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90" windowWidth="15000" windowHeight="6720" tabRatio="742"/>
  </bookViews>
  <sheets>
    <sheet name="About" sheetId="1" r:id="rId1"/>
    <sheet name="BCDTRtSY-psgr" sheetId="36" r:id="rId2"/>
    <sheet name="BCDTRtSY-frgt" sheetId="37" r:id="rId3"/>
    <sheet name="Onroad" sheetId="66" r:id="rId4"/>
    <sheet name="Updated time series to 2050" sheetId="69" r:id="rId5"/>
    <sheet name="EMFAC based 2017-2030" sheetId="63" r:id="rId6"/>
    <sheet name="Off-Road" sheetId="67" r:id="rId7"/>
    <sheet name="E3 energy off-road" sheetId="28" r:id="rId8"/>
    <sheet name="Passenger Rail" sheetId="31" r:id="rId9"/>
    <sheet name="Freight Rail" sheetId="34" r:id="rId10"/>
    <sheet name="E3 Ocean Going - Harborcraft" sheetId="40" r:id="rId11"/>
    <sheet name="Ships" sheetId="43" r:id="rId12"/>
    <sheet name="Per Capita Scaling" sheetId="42" r:id="rId13"/>
    <sheet name="AEO 7" sheetId="4" r:id="rId14"/>
    <sheet name="AEO 36" sheetId="21" r:id="rId15"/>
    <sheet name="AEO 48" sheetId="16" r:id="rId16"/>
    <sheet name="Aviation" sheetId="41" r:id="rId17"/>
    <sheet name="NTS 1-40" sheetId="20" r:id="rId18"/>
    <sheet name="E3 aggregate data on VMT" sheetId="25" r:id="rId19"/>
    <sheet name="E3 detailed LDV VMT data" sheetId="39" r:id="rId20"/>
    <sheet name="BCDT-psgr-Scoping Plan" sheetId="23" r:id="rId21"/>
    <sheet name="BCDT-frgt-Scoping Plan" sheetId="24" r:id="rId22"/>
    <sheet name="EMFAC data" sheetId="68" r:id="rId23"/>
    <sheet name="EMFAC - Pathways vehicles" sheetId="64" r:id="rId24"/>
    <sheet name="2018" sheetId="48" r:id="rId25"/>
    <sheet name="2019" sheetId="49" r:id="rId26"/>
    <sheet name="2020" sheetId="50" r:id="rId27"/>
    <sheet name="2021" sheetId="51" r:id="rId28"/>
    <sheet name="2022" sheetId="52" r:id="rId29"/>
    <sheet name="2023" sheetId="53" r:id="rId30"/>
    <sheet name="2024" sheetId="54" r:id="rId31"/>
    <sheet name="2025" sheetId="55" r:id="rId32"/>
    <sheet name="2026" sheetId="56" r:id="rId33"/>
    <sheet name="2027" sheetId="57" r:id="rId34"/>
    <sheet name="2028" sheetId="58" r:id="rId35"/>
    <sheet name="2029" sheetId="59" r:id="rId36"/>
    <sheet name="2030" sheetId="60" r:id="rId37"/>
    <sheet name="2017" sheetId="61" r:id="rId38"/>
    <sheet name="2017 as downloaded" sheetId="65" r:id="rId39"/>
    <sheet name="EMFAC2017-EI-2011Class-Statewid" sheetId="62" r:id="rId40"/>
  </sheets>
  <externalReferences>
    <externalReference r:id="rId41"/>
  </externalReferences>
  <definedNames>
    <definedName name="Eno_TM" localSheetId="21">'[1]1997  Table 1a Modified'!#REF!</definedName>
    <definedName name="Eno_TM" localSheetId="17">'[1]1997  Table 1a Modified'!#REF!</definedName>
    <definedName name="Eno_TM">'[1]1997  Table 1a Modified'!#REF!</definedName>
    <definedName name="Eno_Tons" localSheetId="21">'[1]1997  Table 1a Modified'!#REF!</definedName>
    <definedName name="Eno_Tons" localSheetId="17">'[1]1997  Table 1a Modified'!#REF!</definedName>
    <definedName name="Eno_Tons">'[1]1997  Table 1a Modified'!#REF!</definedName>
    <definedName name="Sum_T2" localSheetId="21">'[1]1997  Table 1a Modified'!#REF!</definedName>
    <definedName name="Sum_T2" localSheetId="17">'[1]1997  Table 1a Modified'!#REF!</definedName>
    <definedName name="Sum_T2">'[1]1997  Table 1a Modified'!#REF!</definedName>
    <definedName name="Sum_TTM" localSheetId="21">'[1]1997  Table 1a Modified'!#REF!</definedName>
    <definedName name="Sum_TTM" localSheetId="17">'[1]1997  Table 1a Modified'!#REF!</definedName>
    <definedName name="Sum_TTM">'[1]1997  Table 1a Modified'!#REF!</definedName>
    <definedName name="ti_tbl_50" localSheetId="21">#REF!</definedName>
    <definedName name="ti_tbl_50" localSheetId="17">#REF!</definedName>
    <definedName name="ti_tbl_50">#REF!</definedName>
    <definedName name="ti_tbl_69" localSheetId="21">#REF!</definedName>
    <definedName name="ti_tbl_69" localSheetId="17">#REF!</definedName>
    <definedName name="ti_tbl_69">#REF!</definedName>
  </definedNames>
  <calcPr calcId="145621"/>
</workbook>
</file>

<file path=xl/calcChain.xml><?xml version="1.0" encoding="utf-8"?>
<calcChain xmlns="http://schemas.openxmlformats.org/spreadsheetml/2006/main">
  <c r="B2" i="37" l="1"/>
  <c r="C2" i="37"/>
  <c r="D2" i="37"/>
  <c r="E2" i="37"/>
  <c r="F2" i="37"/>
  <c r="G2" i="37"/>
  <c r="H2" i="37"/>
  <c r="I2" i="37"/>
  <c r="J2" i="37"/>
  <c r="K2" i="37"/>
  <c r="L2" i="37"/>
  <c r="M2" i="37"/>
  <c r="N2" i="37"/>
  <c r="O2" i="37"/>
  <c r="P2" i="37"/>
  <c r="Q2" i="37"/>
  <c r="R2" i="37"/>
  <c r="S2" i="37"/>
  <c r="T2" i="37"/>
  <c r="U2" i="37"/>
  <c r="V2" i="37"/>
  <c r="W2" i="37"/>
  <c r="X2" i="37"/>
  <c r="Y2" i="37"/>
  <c r="Z2" i="37"/>
  <c r="AA2" i="37"/>
  <c r="AB2" i="37"/>
  <c r="AC2" i="37"/>
  <c r="AD2" i="37"/>
  <c r="AE2" i="37"/>
  <c r="AF2" i="37"/>
  <c r="AG2" i="37"/>
  <c r="AH2" i="37"/>
  <c r="AI2" i="37"/>
  <c r="B3" i="37"/>
  <c r="C3" i="37"/>
  <c r="D3" i="37"/>
  <c r="E3" i="37"/>
  <c r="F3" i="37"/>
  <c r="G3" i="37"/>
  <c r="H3" i="37"/>
  <c r="I3" i="37"/>
  <c r="J3" i="37"/>
  <c r="K3" i="37"/>
  <c r="L3" i="37"/>
  <c r="M3" i="37"/>
  <c r="N3" i="37"/>
  <c r="O3" i="37"/>
  <c r="P3" i="37"/>
  <c r="Q3" i="37"/>
  <c r="R3" i="37"/>
  <c r="S3" i="37"/>
  <c r="T3" i="37"/>
  <c r="U3" i="37"/>
  <c r="V3" i="37"/>
  <c r="W3" i="37"/>
  <c r="X3" i="37"/>
  <c r="Y3" i="37"/>
  <c r="Z3" i="37"/>
  <c r="AA3" i="37"/>
  <c r="AB3" i="37"/>
  <c r="AC3" i="37"/>
  <c r="AD3" i="37"/>
  <c r="AE3" i="37"/>
  <c r="AF3" i="37"/>
  <c r="AG3" i="37"/>
  <c r="AH3" i="37"/>
  <c r="AI3" i="37"/>
  <c r="B2" i="36"/>
  <c r="C2" i="36"/>
  <c r="D2" i="36"/>
  <c r="E2" i="36"/>
  <c r="F2" i="36"/>
  <c r="G2" i="36"/>
  <c r="H2" i="36"/>
  <c r="I2" i="36"/>
  <c r="J2" i="36"/>
  <c r="K2" i="36"/>
  <c r="L2" i="36"/>
  <c r="M2" i="36"/>
  <c r="N2" i="36"/>
  <c r="O2" i="36"/>
  <c r="P2" i="36"/>
  <c r="Q2" i="36"/>
  <c r="R2" i="36"/>
  <c r="S2" i="36"/>
  <c r="T2" i="36"/>
  <c r="U2" i="36"/>
  <c r="V2" i="36"/>
  <c r="W2" i="36"/>
  <c r="X2" i="36"/>
  <c r="Y2" i="36"/>
  <c r="Z2" i="36"/>
  <c r="AA2" i="36"/>
  <c r="AB2" i="36"/>
  <c r="AC2" i="36"/>
  <c r="AD2" i="36"/>
  <c r="AE2" i="36"/>
  <c r="AF2" i="36"/>
  <c r="AG2" i="36"/>
  <c r="AH2" i="36"/>
  <c r="AI2" i="36"/>
  <c r="B3" i="36"/>
  <c r="C3" i="36"/>
  <c r="D3" i="36"/>
  <c r="E3" i="36"/>
  <c r="F3" i="36"/>
  <c r="G3" i="36"/>
  <c r="H3" i="36"/>
  <c r="I3" i="36"/>
  <c r="J3" i="36"/>
  <c r="K3" i="36"/>
  <c r="L3" i="36"/>
  <c r="M3" i="36"/>
  <c r="N3" i="36"/>
  <c r="O3" i="36"/>
  <c r="P3" i="36"/>
  <c r="Q3" i="36"/>
  <c r="R3" i="36"/>
  <c r="S3" i="36"/>
  <c r="T3" i="36"/>
  <c r="U3" i="36"/>
  <c r="V3" i="36"/>
  <c r="W3" i="36"/>
  <c r="X3" i="36"/>
  <c r="Y3" i="36"/>
  <c r="Z3" i="36"/>
  <c r="AA3" i="36"/>
  <c r="AB3" i="36"/>
  <c r="AC3" i="36"/>
  <c r="AD3" i="36"/>
  <c r="AE3" i="36"/>
  <c r="AF3" i="36"/>
  <c r="AG3" i="36"/>
  <c r="AH3" i="36"/>
  <c r="AI3" i="36"/>
  <c r="Q7" i="69"/>
  <c r="R7" i="69"/>
  <c r="S7" i="69"/>
  <c r="T7" i="69"/>
  <c r="U7" i="69"/>
  <c r="V7" i="69"/>
  <c r="W7" i="69"/>
  <c r="X7" i="69"/>
  <c r="Y7" i="69"/>
  <c r="Z7" i="69"/>
  <c r="AA7" i="69"/>
  <c r="AB7" i="69"/>
  <c r="AC7" i="69"/>
  <c r="AD7" i="69"/>
  <c r="AE7" i="69"/>
  <c r="AF7" i="69"/>
  <c r="AG7" i="69"/>
  <c r="AH7" i="69"/>
  <c r="AI7" i="69"/>
  <c r="Q8" i="69"/>
  <c r="R8" i="69"/>
  <c r="S8" i="69"/>
  <c r="T8" i="69"/>
  <c r="U8" i="69"/>
  <c r="V8" i="69"/>
  <c r="W8" i="69"/>
  <c r="X8" i="69"/>
  <c r="Y8" i="69"/>
  <c r="Z8" i="69"/>
  <c r="AA8" i="69"/>
  <c r="AB8" i="69"/>
  <c r="AC8" i="69"/>
  <c r="AD8" i="69"/>
  <c r="AE8" i="69"/>
  <c r="AF8" i="69"/>
  <c r="AG8" i="69"/>
  <c r="AH8" i="69"/>
  <c r="AI8" i="69"/>
  <c r="P8" i="69"/>
  <c r="P7" i="69"/>
  <c r="P30" i="63"/>
  <c r="Q30" i="63"/>
  <c r="R30" i="63"/>
  <c r="S30" i="63"/>
  <c r="T30" i="63"/>
  <c r="U30" i="63"/>
  <c r="V30" i="63"/>
  <c r="W30" i="63"/>
  <c r="X30" i="63"/>
  <c r="Y30" i="63"/>
  <c r="Z30" i="63"/>
  <c r="AA30" i="63"/>
  <c r="AB30" i="63"/>
  <c r="AC30" i="63"/>
  <c r="AD30" i="63"/>
  <c r="AE30" i="63"/>
  <c r="AF30" i="63"/>
  <c r="AG30" i="63"/>
  <c r="AH30" i="63"/>
  <c r="AI30" i="63"/>
  <c r="P31" i="63"/>
  <c r="Q31" i="63"/>
  <c r="R31" i="63"/>
  <c r="S31" i="63"/>
  <c r="T31" i="63"/>
  <c r="U31" i="63"/>
  <c r="V31" i="63"/>
  <c r="W31" i="63"/>
  <c r="X31" i="63"/>
  <c r="Y31" i="63"/>
  <c r="Z31" i="63"/>
  <c r="AA31" i="63"/>
  <c r="AB31" i="63"/>
  <c r="AC31" i="63"/>
  <c r="AD31" i="63"/>
  <c r="AE31" i="63"/>
  <c r="AF31" i="63"/>
  <c r="AG31" i="63"/>
  <c r="AH31" i="63"/>
  <c r="AI31" i="63"/>
  <c r="O31" i="63"/>
  <c r="O30" i="63"/>
  <c r="A27" i="63"/>
  <c r="B27" i="63"/>
  <c r="C27" i="63"/>
  <c r="D27" i="63"/>
  <c r="E27" i="63"/>
  <c r="F27" i="63"/>
  <c r="G27" i="63"/>
  <c r="H27" i="63"/>
  <c r="I27" i="63"/>
  <c r="J27" i="63"/>
  <c r="K27" i="63"/>
  <c r="L27" i="63"/>
  <c r="M27" i="63"/>
  <c r="N27" i="63"/>
  <c r="O27" i="63"/>
  <c r="P27" i="63"/>
  <c r="Q27" i="63"/>
  <c r="R27" i="63"/>
  <c r="S27" i="63"/>
  <c r="T27" i="63"/>
  <c r="U27" i="63"/>
  <c r="V27" i="63"/>
  <c r="W27" i="63"/>
  <c r="X27" i="63"/>
  <c r="Y27" i="63"/>
  <c r="Z27" i="63"/>
  <c r="AA27" i="63"/>
  <c r="AB27" i="63"/>
  <c r="AC27" i="63"/>
  <c r="AD27" i="63"/>
  <c r="AE27" i="63"/>
  <c r="AF27" i="63"/>
  <c r="AG27" i="63"/>
  <c r="AH27" i="63"/>
  <c r="AI27" i="63"/>
  <c r="A28" i="63"/>
  <c r="B28" i="63"/>
  <c r="C28" i="63"/>
  <c r="D28" i="63"/>
  <c r="E28" i="63"/>
  <c r="F28" i="63"/>
  <c r="G28" i="63"/>
  <c r="H28" i="63"/>
  <c r="I28" i="63"/>
  <c r="J28" i="63"/>
  <c r="K28" i="63"/>
  <c r="L28" i="63"/>
  <c r="M28" i="63"/>
  <c r="N28" i="63"/>
  <c r="O28" i="63"/>
  <c r="P28" i="63"/>
  <c r="Q28" i="63"/>
  <c r="R28" i="63"/>
  <c r="S28" i="63"/>
  <c r="T28" i="63"/>
  <c r="U28" i="63"/>
  <c r="V28" i="63"/>
  <c r="W28" i="63"/>
  <c r="X28" i="63"/>
  <c r="Y28" i="63"/>
  <c r="Z28" i="63"/>
  <c r="AA28" i="63"/>
  <c r="AB28" i="63"/>
  <c r="AC28" i="63"/>
  <c r="AD28" i="63"/>
  <c r="AE28" i="63"/>
  <c r="AF28" i="63"/>
  <c r="AG28" i="63"/>
  <c r="AH28" i="63"/>
  <c r="AI28" i="63"/>
  <c r="B1" i="69"/>
  <c r="C1" i="69"/>
  <c r="D1" i="69"/>
  <c r="E1" i="69"/>
  <c r="F1" i="69"/>
  <c r="G1" i="69"/>
  <c r="H1" i="69"/>
  <c r="I1" i="69"/>
  <c r="J1" i="69"/>
  <c r="K1" i="69"/>
  <c r="L1" i="69"/>
  <c r="M1" i="69"/>
  <c r="N1" i="69"/>
  <c r="O1" i="69"/>
  <c r="P1" i="69" s="1"/>
  <c r="Q1" i="69" s="1"/>
  <c r="R1" i="69" s="1"/>
  <c r="S1" i="69" s="1"/>
  <c r="T1" i="69" s="1"/>
  <c r="U1" i="69" s="1"/>
  <c r="V1" i="69" s="1"/>
  <c r="W1" i="69" s="1"/>
  <c r="X1" i="69" s="1"/>
  <c r="Y1" i="69" s="1"/>
  <c r="Z1" i="69" s="1"/>
  <c r="AA1" i="69" s="1"/>
  <c r="AB1" i="69" s="1"/>
  <c r="AC1" i="69" s="1"/>
  <c r="AD1" i="69" s="1"/>
  <c r="AE1" i="69" s="1"/>
  <c r="AF1" i="69" s="1"/>
  <c r="AG1" i="69" s="1"/>
  <c r="AH1" i="69" s="1"/>
  <c r="AI1" i="69" s="1"/>
  <c r="A3" i="69"/>
  <c r="A7" i="69"/>
  <c r="A8" i="69"/>
  <c r="A4" i="69"/>
  <c r="B19" i="63"/>
  <c r="C19" i="63"/>
  <c r="D19" i="63"/>
  <c r="E19" i="63"/>
  <c r="F19" i="63"/>
  <c r="G19" i="63"/>
  <c r="H19" i="63"/>
  <c r="I19" i="63"/>
  <c r="J19" i="63"/>
  <c r="K19" i="63"/>
  <c r="L19" i="63"/>
  <c r="M19" i="63"/>
  <c r="N19" i="63"/>
  <c r="O19" i="63"/>
  <c r="P19" i="63"/>
  <c r="Q19" i="63"/>
  <c r="R19" i="63"/>
  <c r="S19" i="63"/>
  <c r="T19" i="63"/>
  <c r="U19" i="63"/>
  <c r="V19" i="63"/>
  <c r="W19" i="63"/>
  <c r="X19" i="63"/>
  <c r="Y19" i="63"/>
  <c r="Z19" i="63"/>
  <c r="AA19" i="63"/>
  <c r="AB19" i="63"/>
  <c r="AC19" i="63"/>
  <c r="AD19" i="63"/>
  <c r="AE19" i="63"/>
  <c r="AF19" i="63"/>
  <c r="AG19" i="63"/>
  <c r="AH19" i="63"/>
  <c r="AI19" i="63"/>
  <c r="A20" i="63"/>
  <c r="B20" i="63"/>
  <c r="C20" i="63"/>
  <c r="D20" i="63"/>
  <c r="E20" i="63"/>
  <c r="F20" i="63"/>
  <c r="G20" i="63"/>
  <c r="H20" i="63"/>
  <c r="I20" i="63"/>
  <c r="J20" i="63"/>
  <c r="K20" i="63"/>
  <c r="L20" i="63"/>
  <c r="M20" i="63"/>
  <c r="N20" i="63"/>
  <c r="O20" i="63"/>
  <c r="P20" i="63"/>
  <c r="P23" i="63" s="1"/>
  <c r="Q20" i="63"/>
  <c r="R20" i="63"/>
  <c r="S20" i="63"/>
  <c r="S23" i="63" s="1"/>
  <c r="T20" i="63"/>
  <c r="T23" i="63" s="1"/>
  <c r="U20" i="63"/>
  <c r="V20" i="63"/>
  <c r="W20" i="63"/>
  <c r="W23" i="63" s="1"/>
  <c r="X20" i="63"/>
  <c r="X23" i="63" s="1"/>
  <c r="Y20" i="63"/>
  <c r="Z20" i="63"/>
  <c r="AA20" i="63"/>
  <c r="AA23" i="63" s="1"/>
  <c r="AB20" i="63"/>
  <c r="AB23" i="63" s="1"/>
  <c r="AC20" i="63"/>
  <c r="AD20" i="63"/>
  <c r="AD23" i="63" s="1"/>
  <c r="AE20" i="63"/>
  <c r="AE23" i="63" s="1"/>
  <c r="AF20" i="63"/>
  <c r="AF23" i="63" s="1"/>
  <c r="AG20" i="63"/>
  <c r="AH20" i="63"/>
  <c r="AI20" i="63"/>
  <c r="AI23" i="63" s="1"/>
  <c r="A21" i="63"/>
  <c r="B21" i="63"/>
  <c r="C21" i="63"/>
  <c r="D21" i="63"/>
  <c r="E21" i="63"/>
  <c r="F21" i="63"/>
  <c r="G21" i="63"/>
  <c r="H21" i="63"/>
  <c r="I21" i="63"/>
  <c r="J21" i="63"/>
  <c r="K21" i="63"/>
  <c r="L21" i="63"/>
  <c r="M21" i="63"/>
  <c r="N21" i="63"/>
  <c r="O21" i="63"/>
  <c r="O24" i="63" s="1"/>
  <c r="P21" i="63"/>
  <c r="Q21" i="63"/>
  <c r="R21" i="63"/>
  <c r="R24" i="63" s="1"/>
  <c r="S21" i="63"/>
  <c r="S24" i="63" s="1"/>
  <c r="T21" i="63"/>
  <c r="U21" i="63"/>
  <c r="V21" i="63"/>
  <c r="V24" i="63" s="1"/>
  <c r="W21" i="63"/>
  <c r="W24" i="63" s="1"/>
  <c r="X21" i="63"/>
  <c r="Y21" i="63"/>
  <c r="Z21" i="63"/>
  <c r="Z24" i="63" s="1"/>
  <c r="AA21" i="63"/>
  <c r="AA24" i="63" s="1"/>
  <c r="AB21" i="63"/>
  <c r="AC21" i="63"/>
  <c r="AD21" i="63"/>
  <c r="AD24" i="63" s="1"/>
  <c r="AE21" i="63"/>
  <c r="AE24" i="63" s="1"/>
  <c r="AF21" i="63"/>
  <c r="AG21" i="63"/>
  <c r="AH21" i="63"/>
  <c r="AH24" i="63" s="1"/>
  <c r="AI21" i="63"/>
  <c r="AI24" i="63" s="1"/>
  <c r="AE2" i="24"/>
  <c r="AF2" i="24"/>
  <c r="AG2" i="24"/>
  <c r="AH2" i="24"/>
  <c r="AI2" i="24"/>
  <c r="AE3" i="24"/>
  <c r="AF3" i="24"/>
  <c r="AG3" i="24"/>
  <c r="AH3" i="24"/>
  <c r="AI3" i="24"/>
  <c r="C2" i="24"/>
  <c r="D2" i="24"/>
  <c r="E2" i="24"/>
  <c r="F2" i="24"/>
  <c r="G2" i="24"/>
  <c r="H2" i="24"/>
  <c r="I2" i="24"/>
  <c r="J2" i="24"/>
  <c r="K2" i="24"/>
  <c r="L2" i="24"/>
  <c r="M2" i="24"/>
  <c r="N2" i="24"/>
  <c r="O2" i="24"/>
  <c r="P2" i="24"/>
  <c r="Q2" i="24"/>
  <c r="R2" i="24"/>
  <c r="S2" i="24"/>
  <c r="T2" i="24"/>
  <c r="U2" i="24"/>
  <c r="V2" i="24"/>
  <c r="W2" i="24"/>
  <c r="X2" i="24"/>
  <c r="Y2" i="24"/>
  <c r="Z2" i="24"/>
  <c r="AA2" i="24"/>
  <c r="AB2" i="24"/>
  <c r="AC2" i="24"/>
  <c r="AD2"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B3"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AH2" i="23"/>
  <c r="AI2"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AH3" i="23"/>
  <c r="AI3" i="23"/>
  <c r="B3" i="23"/>
  <c r="B2" i="23"/>
  <c r="H1" i="65"/>
  <c r="A3" i="64"/>
  <c r="A4" i="64" s="1"/>
  <c r="A5" i="64" s="1"/>
  <c r="A6" i="64" s="1"/>
  <c r="A7" i="64" s="1"/>
  <c r="A8" i="64" s="1"/>
  <c r="A9" i="64" s="1"/>
  <c r="A10" i="64" s="1"/>
  <c r="A11" i="64" s="1"/>
  <c r="A12" i="64" s="1"/>
  <c r="A13" i="64" s="1"/>
  <c r="A14" i="64" s="1"/>
  <c r="A15" i="64" s="1"/>
  <c r="A16" i="64" s="1"/>
  <c r="A17" i="64" s="1"/>
  <c r="A18" i="64" s="1"/>
  <c r="A19" i="64" s="1"/>
  <c r="A20" i="64" s="1"/>
  <c r="A21" i="64" s="1"/>
  <c r="A22" i="64" s="1"/>
  <c r="A23" i="64" s="1"/>
  <c r="A24" i="64" s="1"/>
  <c r="A25" i="64" s="1"/>
  <c r="A26" i="64" s="1"/>
  <c r="A27" i="64" s="1"/>
  <c r="A28" i="64" s="1"/>
  <c r="A29" i="64" s="1"/>
  <c r="A30" i="64" s="1"/>
  <c r="A31" i="64" s="1"/>
  <c r="A32" i="64" s="1"/>
  <c r="A33" i="64" s="1"/>
  <c r="A34" i="64" s="1"/>
  <c r="A35" i="64" s="1"/>
  <c r="A36" i="64" s="1"/>
  <c r="A37" i="64" s="1"/>
  <c r="A38" i="64" s="1"/>
  <c r="A39" i="64" s="1"/>
  <c r="A40" i="64" s="1"/>
  <c r="A41" i="64" s="1"/>
  <c r="A42" i="64" s="1"/>
  <c r="A43" i="64" s="1"/>
  <c r="A44" i="64" s="1"/>
  <c r="A45" i="64" s="1"/>
  <c r="A46" i="64" s="1"/>
  <c r="A47" i="64" s="1"/>
  <c r="A48" i="64" s="1"/>
  <c r="A49" i="64" s="1"/>
  <c r="A50" i="64" s="1"/>
  <c r="A51" i="64" s="1"/>
  <c r="A52" i="64" s="1"/>
  <c r="A53" i="64" s="1"/>
  <c r="A54" i="64" s="1"/>
  <c r="A55" i="64" s="1"/>
  <c r="A56" i="64" s="1"/>
  <c r="A57" i="64" s="1"/>
  <c r="A58" i="64" s="1"/>
  <c r="D1" i="63"/>
  <c r="E1" i="63" s="1"/>
  <c r="F1" i="63" s="1"/>
  <c r="G1" i="63" s="1"/>
  <c r="H1" i="63" s="1"/>
  <c r="I1" i="63" s="1"/>
  <c r="J1" i="63" s="1"/>
  <c r="K1" i="63" s="1"/>
  <c r="L1" i="63" s="1"/>
  <c r="M1" i="63" s="1"/>
  <c r="N1" i="63" s="1"/>
  <c r="O1" i="63" s="1"/>
  <c r="C1" i="63"/>
  <c r="H58" i="61"/>
  <c r="G58" i="61"/>
  <c r="F58" i="61"/>
  <c r="E58" i="61"/>
  <c r="D58" i="61"/>
  <c r="C58" i="61"/>
  <c r="B58" i="61"/>
  <c r="A58" i="61"/>
  <c r="H57" i="61"/>
  <c r="G57" i="61"/>
  <c r="F57" i="61"/>
  <c r="E57" i="61"/>
  <c r="D57" i="61"/>
  <c r="C57" i="61"/>
  <c r="B57" i="61"/>
  <c r="A57" i="61"/>
  <c r="H56" i="61"/>
  <c r="G56" i="61"/>
  <c r="F56" i="61"/>
  <c r="E56" i="61"/>
  <c r="D56" i="61"/>
  <c r="C56" i="61"/>
  <c r="B56" i="61"/>
  <c r="A56" i="61"/>
  <c r="H55" i="61"/>
  <c r="G55" i="61"/>
  <c r="F55" i="61"/>
  <c r="E55" i="61"/>
  <c r="D55" i="61"/>
  <c r="C55" i="61"/>
  <c r="B55" i="61"/>
  <c r="A55" i="61"/>
  <c r="H54" i="61"/>
  <c r="G54" i="61"/>
  <c r="F54" i="61"/>
  <c r="E54" i="61"/>
  <c r="D54" i="61"/>
  <c r="C54" i="61"/>
  <c r="B54" i="61"/>
  <c r="A54" i="61"/>
  <c r="H53" i="61"/>
  <c r="G53" i="61"/>
  <c r="F53" i="61"/>
  <c r="E53" i="61"/>
  <c r="D53" i="61"/>
  <c r="C53" i="61"/>
  <c r="B53" i="61"/>
  <c r="A53" i="61"/>
  <c r="H52" i="61"/>
  <c r="G52" i="61"/>
  <c r="F52" i="61"/>
  <c r="E52" i="61"/>
  <c r="D52" i="61"/>
  <c r="C52" i="61"/>
  <c r="B52" i="61"/>
  <c r="A52" i="61"/>
  <c r="H51" i="61"/>
  <c r="G51" i="61"/>
  <c r="F51" i="61"/>
  <c r="E51" i="61"/>
  <c r="D51" i="61"/>
  <c r="C51" i="61"/>
  <c r="B51" i="61"/>
  <c r="A51" i="61"/>
  <c r="H50" i="61"/>
  <c r="G50" i="61"/>
  <c r="F50" i="61"/>
  <c r="E50" i="61"/>
  <c r="D50" i="61"/>
  <c r="C50" i="61"/>
  <c r="B50" i="61"/>
  <c r="A50" i="61"/>
  <c r="H49" i="61"/>
  <c r="G49" i="61"/>
  <c r="F49" i="61"/>
  <c r="E49" i="61"/>
  <c r="D49" i="61"/>
  <c r="C49" i="61"/>
  <c r="B49" i="61"/>
  <c r="A49" i="61"/>
  <c r="H48" i="61"/>
  <c r="G48" i="61"/>
  <c r="F48" i="61"/>
  <c r="E48" i="61"/>
  <c r="D48" i="61"/>
  <c r="C48" i="61"/>
  <c r="B48" i="61"/>
  <c r="A48" i="61"/>
  <c r="H47" i="61"/>
  <c r="G47" i="61"/>
  <c r="F47" i="61"/>
  <c r="E47" i="61"/>
  <c r="D47" i="61"/>
  <c r="C47" i="61"/>
  <c r="B47" i="61"/>
  <c r="A47" i="61"/>
  <c r="H46" i="61"/>
  <c r="G46" i="61"/>
  <c r="F46" i="61"/>
  <c r="E46" i="61"/>
  <c r="D46" i="61"/>
  <c r="C46" i="61"/>
  <c r="B46" i="61"/>
  <c r="A46" i="61"/>
  <c r="H45" i="61"/>
  <c r="G45" i="61"/>
  <c r="F45" i="61"/>
  <c r="E45" i="61"/>
  <c r="D45" i="61"/>
  <c r="C45" i="61"/>
  <c r="B45" i="61"/>
  <c r="A45" i="61"/>
  <c r="H44" i="61"/>
  <c r="G44" i="61"/>
  <c r="F44" i="61"/>
  <c r="E44" i="61"/>
  <c r="D44" i="61"/>
  <c r="C44" i="61"/>
  <c r="B44" i="61"/>
  <c r="A44" i="61"/>
  <c r="H43" i="61"/>
  <c r="G43" i="61"/>
  <c r="F43" i="61"/>
  <c r="E43" i="61"/>
  <c r="D43" i="61"/>
  <c r="C43" i="61"/>
  <c r="B43" i="61"/>
  <c r="A43" i="61"/>
  <c r="H42" i="61"/>
  <c r="G42" i="61"/>
  <c r="F42" i="61"/>
  <c r="E42" i="61"/>
  <c r="D42" i="61"/>
  <c r="C42" i="61"/>
  <c r="B42" i="61"/>
  <c r="A42" i="61"/>
  <c r="H41" i="61"/>
  <c r="G41" i="61"/>
  <c r="F41" i="61"/>
  <c r="E41" i="61"/>
  <c r="D41" i="61"/>
  <c r="C41" i="61"/>
  <c r="B41" i="61"/>
  <c r="A41" i="61"/>
  <c r="H40" i="61"/>
  <c r="G40" i="61"/>
  <c r="F40" i="61"/>
  <c r="E40" i="61"/>
  <c r="D40" i="61"/>
  <c r="C40" i="61"/>
  <c r="B40" i="61"/>
  <c r="A40" i="61"/>
  <c r="H39" i="61"/>
  <c r="G39" i="61"/>
  <c r="F39" i="61"/>
  <c r="E39" i="61"/>
  <c r="D39" i="61"/>
  <c r="C39" i="61"/>
  <c r="B39" i="61"/>
  <c r="A39" i="61"/>
  <c r="H38" i="61"/>
  <c r="B4" i="63" s="1"/>
  <c r="B9" i="63" s="1"/>
  <c r="B8" i="69" s="1"/>
  <c r="G38" i="61"/>
  <c r="F38" i="61"/>
  <c r="E38" i="61"/>
  <c r="D38" i="61"/>
  <c r="C38" i="61"/>
  <c r="B38" i="61"/>
  <c r="A38" i="61"/>
  <c r="H37" i="61"/>
  <c r="G37" i="61"/>
  <c r="F37" i="61"/>
  <c r="E37" i="61"/>
  <c r="D37" i="61"/>
  <c r="C37" i="61"/>
  <c r="B37" i="61"/>
  <c r="A37" i="61"/>
  <c r="H36" i="61"/>
  <c r="G36" i="61"/>
  <c r="F36" i="61"/>
  <c r="E36" i="61"/>
  <c r="D36" i="61"/>
  <c r="C36" i="61"/>
  <c r="B36" i="61"/>
  <c r="A36" i="61"/>
  <c r="H35" i="61"/>
  <c r="G35" i="61"/>
  <c r="F35" i="61"/>
  <c r="E35" i="61"/>
  <c r="D35" i="61"/>
  <c r="C35" i="61"/>
  <c r="B35" i="61"/>
  <c r="A35" i="61"/>
  <c r="H34" i="61"/>
  <c r="G34" i="61"/>
  <c r="F34" i="61"/>
  <c r="E34" i="61"/>
  <c r="D34" i="61"/>
  <c r="C34" i="61"/>
  <c r="B34" i="61"/>
  <c r="A34" i="61"/>
  <c r="H33" i="61"/>
  <c r="G33" i="61"/>
  <c r="F33" i="61"/>
  <c r="E33" i="61"/>
  <c r="D33" i="61"/>
  <c r="C33" i="61"/>
  <c r="B33" i="61"/>
  <c r="A33" i="61"/>
  <c r="H32" i="61"/>
  <c r="G32" i="61"/>
  <c r="F32" i="61"/>
  <c r="E32" i="61"/>
  <c r="D32" i="61"/>
  <c r="C32" i="61"/>
  <c r="B32" i="61"/>
  <c r="A32" i="61"/>
  <c r="H31" i="61"/>
  <c r="G31" i="61"/>
  <c r="F31" i="61"/>
  <c r="E31" i="61"/>
  <c r="D31" i="61"/>
  <c r="C31" i="61"/>
  <c r="B31" i="61"/>
  <c r="A31" i="61"/>
  <c r="H30" i="61"/>
  <c r="G30" i="61"/>
  <c r="F30" i="61"/>
  <c r="E30" i="61"/>
  <c r="D30" i="61"/>
  <c r="C30" i="61"/>
  <c r="B30" i="61"/>
  <c r="A30" i="61"/>
  <c r="H29" i="61"/>
  <c r="G29" i="61"/>
  <c r="F29" i="61"/>
  <c r="E29" i="61"/>
  <c r="D29" i="61"/>
  <c r="C29" i="61"/>
  <c r="B29" i="61"/>
  <c r="A29" i="61"/>
  <c r="H28" i="61"/>
  <c r="G28" i="61"/>
  <c r="F28" i="61"/>
  <c r="E28" i="61"/>
  <c r="D28" i="61"/>
  <c r="C28" i="61"/>
  <c r="B28" i="61"/>
  <c r="A28" i="61"/>
  <c r="H27" i="61"/>
  <c r="G27" i="61"/>
  <c r="F27" i="61"/>
  <c r="E27" i="61"/>
  <c r="D27" i="61"/>
  <c r="C27" i="61"/>
  <c r="B27" i="61"/>
  <c r="A27" i="61"/>
  <c r="H26" i="61"/>
  <c r="G26" i="61"/>
  <c r="F26" i="61"/>
  <c r="E26" i="61"/>
  <c r="D26" i="61"/>
  <c r="C26" i="61"/>
  <c r="B26" i="61"/>
  <c r="A26" i="61"/>
  <c r="H25" i="61"/>
  <c r="G25" i="61"/>
  <c r="F25" i="61"/>
  <c r="E25" i="61"/>
  <c r="D25" i="61"/>
  <c r="C25" i="61"/>
  <c r="B25" i="61"/>
  <c r="A25" i="61"/>
  <c r="H24" i="61"/>
  <c r="G24" i="61"/>
  <c r="F24" i="61"/>
  <c r="E24" i="61"/>
  <c r="D24" i="61"/>
  <c r="C24" i="61"/>
  <c r="B24" i="61"/>
  <c r="A24" i="61"/>
  <c r="H23" i="61"/>
  <c r="G23" i="61"/>
  <c r="F23" i="61"/>
  <c r="E23" i="61"/>
  <c r="D23" i="61"/>
  <c r="C23" i="61"/>
  <c r="B23" i="61"/>
  <c r="A23" i="61"/>
  <c r="H22" i="61"/>
  <c r="G22" i="61"/>
  <c r="F22" i="61"/>
  <c r="E22" i="61"/>
  <c r="D22" i="61"/>
  <c r="C22" i="61"/>
  <c r="B22" i="61"/>
  <c r="A22" i="61"/>
  <c r="H21" i="61"/>
  <c r="G21" i="61"/>
  <c r="F21" i="61"/>
  <c r="E21" i="61"/>
  <c r="D21" i="61"/>
  <c r="C21" i="61"/>
  <c r="B21" i="61"/>
  <c r="A21" i="61"/>
  <c r="H20" i="61"/>
  <c r="G20" i="61"/>
  <c r="F20" i="61"/>
  <c r="E20" i="61"/>
  <c r="D20" i="61"/>
  <c r="C20" i="61"/>
  <c r="B20" i="61"/>
  <c r="A20" i="61"/>
  <c r="H19" i="61"/>
  <c r="G19" i="61"/>
  <c r="F19" i="61"/>
  <c r="E19" i="61"/>
  <c r="D19" i="61"/>
  <c r="C19" i="61"/>
  <c r="B19" i="61"/>
  <c r="A19" i="61"/>
  <c r="H18" i="61"/>
  <c r="G18" i="61"/>
  <c r="F18" i="61"/>
  <c r="E18" i="61"/>
  <c r="D18" i="61"/>
  <c r="C18" i="61"/>
  <c r="B18" i="61"/>
  <c r="A18" i="61"/>
  <c r="H17" i="61"/>
  <c r="G17" i="61"/>
  <c r="F17" i="61"/>
  <c r="E17" i="61"/>
  <c r="D17" i="61"/>
  <c r="C17" i="61"/>
  <c r="B17" i="61"/>
  <c r="A17" i="61"/>
  <c r="H16" i="61"/>
  <c r="B2" i="63" s="1"/>
  <c r="B7" i="63" s="1"/>
  <c r="B3" i="69" s="1"/>
  <c r="G16" i="61"/>
  <c r="F16" i="61"/>
  <c r="E16" i="61"/>
  <c r="D16" i="61"/>
  <c r="C16" i="61"/>
  <c r="B16" i="61"/>
  <c r="A16" i="61"/>
  <c r="H15" i="61"/>
  <c r="G15" i="61"/>
  <c r="F15" i="61"/>
  <c r="E15" i="61"/>
  <c r="D15" i="61"/>
  <c r="C15" i="61"/>
  <c r="B15" i="61"/>
  <c r="A15" i="61"/>
  <c r="H14" i="61"/>
  <c r="G14" i="61"/>
  <c r="F14" i="61"/>
  <c r="E14" i="61"/>
  <c r="D14" i="61"/>
  <c r="C14" i="61"/>
  <c r="B14" i="61"/>
  <c r="A14" i="61"/>
  <c r="H13" i="61"/>
  <c r="G13" i="61"/>
  <c r="F13" i="61"/>
  <c r="E13" i="61"/>
  <c r="D13" i="61"/>
  <c r="C13" i="61"/>
  <c r="B13" i="61"/>
  <c r="A13" i="61"/>
  <c r="H12" i="61"/>
  <c r="G12" i="61"/>
  <c r="F12" i="61"/>
  <c r="E12" i="61"/>
  <c r="D12" i="61"/>
  <c r="C12" i="61"/>
  <c r="B12" i="61"/>
  <c r="A12" i="61"/>
  <c r="H11" i="61"/>
  <c r="B3" i="63" s="1"/>
  <c r="B8" i="63" s="1"/>
  <c r="B7" i="69" s="1"/>
  <c r="G11" i="61"/>
  <c r="F11" i="61"/>
  <c r="E11" i="61"/>
  <c r="D11" i="61"/>
  <c r="C11" i="61"/>
  <c r="B11" i="61"/>
  <c r="A11" i="61"/>
  <c r="H10" i="61"/>
  <c r="G10" i="61"/>
  <c r="F10" i="61"/>
  <c r="E10" i="61"/>
  <c r="D10" i="61"/>
  <c r="C10" i="61"/>
  <c r="B10" i="61"/>
  <c r="A10" i="61"/>
  <c r="H9" i="61"/>
  <c r="G9" i="61"/>
  <c r="F9" i="61"/>
  <c r="E9" i="61"/>
  <c r="D9" i="61"/>
  <c r="C9" i="61"/>
  <c r="B9" i="61"/>
  <c r="A9" i="61"/>
  <c r="H8" i="61"/>
  <c r="G8" i="61"/>
  <c r="F8" i="61"/>
  <c r="E8" i="61"/>
  <c r="D8" i="61"/>
  <c r="C8" i="61"/>
  <c r="B8" i="61"/>
  <c r="A8" i="61"/>
  <c r="H7" i="61"/>
  <c r="G7" i="61"/>
  <c r="F7" i="61"/>
  <c r="E7" i="61"/>
  <c r="D7" i="61"/>
  <c r="C7" i="61"/>
  <c r="B7" i="61"/>
  <c r="A7" i="61"/>
  <c r="H6" i="61"/>
  <c r="G6" i="61"/>
  <c r="F6" i="61"/>
  <c r="E6" i="61"/>
  <c r="D6" i="61"/>
  <c r="C6" i="61"/>
  <c r="B6" i="61"/>
  <c r="A6" i="61"/>
  <c r="H5" i="61"/>
  <c r="G5" i="61"/>
  <c r="F5" i="61"/>
  <c r="E5" i="61"/>
  <c r="D5" i="61"/>
  <c r="C5" i="61"/>
  <c r="B5" i="61"/>
  <c r="A5" i="61"/>
  <c r="H4" i="61"/>
  <c r="G4" i="61"/>
  <c r="F4" i="61"/>
  <c r="E4" i="61"/>
  <c r="D4" i="61"/>
  <c r="C4" i="61"/>
  <c r="B4" i="61"/>
  <c r="A4" i="61"/>
  <c r="H3" i="61"/>
  <c r="G3" i="61"/>
  <c r="F3" i="61"/>
  <c r="E3" i="61"/>
  <c r="D3" i="61"/>
  <c r="C3" i="61"/>
  <c r="B3" i="61"/>
  <c r="A3" i="61"/>
  <c r="H2" i="61"/>
  <c r="G2" i="61"/>
  <c r="F2" i="61"/>
  <c r="E2" i="61"/>
  <c r="D2" i="61"/>
  <c r="C2" i="61"/>
  <c r="B2" i="61"/>
  <c r="A2" i="61"/>
  <c r="H1" i="61"/>
  <c r="B5" i="63" s="1"/>
  <c r="B10" i="63" s="1"/>
  <c r="B4" i="69" s="1"/>
  <c r="G1" i="61"/>
  <c r="F1" i="61"/>
  <c r="E1" i="61"/>
  <c r="D1" i="61"/>
  <c r="C1" i="61"/>
  <c r="B1" i="61"/>
  <c r="A1" i="61"/>
  <c r="H57" i="60"/>
  <c r="G57" i="60"/>
  <c r="F57" i="60"/>
  <c r="E57" i="60"/>
  <c r="D57" i="60"/>
  <c r="C57" i="60"/>
  <c r="B57" i="60"/>
  <c r="A57" i="60"/>
  <c r="H56" i="60"/>
  <c r="G56" i="60"/>
  <c r="F56" i="60"/>
  <c r="E56" i="60"/>
  <c r="D56" i="60"/>
  <c r="C56" i="60"/>
  <c r="B56" i="60"/>
  <c r="A56" i="60"/>
  <c r="H55" i="60"/>
  <c r="G55" i="60"/>
  <c r="F55" i="60"/>
  <c r="E55" i="60"/>
  <c r="D55" i="60"/>
  <c r="C55" i="60"/>
  <c r="B55" i="60"/>
  <c r="A55" i="60"/>
  <c r="H54" i="60"/>
  <c r="G54" i="60"/>
  <c r="F54" i="60"/>
  <c r="E54" i="60"/>
  <c r="D54" i="60"/>
  <c r="C54" i="60"/>
  <c r="B54" i="60"/>
  <c r="A54" i="60"/>
  <c r="H53" i="60"/>
  <c r="G53" i="60"/>
  <c r="F53" i="60"/>
  <c r="E53" i="60"/>
  <c r="D53" i="60"/>
  <c r="C53" i="60"/>
  <c r="B53" i="60"/>
  <c r="A53" i="60"/>
  <c r="H52" i="60"/>
  <c r="G52" i="60"/>
  <c r="F52" i="60"/>
  <c r="E52" i="60"/>
  <c r="D52" i="60"/>
  <c r="C52" i="60"/>
  <c r="B52" i="60"/>
  <c r="A52" i="60"/>
  <c r="H51" i="60"/>
  <c r="G51" i="60"/>
  <c r="F51" i="60"/>
  <c r="E51" i="60"/>
  <c r="D51" i="60"/>
  <c r="C51" i="60"/>
  <c r="B51" i="60"/>
  <c r="A51" i="60"/>
  <c r="H50" i="60"/>
  <c r="G50" i="60"/>
  <c r="F50" i="60"/>
  <c r="E50" i="60"/>
  <c r="D50" i="60"/>
  <c r="C50" i="60"/>
  <c r="B50" i="60"/>
  <c r="A50" i="60"/>
  <c r="H49" i="60"/>
  <c r="G49" i="60"/>
  <c r="F49" i="60"/>
  <c r="E49" i="60"/>
  <c r="D49" i="60"/>
  <c r="C49" i="60"/>
  <c r="B49" i="60"/>
  <c r="A49" i="60"/>
  <c r="H48" i="60"/>
  <c r="G48" i="60"/>
  <c r="F48" i="60"/>
  <c r="E48" i="60"/>
  <c r="D48" i="60"/>
  <c r="C48" i="60"/>
  <c r="B48" i="60"/>
  <c r="A48" i="60"/>
  <c r="H47" i="60"/>
  <c r="G47" i="60"/>
  <c r="F47" i="60"/>
  <c r="E47" i="60"/>
  <c r="D47" i="60"/>
  <c r="C47" i="60"/>
  <c r="B47" i="60"/>
  <c r="A47" i="60"/>
  <c r="H46" i="60"/>
  <c r="G46" i="60"/>
  <c r="F46" i="60"/>
  <c r="E46" i="60"/>
  <c r="D46" i="60"/>
  <c r="C46" i="60"/>
  <c r="B46" i="60"/>
  <c r="A46" i="60"/>
  <c r="H45" i="60"/>
  <c r="G45" i="60"/>
  <c r="F45" i="60"/>
  <c r="E45" i="60"/>
  <c r="D45" i="60"/>
  <c r="C45" i="60"/>
  <c r="B45" i="60"/>
  <c r="A45" i="60"/>
  <c r="H44" i="60"/>
  <c r="G44" i="60"/>
  <c r="F44" i="60"/>
  <c r="E44" i="60"/>
  <c r="D44" i="60"/>
  <c r="C44" i="60"/>
  <c r="B44" i="60"/>
  <c r="A44" i="60"/>
  <c r="H43" i="60"/>
  <c r="G43" i="60"/>
  <c r="F43" i="60"/>
  <c r="E43" i="60"/>
  <c r="D43" i="60"/>
  <c r="C43" i="60"/>
  <c r="B43" i="60"/>
  <c r="A43" i="60"/>
  <c r="H42" i="60"/>
  <c r="G42" i="60"/>
  <c r="F42" i="60"/>
  <c r="E42" i="60"/>
  <c r="D42" i="60"/>
  <c r="C42" i="60"/>
  <c r="B42" i="60"/>
  <c r="A42" i="60"/>
  <c r="H41" i="60"/>
  <c r="G41" i="60"/>
  <c r="F41" i="60"/>
  <c r="E41" i="60"/>
  <c r="D41" i="60"/>
  <c r="C41" i="60"/>
  <c r="B41" i="60"/>
  <c r="A41" i="60"/>
  <c r="H40" i="60"/>
  <c r="G40" i="60"/>
  <c r="F40" i="60"/>
  <c r="E40" i="60"/>
  <c r="D40" i="60"/>
  <c r="C40" i="60"/>
  <c r="B40" i="60"/>
  <c r="A40" i="60"/>
  <c r="H39" i="60"/>
  <c r="G39" i="60"/>
  <c r="F39" i="60"/>
  <c r="E39" i="60"/>
  <c r="D39" i="60"/>
  <c r="C39" i="60"/>
  <c r="B39" i="60"/>
  <c r="A39" i="60"/>
  <c r="H38" i="60"/>
  <c r="O4" i="63" s="1"/>
  <c r="O9" i="63" s="1"/>
  <c r="G38" i="60"/>
  <c r="F38" i="60"/>
  <c r="E38" i="60"/>
  <c r="D38" i="60"/>
  <c r="C38" i="60"/>
  <c r="B38" i="60"/>
  <c r="A38" i="60"/>
  <c r="H37" i="60"/>
  <c r="G37" i="60"/>
  <c r="F37" i="60"/>
  <c r="E37" i="60"/>
  <c r="D37" i="60"/>
  <c r="C37" i="60"/>
  <c r="B37" i="60"/>
  <c r="A37" i="60"/>
  <c r="H36" i="60"/>
  <c r="G36" i="60"/>
  <c r="F36" i="60"/>
  <c r="E36" i="60"/>
  <c r="D36" i="60"/>
  <c r="C36" i="60"/>
  <c r="B36" i="60"/>
  <c r="A36" i="60"/>
  <c r="H35" i="60"/>
  <c r="G35" i="60"/>
  <c r="F35" i="60"/>
  <c r="E35" i="60"/>
  <c r="D35" i="60"/>
  <c r="C35" i="60"/>
  <c r="B35" i="60"/>
  <c r="A35" i="60"/>
  <c r="H34" i="60"/>
  <c r="G34" i="60"/>
  <c r="F34" i="60"/>
  <c r="E34" i="60"/>
  <c r="D34" i="60"/>
  <c r="C34" i="60"/>
  <c r="B34" i="60"/>
  <c r="A34" i="60"/>
  <c r="H33" i="60"/>
  <c r="G33" i="60"/>
  <c r="F33" i="60"/>
  <c r="E33" i="60"/>
  <c r="D33" i="60"/>
  <c r="C33" i="60"/>
  <c r="B33" i="60"/>
  <c r="A33" i="60"/>
  <c r="H32" i="60"/>
  <c r="G32" i="60"/>
  <c r="F32" i="60"/>
  <c r="E32" i="60"/>
  <c r="D32" i="60"/>
  <c r="C32" i="60"/>
  <c r="B32" i="60"/>
  <c r="A32" i="60"/>
  <c r="H31" i="60"/>
  <c r="G31" i="60"/>
  <c r="F31" i="60"/>
  <c r="E31" i="60"/>
  <c r="D31" i="60"/>
  <c r="C31" i="60"/>
  <c r="B31" i="60"/>
  <c r="A31" i="60"/>
  <c r="H30" i="60"/>
  <c r="G30" i="60"/>
  <c r="F30" i="60"/>
  <c r="E30" i="60"/>
  <c r="D30" i="60"/>
  <c r="C30" i="60"/>
  <c r="B30" i="60"/>
  <c r="A30" i="60"/>
  <c r="H29" i="60"/>
  <c r="G29" i="60"/>
  <c r="F29" i="60"/>
  <c r="E29" i="60"/>
  <c r="D29" i="60"/>
  <c r="C29" i="60"/>
  <c r="B29" i="60"/>
  <c r="A29" i="60"/>
  <c r="H28" i="60"/>
  <c r="G28" i="60"/>
  <c r="F28" i="60"/>
  <c r="E28" i="60"/>
  <c r="D28" i="60"/>
  <c r="C28" i="60"/>
  <c r="B28" i="60"/>
  <c r="A28" i="60"/>
  <c r="H27" i="60"/>
  <c r="G27" i="60"/>
  <c r="F27" i="60"/>
  <c r="E27" i="60"/>
  <c r="D27" i="60"/>
  <c r="C27" i="60"/>
  <c r="B27" i="60"/>
  <c r="A27" i="60"/>
  <c r="H26" i="60"/>
  <c r="G26" i="60"/>
  <c r="F26" i="60"/>
  <c r="E26" i="60"/>
  <c r="D26" i="60"/>
  <c r="C26" i="60"/>
  <c r="B26" i="60"/>
  <c r="A26" i="60"/>
  <c r="H25" i="60"/>
  <c r="G25" i="60"/>
  <c r="F25" i="60"/>
  <c r="E25" i="60"/>
  <c r="D25" i="60"/>
  <c r="C25" i="60"/>
  <c r="B25" i="60"/>
  <c r="A25" i="60"/>
  <c r="H24" i="60"/>
  <c r="G24" i="60"/>
  <c r="F24" i="60"/>
  <c r="E24" i="60"/>
  <c r="D24" i="60"/>
  <c r="C24" i="60"/>
  <c r="B24" i="60"/>
  <c r="A24" i="60"/>
  <c r="H23" i="60"/>
  <c r="G23" i="60"/>
  <c r="F23" i="60"/>
  <c r="E23" i="60"/>
  <c r="D23" i="60"/>
  <c r="C23" i="60"/>
  <c r="B23" i="60"/>
  <c r="A23" i="60"/>
  <c r="H22" i="60"/>
  <c r="G22" i="60"/>
  <c r="F22" i="60"/>
  <c r="E22" i="60"/>
  <c r="D22" i="60"/>
  <c r="C22" i="60"/>
  <c r="B22" i="60"/>
  <c r="A22" i="60"/>
  <c r="H21" i="60"/>
  <c r="G21" i="60"/>
  <c r="F21" i="60"/>
  <c r="E21" i="60"/>
  <c r="D21" i="60"/>
  <c r="C21" i="60"/>
  <c r="B21" i="60"/>
  <c r="A21" i="60"/>
  <c r="H20" i="60"/>
  <c r="G20" i="60"/>
  <c r="F20" i="60"/>
  <c r="E20" i="60"/>
  <c r="D20" i="60"/>
  <c r="C20" i="60"/>
  <c r="B20" i="60"/>
  <c r="A20" i="60"/>
  <c r="H19" i="60"/>
  <c r="G19" i="60"/>
  <c r="F19" i="60"/>
  <c r="E19" i="60"/>
  <c r="D19" i="60"/>
  <c r="C19" i="60"/>
  <c r="B19" i="60"/>
  <c r="A19" i="60"/>
  <c r="H18" i="60"/>
  <c r="G18" i="60"/>
  <c r="F18" i="60"/>
  <c r="E18" i="60"/>
  <c r="D18" i="60"/>
  <c r="C18" i="60"/>
  <c r="B18" i="60"/>
  <c r="A18" i="60"/>
  <c r="H17" i="60"/>
  <c r="G17" i="60"/>
  <c r="F17" i="60"/>
  <c r="E17" i="60"/>
  <c r="D17" i="60"/>
  <c r="C17" i="60"/>
  <c r="B17" i="60"/>
  <c r="A17" i="60"/>
  <c r="H16" i="60"/>
  <c r="O2" i="63" s="1"/>
  <c r="O7" i="63" s="1"/>
  <c r="G16" i="60"/>
  <c r="F16" i="60"/>
  <c r="E16" i="60"/>
  <c r="D16" i="60"/>
  <c r="C16" i="60"/>
  <c r="B16" i="60"/>
  <c r="A16" i="60"/>
  <c r="H15" i="60"/>
  <c r="G15" i="60"/>
  <c r="F15" i="60"/>
  <c r="E15" i="60"/>
  <c r="D15" i="60"/>
  <c r="C15" i="60"/>
  <c r="B15" i="60"/>
  <c r="A15" i="60"/>
  <c r="H14" i="60"/>
  <c r="G14" i="60"/>
  <c r="F14" i="60"/>
  <c r="E14" i="60"/>
  <c r="D14" i="60"/>
  <c r="C14" i="60"/>
  <c r="B14" i="60"/>
  <c r="A14" i="60"/>
  <c r="H13" i="60"/>
  <c r="G13" i="60"/>
  <c r="F13" i="60"/>
  <c r="E13" i="60"/>
  <c r="D13" i="60"/>
  <c r="C13" i="60"/>
  <c r="B13" i="60"/>
  <c r="A13" i="60"/>
  <c r="H12" i="60"/>
  <c r="G12" i="60"/>
  <c r="F12" i="60"/>
  <c r="E12" i="60"/>
  <c r="D12" i="60"/>
  <c r="C12" i="60"/>
  <c r="B12" i="60"/>
  <c r="A12" i="60"/>
  <c r="H11" i="60"/>
  <c r="O3" i="63" s="1"/>
  <c r="O8" i="63" s="1"/>
  <c r="G11" i="60"/>
  <c r="F11" i="60"/>
  <c r="E11" i="60"/>
  <c r="D11" i="60"/>
  <c r="C11" i="60"/>
  <c r="B11" i="60"/>
  <c r="A11" i="60"/>
  <c r="H10" i="60"/>
  <c r="G10" i="60"/>
  <c r="F10" i="60"/>
  <c r="E10" i="60"/>
  <c r="D10" i="60"/>
  <c r="C10" i="60"/>
  <c r="B10" i="60"/>
  <c r="A10" i="60"/>
  <c r="H9" i="60"/>
  <c r="G9" i="60"/>
  <c r="F9" i="60"/>
  <c r="E9" i="60"/>
  <c r="D9" i="60"/>
  <c r="C9" i="60"/>
  <c r="B9" i="60"/>
  <c r="A9" i="60"/>
  <c r="H8" i="60"/>
  <c r="G8" i="60"/>
  <c r="F8" i="60"/>
  <c r="E8" i="60"/>
  <c r="D8" i="60"/>
  <c r="C8" i="60"/>
  <c r="B8" i="60"/>
  <c r="A8" i="60"/>
  <c r="H7" i="60"/>
  <c r="G7" i="60"/>
  <c r="F7" i="60"/>
  <c r="E7" i="60"/>
  <c r="D7" i="60"/>
  <c r="C7" i="60"/>
  <c r="B7" i="60"/>
  <c r="A7" i="60"/>
  <c r="H6" i="60"/>
  <c r="G6" i="60"/>
  <c r="F6" i="60"/>
  <c r="E6" i="60"/>
  <c r="D6" i="60"/>
  <c r="C6" i="60"/>
  <c r="B6" i="60"/>
  <c r="A6" i="60"/>
  <c r="H5" i="60"/>
  <c r="G5" i="60"/>
  <c r="F5" i="60"/>
  <c r="E5" i="60"/>
  <c r="D5" i="60"/>
  <c r="C5" i="60"/>
  <c r="B5" i="60"/>
  <c r="A5" i="60"/>
  <c r="H4" i="60"/>
  <c r="G4" i="60"/>
  <c r="F4" i="60"/>
  <c r="E4" i="60"/>
  <c r="D4" i="60"/>
  <c r="C4" i="60"/>
  <c r="B4" i="60"/>
  <c r="A4" i="60"/>
  <c r="H3" i="60"/>
  <c r="G3" i="60"/>
  <c r="F3" i="60"/>
  <c r="E3" i="60"/>
  <c r="D3" i="60"/>
  <c r="C3" i="60"/>
  <c r="B3" i="60"/>
  <c r="A3" i="60"/>
  <c r="H2" i="60"/>
  <c r="G2" i="60"/>
  <c r="F2" i="60"/>
  <c r="E2" i="60"/>
  <c r="D2" i="60"/>
  <c r="C2" i="60"/>
  <c r="B2" i="60"/>
  <c r="A2" i="60"/>
  <c r="H1" i="60"/>
  <c r="O5" i="63" s="1"/>
  <c r="O10" i="63" s="1"/>
  <c r="G1" i="60"/>
  <c r="F1" i="60"/>
  <c r="E1" i="60"/>
  <c r="D1" i="60"/>
  <c r="C1" i="60"/>
  <c r="B1" i="60"/>
  <c r="A1" i="60"/>
  <c r="H57" i="59"/>
  <c r="G57" i="59"/>
  <c r="F57" i="59"/>
  <c r="E57" i="59"/>
  <c r="D57" i="59"/>
  <c r="C57" i="59"/>
  <c r="B57" i="59"/>
  <c r="A57" i="59"/>
  <c r="H56" i="59"/>
  <c r="G56" i="59"/>
  <c r="F56" i="59"/>
  <c r="E56" i="59"/>
  <c r="D56" i="59"/>
  <c r="C56" i="59"/>
  <c r="B56" i="59"/>
  <c r="A56" i="59"/>
  <c r="H55" i="59"/>
  <c r="G55" i="59"/>
  <c r="F55" i="59"/>
  <c r="E55" i="59"/>
  <c r="D55" i="59"/>
  <c r="C55" i="59"/>
  <c r="B55" i="59"/>
  <c r="A55" i="59"/>
  <c r="H54" i="59"/>
  <c r="G54" i="59"/>
  <c r="F54" i="59"/>
  <c r="E54" i="59"/>
  <c r="D54" i="59"/>
  <c r="C54" i="59"/>
  <c r="B54" i="59"/>
  <c r="A54" i="59"/>
  <c r="H53" i="59"/>
  <c r="G53" i="59"/>
  <c r="F53" i="59"/>
  <c r="E53" i="59"/>
  <c r="D53" i="59"/>
  <c r="C53" i="59"/>
  <c r="B53" i="59"/>
  <c r="A53" i="59"/>
  <c r="H52" i="59"/>
  <c r="G52" i="59"/>
  <c r="F52" i="59"/>
  <c r="E52" i="59"/>
  <c r="D52" i="59"/>
  <c r="C52" i="59"/>
  <c r="B52" i="59"/>
  <c r="A52" i="59"/>
  <c r="H51" i="59"/>
  <c r="G51" i="59"/>
  <c r="F51" i="59"/>
  <c r="E51" i="59"/>
  <c r="D51" i="59"/>
  <c r="C51" i="59"/>
  <c r="B51" i="59"/>
  <c r="A51" i="59"/>
  <c r="H50" i="59"/>
  <c r="G50" i="59"/>
  <c r="F50" i="59"/>
  <c r="E50" i="59"/>
  <c r="D50" i="59"/>
  <c r="C50" i="59"/>
  <c r="B50" i="59"/>
  <c r="A50" i="59"/>
  <c r="H49" i="59"/>
  <c r="G49" i="59"/>
  <c r="F49" i="59"/>
  <c r="E49" i="59"/>
  <c r="D49" i="59"/>
  <c r="C49" i="59"/>
  <c r="B49" i="59"/>
  <c r="A49" i="59"/>
  <c r="H48" i="59"/>
  <c r="G48" i="59"/>
  <c r="F48" i="59"/>
  <c r="E48" i="59"/>
  <c r="D48" i="59"/>
  <c r="C48" i="59"/>
  <c r="B48" i="59"/>
  <c r="A48" i="59"/>
  <c r="H47" i="59"/>
  <c r="G47" i="59"/>
  <c r="F47" i="59"/>
  <c r="E47" i="59"/>
  <c r="D47" i="59"/>
  <c r="C47" i="59"/>
  <c r="B47" i="59"/>
  <c r="A47" i="59"/>
  <c r="H46" i="59"/>
  <c r="G46" i="59"/>
  <c r="F46" i="59"/>
  <c r="E46" i="59"/>
  <c r="D46" i="59"/>
  <c r="C46" i="59"/>
  <c r="B46" i="59"/>
  <c r="A46" i="59"/>
  <c r="H45" i="59"/>
  <c r="G45" i="59"/>
  <c r="F45" i="59"/>
  <c r="E45" i="59"/>
  <c r="D45" i="59"/>
  <c r="C45" i="59"/>
  <c r="B45" i="59"/>
  <c r="A45" i="59"/>
  <c r="H44" i="59"/>
  <c r="G44" i="59"/>
  <c r="F44" i="59"/>
  <c r="E44" i="59"/>
  <c r="D44" i="59"/>
  <c r="C44" i="59"/>
  <c r="B44" i="59"/>
  <c r="A44" i="59"/>
  <c r="H43" i="59"/>
  <c r="G43" i="59"/>
  <c r="F43" i="59"/>
  <c r="E43" i="59"/>
  <c r="D43" i="59"/>
  <c r="C43" i="59"/>
  <c r="B43" i="59"/>
  <c r="A43" i="59"/>
  <c r="H42" i="59"/>
  <c r="G42" i="59"/>
  <c r="F42" i="59"/>
  <c r="E42" i="59"/>
  <c r="D42" i="59"/>
  <c r="C42" i="59"/>
  <c r="B42" i="59"/>
  <c r="A42" i="59"/>
  <c r="H41" i="59"/>
  <c r="G41" i="59"/>
  <c r="F41" i="59"/>
  <c r="E41" i="59"/>
  <c r="D41" i="59"/>
  <c r="C41" i="59"/>
  <c r="B41" i="59"/>
  <c r="A41" i="59"/>
  <c r="H40" i="59"/>
  <c r="G40" i="59"/>
  <c r="F40" i="59"/>
  <c r="E40" i="59"/>
  <c r="D40" i="59"/>
  <c r="C40" i="59"/>
  <c r="B40" i="59"/>
  <c r="A40" i="59"/>
  <c r="H39" i="59"/>
  <c r="G39" i="59"/>
  <c r="F39" i="59"/>
  <c r="E39" i="59"/>
  <c r="D39" i="59"/>
  <c r="C39" i="59"/>
  <c r="B39" i="59"/>
  <c r="A39" i="59"/>
  <c r="H38" i="59"/>
  <c r="N4" i="63" s="1"/>
  <c r="N9" i="63" s="1"/>
  <c r="N8" i="69" s="1"/>
  <c r="G38" i="59"/>
  <c r="F38" i="59"/>
  <c r="E38" i="59"/>
  <c r="D38" i="59"/>
  <c r="C38" i="59"/>
  <c r="B38" i="59"/>
  <c r="A38" i="59"/>
  <c r="H37" i="59"/>
  <c r="G37" i="59"/>
  <c r="F37" i="59"/>
  <c r="E37" i="59"/>
  <c r="D37" i="59"/>
  <c r="C37" i="59"/>
  <c r="B37" i="59"/>
  <c r="A37" i="59"/>
  <c r="H36" i="59"/>
  <c r="G36" i="59"/>
  <c r="F36" i="59"/>
  <c r="E36" i="59"/>
  <c r="D36" i="59"/>
  <c r="C36" i="59"/>
  <c r="B36" i="59"/>
  <c r="A36" i="59"/>
  <c r="H35" i="59"/>
  <c r="G35" i="59"/>
  <c r="F35" i="59"/>
  <c r="E35" i="59"/>
  <c r="D35" i="59"/>
  <c r="C35" i="59"/>
  <c r="B35" i="59"/>
  <c r="A35" i="59"/>
  <c r="H34" i="59"/>
  <c r="G34" i="59"/>
  <c r="F34" i="59"/>
  <c r="E34" i="59"/>
  <c r="D34" i="59"/>
  <c r="C34" i="59"/>
  <c r="B34" i="59"/>
  <c r="A34" i="59"/>
  <c r="H33" i="59"/>
  <c r="G33" i="59"/>
  <c r="F33" i="59"/>
  <c r="E33" i="59"/>
  <c r="D33" i="59"/>
  <c r="C33" i="59"/>
  <c r="B33" i="59"/>
  <c r="A33" i="59"/>
  <c r="H32" i="59"/>
  <c r="G32" i="59"/>
  <c r="F32" i="59"/>
  <c r="E32" i="59"/>
  <c r="D32" i="59"/>
  <c r="C32" i="59"/>
  <c r="B32" i="59"/>
  <c r="A32" i="59"/>
  <c r="H31" i="59"/>
  <c r="G31" i="59"/>
  <c r="F31" i="59"/>
  <c r="E31" i="59"/>
  <c r="D31" i="59"/>
  <c r="C31" i="59"/>
  <c r="B31" i="59"/>
  <c r="A31" i="59"/>
  <c r="H30" i="59"/>
  <c r="G30" i="59"/>
  <c r="F30" i="59"/>
  <c r="E30" i="59"/>
  <c r="D30" i="59"/>
  <c r="C30" i="59"/>
  <c r="B30" i="59"/>
  <c r="A30" i="59"/>
  <c r="H29" i="59"/>
  <c r="G29" i="59"/>
  <c r="F29" i="59"/>
  <c r="E29" i="59"/>
  <c r="D29" i="59"/>
  <c r="C29" i="59"/>
  <c r="B29" i="59"/>
  <c r="A29" i="59"/>
  <c r="H28" i="59"/>
  <c r="G28" i="59"/>
  <c r="F28" i="59"/>
  <c r="E28" i="59"/>
  <c r="D28" i="59"/>
  <c r="C28" i="59"/>
  <c r="B28" i="59"/>
  <c r="A28" i="59"/>
  <c r="H27" i="59"/>
  <c r="G27" i="59"/>
  <c r="F27" i="59"/>
  <c r="E27" i="59"/>
  <c r="D27" i="59"/>
  <c r="C27" i="59"/>
  <c r="B27" i="59"/>
  <c r="A27" i="59"/>
  <c r="H26" i="59"/>
  <c r="G26" i="59"/>
  <c r="F26" i="59"/>
  <c r="E26" i="59"/>
  <c r="D26" i="59"/>
  <c r="C26" i="59"/>
  <c r="B26" i="59"/>
  <c r="A26" i="59"/>
  <c r="H25" i="59"/>
  <c r="G25" i="59"/>
  <c r="F25" i="59"/>
  <c r="E25" i="59"/>
  <c r="D25" i="59"/>
  <c r="C25" i="59"/>
  <c r="B25" i="59"/>
  <c r="A25" i="59"/>
  <c r="H24" i="59"/>
  <c r="G24" i="59"/>
  <c r="F24" i="59"/>
  <c r="E24" i="59"/>
  <c r="D24" i="59"/>
  <c r="C24" i="59"/>
  <c r="B24" i="59"/>
  <c r="A24" i="59"/>
  <c r="H23" i="59"/>
  <c r="G23" i="59"/>
  <c r="F23" i="59"/>
  <c r="E23" i="59"/>
  <c r="D23" i="59"/>
  <c r="C23" i="59"/>
  <c r="B23" i="59"/>
  <c r="A23" i="59"/>
  <c r="H22" i="59"/>
  <c r="G22" i="59"/>
  <c r="F22" i="59"/>
  <c r="E22" i="59"/>
  <c r="D22" i="59"/>
  <c r="C22" i="59"/>
  <c r="B22" i="59"/>
  <c r="A22" i="59"/>
  <c r="H21" i="59"/>
  <c r="G21" i="59"/>
  <c r="F21" i="59"/>
  <c r="E21" i="59"/>
  <c r="D21" i="59"/>
  <c r="C21" i="59"/>
  <c r="B21" i="59"/>
  <c r="A21" i="59"/>
  <c r="H20" i="59"/>
  <c r="G20" i="59"/>
  <c r="F20" i="59"/>
  <c r="E20" i="59"/>
  <c r="D20" i="59"/>
  <c r="C20" i="59"/>
  <c r="B20" i="59"/>
  <c r="A20" i="59"/>
  <c r="H19" i="59"/>
  <c r="G19" i="59"/>
  <c r="F19" i="59"/>
  <c r="E19" i="59"/>
  <c r="D19" i="59"/>
  <c r="C19" i="59"/>
  <c r="B19" i="59"/>
  <c r="A19" i="59"/>
  <c r="H18" i="59"/>
  <c r="G18" i="59"/>
  <c r="F18" i="59"/>
  <c r="E18" i="59"/>
  <c r="D18" i="59"/>
  <c r="C18" i="59"/>
  <c r="B18" i="59"/>
  <c r="A18" i="59"/>
  <c r="H17" i="59"/>
  <c r="G17" i="59"/>
  <c r="F17" i="59"/>
  <c r="E17" i="59"/>
  <c r="D17" i="59"/>
  <c r="C17" i="59"/>
  <c r="B17" i="59"/>
  <c r="A17" i="59"/>
  <c r="H16" i="59"/>
  <c r="N2" i="63" s="1"/>
  <c r="N7" i="63" s="1"/>
  <c r="N3" i="69" s="1"/>
  <c r="G16" i="59"/>
  <c r="F16" i="59"/>
  <c r="E16" i="59"/>
  <c r="D16" i="59"/>
  <c r="C16" i="59"/>
  <c r="B16" i="59"/>
  <c r="A16" i="59"/>
  <c r="H15" i="59"/>
  <c r="G15" i="59"/>
  <c r="F15" i="59"/>
  <c r="E15" i="59"/>
  <c r="D15" i="59"/>
  <c r="C15" i="59"/>
  <c r="B15" i="59"/>
  <c r="A15" i="59"/>
  <c r="H14" i="59"/>
  <c r="G14" i="59"/>
  <c r="F14" i="59"/>
  <c r="E14" i="59"/>
  <c r="D14" i="59"/>
  <c r="C14" i="59"/>
  <c r="B14" i="59"/>
  <c r="A14" i="59"/>
  <c r="H13" i="59"/>
  <c r="G13" i="59"/>
  <c r="F13" i="59"/>
  <c r="E13" i="59"/>
  <c r="D13" i="59"/>
  <c r="C13" i="59"/>
  <c r="B13" i="59"/>
  <c r="A13" i="59"/>
  <c r="H12" i="59"/>
  <c r="G12" i="59"/>
  <c r="F12" i="59"/>
  <c r="E12" i="59"/>
  <c r="D12" i="59"/>
  <c r="C12" i="59"/>
  <c r="B12" i="59"/>
  <c r="A12" i="59"/>
  <c r="H11" i="59"/>
  <c r="N3" i="63" s="1"/>
  <c r="N8" i="63" s="1"/>
  <c r="N7" i="69" s="1"/>
  <c r="G11" i="59"/>
  <c r="F11" i="59"/>
  <c r="E11" i="59"/>
  <c r="D11" i="59"/>
  <c r="C11" i="59"/>
  <c r="B11" i="59"/>
  <c r="A11" i="59"/>
  <c r="H10" i="59"/>
  <c r="G10" i="59"/>
  <c r="F10" i="59"/>
  <c r="E10" i="59"/>
  <c r="D10" i="59"/>
  <c r="C10" i="59"/>
  <c r="B10" i="59"/>
  <c r="A10" i="59"/>
  <c r="H9" i="59"/>
  <c r="G9" i="59"/>
  <c r="F9" i="59"/>
  <c r="E9" i="59"/>
  <c r="D9" i="59"/>
  <c r="C9" i="59"/>
  <c r="B9" i="59"/>
  <c r="A9" i="59"/>
  <c r="H8" i="59"/>
  <c r="G8" i="59"/>
  <c r="F8" i="59"/>
  <c r="E8" i="59"/>
  <c r="D8" i="59"/>
  <c r="C8" i="59"/>
  <c r="B8" i="59"/>
  <c r="A8" i="59"/>
  <c r="H7" i="59"/>
  <c r="G7" i="59"/>
  <c r="F7" i="59"/>
  <c r="E7" i="59"/>
  <c r="D7" i="59"/>
  <c r="C7" i="59"/>
  <c r="B7" i="59"/>
  <c r="A7" i="59"/>
  <c r="H6" i="59"/>
  <c r="G6" i="59"/>
  <c r="F6" i="59"/>
  <c r="E6" i="59"/>
  <c r="D6" i="59"/>
  <c r="C6" i="59"/>
  <c r="B6" i="59"/>
  <c r="A6" i="59"/>
  <c r="H5" i="59"/>
  <c r="G5" i="59"/>
  <c r="F5" i="59"/>
  <c r="E5" i="59"/>
  <c r="D5" i="59"/>
  <c r="C5" i="59"/>
  <c r="B5" i="59"/>
  <c r="A5" i="59"/>
  <c r="H4" i="59"/>
  <c r="G4" i="59"/>
  <c r="F4" i="59"/>
  <c r="E4" i="59"/>
  <c r="D4" i="59"/>
  <c r="C4" i="59"/>
  <c r="B4" i="59"/>
  <c r="A4" i="59"/>
  <c r="H3" i="59"/>
  <c r="G3" i="59"/>
  <c r="F3" i="59"/>
  <c r="E3" i="59"/>
  <c r="D3" i="59"/>
  <c r="C3" i="59"/>
  <c r="B3" i="59"/>
  <c r="A3" i="59"/>
  <c r="H2" i="59"/>
  <c r="G2" i="59"/>
  <c r="F2" i="59"/>
  <c r="E2" i="59"/>
  <c r="D2" i="59"/>
  <c r="C2" i="59"/>
  <c r="B2" i="59"/>
  <c r="A2" i="59"/>
  <c r="H1" i="59"/>
  <c r="N5" i="63" s="1"/>
  <c r="N10" i="63" s="1"/>
  <c r="N4" i="69" s="1"/>
  <c r="G1" i="59"/>
  <c r="F1" i="59"/>
  <c r="E1" i="59"/>
  <c r="D1" i="59"/>
  <c r="C1" i="59"/>
  <c r="B1" i="59"/>
  <c r="A1" i="59"/>
  <c r="H58" i="58"/>
  <c r="G58" i="58"/>
  <c r="F58" i="58"/>
  <c r="E58" i="58"/>
  <c r="D58" i="58"/>
  <c r="C58" i="58"/>
  <c r="B58" i="58"/>
  <c r="A58" i="58"/>
  <c r="H57" i="58"/>
  <c r="G57" i="58"/>
  <c r="F57" i="58"/>
  <c r="E57" i="58"/>
  <c r="D57" i="58"/>
  <c r="C57" i="58"/>
  <c r="B57" i="58"/>
  <c r="A57" i="58"/>
  <c r="H56" i="58"/>
  <c r="G56" i="58"/>
  <c r="F56" i="58"/>
  <c r="E56" i="58"/>
  <c r="D56" i="58"/>
  <c r="C56" i="58"/>
  <c r="B56" i="58"/>
  <c r="A56" i="58"/>
  <c r="H55" i="58"/>
  <c r="G55" i="58"/>
  <c r="F55" i="58"/>
  <c r="E55" i="58"/>
  <c r="D55" i="58"/>
  <c r="C55" i="58"/>
  <c r="B55" i="58"/>
  <c r="A55" i="58"/>
  <c r="H54" i="58"/>
  <c r="G54" i="58"/>
  <c r="F54" i="58"/>
  <c r="E54" i="58"/>
  <c r="D54" i="58"/>
  <c r="C54" i="58"/>
  <c r="B54" i="58"/>
  <c r="A54" i="58"/>
  <c r="H53" i="58"/>
  <c r="G53" i="58"/>
  <c r="F53" i="58"/>
  <c r="E53" i="58"/>
  <c r="D53" i="58"/>
  <c r="C53" i="58"/>
  <c r="B53" i="58"/>
  <c r="A53" i="58"/>
  <c r="H52" i="58"/>
  <c r="G52" i="58"/>
  <c r="F52" i="58"/>
  <c r="E52" i="58"/>
  <c r="D52" i="58"/>
  <c r="C52" i="58"/>
  <c r="B52" i="58"/>
  <c r="A52" i="58"/>
  <c r="H51" i="58"/>
  <c r="G51" i="58"/>
  <c r="F51" i="58"/>
  <c r="E51" i="58"/>
  <c r="D51" i="58"/>
  <c r="C51" i="58"/>
  <c r="B51" i="58"/>
  <c r="A51" i="58"/>
  <c r="H50" i="58"/>
  <c r="G50" i="58"/>
  <c r="F50" i="58"/>
  <c r="E50" i="58"/>
  <c r="D50" i="58"/>
  <c r="C50" i="58"/>
  <c r="B50" i="58"/>
  <c r="A50" i="58"/>
  <c r="H49" i="58"/>
  <c r="G49" i="58"/>
  <c r="F49" i="58"/>
  <c r="E49" i="58"/>
  <c r="D49" i="58"/>
  <c r="C49" i="58"/>
  <c r="B49" i="58"/>
  <c r="A49" i="58"/>
  <c r="H48" i="58"/>
  <c r="G48" i="58"/>
  <c r="F48" i="58"/>
  <c r="E48" i="58"/>
  <c r="D48" i="58"/>
  <c r="C48" i="58"/>
  <c r="B48" i="58"/>
  <c r="A48" i="58"/>
  <c r="H47" i="58"/>
  <c r="G47" i="58"/>
  <c r="F47" i="58"/>
  <c r="E47" i="58"/>
  <c r="D47" i="58"/>
  <c r="C47" i="58"/>
  <c r="B47" i="58"/>
  <c r="A47" i="58"/>
  <c r="H46" i="58"/>
  <c r="G46" i="58"/>
  <c r="F46" i="58"/>
  <c r="E46" i="58"/>
  <c r="D46" i="58"/>
  <c r="C46" i="58"/>
  <c r="B46" i="58"/>
  <c r="A46" i="58"/>
  <c r="H45" i="58"/>
  <c r="G45" i="58"/>
  <c r="F45" i="58"/>
  <c r="E45" i="58"/>
  <c r="D45" i="58"/>
  <c r="C45" i="58"/>
  <c r="B45" i="58"/>
  <c r="A45" i="58"/>
  <c r="H44" i="58"/>
  <c r="G44" i="58"/>
  <c r="F44" i="58"/>
  <c r="E44" i="58"/>
  <c r="D44" i="58"/>
  <c r="C44" i="58"/>
  <c r="B44" i="58"/>
  <c r="A44" i="58"/>
  <c r="H43" i="58"/>
  <c r="G43" i="58"/>
  <c r="F43" i="58"/>
  <c r="E43" i="58"/>
  <c r="D43" i="58"/>
  <c r="C43" i="58"/>
  <c r="B43" i="58"/>
  <c r="A43" i="58"/>
  <c r="H42" i="58"/>
  <c r="G42" i="58"/>
  <c r="F42" i="58"/>
  <c r="E42" i="58"/>
  <c r="D42" i="58"/>
  <c r="C42" i="58"/>
  <c r="B42" i="58"/>
  <c r="A42" i="58"/>
  <c r="H41" i="58"/>
  <c r="G41" i="58"/>
  <c r="F41" i="58"/>
  <c r="E41" i="58"/>
  <c r="D41" i="58"/>
  <c r="C41" i="58"/>
  <c r="B41" i="58"/>
  <c r="A41" i="58"/>
  <c r="H40" i="58"/>
  <c r="G40" i="58"/>
  <c r="F40" i="58"/>
  <c r="E40" i="58"/>
  <c r="D40" i="58"/>
  <c r="C40" i="58"/>
  <c r="B40" i="58"/>
  <c r="A40" i="58"/>
  <c r="H39" i="58"/>
  <c r="G39" i="58"/>
  <c r="F39" i="58"/>
  <c r="E39" i="58"/>
  <c r="D39" i="58"/>
  <c r="C39" i="58"/>
  <c r="B39" i="58"/>
  <c r="A39" i="58"/>
  <c r="H38" i="58"/>
  <c r="M4" i="63" s="1"/>
  <c r="M9" i="63" s="1"/>
  <c r="M8" i="69" s="1"/>
  <c r="G38" i="58"/>
  <c r="F38" i="58"/>
  <c r="E38" i="58"/>
  <c r="D38" i="58"/>
  <c r="C38" i="58"/>
  <c r="B38" i="58"/>
  <c r="A38" i="58"/>
  <c r="H37" i="58"/>
  <c r="G37" i="58"/>
  <c r="F37" i="58"/>
  <c r="E37" i="58"/>
  <c r="D37" i="58"/>
  <c r="C37" i="58"/>
  <c r="B37" i="58"/>
  <c r="A37" i="58"/>
  <c r="H36" i="58"/>
  <c r="G36" i="58"/>
  <c r="F36" i="58"/>
  <c r="E36" i="58"/>
  <c r="D36" i="58"/>
  <c r="C36" i="58"/>
  <c r="B36" i="58"/>
  <c r="A36" i="58"/>
  <c r="H35" i="58"/>
  <c r="G35" i="58"/>
  <c r="F35" i="58"/>
  <c r="E35" i="58"/>
  <c r="D35" i="58"/>
  <c r="C35" i="58"/>
  <c r="B35" i="58"/>
  <c r="A35" i="58"/>
  <c r="H34" i="58"/>
  <c r="G34" i="58"/>
  <c r="F34" i="58"/>
  <c r="E34" i="58"/>
  <c r="D34" i="58"/>
  <c r="C34" i="58"/>
  <c r="B34" i="58"/>
  <c r="A34" i="58"/>
  <c r="H33" i="58"/>
  <c r="G33" i="58"/>
  <c r="F33" i="58"/>
  <c r="E33" i="58"/>
  <c r="D33" i="58"/>
  <c r="C33" i="58"/>
  <c r="B33" i="58"/>
  <c r="A33" i="58"/>
  <c r="H32" i="58"/>
  <c r="G32" i="58"/>
  <c r="F32" i="58"/>
  <c r="E32" i="58"/>
  <c r="D32" i="58"/>
  <c r="C32" i="58"/>
  <c r="B32" i="58"/>
  <c r="A32" i="58"/>
  <c r="H31" i="58"/>
  <c r="G31" i="58"/>
  <c r="F31" i="58"/>
  <c r="E31" i="58"/>
  <c r="D31" i="58"/>
  <c r="C31" i="58"/>
  <c r="B31" i="58"/>
  <c r="A31" i="58"/>
  <c r="H30" i="58"/>
  <c r="G30" i="58"/>
  <c r="F30" i="58"/>
  <c r="E30" i="58"/>
  <c r="D30" i="58"/>
  <c r="C30" i="58"/>
  <c r="B30" i="58"/>
  <c r="A30" i="58"/>
  <c r="H29" i="58"/>
  <c r="G29" i="58"/>
  <c r="F29" i="58"/>
  <c r="E29" i="58"/>
  <c r="D29" i="58"/>
  <c r="C29" i="58"/>
  <c r="B29" i="58"/>
  <c r="A29" i="58"/>
  <c r="H28" i="58"/>
  <c r="G28" i="58"/>
  <c r="F28" i="58"/>
  <c r="E28" i="58"/>
  <c r="D28" i="58"/>
  <c r="C28" i="58"/>
  <c r="B28" i="58"/>
  <c r="A28" i="58"/>
  <c r="H27" i="58"/>
  <c r="G27" i="58"/>
  <c r="F27" i="58"/>
  <c r="E27" i="58"/>
  <c r="D27" i="58"/>
  <c r="C27" i="58"/>
  <c r="B27" i="58"/>
  <c r="A27" i="58"/>
  <c r="H26" i="58"/>
  <c r="G26" i="58"/>
  <c r="F26" i="58"/>
  <c r="E26" i="58"/>
  <c r="D26" i="58"/>
  <c r="C26" i="58"/>
  <c r="B26" i="58"/>
  <c r="A26" i="58"/>
  <c r="H25" i="58"/>
  <c r="G25" i="58"/>
  <c r="F25" i="58"/>
  <c r="E25" i="58"/>
  <c r="D25" i="58"/>
  <c r="C25" i="58"/>
  <c r="B25" i="58"/>
  <c r="A25" i="58"/>
  <c r="H24" i="58"/>
  <c r="G24" i="58"/>
  <c r="F24" i="58"/>
  <c r="E24" i="58"/>
  <c r="D24" i="58"/>
  <c r="C24" i="58"/>
  <c r="B24" i="58"/>
  <c r="A24" i="58"/>
  <c r="H23" i="58"/>
  <c r="G23" i="58"/>
  <c r="F23" i="58"/>
  <c r="E23" i="58"/>
  <c r="D23" i="58"/>
  <c r="C23" i="58"/>
  <c r="B23" i="58"/>
  <c r="A23" i="58"/>
  <c r="H22" i="58"/>
  <c r="G22" i="58"/>
  <c r="F22" i="58"/>
  <c r="E22" i="58"/>
  <c r="D22" i="58"/>
  <c r="C22" i="58"/>
  <c r="B22" i="58"/>
  <c r="A22" i="58"/>
  <c r="H21" i="58"/>
  <c r="G21" i="58"/>
  <c r="F21" i="58"/>
  <c r="E21" i="58"/>
  <c r="D21" i="58"/>
  <c r="C21" i="58"/>
  <c r="B21" i="58"/>
  <c r="A21" i="58"/>
  <c r="H20" i="58"/>
  <c r="G20" i="58"/>
  <c r="F20" i="58"/>
  <c r="E20" i="58"/>
  <c r="D20" i="58"/>
  <c r="C20" i="58"/>
  <c r="B20" i="58"/>
  <c r="A20" i="58"/>
  <c r="H19" i="58"/>
  <c r="G19" i="58"/>
  <c r="F19" i="58"/>
  <c r="E19" i="58"/>
  <c r="D19" i="58"/>
  <c r="C19" i="58"/>
  <c r="B19" i="58"/>
  <c r="A19" i="58"/>
  <c r="H18" i="58"/>
  <c r="G18" i="58"/>
  <c r="F18" i="58"/>
  <c r="E18" i="58"/>
  <c r="D18" i="58"/>
  <c r="C18" i="58"/>
  <c r="B18" i="58"/>
  <c r="A18" i="58"/>
  <c r="H17" i="58"/>
  <c r="G17" i="58"/>
  <c r="F17" i="58"/>
  <c r="E17" i="58"/>
  <c r="D17" i="58"/>
  <c r="C17" i="58"/>
  <c r="B17" i="58"/>
  <c r="A17" i="58"/>
  <c r="H16" i="58"/>
  <c r="M2" i="63" s="1"/>
  <c r="M7" i="63" s="1"/>
  <c r="M3" i="69" s="1"/>
  <c r="G16" i="58"/>
  <c r="F16" i="58"/>
  <c r="E16" i="58"/>
  <c r="D16" i="58"/>
  <c r="C16" i="58"/>
  <c r="B16" i="58"/>
  <c r="A16" i="58"/>
  <c r="H15" i="58"/>
  <c r="G15" i="58"/>
  <c r="F15" i="58"/>
  <c r="E15" i="58"/>
  <c r="D15" i="58"/>
  <c r="C15" i="58"/>
  <c r="B15" i="58"/>
  <c r="A15" i="58"/>
  <c r="H14" i="58"/>
  <c r="G14" i="58"/>
  <c r="F14" i="58"/>
  <c r="E14" i="58"/>
  <c r="D14" i="58"/>
  <c r="C14" i="58"/>
  <c r="B14" i="58"/>
  <c r="A14" i="58"/>
  <c r="H13" i="58"/>
  <c r="G13" i="58"/>
  <c r="F13" i="58"/>
  <c r="E13" i="58"/>
  <c r="D13" i="58"/>
  <c r="C13" i="58"/>
  <c r="B13" i="58"/>
  <c r="A13" i="58"/>
  <c r="H12" i="58"/>
  <c r="G12" i="58"/>
  <c r="F12" i="58"/>
  <c r="E12" i="58"/>
  <c r="D12" i="58"/>
  <c r="C12" i="58"/>
  <c r="B12" i="58"/>
  <c r="A12" i="58"/>
  <c r="H11" i="58"/>
  <c r="M3" i="63" s="1"/>
  <c r="M8" i="63" s="1"/>
  <c r="M7" i="69" s="1"/>
  <c r="G11" i="58"/>
  <c r="F11" i="58"/>
  <c r="E11" i="58"/>
  <c r="D11" i="58"/>
  <c r="C11" i="58"/>
  <c r="B11" i="58"/>
  <c r="A11" i="58"/>
  <c r="H10" i="58"/>
  <c r="G10" i="58"/>
  <c r="F10" i="58"/>
  <c r="E10" i="58"/>
  <c r="D10" i="58"/>
  <c r="C10" i="58"/>
  <c r="B10" i="58"/>
  <c r="A10" i="58"/>
  <c r="H9" i="58"/>
  <c r="G9" i="58"/>
  <c r="F9" i="58"/>
  <c r="E9" i="58"/>
  <c r="D9" i="58"/>
  <c r="C9" i="58"/>
  <c r="B9" i="58"/>
  <c r="A9" i="58"/>
  <c r="H8" i="58"/>
  <c r="G8" i="58"/>
  <c r="F8" i="58"/>
  <c r="E8" i="58"/>
  <c r="D8" i="58"/>
  <c r="C8" i="58"/>
  <c r="B8" i="58"/>
  <c r="A8" i="58"/>
  <c r="H7" i="58"/>
  <c r="G7" i="58"/>
  <c r="F7" i="58"/>
  <c r="E7" i="58"/>
  <c r="D7" i="58"/>
  <c r="C7" i="58"/>
  <c r="B7" i="58"/>
  <c r="A7" i="58"/>
  <c r="H6" i="58"/>
  <c r="G6" i="58"/>
  <c r="F6" i="58"/>
  <c r="E6" i="58"/>
  <c r="D6" i="58"/>
  <c r="C6" i="58"/>
  <c r="B6" i="58"/>
  <c r="A6" i="58"/>
  <c r="H5" i="58"/>
  <c r="G5" i="58"/>
  <c r="F5" i="58"/>
  <c r="E5" i="58"/>
  <c r="D5" i="58"/>
  <c r="C5" i="58"/>
  <c r="B5" i="58"/>
  <c r="A5" i="58"/>
  <c r="H4" i="58"/>
  <c r="G4" i="58"/>
  <c r="F4" i="58"/>
  <c r="E4" i="58"/>
  <c r="D4" i="58"/>
  <c r="C4" i="58"/>
  <c r="B4" i="58"/>
  <c r="A4" i="58"/>
  <c r="H3" i="58"/>
  <c r="G3" i="58"/>
  <c r="F3" i="58"/>
  <c r="E3" i="58"/>
  <c r="D3" i="58"/>
  <c r="C3" i="58"/>
  <c r="B3" i="58"/>
  <c r="A3" i="58"/>
  <c r="H2" i="58"/>
  <c r="G2" i="58"/>
  <c r="F2" i="58"/>
  <c r="E2" i="58"/>
  <c r="D2" i="58"/>
  <c r="C2" i="58"/>
  <c r="B2" i="58"/>
  <c r="A2" i="58"/>
  <c r="H1" i="58"/>
  <c r="M5" i="63" s="1"/>
  <c r="M10" i="63" s="1"/>
  <c r="M4" i="69" s="1"/>
  <c r="G1" i="58"/>
  <c r="F1" i="58"/>
  <c r="E1" i="58"/>
  <c r="D1" i="58"/>
  <c r="C1" i="58"/>
  <c r="B1" i="58"/>
  <c r="A1" i="58"/>
  <c r="H58" i="57"/>
  <c r="G58" i="57"/>
  <c r="F58" i="57"/>
  <c r="E58" i="57"/>
  <c r="D58" i="57"/>
  <c r="C58" i="57"/>
  <c r="B58" i="57"/>
  <c r="A58" i="57"/>
  <c r="H57" i="57"/>
  <c r="G57" i="57"/>
  <c r="F57" i="57"/>
  <c r="E57" i="57"/>
  <c r="D57" i="57"/>
  <c r="C57" i="57"/>
  <c r="B57" i="57"/>
  <c r="A57" i="57"/>
  <c r="H56" i="57"/>
  <c r="G56" i="57"/>
  <c r="F56" i="57"/>
  <c r="E56" i="57"/>
  <c r="D56" i="57"/>
  <c r="C56" i="57"/>
  <c r="B56" i="57"/>
  <c r="A56" i="57"/>
  <c r="H55" i="57"/>
  <c r="G55" i="57"/>
  <c r="F55" i="57"/>
  <c r="E55" i="57"/>
  <c r="D55" i="57"/>
  <c r="C55" i="57"/>
  <c r="B55" i="57"/>
  <c r="A55" i="57"/>
  <c r="H54" i="57"/>
  <c r="G54" i="57"/>
  <c r="F54" i="57"/>
  <c r="E54" i="57"/>
  <c r="D54" i="57"/>
  <c r="C54" i="57"/>
  <c r="B54" i="57"/>
  <c r="A54" i="57"/>
  <c r="H53" i="57"/>
  <c r="G53" i="57"/>
  <c r="F53" i="57"/>
  <c r="E53" i="57"/>
  <c r="D53" i="57"/>
  <c r="C53" i="57"/>
  <c r="B53" i="57"/>
  <c r="A53" i="57"/>
  <c r="H52" i="57"/>
  <c r="G52" i="57"/>
  <c r="F52" i="57"/>
  <c r="E52" i="57"/>
  <c r="D52" i="57"/>
  <c r="C52" i="57"/>
  <c r="B52" i="57"/>
  <c r="A52" i="57"/>
  <c r="H51" i="57"/>
  <c r="G51" i="57"/>
  <c r="F51" i="57"/>
  <c r="E51" i="57"/>
  <c r="D51" i="57"/>
  <c r="C51" i="57"/>
  <c r="B51" i="57"/>
  <c r="A51" i="57"/>
  <c r="H50" i="57"/>
  <c r="G50" i="57"/>
  <c r="F50" i="57"/>
  <c r="E50" i="57"/>
  <c r="D50" i="57"/>
  <c r="C50" i="57"/>
  <c r="B50" i="57"/>
  <c r="A50" i="57"/>
  <c r="H49" i="57"/>
  <c r="G49" i="57"/>
  <c r="F49" i="57"/>
  <c r="E49" i="57"/>
  <c r="D49" i="57"/>
  <c r="C49" i="57"/>
  <c r="B49" i="57"/>
  <c r="A49" i="57"/>
  <c r="H48" i="57"/>
  <c r="G48" i="57"/>
  <c r="F48" i="57"/>
  <c r="E48" i="57"/>
  <c r="D48" i="57"/>
  <c r="C48" i="57"/>
  <c r="B48" i="57"/>
  <c r="A48" i="57"/>
  <c r="H47" i="57"/>
  <c r="G47" i="57"/>
  <c r="F47" i="57"/>
  <c r="E47" i="57"/>
  <c r="D47" i="57"/>
  <c r="C47" i="57"/>
  <c r="B47" i="57"/>
  <c r="A47" i="57"/>
  <c r="H46" i="57"/>
  <c r="G46" i="57"/>
  <c r="F46" i="57"/>
  <c r="E46" i="57"/>
  <c r="D46" i="57"/>
  <c r="C46" i="57"/>
  <c r="B46" i="57"/>
  <c r="A46" i="57"/>
  <c r="H45" i="57"/>
  <c r="G45" i="57"/>
  <c r="F45" i="57"/>
  <c r="E45" i="57"/>
  <c r="D45" i="57"/>
  <c r="C45" i="57"/>
  <c r="B45" i="57"/>
  <c r="A45" i="57"/>
  <c r="H44" i="57"/>
  <c r="G44" i="57"/>
  <c r="F44" i="57"/>
  <c r="E44" i="57"/>
  <c r="D44" i="57"/>
  <c r="C44" i="57"/>
  <c r="B44" i="57"/>
  <c r="A44" i="57"/>
  <c r="H43" i="57"/>
  <c r="G43" i="57"/>
  <c r="F43" i="57"/>
  <c r="E43" i="57"/>
  <c r="D43" i="57"/>
  <c r="C43" i="57"/>
  <c r="B43" i="57"/>
  <c r="A43" i="57"/>
  <c r="H42" i="57"/>
  <c r="G42" i="57"/>
  <c r="F42" i="57"/>
  <c r="E42" i="57"/>
  <c r="D42" i="57"/>
  <c r="C42" i="57"/>
  <c r="B42" i="57"/>
  <c r="A42" i="57"/>
  <c r="H41" i="57"/>
  <c r="G41" i="57"/>
  <c r="F41" i="57"/>
  <c r="E41" i="57"/>
  <c r="D41" i="57"/>
  <c r="C41" i="57"/>
  <c r="B41" i="57"/>
  <c r="A41" i="57"/>
  <c r="H40" i="57"/>
  <c r="G40" i="57"/>
  <c r="F40" i="57"/>
  <c r="E40" i="57"/>
  <c r="D40" i="57"/>
  <c r="C40" i="57"/>
  <c r="B40" i="57"/>
  <c r="A40" i="57"/>
  <c r="H39" i="57"/>
  <c r="G39" i="57"/>
  <c r="F39" i="57"/>
  <c r="E39" i="57"/>
  <c r="D39" i="57"/>
  <c r="C39" i="57"/>
  <c r="B39" i="57"/>
  <c r="A39" i="57"/>
  <c r="H38" i="57"/>
  <c r="L4" i="63" s="1"/>
  <c r="L9" i="63" s="1"/>
  <c r="L8" i="69" s="1"/>
  <c r="G38" i="57"/>
  <c r="F38" i="57"/>
  <c r="E38" i="57"/>
  <c r="D38" i="57"/>
  <c r="C38" i="57"/>
  <c r="B38" i="57"/>
  <c r="A38" i="57"/>
  <c r="H37" i="57"/>
  <c r="G37" i="57"/>
  <c r="F37" i="57"/>
  <c r="E37" i="57"/>
  <c r="D37" i="57"/>
  <c r="C37" i="57"/>
  <c r="B37" i="57"/>
  <c r="A37" i="57"/>
  <c r="H36" i="57"/>
  <c r="G36" i="57"/>
  <c r="F36" i="57"/>
  <c r="E36" i="57"/>
  <c r="D36" i="57"/>
  <c r="C36" i="57"/>
  <c r="B36" i="57"/>
  <c r="A36" i="57"/>
  <c r="H35" i="57"/>
  <c r="G35" i="57"/>
  <c r="F35" i="57"/>
  <c r="E35" i="57"/>
  <c r="D35" i="57"/>
  <c r="C35" i="57"/>
  <c r="B35" i="57"/>
  <c r="A35" i="57"/>
  <c r="H34" i="57"/>
  <c r="G34" i="57"/>
  <c r="F34" i="57"/>
  <c r="E34" i="57"/>
  <c r="D34" i="57"/>
  <c r="C34" i="57"/>
  <c r="B34" i="57"/>
  <c r="A34" i="57"/>
  <c r="H33" i="57"/>
  <c r="G33" i="57"/>
  <c r="F33" i="57"/>
  <c r="E33" i="57"/>
  <c r="D33" i="57"/>
  <c r="C33" i="57"/>
  <c r="B33" i="57"/>
  <c r="A33" i="57"/>
  <c r="H32" i="57"/>
  <c r="G32" i="57"/>
  <c r="F32" i="57"/>
  <c r="E32" i="57"/>
  <c r="D32" i="57"/>
  <c r="C32" i="57"/>
  <c r="B32" i="57"/>
  <c r="A32" i="57"/>
  <c r="H31" i="57"/>
  <c r="G31" i="57"/>
  <c r="F31" i="57"/>
  <c r="E31" i="57"/>
  <c r="D31" i="57"/>
  <c r="C31" i="57"/>
  <c r="B31" i="57"/>
  <c r="A31" i="57"/>
  <c r="H30" i="57"/>
  <c r="G30" i="57"/>
  <c r="F30" i="57"/>
  <c r="E30" i="57"/>
  <c r="D30" i="57"/>
  <c r="C30" i="57"/>
  <c r="B30" i="57"/>
  <c r="A30" i="57"/>
  <c r="H29" i="57"/>
  <c r="G29" i="57"/>
  <c r="F29" i="57"/>
  <c r="E29" i="57"/>
  <c r="D29" i="57"/>
  <c r="C29" i="57"/>
  <c r="B29" i="57"/>
  <c r="A29" i="57"/>
  <c r="H28" i="57"/>
  <c r="G28" i="57"/>
  <c r="F28" i="57"/>
  <c r="E28" i="57"/>
  <c r="D28" i="57"/>
  <c r="C28" i="57"/>
  <c r="B28" i="57"/>
  <c r="A28" i="57"/>
  <c r="H27" i="57"/>
  <c r="G27" i="57"/>
  <c r="F27" i="57"/>
  <c r="E27" i="57"/>
  <c r="D27" i="57"/>
  <c r="C27" i="57"/>
  <c r="B27" i="57"/>
  <c r="A27" i="57"/>
  <c r="H26" i="57"/>
  <c r="G26" i="57"/>
  <c r="F26" i="57"/>
  <c r="E26" i="57"/>
  <c r="D26" i="57"/>
  <c r="C26" i="57"/>
  <c r="B26" i="57"/>
  <c r="A26" i="57"/>
  <c r="H25" i="57"/>
  <c r="G25" i="57"/>
  <c r="F25" i="57"/>
  <c r="E25" i="57"/>
  <c r="D25" i="57"/>
  <c r="C25" i="57"/>
  <c r="B25" i="57"/>
  <c r="A25" i="57"/>
  <c r="H24" i="57"/>
  <c r="G24" i="57"/>
  <c r="F24" i="57"/>
  <c r="E24" i="57"/>
  <c r="D24" i="57"/>
  <c r="C24" i="57"/>
  <c r="B24" i="57"/>
  <c r="A24" i="57"/>
  <c r="H23" i="57"/>
  <c r="G23" i="57"/>
  <c r="F23" i="57"/>
  <c r="E23" i="57"/>
  <c r="D23" i="57"/>
  <c r="C23" i="57"/>
  <c r="B23" i="57"/>
  <c r="A23" i="57"/>
  <c r="H22" i="57"/>
  <c r="G22" i="57"/>
  <c r="F22" i="57"/>
  <c r="E22" i="57"/>
  <c r="D22" i="57"/>
  <c r="C22" i="57"/>
  <c r="B22" i="57"/>
  <c r="A22" i="57"/>
  <c r="H21" i="57"/>
  <c r="G21" i="57"/>
  <c r="F21" i="57"/>
  <c r="E21" i="57"/>
  <c r="D21" i="57"/>
  <c r="C21" i="57"/>
  <c r="B21" i="57"/>
  <c r="A21" i="57"/>
  <c r="H20" i="57"/>
  <c r="G20" i="57"/>
  <c r="F20" i="57"/>
  <c r="E20" i="57"/>
  <c r="D20" i="57"/>
  <c r="C20" i="57"/>
  <c r="B20" i="57"/>
  <c r="A20" i="57"/>
  <c r="H19" i="57"/>
  <c r="G19" i="57"/>
  <c r="F19" i="57"/>
  <c r="E19" i="57"/>
  <c r="D19" i="57"/>
  <c r="C19" i="57"/>
  <c r="B19" i="57"/>
  <c r="A19" i="57"/>
  <c r="H18" i="57"/>
  <c r="G18" i="57"/>
  <c r="F18" i="57"/>
  <c r="E18" i="57"/>
  <c r="D18" i="57"/>
  <c r="C18" i="57"/>
  <c r="B18" i="57"/>
  <c r="A18" i="57"/>
  <c r="H17" i="57"/>
  <c r="G17" i="57"/>
  <c r="F17" i="57"/>
  <c r="E17" i="57"/>
  <c r="D17" i="57"/>
  <c r="C17" i="57"/>
  <c r="B17" i="57"/>
  <c r="A17" i="57"/>
  <c r="H16" i="57"/>
  <c r="L2" i="63" s="1"/>
  <c r="L7" i="63" s="1"/>
  <c r="L3" i="69" s="1"/>
  <c r="G16" i="57"/>
  <c r="F16" i="57"/>
  <c r="E16" i="57"/>
  <c r="D16" i="57"/>
  <c r="C16" i="57"/>
  <c r="B16" i="57"/>
  <c r="A16" i="57"/>
  <c r="H15" i="57"/>
  <c r="G15" i="57"/>
  <c r="F15" i="57"/>
  <c r="E15" i="57"/>
  <c r="D15" i="57"/>
  <c r="C15" i="57"/>
  <c r="B15" i="57"/>
  <c r="A15" i="57"/>
  <c r="H14" i="57"/>
  <c r="G14" i="57"/>
  <c r="F14" i="57"/>
  <c r="E14" i="57"/>
  <c r="D14" i="57"/>
  <c r="C14" i="57"/>
  <c r="B14" i="57"/>
  <c r="A14" i="57"/>
  <c r="H13" i="57"/>
  <c r="G13" i="57"/>
  <c r="F13" i="57"/>
  <c r="E13" i="57"/>
  <c r="D13" i="57"/>
  <c r="C13" i="57"/>
  <c r="B13" i="57"/>
  <c r="A13" i="57"/>
  <c r="H12" i="57"/>
  <c r="G12" i="57"/>
  <c r="F12" i="57"/>
  <c r="E12" i="57"/>
  <c r="D12" i="57"/>
  <c r="C12" i="57"/>
  <c r="B12" i="57"/>
  <c r="A12" i="57"/>
  <c r="H11" i="57"/>
  <c r="L3" i="63" s="1"/>
  <c r="L8" i="63" s="1"/>
  <c r="L7" i="69" s="1"/>
  <c r="G11" i="57"/>
  <c r="F11" i="57"/>
  <c r="E11" i="57"/>
  <c r="D11" i="57"/>
  <c r="C11" i="57"/>
  <c r="B11" i="57"/>
  <c r="A11" i="57"/>
  <c r="H10" i="57"/>
  <c r="G10" i="57"/>
  <c r="F10" i="57"/>
  <c r="E10" i="57"/>
  <c r="D10" i="57"/>
  <c r="C10" i="57"/>
  <c r="B10" i="57"/>
  <c r="A10" i="57"/>
  <c r="H9" i="57"/>
  <c r="G9" i="57"/>
  <c r="F9" i="57"/>
  <c r="E9" i="57"/>
  <c r="D9" i="57"/>
  <c r="C9" i="57"/>
  <c r="B9" i="57"/>
  <c r="A9" i="57"/>
  <c r="H8" i="57"/>
  <c r="G8" i="57"/>
  <c r="F8" i="57"/>
  <c r="E8" i="57"/>
  <c r="D8" i="57"/>
  <c r="C8" i="57"/>
  <c r="B8" i="57"/>
  <c r="A8" i="57"/>
  <c r="H7" i="57"/>
  <c r="G7" i="57"/>
  <c r="F7" i="57"/>
  <c r="E7" i="57"/>
  <c r="D7" i="57"/>
  <c r="C7" i="57"/>
  <c r="B7" i="57"/>
  <c r="A7" i="57"/>
  <c r="H6" i="57"/>
  <c r="G6" i="57"/>
  <c r="F6" i="57"/>
  <c r="E6" i="57"/>
  <c r="D6" i="57"/>
  <c r="C6" i="57"/>
  <c r="B6" i="57"/>
  <c r="A6" i="57"/>
  <c r="H5" i="57"/>
  <c r="G5" i="57"/>
  <c r="F5" i="57"/>
  <c r="E5" i="57"/>
  <c r="D5" i="57"/>
  <c r="C5" i="57"/>
  <c r="B5" i="57"/>
  <c r="A5" i="57"/>
  <c r="H4" i="57"/>
  <c r="G4" i="57"/>
  <c r="F4" i="57"/>
  <c r="E4" i="57"/>
  <c r="D4" i="57"/>
  <c r="C4" i="57"/>
  <c r="B4" i="57"/>
  <c r="A4" i="57"/>
  <c r="H3" i="57"/>
  <c r="G3" i="57"/>
  <c r="F3" i="57"/>
  <c r="E3" i="57"/>
  <c r="D3" i="57"/>
  <c r="C3" i="57"/>
  <c r="B3" i="57"/>
  <c r="A3" i="57"/>
  <c r="H2" i="57"/>
  <c r="G2" i="57"/>
  <c r="F2" i="57"/>
  <c r="E2" i="57"/>
  <c r="D2" i="57"/>
  <c r="C2" i="57"/>
  <c r="B2" i="57"/>
  <c r="A2" i="57"/>
  <c r="H1" i="57"/>
  <c r="L5" i="63" s="1"/>
  <c r="L10" i="63" s="1"/>
  <c r="L4" i="69" s="1"/>
  <c r="G1" i="57"/>
  <c r="F1" i="57"/>
  <c r="E1" i="57"/>
  <c r="D1" i="57"/>
  <c r="C1" i="57"/>
  <c r="B1" i="57"/>
  <c r="A1" i="57"/>
  <c r="H58" i="56"/>
  <c r="G58" i="56"/>
  <c r="F58" i="56"/>
  <c r="E58" i="56"/>
  <c r="D58" i="56"/>
  <c r="C58" i="56"/>
  <c r="B58" i="56"/>
  <c r="A58" i="56"/>
  <c r="H57" i="56"/>
  <c r="G57" i="56"/>
  <c r="F57" i="56"/>
  <c r="E57" i="56"/>
  <c r="D57" i="56"/>
  <c r="C57" i="56"/>
  <c r="B57" i="56"/>
  <c r="A57" i="56"/>
  <c r="H56" i="56"/>
  <c r="G56" i="56"/>
  <c r="F56" i="56"/>
  <c r="E56" i="56"/>
  <c r="D56" i="56"/>
  <c r="C56" i="56"/>
  <c r="B56" i="56"/>
  <c r="A56" i="56"/>
  <c r="H55" i="56"/>
  <c r="G55" i="56"/>
  <c r="F55" i="56"/>
  <c r="E55" i="56"/>
  <c r="D55" i="56"/>
  <c r="C55" i="56"/>
  <c r="B55" i="56"/>
  <c r="A55" i="56"/>
  <c r="H54" i="56"/>
  <c r="G54" i="56"/>
  <c r="F54" i="56"/>
  <c r="E54" i="56"/>
  <c r="D54" i="56"/>
  <c r="C54" i="56"/>
  <c r="B54" i="56"/>
  <c r="A54" i="56"/>
  <c r="H53" i="56"/>
  <c r="G53" i="56"/>
  <c r="F53" i="56"/>
  <c r="E53" i="56"/>
  <c r="D53" i="56"/>
  <c r="C53" i="56"/>
  <c r="B53" i="56"/>
  <c r="A53" i="56"/>
  <c r="H52" i="56"/>
  <c r="G52" i="56"/>
  <c r="F52" i="56"/>
  <c r="E52" i="56"/>
  <c r="D52" i="56"/>
  <c r="C52" i="56"/>
  <c r="B52" i="56"/>
  <c r="A52" i="56"/>
  <c r="H51" i="56"/>
  <c r="G51" i="56"/>
  <c r="F51" i="56"/>
  <c r="E51" i="56"/>
  <c r="D51" i="56"/>
  <c r="C51" i="56"/>
  <c r="B51" i="56"/>
  <c r="A51" i="56"/>
  <c r="H50" i="56"/>
  <c r="G50" i="56"/>
  <c r="F50" i="56"/>
  <c r="E50" i="56"/>
  <c r="D50" i="56"/>
  <c r="C50" i="56"/>
  <c r="B50" i="56"/>
  <c r="A50" i="56"/>
  <c r="H49" i="56"/>
  <c r="G49" i="56"/>
  <c r="F49" i="56"/>
  <c r="E49" i="56"/>
  <c r="D49" i="56"/>
  <c r="C49" i="56"/>
  <c r="B49" i="56"/>
  <c r="A49" i="56"/>
  <c r="H48" i="56"/>
  <c r="G48" i="56"/>
  <c r="F48" i="56"/>
  <c r="E48" i="56"/>
  <c r="D48" i="56"/>
  <c r="C48" i="56"/>
  <c r="B48" i="56"/>
  <c r="A48" i="56"/>
  <c r="H47" i="56"/>
  <c r="G47" i="56"/>
  <c r="F47" i="56"/>
  <c r="E47" i="56"/>
  <c r="D47" i="56"/>
  <c r="C47" i="56"/>
  <c r="B47" i="56"/>
  <c r="A47" i="56"/>
  <c r="H46" i="56"/>
  <c r="G46" i="56"/>
  <c r="F46" i="56"/>
  <c r="E46" i="56"/>
  <c r="D46" i="56"/>
  <c r="C46" i="56"/>
  <c r="B46" i="56"/>
  <c r="A46" i="56"/>
  <c r="H45" i="56"/>
  <c r="G45" i="56"/>
  <c r="F45" i="56"/>
  <c r="E45" i="56"/>
  <c r="D45" i="56"/>
  <c r="C45" i="56"/>
  <c r="B45" i="56"/>
  <c r="A45" i="56"/>
  <c r="H44" i="56"/>
  <c r="G44" i="56"/>
  <c r="F44" i="56"/>
  <c r="E44" i="56"/>
  <c r="D44" i="56"/>
  <c r="C44" i="56"/>
  <c r="B44" i="56"/>
  <c r="A44" i="56"/>
  <c r="H43" i="56"/>
  <c r="G43" i="56"/>
  <c r="F43" i="56"/>
  <c r="E43" i="56"/>
  <c r="D43" i="56"/>
  <c r="C43" i="56"/>
  <c r="B43" i="56"/>
  <c r="A43" i="56"/>
  <c r="H42" i="56"/>
  <c r="G42" i="56"/>
  <c r="F42" i="56"/>
  <c r="E42" i="56"/>
  <c r="D42" i="56"/>
  <c r="C42" i="56"/>
  <c r="B42" i="56"/>
  <c r="A42" i="56"/>
  <c r="H41" i="56"/>
  <c r="G41" i="56"/>
  <c r="F41" i="56"/>
  <c r="E41" i="56"/>
  <c r="D41" i="56"/>
  <c r="C41" i="56"/>
  <c r="B41" i="56"/>
  <c r="A41" i="56"/>
  <c r="H40" i="56"/>
  <c r="G40" i="56"/>
  <c r="F40" i="56"/>
  <c r="E40" i="56"/>
  <c r="D40" i="56"/>
  <c r="C40" i="56"/>
  <c r="B40" i="56"/>
  <c r="A40" i="56"/>
  <c r="H39" i="56"/>
  <c r="G39" i="56"/>
  <c r="F39" i="56"/>
  <c r="E39" i="56"/>
  <c r="D39" i="56"/>
  <c r="C39" i="56"/>
  <c r="B39" i="56"/>
  <c r="A39" i="56"/>
  <c r="H38" i="56"/>
  <c r="K4" i="63" s="1"/>
  <c r="K9" i="63" s="1"/>
  <c r="K8" i="69" s="1"/>
  <c r="G38" i="56"/>
  <c r="F38" i="56"/>
  <c r="E38" i="56"/>
  <c r="D38" i="56"/>
  <c r="C38" i="56"/>
  <c r="B38" i="56"/>
  <c r="A38" i="56"/>
  <c r="H37" i="56"/>
  <c r="G37" i="56"/>
  <c r="F37" i="56"/>
  <c r="E37" i="56"/>
  <c r="D37" i="56"/>
  <c r="C37" i="56"/>
  <c r="B37" i="56"/>
  <c r="A37" i="56"/>
  <c r="H36" i="56"/>
  <c r="G36" i="56"/>
  <c r="F36" i="56"/>
  <c r="E36" i="56"/>
  <c r="D36" i="56"/>
  <c r="C36" i="56"/>
  <c r="B36" i="56"/>
  <c r="A36" i="56"/>
  <c r="H35" i="56"/>
  <c r="G35" i="56"/>
  <c r="F35" i="56"/>
  <c r="E35" i="56"/>
  <c r="D35" i="56"/>
  <c r="C35" i="56"/>
  <c r="B35" i="56"/>
  <c r="A35" i="56"/>
  <c r="H34" i="56"/>
  <c r="G34" i="56"/>
  <c r="F34" i="56"/>
  <c r="E34" i="56"/>
  <c r="D34" i="56"/>
  <c r="C34" i="56"/>
  <c r="B34" i="56"/>
  <c r="A34" i="56"/>
  <c r="H33" i="56"/>
  <c r="G33" i="56"/>
  <c r="F33" i="56"/>
  <c r="E33" i="56"/>
  <c r="D33" i="56"/>
  <c r="C33" i="56"/>
  <c r="B33" i="56"/>
  <c r="A33" i="56"/>
  <c r="H32" i="56"/>
  <c r="G32" i="56"/>
  <c r="F32" i="56"/>
  <c r="E32" i="56"/>
  <c r="D32" i="56"/>
  <c r="C32" i="56"/>
  <c r="B32" i="56"/>
  <c r="A32" i="56"/>
  <c r="H31" i="56"/>
  <c r="G31" i="56"/>
  <c r="F31" i="56"/>
  <c r="E31" i="56"/>
  <c r="D31" i="56"/>
  <c r="C31" i="56"/>
  <c r="B31" i="56"/>
  <c r="A31" i="56"/>
  <c r="H30" i="56"/>
  <c r="G30" i="56"/>
  <c r="F30" i="56"/>
  <c r="E30" i="56"/>
  <c r="D30" i="56"/>
  <c r="C30" i="56"/>
  <c r="B30" i="56"/>
  <c r="A30" i="56"/>
  <c r="H29" i="56"/>
  <c r="G29" i="56"/>
  <c r="F29" i="56"/>
  <c r="E29" i="56"/>
  <c r="D29" i="56"/>
  <c r="C29" i="56"/>
  <c r="B29" i="56"/>
  <c r="A29" i="56"/>
  <c r="H28" i="56"/>
  <c r="G28" i="56"/>
  <c r="F28" i="56"/>
  <c r="E28" i="56"/>
  <c r="D28" i="56"/>
  <c r="C28" i="56"/>
  <c r="B28" i="56"/>
  <c r="A28" i="56"/>
  <c r="H27" i="56"/>
  <c r="G27" i="56"/>
  <c r="F27" i="56"/>
  <c r="E27" i="56"/>
  <c r="D27" i="56"/>
  <c r="C27" i="56"/>
  <c r="B27" i="56"/>
  <c r="A27" i="56"/>
  <c r="H26" i="56"/>
  <c r="G26" i="56"/>
  <c r="F26" i="56"/>
  <c r="E26" i="56"/>
  <c r="D26" i="56"/>
  <c r="C26" i="56"/>
  <c r="B26" i="56"/>
  <c r="A26" i="56"/>
  <c r="H25" i="56"/>
  <c r="G25" i="56"/>
  <c r="F25" i="56"/>
  <c r="E25" i="56"/>
  <c r="D25" i="56"/>
  <c r="C25" i="56"/>
  <c r="B25" i="56"/>
  <c r="A25" i="56"/>
  <c r="H24" i="56"/>
  <c r="G24" i="56"/>
  <c r="F24" i="56"/>
  <c r="E24" i="56"/>
  <c r="D24" i="56"/>
  <c r="C24" i="56"/>
  <c r="B24" i="56"/>
  <c r="A24" i="56"/>
  <c r="H23" i="56"/>
  <c r="G23" i="56"/>
  <c r="F23" i="56"/>
  <c r="E23" i="56"/>
  <c r="D23" i="56"/>
  <c r="C23" i="56"/>
  <c r="B23" i="56"/>
  <c r="A23" i="56"/>
  <c r="H22" i="56"/>
  <c r="G22" i="56"/>
  <c r="F22" i="56"/>
  <c r="E22" i="56"/>
  <c r="D22" i="56"/>
  <c r="C22" i="56"/>
  <c r="B22" i="56"/>
  <c r="A22" i="56"/>
  <c r="H21" i="56"/>
  <c r="G21" i="56"/>
  <c r="F21" i="56"/>
  <c r="E21" i="56"/>
  <c r="D21" i="56"/>
  <c r="C21" i="56"/>
  <c r="B21" i="56"/>
  <c r="A21" i="56"/>
  <c r="H20" i="56"/>
  <c r="G20" i="56"/>
  <c r="F20" i="56"/>
  <c r="E20" i="56"/>
  <c r="D20" i="56"/>
  <c r="C20" i="56"/>
  <c r="B20" i="56"/>
  <c r="A20" i="56"/>
  <c r="H19" i="56"/>
  <c r="G19" i="56"/>
  <c r="F19" i="56"/>
  <c r="E19" i="56"/>
  <c r="D19" i="56"/>
  <c r="C19" i="56"/>
  <c r="B19" i="56"/>
  <c r="A19" i="56"/>
  <c r="H18" i="56"/>
  <c r="G18" i="56"/>
  <c r="F18" i="56"/>
  <c r="E18" i="56"/>
  <c r="D18" i="56"/>
  <c r="C18" i="56"/>
  <c r="B18" i="56"/>
  <c r="A18" i="56"/>
  <c r="H17" i="56"/>
  <c r="G17" i="56"/>
  <c r="F17" i="56"/>
  <c r="E17" i="56"/>
  <c r="D17" i="56"/>
  <c r="C17" i="56"/>
  <c r="B17" i="56"/>
  <c r="A17" i="56"/>
  <c r="H16" i="56"/>
  <c r="K2" i="63" s="1"/>
  <c r="K7" i="63" s="1"/>
  <c r="K3" i="69" s="1"/>
  <c r="G16" i="56"/>
  <c r="F16" i="56"/>
  <c r="E16" i="56"/>
  <c r="D16" i="56"/>
  <c r="C16" i="56"/>
  <c r="B16" i="56"/>
  <c r="A16" i="56"/>
  <c r="H15" i="56"/>
  <c r="G15" i="56"/>
  <c r="F15" i="56"/>
  <c r="E15" i="56"/>
  <c r="D15" i="56"/>
  <c r="C15" i="56"/>
  <c r="B15" i="56"/>
  <c r="A15" i="56"/>
  <c r="H14" i="56"/>
  <c r="G14" i="56"/>
  <c r="F14" i="56"/>
  <c r="E14" i="56"/>
  <c r="D14" i="56"/>
  <c r="C14" i="56"/>
  <c r="B14" i="56"/>
  <c r="A14" i="56"/>
  <c r="H13" i="56"/>
  <c r="G13" i="56"/>
  <c r="F13" i="56"/>
  <c r="E13" i="56"/>
  <c r="D13" i="56"/>
  <c r="C13" i="56"/>
  <c r="B13" i="56"/>
  <c r="A13" i="56"/>
  <c r="H12" i="56"/>
  <c r="G12" i="56"/>
  <c r="F12" i="56"/>
  <c r="E12" i="56"/>
  <c r="D12" i="56"/>
  <c r="C12" i="56"/>
  <c r="B12" i="56"/>
  <c r="A12" i="56"/>
  <c r="H11" i="56"/>
  <c r="K3" i="63" s="1"/>
  <c r="K8" i="63" s="1"/>
  <c r="K7" i="69" s="1"/>
  <c r="G11" i="56"/>
  <c r="F11" i="56"/>
  <c r="E11" i="56"/>
  <c r="D11" i="56"/>
  <c r="C11" i="56"/>
  <c r="B11" i="56"/>
  <c r="A11" i="56"/>
  <c r="H10" i="56"/>
  <c r="G10" i="56"/>
  <c r="F10" i="56"/>
  <c r="E10" i="56"/>
  <c r="D10" i="56"/>
  <c r="C10" i="56"/>
  <c r="B10" i="56"/>
  <c r="A10" i="56"/>
  <c r="H9" i="56"/>
  <c r="G9" i="56"/>
  <c r="F9" i="56"/>
  <c r="E9" i="56"/>
  <c r="D9" i="56"/>
  <c r="C9" i="56"/>
  <c r="B9" i="56"/>
  <c r="A9" i="56"/>
  <c r="H8" i="56"/>
  <c r="G8" i="56"/>
  <c r="F8" i="56"/>
  <c r="E8" i="56"/>
  <c r="D8" i="56"/>
  <c r="C8" i="56"/>
  <c r="B8" i="56"/>
  <c r="A8" i="56"/>
  <c r="H7" i="56"/>
  <c r="G7" i="56"/>
  <c r="F7" i="56"/>
  <c r="E7" i="56"/>
  <c r="D7" i="56"/>
  <c r="C7" i="56"/>
  <c r="B7" i="56"/>
  <c r="A7" i="56"/>
  <c r="H6" i="56"/>
  <c r="G6" i="56"/>
  <c r="F6" i="56"/>
  <c r="E6" i="56"/>
  <c r="D6" i="56"/>
  <c r="C6" i="56"/>
  <c r="B6" i="56"/>
  <c r="A6" i="56"/>
  <c r="H5" i="56"/>
  <c r="G5" i="56"/>
  <c r="F5" i="56"/>
  <c r="E5" i="56"/>
  <c r="D5" i="56"/>
  <c r="C5" i="56"/>
  <c r="B5" i="56"/>
  <c r="A5" i="56"/>
  <c r="H4" i="56"/>
  <c r="G4" i="56"/>
  <c r="F4" i="56"/>
  <c r="E4" i="56"/>
  <c r="D4" i="56"/>
  <c r="C4" i="56"/>
  <c r="B4" i="56"/>
  <c r="A4" i="56"/>
  <c r="H3" i="56"/>
  <c r="G3" i="56"/>
  <c r="F3" i="56"/>
  <c r="E3" i="56"/>
  <c r="D3" i="56"/>
  <c r="C3" i="56"/>
  <c r="B3" i="56"/>
  <c r="A3" i="56"/>
  <c r="H2" i="56"/>
  <c r="G2" i="56"/>
  <c r="F2" i="56"/>
  <c r="E2" i="56"/>
  <c r="D2" i="56"/>
  <c r="C2" i="56"/>
  <c r="B2" i="56"/>
  <c r="A2" i="56"/>
  <c r="H1" i="56"/>
  <c r="K5" i="63" s="1"/>
  <c r="K10" i="63" s="1"/>
  <c r="K4" i="69" s="1"/>
  <c r="G1" i="56"/>
  <c r="F1" i="56"/>
  <c r="E1" i="56"/>
  <c r="D1" i="56"/>
  <c r="C1" i="56"/>
  <c r="B1" i="56"/>
  <c r="A1" i="56"/>
  <c r="H58" i="55"/>
  <c r="G58" i="55"/>
  <c r="F58" i="55"/>
  <c r="E58" i="55"/>
  <c r="D58" i="55"/>
  <c r="C58" i="55"/>
  <c r="B58" i="55"/>
  <c r="A58" i="55"/>
  <c r="H57" i="55"/>
  <c r="G57" i="55"/>
  <c r="F57" i="55"/>
  <c r="E57" i="55"/>
  <c r="D57" i="55"/>
  <c r="C57" i="55"/>
  <c r="B57" i="55"/>
  <c r="A57" i="55"/>
  <c r="H56" i="55"/>
  <c r="G56" i="55"/>
  <c r="F56" i="55"/>
  <c r="E56" i="55"/>
  <c r="D56" i="55"/>
  <c r="C56" i="55"/>
  <c r="B56" i="55"/>
  <c r="A56" i="55"/>
  <c r="H55" i="55"/>
  <c r="G55" i="55"/>
  <c r="F55" i="55"/>
  <c r="E55" i="55"/>
  <c r="D55" i="55"/>
  <c r="C55" i="55"/>
  <c r="B55" i="55"/>
  <c r="A55" i="55"/>
  <c r="H54" i="55"/>
  <c r="G54" i="55"/>
  <c r="F54" i="55"/>
  <c r="E54" i="55"/>
  <c r="D54" i="55"/>
  <c r="C54" i="55"/>
  <c r="B54" i="55"/>
  <c r="A54" i="55"/>
  <c r="H53" i="55"/>
  <c r="G53" i="55"/>
  <c r="F53" i="55"/>
  <c r="E53" i="55"/>
  <c r="D53" i="55"/>
  <c r="C53" i="55"/>
  <c r="B53" i="55"/>
  <c r="A53" i="55"/>
  <c r="H52" i="55"/>
  <c r="G52" i="55"/>
  <c r="F52" i="55"/>
  <c r="E52" i="55"/>
  <c r="D52" i="55"/>
  <c r="C52" i="55"/>
  <c r="B52" i="55"/>
  <c r="A52" i="55"/>
  <c r="H51" i="55"/>
  <c r="G51" i="55"/>
  <c r="F51" i="55"/>
  <c r="E51" i="55"/>
  <c r="D51" i="55"/>
  <c r="C51" i="55"/>
  <c r="B51" i="55"/>
  <c r="A51" i="55"/>
  <c r="H50" i="55"/>
  <c r="G50" i="55"/>
  <c r="F50" i="55"/>
  <c r="E50" i="55"/>
  <c r="D50" i="55"/>
  <c r="C50" i="55"/>
  <c r="B50" i="55"/>
  <c r="A50" i="55"/>
  <c r="H49" i="55"/>
  <c r="G49" i="55"/>
  <c r="F49" i="55"/>
  <c r="E49" i="55"/>
  <c r="D49" i="55"/>
  <c r="C49" i="55"/>
  <c r="B49" i="55"/>
  <c r="A49" i="55"/>
  <c r="H48" i="55"/>
  <c r="G48" i="55"/>
  <c r="F48" i="55"/>
  <c r="E48" i="55"/>
  <c r="D48" i="55"/>
  <c r="C48" i="55"/>
  <c r="B48" i="55"/>
  <c r="A48" i="55"/>
  <c r="H47" i="55"/>
  <c r="G47" i="55"/>
  <c r="F47" i="55"/>
  <c r="E47" i="55"/>
  <c r="D47" i="55"/>
  <c r="C47" i="55"/>
  <c r="B47" i="55"/>
  <c r="A47" i="55"/>
  <c r="H46" i="55"/>
  <c r="G46" i="55"/>
  <c r="F46" i="55"/>
  <c r="E46" i="55"/>
  <c r="D46" i="55"/>
  <c r="C46" i="55"/>
  <c r="B46" i="55"/>
  <c r="A46" i="55"/>
  <c r="H45" i="55"/>
  <c r="G45" i="55"/>
  <c r="F45" i="55"/>
  <c r="E45" i="55"/>
  <c r="D45" i="55"/>
  <c r="C45" i="55"/>
  <c r="B45" i="55"/>
  <c r="A45" i="55"/>
  <c r="H44" i="55"/>
  <c r="G44" i="55"/>
  <c r="F44" i="55"/>
  <c r="E44" i="55"/>
  <c r="D44" i="55"/>
  <c r="C44" i="55"/>
  <c r="B44" i="55"/>
  <c r="A44" i="55"/>
  <c r="H43" i="55"/>
  <c r="G43" i="55"/>
  <c r="F43" i="55"/>
  <c r="E43" i="55"/>
  <c r="D43" i="55"/>
  <c r="C43" i="55"/>
  <c r="B43" i="55"/>
  <c r="A43" i="55"/>
  <c r="H42" i="55"/>
  <c r="G42" i="55"/>
  <c r="F42" i="55"/>
  <c r="E42" i="55"/>
  <c r="D42" i="55"/>
  <c r="C42" i="55"/>
  <c r="B42" i="55"/>
  <c r="A42" i="55"/>
  <c r="H41" i="55"/>
  <c r="G41" i="55"/>
  <c r="F41" i="55"/>
  <c r="E41" i="55"/>
  <c r="D41" i="55"/>
  <c r="C41" i="55"/>
  <c r="B41" i="55"/>
  <c r="A41" i="55"/>
  <c r="H40" i="55"/>
  <c r="G40" i="55"/>
  <c r="F40" i="55"/>
  <c r="E40" i="55"/>
  <c r="D40" i="55"/>
  <c r="C40" i="55"/>
  <c r="B40" i="55"/>
  <c r="A40" i="55"/>
  <c r="H39" i="55"/>
  <c r="G39" i="55"/>
  <c r="F39" i="55"/>
  <c r="E39" i="55"/>
  <c r="D39" i="55"/>
  <c r="C39" i="55"/>
  <c r="B39" i="55"/>
  <c r="A39" i="55"/>
  <c r="H38" i="55"/>
  <c r="J4" i="63" s="1"/>
  <c r="J9" i="63" s="1"/>
  <c r="J8" i="69" s="1"/>
  <c r="G38" i="55"/>
  <c r="F38" i="55"/>
  <c r="E38" i="55"/>
  <c r="D38" i="55"/>
  <c r="C38" i="55"/>
  <c r="B38" i="55"/>
  <c r="A38" i="55"/>
  <c r="H37" i="55"/>
  <c r="G37" i="55"/>
  <c r="F37" i="55"/>
  <c r="E37" i="55"/>
  <c r="D37" i="55"/>
  <c r="C37" i="55"/>
  <c r="B37" i="55"/>
  <c r="A37" i="55"/>
  <c r="H36" i="55"/>
  <c r="G36" i="55"/>
  <c r="F36" i="55"/>
  <c r="E36" i="55"/>
  <c r="D36" i="55"/>
  <c r="C36" i="55"/>
  <c r="B36" i="55"/>
  <c r="A36" i="55"/>
  <c r="H35" i="55"/>
  <c r="G35" i="55"/>
  <c r="F35" i="55"/>
  <c r="E35" i="55"/>
  <c r="D35" i="55"/>
  <c r="C35" i="55"/>
  <c r="B35" i="55"/>
  <c r="A35" i="55"/>
  <c r="H34" i="55"/>
  <c r="G34" i="55"/>
  <c r="F34" i="55"/>
  <c r="E34" i="55"/>
  <c r="D34" i="55"/>
  <c r="C34" i="55"/>
  <c r="B34" i="55"/>
  <c r="A34" i="55"/>
  <c r="H33" i="55"/>
  <c r="G33" i="55"/>
  <c r="F33" i="55"/>
  <c r="E33" i="55"/>
  <c r="D33" i="55"/>
  <c r="C33" i="55"/>
  <c r="B33" i="55"/>
  <c r="A33" i="55"/>
  <c r="H32" i="55"/>
  <c r="G32" i="55"/>
  <c r="F32" i="55"/>
  <c r="E32" i="55"/>
  <c r="D32" i="55"/>
  <c r="C32" i="55"/>
  <c r="B32" i="55"/>
  <c r="A32" i="55"/>
  <c r="H31" i="55"/>
  <c r="G31" i="55"/>
  <c r="F31" i="55"/>
  <c r="E31" i="55"/>
  <c r="D31" i="55"/>
  <c r="C31" i="55"/>
  <c r="B31" i="55"/>
  <c r="A31" i="55"/>
  <c r="H30" i="55"/>
  <c r="G30" i="55"/>
  <c r="F30" i="55"/>
  <c r="E30" i="55"/>
  <c r="D30" i="55"/>
  <c r="C30" i="55"/>
  <c r="B30" i="55"/>
  <c r="A30" i="55"/>
  <c r="H29" i="55"/>
  <c r="G29" i="55"/>
  <c r="F29" i="55"/>
  <c r="E29" i="55"/>
  <c r="D29" i="55"/>
  <c r="C29" i="55"/>
  <c r="B29" i="55"/>
  <c r="A29" i="55"/>
  <c r="H28" i="55"/>
  <c r="G28" i="55"/>
  <c r="F28" i="55"/>
  <c r="E28" i="55"/>
  <c r="D28" i="55"/>
  <c r="C28" i="55"/>
  <c r="B28" i="55"/>
  <c r="A28" i="55"/>
  <c r="H27" i="55"/>
  <c r="G27" i="55"/>
  <c r="F27" i="55"/>
  <c r="E27" i="55"/>
  <c r="D27" i="55"/>
  <c r="C27" i="55"/>
  <c r="B27" i="55"/>
  <c r="A27" i="55"/>
  <c r="H26" i="55"/>
  <c r="G26" i="55"/>
  <c r="F26" i="55"/>
  <c r="E26" i="55"/>
  <c r="D26" i="55"/>
  <c r="C26" i="55"/>
  <c r="B26" i="55"/>
  <c r="A26" i="55"/>
  <c r="H25" i="55"/>
  <c r="G25" i="55"/>
  <c r="F25" i="55"/>
  <c r="E25" i="55"/>
  <c r="D25" i="55"/>
  <c r="C25" i="55"/>
  <c r="B25" i="55"/>
  <c r="A25" i="55"/>
  <c r="H24" i="55"/>
  <c r="G24" i="55"/>
  <c r="F24" i="55"/>
  <c r="E24" i="55"/>
  <c r="D24" i="55"/>
  <c r="C24" i="55"/>
  <c r="B24" i="55"/>
  <c r="A24" i="55"/>
  <c r="H23" i="55"/>
  <c r="G23" i="55"/>
  <c r="F23" i="55"/>
  <c r="E23" i="55"/>
  <c r="D23" i="55"/>
  <c r="C23" i="55"/>
  <c r="B23" i="55"/>
  <c r="A23" i="55"/>
  <c r="H22" i="55"/>
  <c r="G22" i="55"/>
  <c r="F22" i="55"/>
  <c r="E22" i="55"/>
  <c r="D22" i="55"/>
  <c r="C22" i="55"/>
  <c r="B22" i="55"/>
  <c r="A22" i="55"/>
  <c r="H21" i="55"/>
  <c r="G21" i="55"/>
  <c r="F21" i="55"/>
  <c r="E21" i="55"/>
  <c r="D21" i="55"/>
  <c r="C21" i="55"/>
  <c r="B21" i="55"/>
  <c r="A21" i="55"/>
  <c r="H20" i="55"/>
  <c r="G20" i="55"/>
  <c r="F20" i="55"/>
  <c r="E20" i="55"/>
  <c r="D20" i="55"/>
  <c r="C20" i="55"/>
  <c r="B20" i="55"/>
  <c r="A20" i="55"/>
  <c r="H19" i="55"/>
  <c r="G19" i="55"/>
  <c r="F19" i="55"/>
  <c r="E19" i="55"/>
  <c r="D19" i="55"/>
  <c r="C19" i="55"/>
  <c r="B19" i="55"/>
  <c r="A19" i="55"/>
  <c r="H18" i="55"/>
  <c r="G18" i="55"/>
  <c r="F18" i="55"/>
  <c r="E18" i="55"/>
  <c r="D18" i="55"/>
  <c r="C18" i="55"/>
  <c r="B18" i="55"/>
  <c r="A18" i="55"/>
  <c r="H17" i="55"/>
  <c r="G17" i="55"/>
  <c r="F17" i="55"/>
  <c r="E17" i="55"/>
  <c r="D17" i="55"/>
  <c r="C17" i="55"/>
  <c r="B17" i="55"/>
  <c r="A17" i="55"/>
  <c r="H16" i="55"/>
  <c r="J2" i="63" s="1"/>
  <c r="J7" i="63" s="1"/>
  <c r="J3" i="69" s="1"/>
  <c r="G16" i="55"/>
  <c r="F16" i="55"/>
  <c r="E16" i="55"/>
  <c r="D16" i="55"/>
  <c r="C16" i="55"/>
  <c r="B16" i="55"/>
  <c r="A16" i="55"/>
  <c r="H15" i="55"/>
  <c r="G15" i="55"/>
  <c r="F15" i="55"/>
  <c r="E15" i="55"/>
  <c r="D15" i="55"/>
  <c r="C15" i="55"/>
  <c r="B15" i="55"/>
  <c r="A15" i="55"/>
  <c r="H14" i="55"/>
  <c r="G14" i="55"/>
  <c r="F14" i="55"/>
  <c r="E14" i="55"/>
  <c r="D14" i="55"/>
  <c r="C14" i="55"/>
  <c r="B14" i="55"/>
  <c r="A14" i="55"/>
  <c r="H13" i="55"/>
  <c r="G13" i="55"/>
  <c r="F13" i="55"/>
  <c r="E13" i="55"/>
  <c r="D13" i="55"/>
  <c r="C13" i="55"/>
  <c r="B13" i="55"/>
  <c r="A13" i="55"/>
  <c r="H12" i="55"/>
  <c r="G12" i="55"/>
  <c r="F12" i="55"/>
  <c r="E12" i="55"/>
  <c r="D12" i="55"/>
  <c r="C12" i="55"/>
  <c r="B12" i="55"/>
  <c r="A12" i="55"/>
  <c r="H11" i="55"/>
  <c r="J3" i="63" s="1"/>
  <c r="J8" i="63" s="1"/>
  <c r="J7" i="69" s="1"/>
  <c r="G11" i="55"/>
  <c r="F11" i="55"/>
  <c r="E11" i="55"/>
  <c r="D11" i="55"/>
  <c r="C11" i="55"/>
  <c r="B11" i="55"/>
  <c r="A11" i="55"/>
  <c r="H10" i="55"/>
  <c r="G10" i="55"/>
  <c r="F10" i="55"/>
  <c r="E10" i="55"/>
  <c r="D10" i="55"/>
  <c r="C10" i="55"/>
  <c r="B10" i="55"/>
  <c r="A10" i="55"/>
  <c r="H9" i="55"/>
  <c r="G9" i="55"/>
  <c r="F9" i="55"/>
  <c r="E9" i="55"/>
  <c r="D9" i="55"/>
  <c r="C9" i="55"/>
  <c r="B9" i="55"/>
  <c r="A9" i="55"/>
  <c r="H8" i="55"/>
  <c r="G8" i="55"/>
  <c r="F8" i="55"/>
  <c r="E8" i="55"/>
  <c r="D8" i="55"/>
  <c r="C8" i="55"/>
  <c r="B8" i="55"/>
  <c r="A8" i="55"/>
  <c r="H7" i="55"/>
  <c r="G7" i="55"/>
  <c r="F7" i="55"/>
  <c r="E7" i="55"/>
  <c r="D7" i="55"/>
  <c r="C7" i="55"/>
  <c r="B7" i="55"/>
  <c r="A7" i="55"/>
  <c r="H6" i="55"/>
  <c r="G6" i="55"/>
  <c r="F6" i="55"/>
  <c r="E6" i="55"/>
  <c r="D6" i="55"/>
  <c r="C6" i="55"/>
  <c r="B6" i="55"/>
  <c r="A6" i="55"/>
  <c r="H5" i="55"/>
  <c r="G5" i="55"/>
  <c r="F5" i="55"/>
  <c r="E5" i="55"/>
  <c r="D5" i="55"/>
  <c r="C5" i="55"/>
  <c r="B5" i="55"/>
  <c r="A5" i="55"/>
  <c r="H4" i="55"/>
  <c r="G4" i="55"/>
  <c r="F4" i="55"/>
  <c r="E4" i="55"/>
  <c r="D4" i="55"/>
  <c r="C4" i="55"/>
  <c r="B4" i="55"/>
  <c r="A4" i="55"/>
  <c r="H3" i="55"/>
  <c r="G3" i="55"/>
  <c r="F3" i="55"/>
  <c r="E3" i="55"/>
  <c r="D3" i="55"/>
  <c r="C3" i="55"/>
  <c r="B3" i="55"/>
  <c r="A3" i="55"/>
  <c r="H2" i="55"/>
  <c r="G2" i="55"/>
  <c r="F2" i="55"/>
  <c r="E2" i="55"/>
  <c r="D2" i="55"/>
  <c r="C2" i="55"/>
  <c r="B2" i="55"/>
  <c r="A2" i="55"/>
  <c r="H1" i="55"/>
  <c r="J5" i="63" s="1"/>
  <c r="J10" i="63" s="1"/>
  <c r="J4" i="69" s="1"/>
  <c r="G1" i="55"/>
  <c r="F1" i="55"/>
  <c r="E1" i="55"/>
  <c r="D1" i="55"/>
  <c r="C1" i="55"/>
  <c r="B1" i="55"/>
  <c r="A1" i="55"/>
  <c r="H58" i="54"/>
  <c r="G58" i="54"/>
  <c r="F58" i="54"/>
  <c r="E58" i="54"/>
  <c r="D58" i="54"/>
  <c r="C58" i="54"/>
  <c r="B58" i="54"/>
  <c r="A58" i="54"/>
  <c r="H57" i="54"/>
  <c r="G57" i="54"/>
  <c r="F57" i="54"/>
  <c r="E57" i="54"/>
  <c r="D57" i="54"/>
  <c r="C57" i="54"/>
  <c r="B57" i="54"/>
  <c r="A57" i="54"/>
  <c r="H56" i="54"/>
  <c r="G56" i="54"/>
  <c r="F56" i="54"/>
  <c r="E56" i="54"/>
  <c r="D56" i="54"/>
  <c r="C56" i="54"/>
  <c r="B56" i="54"/>
  <c r="A56" i="54"/>
  <c r="H55" i="54"/>
  <c r="G55" i="54"/>
  <c r="F55" i="54"/>
  <c r="E55" i="54"/>
  <c r="D55" i="54"/>
  <c r="C55" i="54"/>
  <c r="B55" i="54"/>
  <c r="A55" i="54"/>
  <c r="H54" i="54"/>
  <c r="G54" i="54"/>
  <c r="F54" i="54"/>
  <c r="E54" i="54"/>
  <c r="D54" i="54"/>
  <c r="C54" i="54"/>
  <c r="B54" i="54"/>
  <c r="A54" i="54"/>
  <c r="H53" i="54"/>
  <c r="G53" i="54"/>
  <c r="F53" i="54"/>
  <c r="E53" i="54"/>
  <c r="D53" i="54"/>
  <c r="C53" i="54"/>
  <c r="B53" i="54"/>
  <c r="A53" i="54"/>
  <c r="H52" i="54"/>
  <c r="G52" i="54"/>
  <c r="F52" i="54"/>
  <c r="E52" i="54"/>
  <c r="D52" i="54"/>
  <c r="C52" i="54"/>
  <c r="B52" i="54"/>
  <c r="A52" i="54"/>
  <c r="H51" i="54"/>
  <c r="G51" i="54"/>
  <c r="F51" i="54"/>
  <c r="E51" i="54"/>
  <c r="D51" i="54"/>
  <c r="C51" i="54"/>
  <c r="B51" i="54"/>
  <c r="A51" i="54"/>
  <c r="H50" i="54"/>
  <c r="G50" i="54"/>
  <c r="F50" i="54"/>
  <c r="E50" i="54"/>
  <c r="D50" i="54"/>
  <c r="C50" i="54"/>
  <c r="B50" i="54"/>
  <c r="A50" i="54"/>
  <c r="H49" i="54"/>
  <c r="G49" i="54"/>
  <c r="F49" i="54"/>
  <c r="E49" i="54"/>
  <c r="D49" i="54"/>
  <c r="C49" i="54"/>
  <c r="B49" i="54"/>
  <c r="A49" i="54"/>
  <c r="H48" i="54"/>
  <c r="G48" i="54"/>
  <c r="F48" i="54"/>
  <c r="E48" i="54"/>
  <c r="D48" i="54"/>
  <c r="C48" i="54"/>
  <c r="B48" i="54"/>
  <c r="A48" i="54"/>
  <c r="H47" i="54"/>
  <c r="G47" i="54"/>
  <c r="F47" i="54"/>
  <c r="E47" i="54"/>
  <c r="D47" i="54"/>
  <c r="C47" i="54"/>
  <c r="B47" i="54"/>
  <c r="A47" i="54"/>
  <c r="H46" i="54"/>
  <c r="G46" i="54"/>
  <c r="F46" i="54"/>
  <c r="E46" i="54"/>
  <c r="D46" i="54"/>
  <c r="C46" i="54"/>
  <c r="B46" i="54"/>
  <c r="A46" i="54"/>
  <c r="H45" i="54"/>
  <c r="G45" i="54"/>
  <c r="F45" i="54"/>
  <c r="E45" i="54"/>
  <c r="D45" i="54"/>
  <c r="C45" i="54"/>
  <c r="B45" i="54"/>
  <c r="A45" i="54"/>
  <c r="H44" i="54"/>
  <c r="G44" i="54"/>
  <c r="F44" i="54"/>
  <c r="E44" i="54"/>
  <c r="D44" i="54"/>
  <c r="C44" i="54"/>
  <c r="B44" i="54"/>
  <c r="A44" i="54"/>
  <c r="H43" i="54"/>
  <c r="G43" i="54"/>
  <c r="F43" i="54"/>
  <c r="E43" i="54"/>
  <c r="D43" i="54"/>
  <c r="C43" i="54"/>
  <c r="B43" i="54"/>
  <c r="A43" i="54"/>
  <c r="H42" i="54"/>
  <c r="G42" i="54"/>
  <c r="F42" i="54"/>
  <c r="E42" i="54"/>
  <c r="D42" i="54"/>
  <c r="C42" i="54"/>
  <c r="B42" i="54"/>
  <c r="A42" i="54"/>
  <c r="H41" i="54"/>
  <c r="G41" i="54"/>
  <c r="F41" i="54"/>
  <c r="E41" i="54"/>
  <c r="D41" i="54"/>
  <c r="C41" i="54"/>
  <c r="B41" i="54"/>
  <c r="A41" i="54"/>
  <c r="H40" i="54"/>
  <c r="G40" i="54"/>
  <c r="F40" i="54"/>
  <c r="E40" i="54"/>
  <c r="D40" i="54"/>
  <c r="C40" i="54"/>
  <c r="B40" i="54"/>
  <c r="A40" i="54"/>
  <c r="H39" i="54"/>
  <c r="G39" i="54"/>
  <c r="F39" i="54"/>
  <c r="E39" i="54"/>
  <c r="D39" i="54"/>
  <c r="C39" i="54"/>
  <c r="B39" i="54"/>
  <c r="A39" i="54"/>
  <c r="H38" i="54"/>
  <c r="I4" i="63" s="1"/>
  <c r="I9" i="63" s="1"/>
  <c r="I8" i="69" s="1"/>
  <c r="G38" i="54"/>
  <c r="F38" i="54"/>
  <c r="E38" i="54"/>
  <c r="D38" i="54"/>
  <c r="C38" i="54"/>
  <c r="B38" i="54"/>
  <c r="A38" i="54"/>
  <c r="H37" i="54"/>
  <c r="G37" i="54"/>
  <c r="F37" i="54"/>
  <c r="E37" i="54"/>
  <c r="D37" i="54"/>
  <c r="C37" i="54"/>
  <c r="B37" i="54"/>
  <c r="A37" i="54"/>
  <c r="H36" i="54"/>
  <c r="G36" i="54"/>
  <c r="F36" i="54"/>
  <c r="E36" i="54"/>
  <c r="D36" i="54"/>
  <c r="C36" i="54"/>
  <c r="B36" i="54"/>
  <c r="A36" i="54"/>
  <c r="H35" i="54"/>
  <c r="G35" i="54"/>
  <c r="F35" i="54"/>
  <c r="E35" i="54"/>
  <c r="D35" i="54"/>
  <c r="C35" i="54"/>
  <c r="B35" i="54"/>
  <c r="A35" i="54"/>
  <c r="H34" i="54"/>
  <c r="G34" i="54"/>
  <c r="F34" i="54"/>
  <c r="E34" i="54"/>
  <c r="D34" i="54"/>
  <c r="C34" i="54"/>
  <c r="B34" i="54"/>
  <c r="A34" i="54"/>
  <c r="H33" i="54"/>
  <c r="G33" i="54"/>
  <c r="F33" i="54"/>
  <c r="E33" i="54"/>
  <c r="D33" i="54"/>
  <c r="C33" i="54"/>
  <c r="B33" i="54"/>
  <c r="A33" i="54"/>
  <c r="H32" i="54"/>
  <c r="G32" i="54"/>
  <c r="F32" i="54"/>
  <c r="E32" i="54"/>
  <c r="D32" i="54"/>
  <c r="C32" i="54"/>
  <c r="B32" i="54"/>
  <c r="A32" i="54"/>
  <c r="H31" i="54"/>
  <c r="G31" i="54"/>
  <c r="F31" i="54"/>
  <c r="E31" i="54"/>
  <c r="D31" i="54"/>
  <c r="C31" i="54"/>
  <c r="B31" i="54"/>
  <c r="A31" i="54"/>
  <c r="H30" i="54"/>
  <c r="G30" i="54"/>
  <c r="F30" i="54"/>
  <c r="E30" i="54"/>
  <c r="D30" i="54"/>
  <c r="C30" i="54"/>
  <c r="B30" i="54"/>
  <c r="A30" i="54"/>
  <c r="H29" i="54"/>
  <c r="G29" i="54"/>
  <c r="F29" i="54"/>
  <c r="E29" i="54"/>
  <c r="D29" i="54"/>
  <c r="C29" i="54"/>
  <c r="B29" i="54"/>
  <c r="A29" i="54"/>
  <c r="H28" i="54"/>
  <c r="G28" i="54"/>
  <c r="F28" i="54"/>
  <c r="E28" i="54"/>
  <c r="D28" i="54"/>
  <c r="C28" i="54"/>
  <c r="B28" i="54"/>
  <c r="A28" i="54"/>
  <c r="H27" i="54"/>
  <c r="G27" i="54"/>
  <c r="F27" i="54"/>
  <c r="E27" i="54"/>
  <c r="D27" i="54"/>
  <c r="C27" i="54"/>
  <c r="B27" i="54"/>
  <c r="A27" i="54"/>
  <c r="H26" i="54"/>
  <c r="G26" i="54"/>
  <c r="F26" i="54"/>
  <c r="E26" i="54"/>
  <c r="D26" i="54"/>
  <c r="C26" i="54"/>
  <c r="B26" i="54"/>
  <c r="A26" i="54"/>
  <c r="H25" i="54"/>
  <c r="G25" i="54"/>
  <c r="F25" i="54"/>
  <c r="E25" i="54"/>
  <c r="D25" i="54"/>
  <c r="C25" i="54"/>
  <c r="B25" i="54"/>
  <c r="A25" i="54"/>
  <c r="H24" i="54"/>
  <c r="G24" i="54"/>
  <c r="F24" i="54"/>
  <c r="E24" i="54"/>
  <c r="D24" i="54"/>
  <c r="C24" i="54"/>
  <c r="B24" i="54"/>
  <c r="A24" i="54"/>
  <c r="H23" i="54"/>
  <c r="G23" i="54"/>
  <c r="F23" i="54"/>
  <c r="E23" i="54"/>
  <c r="D23" i="54"/>
  <c r="C23" i="54"/>
  <c r="B23" i="54"/>
  <c r="A23" i="54"/>
  <c r="H22" i="54"/>
  <c r="G22" i="54"/>
  <c r="F22" i="54"/>
  <c r="E22" i="54"/>
  <c r="D22" i="54"/>
  <c r="C22" i="54"/>
  <c r="B22" i="54"/>
  <c r="A22" i="54"/>
  <c r="H21" i="54"/>
  <c r="G21" i="54"/>
  <c r="F21" i="54"/>
  <c r="E21" i="54"/>
  <c r="D21" i="54"/>
  <c r="C21" i="54"/>
  <c r="B21" i="54"/>
  <c r="A21" i="54"/>
  <c r="H20" i="54"/>
  <c r="G20" i="54"/>
  <c r="F20" i="54"/>
  <c r="E20" i="54"/>
  <c r="D20" i="54"/>
  <c r="C20" i="54"/>
  <c r="B20" i="54"/>
  <c r="A20" i="54"/>
  <c r="H19" i="54"/>
  <c r="G19" i="54"/>
  <c r="F19" i="54"/>
  <c r="E19" i="54"/>
  <c r="D19" i="54"/>
  <c r="C19" i="54"/>
  <c r="B19" i="54"/>
  <c r="A19" i="54"/>
  <c r="H18" i="54"/>
  <c r="G18" i="54"/>
  <c r="F18" i="54"/>
  <c r="E18" i="54"/>
  <c r="D18" i="54"/>
  <c r="C18" i="54"/>
  <c r="B18" i="54"/>
  <c r="A18" i="54"/>
  <c r="H17" i="54"/>
  <c r="G17" i="54"/>
  <c r="F17" i="54"/>
  <c r="E17" i="54"/>
  <c r="D17" i="54"/>
  <c r="C17" i="54"/>
  <c r="B17" i="54"/>
  <c r="A17" i="54"/>
  <c r="H16" i="54"/>
  <c r="I2" i="63" s="1"/>
  <c r="I7" i="63" s="1"/>
  <c r="I3" i="69" s="1"/>
  <c r="G16" i="54"/>
  <c r="F16" i="54"/>
  <c r="E16" i="54"/>
  <c r="D16" i="54"/>
  <c r="C16" i="54"/>
  <c r="B16" i="54"/>
  <c r="A16" i="54"/>
  <c r="H15" i="54"/>
  <c r="G15" i="54"/>
  <c r="F15" i="54"/>
  <c r="E15" i="54"/>
  <c r="D15" i="54"/>
  <c r="C15" i="54"/>
  <c r="B15" i="54"/>
  <c r="A15" i="54"/>
  <c r="H14" i="54"/>
  <c r="G14" i="54"/>
  <c r="F14" i="54"/>
  <c r="E14" i="54"/>
  <c r="D14" i="54"/>
  <c r="C14" i="54"/>
  <c r="B14" i="54"/>
  <c r="A14" i="54"/>
  <c r="H13" i="54"/>
  <c r="G13" i="54"/>
  <c r="F13" i="54"/>
  <c r="E13" i="54"/>
  <c r="D13" i="54"/>
  <c r="C13" i="54"/>
  <c r="B13" i="54"/>
  <c r="A13" i="54"/>
  <c r="H12" i="54"/>
  <c r="G12" i="54"/>
  <c r="F12" i="54"/>
  <c r="E12" i="54"/>
  <c r="D12" i="54"/>
  <c r="C12" i="54"/>
  <c r="B12" i="54"/>
  <c r="A12" i="54"/>
  <c r="H11" i="54"/>
  <c r="I3" i="63" s="1"/>
  <c r="I8" i="63" s="1"/>
  <c r="I7" i="69" s="1"/>
  <c r="G11" i="54"/>
  <c r="F11" i="54"/>
  <c r="E11" i="54"/>
  <c r="D11" i="54"/>
  <c r="C11" i="54"/>
  <c r="B11" i="54"/>
  <c r="A11" i="54"/>
  <c r="H10" i="54"/>
  <c r="G10" i="54"/>
  <c r="F10" i="54"/>
  <c r="E10" i="54"/>
  <c r="D10" i="54"/>
  <c r="C10" i="54"/>
  <c r="B10" i="54"/>
  <c r="A10" i="54"/>
  <c r="H9" i="54"/>
  <c r="G9" i="54"/>
  <c r="F9" i="54"/>
  <c r="E9" i="54"/>
  <c r="D9" i="54"/>
  <c r="C9" i="54"/>
  <c r="B9" i="54"/>
  <c r="A9" i="54"/>
  <c r="H8" i="54"/>
  <c r="G8" i="54"/>
  <c r="F8" i="54"/>
  <c r="E8" i="54"/>
  <c r="D8" i="54"/>
  <c r="C8" i="54"/>
  <c r="B8" i="54"/>
  <c r="A8" i="54"/>
  <c r="H7" i="54"/>
  <c r="G7" i="54"/>
  <c r="F7" i="54"/>
  <c r="E7" i="54"/>
  <c r="D7" i="54"/>
  <c r="C7" i="54"/>
  <c r="B7" i="54"/>
  <c r="A7" i="54"/>
  <c r="H6" i="54"/>
  <c r="G6" i="54"/>
  <c r="F6" i="54"/>
  <c r="E6" i="54"/>
  <c r="D6" i="54"/>
  <c r="C6" i="54"/>
  <c r="B6" i="54"/>
  <c r="A6" i="54"/>
  <c r="H5" i="54"/>
  <c r="G5" i="54"/>
  <c r="F5" i="54"/>
  <c r="E5" i="54"/>
  <c r="D5" i="54"/>
  <c r="C5" i="54"/>
  <c r="B5" i="54"/>
  <c r="A5" i="54"/>
  <c r="H4" i="54"/>
  <c r="G4" i="54"/>
  <c r="F4" i="54"/>
  <c r="E4" i="54"/>
  <c r="D4" i="54"/>
  <c r="C4" i="54"/>
  <c r="B4" i="54"/>
  <c r="A4" i="54"/>
  <c r="H3" i="54"/>
  <c r="G3" i="54"/>
  <c r="F3" i="54"/>
  <c r="E3" i="54"/>
  <c r="D3" i="54"/>
  <c r="C3" i="54"/>
  <c r="B3" i="54"/>
  <c r="A3" i="54"/>
  <c r="H2" i="54"/>
  <c r="G2" i="54"/>
  <c r="F2" i="54"/>
  <c r="E2" i="54"/>
  <c r="D2" i="54"/>
  <c r="C2" i="54"/>
  <c r="B2" i="54"/>
  <c r="A2" i="54"/>
  <c r="H1" i="54"/>
  <c r="I5" i="63" s="1"/>
  <c r="I10" i="63" s="1"/>
  <c r="I4" i="69" s="1"/>
  <c r="G1" i="54"/>
  <c r="F1" i="54"/>
  <c r="E1" i="54"/>
  <c r="D1" i="54"/>
  <c r="C1" i="54"/>
  <c r="B1" i="54"/>
  <c r="A1" i="54"/>
  <c r="H58" i="53"/>
  <c r="G58" i="53"/>
  <c r="F58" i="53"/>
  <c r="E58" i="53"/>
  <c r="D58" i="53"/>
  <c r="C58" i="53"/>
  <c r="B58" i="53"/>
  <c r="A58" i="53"/>
  <c r="H57" i="53"/>
  <c r="G57" i="53"/>
  <c r="F57" i="53"/>
  <c r="E57" i="53"/>
  <c r="D57" i="53"/>
  <c r="C57" i="53"/>
  <c r="B57" i="53"/>
  <c r="A57" i="53"/>
  <c r="H56" i="53"/>
  <c r="G56" i="53"/>
  <c r="F56" i="53"/>
  <c r="E56" i="53"/>
  <c r="D56" i="53"/>
  <c r="C56" i="53"/>
  <c r="B56" i="53"/>
  <c r="A56" i="53"/>
  <c r="H55" i="53"/>
  <c r="G55" i="53"/>
  <c r="F55" i="53"/>
  <c r="E55" i="53"/>
  <c r="D55" i="53"/>
  <c r="C55" i="53"/>
  <c r="B55" i="53"/>
  <c r="A55" i="53"/>
  <c r="H54" i="53"/>
  <c r="G54" i="53"/>
  <c r="F54" i="53"/>
  <c r="E54" i="53"/>
  <c r="D54" i="53"/>
  <c r="C54" i="53"/>
  <c r="B54" i="53"/>
  <c r="A54" i="53"/>
  <c r="H53" i="53"/>
  <c r="G53" i="53"/>
  <c r="F53" i="53"/>
  <c r="E53" i="53"/>
  <c r="D53" i="53"/>
  <c r="C53" i="53"/>
  <c r="B53" i="53"/>
  <c r="A53" i="53"/>
  <c r="H52" i="53"/>
  <c r="G52" i="53"/>
  <c r="F52" i="53"/>
  <c r="E52" i="53"/>
  <c r="D52" i="53"/>
  <c r="C52" i="53"/>
  <c r="B52" i="53"/>
  <c r="A52" i="53"/>
  <c r="H51" i="53"/>
  <c r="G51" i="53"/>
  <c r="F51" i="53"/>
  <c r="E51" i="53"/>
  <c r="D51" i="53"/>
  <c r="C51" i="53"/>
  <c r="B51" i="53"/>
  <c r="A51" i="53"/>
  <c r="H50" i="53"/>
  <c r="G50" i="53"/>
  <c r="F50" i="53"/>
  <c r="E50" i="53"/>
  <c r="D50" i="53"/>
  <c r="C50" i="53"/>
  <c r="B50" i="53"/>
  <c r="A50" i="53"/>
  <c r="H49" i="53"/>
  <c r="G49" i="53"/>
  <c r="F49" i="53"/>
  <c r="E49" i="53"/>
  <c r="D49" i="53"/>
  <c r="C49" i="53"/>
  <c r="B49" i="53"/>
  <c r="A49" i="53"/>
  <c r="H48" i="53"/>
  <c r="G48" i="53"/>
  <c r="F48" i="53"/>
  <c r="E48" i="53"/>
  <c r="D48" i="53"/>
  <c r="C48" i="53"/>
  <c r="B48" i="53"/>
  <c r="A48" i="53"/>
  <c r="H47" i="53"/>
  <c r="G47" i="53"/>
  <c r="F47" i="53"/>
  <c r="E47" i="53"/>
  <c r="D47" i="53"/>
  <c r="C47" i="53"/>
  <c r="B47" i="53"/>
  <c r="A47" i="53"/>
  <c r="H46" i="53"/>
  <c r="G46" i="53"/>
  <c r="F46" i="53"/>
  <c r="E46" i="53"/>
  <c r="D46" i="53"/>
  <c r="C46" i="53"/>
  <c r="B46" i="53"/>
  <c r="A46" i="53"/>
  <c r="H45" i="53"/>
  <c r="G45" i="53"/>
  <c r="F45" i="53"/>
  <c r="E45" i="53"/>
  <c r="D45" i="53"/>
  <c r="C45" i="53"/>
  <c r="B45" i="53"/>
  <c r="A45" i="53"/>
  <c r="H44" i="53"/>
  <c r="G44" i="53"/>
  <c r="F44" i="53"/>
  <c r="E44" i="53"/>
  <c r="D44" i="53"/>
  <c r="C44" i="53"/>
  <c r="B44" i="53"/>
  <c r="A44" i="53"/>
  <c r="H43" i="53"/>
  <c r="G43" i="53"/>
  <c r="F43" i="53"/>
  <c r="E43" i="53"/>
  <c r="D43" i="53"/>
  <c r="C43" i="53"/>
  <c r="B43" i="53"/>
  <c r="A43" i="53"/>
  <c r="H42" i="53"/>
  <c r="G42" i="53"/>
  <c r="F42" i="53"/>
  <c r="E42" i="53"/>
  <c r="D42" i="53"/>
  <c r="C42" i="53"/>
  <c r="B42" i="53"/>
  <c r="A42" i="53"/>
  <c r="H41" i="53"/>
  <c r="G41" i="53"/>
  <c r="F41" i="53"/>
  <c r="E41" i="53"/>
  <c r="D41" i="53"/>
  <c r="C41" i="53"/>
  <c r="B41" i="53"/>
  <c r="A41" i="53"/>
  <c r="H40" i="53"/>
  <c r="G40" i="53"/>
  <c r="F40" i="53"/>
  <c r="E40" i="53"/>
  <c r="D40" i="53"/>
  <c r="C40" i="53"/>
  <c r="B40" i="53"/>
  <c r="A40" i="53"/>
  <c r="H39" i="53"/>
  <c r="G39" i="53"/>
  <c r="F39" i="53"/>
  <c r="E39" i="53"/>
  <c r="D39" i="53"/>
  <c r="C39" i="53"/>
  <c r="B39" i="53"/>
  <c r="A39" i="53"/>
  <c r="H38" i="53"/>
  <c r="H4" i="63" s="1"/>
  <c r="H9" i="63" s="1"/>
  <c r="H8" i="69" s="1"/>
  <c r="G38" i="53"/>
  <c r="F38" i="53"/>
  <c r="E38" i="53"/>
  <c r="D38" i="53"/>
  <c r="C38" i="53"/>
  <c r="B38" i="53"/>
  <c r="A38" i="53"/>
  <c r="H37" i="53"/>
  <c r="G37" i="53"/>
  <c r="F37" i="53"/>
  <c r="E37" i="53"/>
  <c r="D37" i="53"/>
  <c r="C37" i="53"/>
  <c r="B37" i="53"/>
  <c r="A37" i="53"/>
  <c r="H36" i="53"/>
  <c r="G36" i="53"/>
  <c r="F36" i="53"/>
  <c r="E36" i="53"/>
  <c r="D36" i="53"/>
  <c r="C36" i="53"/>
  <c r="B36" i="53"/>
  <c r="A36" i="53"/>
  <c r="H35" i="53"/>
  <c r="G35" i="53"/>
  <c r="F35" i="53"/>
  <c r="E35" i="53"/>
  <c r="D35" i="53"/>
  <c r="C35" i="53"/>
  <c r="B35" i="53"/>
  <c r="A35" i="53"/>
  <c r="H34" i="53"/>
  <c r="G34" i="53"/>
  <c r="F34" i="53"/>
  <c r="E34" i="53"/>
  <c r="D34" i="53"/>
  <c r="C34" i="53"/>
  <c r="B34" i="53"/>
  <c r="A34" i="53"/>
  <c r="H33" i="53"/>
  <c r="G33" i="53"/>
  <c r="F33" i="53"/>
  <c r="E33" i="53"/>
  <c r="D33" i="53"/>
  <c r="C33" i="53"/>
  <c r="B33" i="53"/>
  <c r="A33" i="53"/>
  <c r="H32" i="53"/>
  <c r="G32" i="53"/>
  <c r="F32" i="53"/>
  <c r="E32" i="53"/>
  <c r="D32" i="53"/>
  <c r="C32" i="53"/>
  <c r="B32" i="53"/>
  <c r="A32" i="53"/>
  <c r="H31" i="53"/>
  <c r="G31" i="53"/>
  <c r="F31" i="53"/>
  <c r="E31" i="53"/>
  <c r="D31" i="53"/>
  <c r="C31" i="53"/>
  <c r="B31" i="53"/>
  <c r="A31" i="53"/>
  <c r="H30" i="53"/>
  <c r="G30" i="53"/>
  <c r="F30" i="53"/>
  <c r="E30" i="53"/>
  <c r="D30" i="53"/>
  <c r="C30" i="53"/>
  <c r="B30" i="53"/>
  <c r="A30" i="53"/>
  <c r="H29" i="53"/>
  <c r="G29" i="53"/>
  <c r="F29" i="53"/>
  <c r="E29" i="53"/>
  <c r="D29" i="53"/>
  <c r="C29" i="53"/>
  <c r="B29" i="53"/>
  <c r="A29" i="53"/>
  <c r="H28" i="53"/>
  <c r="G28" i="53"/>
  <c r="F28" i="53"/>
  <c r="E28" i="53"/>
  <c r="D28" i="53"/>
  <c r="C28" i="53"/>
  <c r="B28" i="53"/>
  <c r="A28" i="53"/>
  <c r="H27" i="53"/>
  <c r="G27" i="53"/>
  <c r="F27" i="53"/>
  <c r="E27" i="53"/>
  <c r="D27" i="53"/>
  <c r="C27" i="53"/>
  <c r="B27" i="53"/>
  <c r="A27" i="53"/>
  <c r="H26" i="53"/>
  <c r="G26" i="53"/>
  <c r="F26" i="53"/>
  <c r="E26" i="53"/>
  <c r="D26" i="53"/>
  <c r="C26" i="53"/>
  <c r="B26" i="53"/>
  <c r="A26" i="53"/>
  <c r="H25" i="53"/>
  <c r="G25" i="53"/>
  <c r="F25" i="53"/>
  <c r="E25" i="53"/>
  <c r="D25" i="53"/>
  <c r="C25" i="53"/>
  <c r="B25" i="53"/>
  <c r="A25" i="53"/>
  <c r="H24" i="53"/>
  <c r="G24" i="53"/>
  <c r="F24" i="53"/>
  <c r="E24" i="53"/>
  <c r="D24" i="53"/>
  <c r="C24" i="53"/>
  <c r="B24" i="53"/>
  <c r="A24" i="53"/>
  <c r="H23" i="53"/>
  <c r="G23" i="53"/>
  <c r="F23" i="53"/>
  <c r="E23" i="53"/>
  <c r="D23" i="53"/>
  <c r="C23" i="53"/>
  <c r="B23" i="53"/>
  <c r="A23" i="53"/>
  <c r="H22" i="53"/>
  <c r="G22" i="53"/>
  <c r="F22" i="53"/>
  <c r="E22" i="53"/>
  <c r="D22" i="53"/>
  <c r="C22" i="53"/>
  <c r="B22" i="53"/>
  <c r="A22" i="53"/>
  <c r="H21" i="53"/>
  <c r="G21" i="53"/>
  <c r="F21" i="53"/>
  <c r="E21" i="53"/>
  <c r="D21" i="53"/>
  <c r="C21" i="53"/>
  <c r="B21" i="53"/>
  <c r="A21" i="53"/>
  <c r="H20" i="53"/>
  <c r="G20" i="53"/>
  <c r="F20" i="53"/>
  <c r="E20" i="53"/>
  <c r="D20" i="53"/>
  <c r="C20" i="53"/>
  <c r="B20" i="53"/>
  <c r="A20" i="53"/>
  <c r="H19" i="53"/>
  <c r="G19" i="53"/>
  <c r="F19" i="53"/>
  <c r="E19" i="53"/>
  <c r="D19" i="53"/>
  <c r="C19" i="53"/>
  <c r="B19" i="53"/>
  <c r="A19" i="53"/>
  <c r="H18" i="53"/>
  <c r="G18" i="53"/>
  <c r="F18" i="53"/>
  <c r="E18" i="53"/>
  <c r="D18" i="53"/>
  <c r="C18" i="53"/>
  <c r="B18" i="53"/>
  <c r="A18" i="53"/>
  <c r="H17" i="53"/>
  <c r="G17" i="53"/>
  <c r="F17" i="53"/>
  <c r="E17" i="53"/>
  <c r="D17" i="53"/>
  <c r="C17" i="53"/>
  <c r="B17" i="53"/>
  <c r="A17" i="53"/>
  <c r="H16" i="53"/>
  <c r="H2" i="63" s="1"/>
  <c r="H7" i="63" s="1"/>
  <c r="H3" i="69" s="1"/>
  <c r="G16" i="53"/>
  <c r="F16" i="53"/>
  <c r="E16" i="53"/>
  <c r="D16" i="53"/>
  <c r="C16" i="53"/>
  <c r="B16" i="53"/>
  <c r="A16" i="53"/>
  <c r="H15" i="53"/>
  <c r="G15" i="53"/>
  <c r="F15" i="53"/>
  <c r="E15" i="53"/>
  <c r="D15" i="53"/>
  <c r="C15" i="53"/>
  <c r="B15" i="53"/>
  <c r="A15" i="53"/>
  <c r="H14" i="53"/>
  <c r="G14" i="53"/>
  <c r="F14" i="53"/>
  <c r="E14" i="53"/>
  <c r="D14" i="53"/>
  <c r="C14" i="53"/>
  <c r="B14" i="53"/>
  <c r="A14" i="53"/>
  <c r="H13" i="53"/>
  <c r="G13" i="53"/>
  <c r="F13" i="53"/>
  <c r="E13" i="53"/>
  <c r="D13" i="53"/>
  <c r="C13" i="53"/>
  <c r="B13" i="53"/>
  <c r="A13" i="53"/>
  <c r="H12" i="53"/>
  <c r="G12" i="53"/>
  <c r="F12" i="53"/>
  <c r="E12" i="53"/>
  <c r="D12" i="53"/>
  <c r="C12" i="53"/>
  <c r="B12" i="53"/>
  <c r="A12" i="53"/>
  <c r="H11" i="53"/>
  <c r="H3" i="63" s="1"/>
  <c r="H8" i="63" s="1"/>
  <c r="H7" i="69" s="1"/>
  <c r="G11" i="53"/>
  <c r="F11" i="53"/>
  <c r="E11" i="53"/>
  <c r="D11" i="53"/>
  <c r="C11" i="53"/>
  <c r="B11" i="53"/>
  <c r="A11" i="53"/>
  <c r="H10" i="53"/>
  <c r="G10" i="53"/>
  <c r="F10" i="53"/>
  <c r="E10" i="53"/>
  <c r="D10" i="53"/>
  <c r="C10" i="53"/>
  <c r="B10" i="53"/>
  <c r="A10" i="53"/>
  <c r="H9" i="53"/>
  <c r="G9" i="53"/>
  <c r="F9" i="53"/>
  <c r="E9" i="53"/>
  <c r="D9" i="53"/>
  <c r="C9" i="53"/>
  <c r="B9" i="53"/>
  <c r="A9" i="53"/>
  <c r="H8" i="53"/>
  <c r="G8" i="53"/>
  <c r="F8" i="53"/>
  <c r="E8" i="53"/>
  <c r="D8" i="53"/>
  <c r="C8" i="53"/>
  <c r="B8" i="53"/>
  <c r="A8" i="53"/>
  <c r="H7" i="53"/>
  <c r="G7" i="53"/>
  <c r="F7" i="53"/>
  <c r="E7" i="53"/>
  <c r="D7" i="53"/>
  <c r="C7" i="53"/>
  <c r="B7" i="53"/>
  <c r="A7" i="53"/>
  <c r="H6" i="53"/>
  <c r="G6" i="53"/>
  <c r="F6" i="53"/>
  <c r="E6" i="53"/>
  <c r="D6" i="53"/>
  <c r="C6" i="53"/>
  <c r="B6" i="53"/>
  <c r="A6" i="53"/>
  <c r="H5" i="53"/>
  <c r="G5" i="53"/>
  <c r="F5" i="53"/>
  <c r="E5" i="53"/>
  <c r="D5" i="53"/>
  <c r="C5" i="53"/>
  <c r="B5" i="53"/>
  <c r="A5" i="53"/>
  <c r="H4" i="53"/>
  <c r="G4" i="53"/>
  <c r="F4" i="53"/>
  <c r="E4" i="53"/>
  <c r="D4" i="53"/>
  <c r="C4" i="53"/>
  <c r="B4" i="53"/>
  <c r="A4" i="53"/>
  <c r="H3" i="53"/>
  <c r="G3" i="53"/>
  <c r="F3" i="53"/>
  <c r="E3" i="53"/>
  <c r="D3" i="53"/>
  <c r="C3" i="53"/>
  <c r="B3" i="53"/>
  <c r="A3" i="53"/>
  <c r="H2" i="53"/>
  <c r="G2" i="53"/>
  <c r="F2" i="53"/>
  <c r="E2" i="53"/>
  <c r="D2" i="53"/>
  <c r="C2" i="53"/>
  <c r="B2" i="53"/>
  <c r="A2" i="53"/>
  <c r="H1" i="53"/>
  <c r="H5" i="63" s="1"/>
  <c r="H10" i="63" s="1"/>
  <c r="H4" i="69" s="1"/>
  <c r="G1" i="53"/>
  <c r="F1" i="53"/>
  <c r="E1" i="53"/>
  <c r="D1" i="53"/>
  <c r="C1" i="53"/>
  <c r="B1" i="53"/>
  <c r="A1" i="53"/>
  <c r="H58" i="52"/>
  <c r="G58" i="52"/>
  <c r="F58" i="52"/>
  <c r="E58" i="52"/>
  <c r="D58" i="52"/>
  <c r="C58" i="52"/>
  <c r="B58" i="52"/>
  <c r="A58" i="52"/>
  <c r="H57" i="52"/>
  <c r="G57" i="52"/>
  <c r="F57" i="52"/>
  <c r="E57" i="52"/>
  <c r="D57" i="52"/>
  <c r="C57" i="52"/>
  <c r="B57" i="52"/>
  <c r="A57" i="52"/>
  <c r="H56" i="52"/>
  <c r="G56" i="52"/>
  <c r="F56" i="52"/>
  <c r="E56" i="52"/>
  <c r="D56" i="52"/>
  <c r="C56" i="52"/>
  <c r="B56" i="52"/>
  <c r="A56" i="52"/>
  <c r="H55" i="52"/>
  <c r="G55" i="52"/>
  <c r="F55" i="52"/>
  <c r="E55" i="52"/>
  <c r="D55" i="52"/>
  <c r="C55" i="52"/>
  <c r="B55" i="52"/>
  <c r="A55" i="52"/>
  <c r="H54" i="52"/>
  <c r="G54" i="52"/>
  <c r="F54" i="52"/>
  <c r="E54" i="52"/>
  <c r="D54" i="52"/>
  <c r="C54" i="52"/>
  <c r="B54" i="52"/>
  <c r="A54" i="52"/>
  <c r="H53" i="52"/>
  <c r="G53" i="52"/>
  <c r="F53" i="52"/>
  <c r="E53" i="52"/>
  <c r="D53" i="52"/>
  <c r="C53" i="52"/>
  <c r="B53" i="52"/>
  <c r="A53" i="52"/>
  <c r="H52" i="52"/>
  <c r="G52" i="52"/>
  <c r="F52" i="52"/>
  <c r="E52" i="52"/>
  <c r="D52" i="52"/>
  <c r="C52" i="52"/>
  <c r="B52" i="52"/>
  <c r="A52" i="52"/>
  <c r="H51" i="52"/>
  <c r="G51" i="52"/>
  <c r="F51" i="52"/>
  <c r="E51" i="52"/>
  <c r="D51" i="52"/>
  <c r="C51" i="52"/>
  <c r="B51" i="52"/>
  <c r="A51" i="52"/>
  <c r="H50" i="52"/>
  <c r="G50" i="52"/>
  <c r="F50" i="52"/>
  <c r="E50" i="52"/>
  <c r="D50" i="52"/>
  <c r="C50" i="52"/>
  <c r="B50" i="52"/>
  <c r="A50" i="52"/>
  <c r="H49" i="52"/>
  <c r="G49" i="52"/>
  <c r="F49" i="52"/>
  <c r="E49" i="52"/>
  <c r="D49" i="52"/>
  <c r="C49" i="52"/>
  <c r="B49" i="52"/>
  <c r="A49" i="52"/>
  <c r="H48" i="52"/>
  <c r="G48" i="52"/>
  <c r="F48" i="52"/>
  <c r="E48" i="52"/>
  <c r="D48" i="52"/>
  <c r="C48" i="52"/>
  <c r="B48" i="52"/>
  <c r="A48" i="52"/>
  <c r="H47" i="52"/>
  <c r="G47" i="52"/>
  <c r="F47" i="52"/>
  <c r="E47" i="52"/>
  <c r="D47" i="52"/>
  <c r="C47" i="52"/>
  <c r="B47" i="52"/>
  <c r="A47" i="52"/>
  <c r="H46" i="52"/>
  <c r="G46" i="52"/>
  <c r="F46" i="52"/>
  <c r="E46" i="52"/>
  <c r="D46" i="52"/>
  <c r="C46" i="52"/>
  <c r="B46" i="52"/>
  <c r="A46" i="52"/>
  <c r="H45" i="52"/>
  <c r="G45" i="52"/>
  <c r="F45" i="52"/>
  <c r="E45" i="52"/>
  <c r="D45" i="52"/>
  <c r="C45" i="52"/>
  <c r="B45" i="52"/>
  <c r="A45" i="52"/>
  <c r="H44" i="52"/>
  <c r="G44" i="52"/>
  <c r="F44" i="52"/>
  <c r="E44" i="52"/>
  <c r="D44" i="52"/>
  <c r="C44" i="52"/>
  <c r="B44" i="52"/>
  <c r="A44" i="52"/>
  <c r="H43" i="52"/>
  <c r="G43" i="52"/>
  <c r="F43" i="52"/>
  <c r="E43" i="52"/>
  <c r="D43" i="52"/>
  <c r="C43" i="52"/>
  <c r="B43" i="52"/>
  <c r="A43" i="52"/>
  <c r="H42" i="52"/>
  <c r="G42" i="52"/>
  <c r="F42" i="52"/>
  <c r="E42" i="52"/>
  <c r="D42" i="52"/>
  <c r="C42" i="52"/>
  <c r="B42" i="52"/>
  <c r="A42" i="52"/>
  <c r="H41" i="52"/>
  <c r="G41" i="52"/>
  <c r="F41" i="52"/>
  <c r="E41" i="52"/>
  <c r="D41" i="52"/>
  <c r="C41" i="52"/>
  <c r="B41" i="52"/>
  <c r="A41" i="52"/>
  <c r="H40" i="52"/>
  <c r="G40" i="52"/>
  <c r="F40" i="52"/>
  <c r="E40" i="52"/>
  <c r="D40" i="52"/>
  <c r="C40" i="52"/>
  <c r="B40" i="52"/>
  <c r="A40" i="52"/>
  <c r="H39" i="52"/>
  <c r="G39" i="52"/>
  <c r="F39" i="52"/>
  <c r="E39" i="52"/>
  <c r="D39" i="52"/>
  <c r="C39" i="52"/>
  <c r="B39" i="52"/>
  <c r="A39" i="52"/>
  <c r="H38" i="52"/>
  <c r="G4" i="63" s="1"/>
  <c r="G9" i="63" s="1"/>
  <c r="G8" i="69" s="1"/>
  <c r="G38" i="52"/>
  <c r="F38" i="52"/>
  <c r="E38" i="52"/>
  <c r="D38" i="52"/>
  <c r="C38" i="52"/>
  <c r="B38" i="52"/>
  <c r="A38" i="52"/>
  <c r="H37" i="52"/>
  <c r="G37" i="52"/>
  <c r="F37" i="52"/>
  <c r="E37" i="52"/>
  <c r="D37" i="52"/>
  <c r="C37" i="52"/>
  <c r="B37" i="52"/>
  <c r="A37" i="52"/>
  <c r="H36" i="52"/>
  <c r="G36" i="52"/>
  <c r="F36" i="52"/>
  <c r="E36" i="52"/>
  <c r="D36" i="52"/>
  <c r="C36" i="52"/>
  <c r="B36" i="52"/>
  <c r="A36" i="52"/>
  <c r="H35" i="52"/>
  <c r="G35" i="52"/>
  <c r="F35" i="52"/>
  <c r="E35" i="52"/>
  <c r="D35" i="52"/>
  <c r="C35" i="52"/>
  <c r="B35" i="52"/>
  <c r="A35" i="52"/>
  <c r="H34" i="52"/>
  <c r="G34" i="52"/>
  <c r="F34" i="52"/>
  <c r="E34" i="52"/>
  <c r="D34" i="52"/>
  <c r="C34" i="52"/>
  <c r="B34" i="52"/>
  <c r="A34" i="52"/>
  <c r="H33" i="52"/>
  <c r="G33" i="52"/>
  <c r="F33" i="52"/>
  <c r="E33" i="52"/>
  <c r="D33" i="52"/>
  <c r="C33" i="52"/>
  <c r="B33" i="52"/>
  <c r="A33" i="52"/>
  <c r="H32" i="52"/>
  <c r="G32" i="52"/>
  <c r="F32" i="52"/>
  <c r="E32" i="52"/>
  <c r="D32" i="52"/>
  <c r="C32" i="52"/>
  <c r="B32" i="52"/>
  <c r="A32" i="52"/>
  <c r="H31" i="52"/>
  <c r="G31" i="52"/>
  <c r="F31" i="52"/>
  <c r="E31" i="52"/>
  <c r="D31" i="52"/>
  <c r="C31" i="52"/>
  <c r="B31" i="52"/>
  <c r="A31" i="52"/>
  <c r="H30" i="52"/>
  <c r="G30" i="52"/>
  <c r="F30" i="52"/>
  <c r="E30" i="52"/>
  <c r="D30" i="52"/>
  <c r="C30" i="52"/>
  <c r="B30" i="52"/>
  <c r="A30" i="52"/>
  <c r="H29" i="52"/>
  <c r="G29" i="52"/>
  <c r="F29" i="52"/>
  <c r="E29" i="52"/>
  <c r="D29" i="52"/>
  <c r="C29" i="52"/>
  <c r="B29" i="52"/>
  <c r="A29" i="52"/>
  <c r="H28" i="52"/>
  <c r="G28" i="52"/>
  <c r="F28" i="52"/>
  <c r="E28" i="52"/>
  <c r="D28" i="52"/>
  <c r="C28" i="52"/>
  <c r="B28" i="52"/>
  <c r="A28" i="52"/>
  <c r="H27" i="52"/>
  <c r="G27" i="52"/>
  <c r="F27" i="52"/>
  <c r="E27" i="52"/>
  <c r="D27" i="52"/>
  <c r="C27" i="52"/>
  <c r="B27" i="52"/>
  <c r="A27" i="52"/>
  <c r="H26" i="52"/>
  <c r="G26" i="52"/>
  <c r="F26" i="52"/>
  <c r="E26" i="52"/>
  <c r="D26" i="52"/>
  <c r="C26" i="52"/>
  <c r="B26" i="52"/>
  <c r="A26" i="52"/>
  <c r="H25" i="52"/>
  <c r="G25" i="52"/>
  <c r="F25" i="52"/>
  <c r="E25" i="52"/>
  <c r="D25" i="52"/>
  <c r="C25" i="52"/>
  <c r="B25" i="52"/>
  <c r="A25" i="52"/>
  <c r="H24" i="52"/>
  <c r="G24" i="52"/>
  <c r="F24" i="52"/>
  <c r="E24" i="52"/>
  <c r="D24" i="52"/>
  <c r="C24" i="52"/>
  <c r="B24" i="52"/>
  <c r="A24" i="52"/>
  <c r="H23" i="52"/>
  <c r="G23" i="52"/>
  <c r="F23" i="52"/>
  <c r="E23" i="52"/>
  <c r="D23" i="52"/>
  <c r="C23" i="52"/>
  <c r="B23" i="52"/>
  <c r="A23" i="52"/>
  <c r="H22" i="52"/>
  <c r="G22" i="52"/>
  <c r="F22" i="52"/>
  <c r="E22" i="52"/>
  <c r="D22" i="52"/>
  <c r="C22" i="52"/>
  <c r="B22" i="52"/>
  <c r="A22" i="52"/>
  <c r="H21" i="52"/>
  <c r="G21" i="52"/>
  <c r="F21" i="52"/>
  <c r="E21" i="52"/>
  <c r="D21" i="52"/>
  <c r="C21" i="52"/>
  <c r="B21" i="52"/>
  <c r="A21" i="52"/>
  <c r="H20" i="52"/>
  <c r="G20" i="52"/>
  <c r="F20" i="52"/>
  <c r="E20" i="52"/>
  <c r="D20" i="52"/>
  <c r="C20" i="52"/>
  <c r="B20" i="52"/>
  <c r="A20" i="52"/>
  <c r="H19" i="52"/>
  <c r="G19" i="52"/>
  <c r="F19" i="52"/>
  <c r="E19" i="52"/>
  <c r="D19" i="52"/>
  <c r="C19" i="52"/>
  <c r="B19" i="52"/>
  <c r="A19" i="52"/>
  <c r="H18" i="52"/>
  <c r="G18" i="52"/>
  <c r="F18" i="52"/>
  <c r="E18" i="52"/>
  <c r="D18" i="52"/>
  <c r="C18" i="52"/>
  <c r="B18" i="52"/>
  <c r="A18" i="52"/>
  <c r="H17" i="52"/>
  <c r="G17" i="52"/>
  <c r="F17" i="52"/>
  <c r="E17" i="52"/>
  <c r="D17" i="52"/>
  <c r="C17" i="52"/>
  <c r="B17" i="52"/>
  <c r="A17" i="52"/>
  <c r="H16" i="52"/>
  <c r="G2" i="63" s="1"/>
  <c r="G7" i="63" s="1"/>
  <c r="G3" i="69" s="1"/>
  <c r="G16" i="52"/>
  <c r="F16" i="52"/>
  <c r="E16" i="52"/>
  <c r="D16" i="52"/>
  <c r="C16" i="52"/>
  <c r="B16" i="52"/>
  <c r="A16" i="52"/>
  <c r="H15" i="52"/>
  <c r="G15" i="52"/>
  <c r="F15" i="52"/>
  <c r="E15" i="52"/>
  <c r="D15" i="52"/>
  <c r="C15" i="52"/>
  <c r="B15" i="52"/>
  <c r="A15" i="52"/>
  <c r="H14" i="52"/>
  <c r="G14" i="52"/>
  <c r="F14" i="52"/>
  <c r="E14" i="52"/>
  <c r="D14" i="52"/>
  <c r="C14" i="52"/>
  <c r="B14" i="52"/>
  <c r="A14" i="52"/>
  <c r="H13" i="52"/>
  <c r="G13" i="52"/>
  <c r="F13" i="52"/>
  <c r="E13" i="52"/>
  <c r="D13" i="52"/>
  <c r="C13" i="52"/>
  <c r="B13" i="52"/>
  <c r="A13" i="52"/>
  <c r="H12" i="52"/>
  <c r="G12" i="52"/>
  <c r="F12" i="52"/>
  <c r="E12" i="52"/>
  <c r="D12" i="52"/>
  <c r="C12" i="52"/>
  <c r="B12" i="52"/>
  <c r="A12" i="52"/>
  <c r="H11" i="52"/>
  <c r="G3" i="63" s="1"/>
  <c r="G8" i="63" s="1"/>
  <c r="G7" i="69" s="1"/>
  <c r="G11" i="52"/>
  <c r="F11" i="52"/>
  <c r="E11" i="52"/>
  <c r="D11" i="52"/>
  <c r="C11" i="52"/>
  <c r="B11" i="52"/>
  <c r="A11" i="52"/>
  <c r="H10" i="52"/>
  <c r="G10" i="52"/>
  <c r="F10" i="52"/>
  <c r="E10" i="52"/>
  <c r="D10" i="52"/>
  <c r="C10" i="52"/>
  <c r="B10" i="52"/>
  <c r="A10" i="52"/>
  <c r="H9" i="52"/>
  <c r="G9" i="52"/>
  <c r="F9" i="52"/>
  <c r="E9" i="52"/>
  <c r="D9" i="52"/>
  <c r="C9" i="52"/>
  <c r="B9" i="52"/>
  <c r="A9" i="52"/>
  <c r="H8" i="52"/>
  <c r="G8" i="52"/>
  <c r="F8" i="52"/>
  <c r="E8" i="52"/>
  <c r="D8" i="52"/>
  <c r="C8" i="52"/>
  <c r="B8" i="52"/>
  <c r="A8" i="52"/>
  <c r="H7" i="52"/>
  <c r="G7" i="52"/>
  <c r="F7" i="52"/>
  <c r="E7" i="52"/>
  <c r="D7" i="52"/>
  <c r="C7" i="52"/>
  <c r="B7" i="52"/>
  <c r="A7" i="52"/>
  <c r="H6" i="52"/>
  <c r="G6" i="52"/>
  <c r="F6" i="52"/>
  <c r="E6" i="52"/>
  <c r="D6" i="52"/>
  <c r="C6" i="52"/>
  <c r="B6" i="52"/>
  <c r="A6" i="52"/>
  <c r="H5" i="52"/>
  <c r="G5" i="52"/>
  <c r="F5" i="52"/>
  <c r="E5" i="52"/>
  <c r="D5" i="52"/>
  <c r="C5" i="52"/>
  <c r="B5" i="52"/>
  <c r="A5" i="52"/>
  <c r="H4" i="52"/>
  <c r="G4" i="52"/>
  <c r="F4" i="52"/>
  <c r="E4" i="52"/>
  <c r="D4" i="52"/>
  <c r="C4" i="52"/>
  <c r="B4" i="52"/>
  <c r="A4" i="52"/>
  <c r="H3" i="52"/>
  <c r="G3" i="52"/>
  <c r="F3" i="52"/>
  <c r="E3" i="52"/>
  <c r="D3" i="52"/>
  <c r="C3" i="52"/>
  <c r="B3" i="52"/>
  <c r="A3" i="52"/>
  <c r="H2" i="52"/>
  <c r="G2" i="52"/>
  <c r="F2" i="52"/>
  <c r="E2" i="52"/>
  <c r="D2" i="52"/>
  <c r="C2" i="52"/>
  <c r="B2" i="52"/>
  <c r="A2" i="52"/>
  <c r="H1" i="52"/>
  <c r="G5" i="63" s="1"/>
  <c r="G10" i="63" s="1"/>
  <c r="G4" i="69" s="1"/>
  <c r="G1" i="52"/>
  <c r="F1" i="52"/>
  <c r="E1" i="52"/>
  <c r="D1" i="52"/>
  <c r="C1" i="52"/>
  <c r="B1" i="52"/>
  <c r="A1" i="52"/>
  <c r="H58" i="51"/>
  <c r="G58" i="51"/>
  <c r="F58" i="51"/>
  <c r="E58" i="51"/>
  <c r="D58" i="51"/>
  <c r="C58" i="51"/>
  <c r="B58" i="51"/>
  <c r="A58" i="51"/>
  <c r="H57" i="51"/>
  <c r="G57" i="51"/>
  <c r="F57" i="51"/>
  <c r="E57" i="51"/>
  <c r="D57" i="51"/>
  <c r="C57" i="51"/>
  <c r="B57" i="51"/>
  <c r="A57" i="51"/>
  <c r="H56" i="51"/>
  <c r="G56" i="51"/>
  <c r="F56" i="51"/>
  <c r="E56" i="51"/>
  <c r="D56" i="51"/>
  <c r="C56" i="51"/>
  <c r="B56" i="51"/>
  <c r="A56" i="51"/>
  <c r="H55" i="51"/>
  <c r="G55" i="51"/>
  <c r="F55" i="51"/>
  <c r="E55" i="51"/>
  <c r="D55" i="51"/>
  <c r="C55" i="51"/>
  <c r="B55" i="51"/>
  <c r="A55" i="51"/>
  <c r="H54" i="51"/>
  <c r="G54" i="51"/>
  <c r="F54" i="51"/>
  <c r="E54" i="51"/>
  <c r="D54" i="51"/>
  <c r="C54" i="51"/>
  <c r="B54" i="51"/>
  <c r="A54" i="51"/>
  <c r="H53" i="51"/>
  <c r="G53" i="51"/>
  <c r="F53" i="51"/>
  <c r="E53" i="51"/>
  <c r="D53" i="51"/>
  <c r="C53" i="51"/>
  <c r="B53" i="51"/>
  <c r="A53" i="51"/>
  <c r="H52" i="51"/>
  <c r="G52" i="51"/>
  <c r="F52" i="51"/>
  <c r="E52" i="51"/>
  <c r="D52" i="51"/>
  <c r="C52" i="51"/>
  <c r="B52" i="51"/>
  <c r="A52" i="51"/>
  <c r="H51" i="51"/>
  <c r="G51" i="51"/>
  <c r="F51" i="51"/>
  <c r="E51" i="51"/>
  <c r="D51" i="51"/>
  <c r="C51" i="51"/>
  <c r="B51" i="51"/>
  <c r="A51" i="51"/>
  <c r="H50" i="51"/>
  <c r="G50" i="51"/>
  <c r="F50" i="51"/>
  <c r="E50" i="51"/>
  <c r="D50" i="51"/>
  <c r="C50" i="51"/>
  <c r="B50" i="51"/>
  <c r="A50" i="51"/>
  <c r="H49" i="51"/>
  <c r="G49" i="51"/>
  <c r="F49" i="51"/>
  <c r="E49" i="51"/>
  <c r="D49" i="51"/>
  <c r="C49" i="51"/>
  <c r="B49" i="51"/>
  <c r="A49" i="51"/>
  <c r="H48" i="51"/>
  <c r="G48" i="51"/>
  <c r="F48" i="51"/>
  <c r="E48" i="51"/>
  <c r="D48" i="51"/>
  <c r="C48" i="51"/>
  <c r="B48" i="51"/>
  <c r="A48" i="51"/>
  <c r="H47" i="51"/>
  <c r="G47" i="51"/>
  <c r="F47" i="51"/>
  <c r="E47" i="51"/>
  <c r="D47" i="51"/>
  <c r="C47" i="51"/>
  <c r="B47" i="51"/>
  <c r="A47" i="51"/>
  <c r="H46" i="51"/>
  <c r="G46" i="51"/>
  <c r="F46" i="51"/>
  <c r="E46" i="51"/>
  <c r="D46" i="51"/>
  <c r="C46" i="51"/>
  <c r="B46" i="51"/>
  <c r="A46" i="51"/>
  <c r="H45" i="51"/>
  <c r="G45" i="51"/>
  <c r="F45" i="51"/>
  <c r="E45" i="51"/>
  <c r="D45" i="51"/>
  <c r="C45" i="51"/>
  <c r="B45" i="51"/>
  <c r="A45" i="51"/>
  <c r="H44" i="51"/>
  <c r="G44" i="51"/>
  <c r="F44" i="51"/>
  <c r="E44" i="51"/>
  <c r="D44" i="51"/>
  <c r="C44" i="51"/>
  <c r="B44" i="51"/>
  <c r="A44" i="51"/>
  <c r="H43" i="51"/>
  <c r="G43" i="51"/>
  <c r="F43" i="51"/>
  <c r="E43" i="51"/>
  <c r="D43" i="51"/>
  <c r="C43" i="51"/>
  <c r="B43" i="51"/>
  <c r="A43" i="51"/>
  <c r="H42" i="51"/>
  <c r="G42" i="51"/>
  <c r="F42" i="51"/>
  <c r="E42" i="51"/>
  <c r="D42" i="51"/>
  <c r="C42" i="51"/>
  <c r="B42" i="51"/>
  <c r="A42" i="51"/>
  <c r="H41" i="51"/>
  <c r="G41" i="51"/>
  <c r="F41" i="51"/>
  <c r="E41" i="51"/>
  <c r="D41" i="51"/>
  <c r="C41" i="51"/>
  <c r="B41" i="51"/>
  <c r="A41" i="51"/>
  <c r="H40" i="51"/>
  <c r="G40" i="51"/>
  <c r="F40" i="51"/>
  <c r="E40" i="51"/>
  <c r="D40" i="51"/>
  <c r="C40" i="51"/>
  <c r="B40" i="51"/>
  <c r="A40" i="51"/>
  <c r="H39" i="51"/>
  <c r="G39" i="51"/>
  <c r="F39" i="51"/>
  <c r="E39" i="51"/>
  <c r="D39" i="51"/>
  <c r="C39" i="51"/>
  <c r="B39" i="51"/>
  <c r="A39" i="51"/>
  <c r="H38" i="51"/>
  <c r="F4" i="63" s="1"/>
  <c r="F9" i="63" s="1"/>
  <c r="F8" i="69" s="1"/>
  <c r="G38" i="51"/>
  <c r="F38" i="51"/>
  <c r="E38" i="51"/>
  <c r="D38" i="51"/>
  <c r="C38" i="51"/>
  <c r="B38" i="51"/>
  <c r="A38" i="51"/>
  <c r="H37" i="51"/>
  <c r="G37" i="51"/>
  <c r="F37" i="51"/>
  <c r="E37" i="51"/>
  <c r="D37" i="51"/>
  <c r="C37" i="51"/>
  <c r="B37" i="51"/>
  <c r="A37" i="51"/>
  <c r="H36" i="51"/>
  <c r="G36" i="51"/>
  <c r="F36" i="51"/>
  <c r="E36" i="51"/>
  <c r="D36" i="51"/>
  <c r="C36" i="51"/>
  <c r="B36" i="51"/>
  <c r="A36" i="51"/>
  <c r="H35" i="51"/>
  <c r="G35" i="51"/>
  <c r="F35" i="51"/>
  <c r="E35" i="51"/>
  <c r="D35" i="51"/>
  <c r="C35" i="51"/>
  <c r="B35" i="51"/>
  <c r="A35" i="51"/>
  <c r="H34" i="51"/>
  <c r="G34" i="51"/>
  <c r="F34" i="51"/>
  <c r="E34" i="51"/>
  <c r="D34" i="51"/>
  <c r="C34" i="51"/>
  <c r="B34" i="51"/>
  <c r="A34" i="51"/>
  <c r="H33" i="51"/>
  <c r="G33" i="51"/>
  <c r="F33" i="51"/>
  <c r="E33" i="51"/>
  <c r="D33" i="51"/>
  <c r="C33" i="51"/>
  <c r="B33" i="51"/>
  <c r="A33" i="51"/>
  <c r="H32" i="51"/>
  <c r="G32" i="51"/>
  <c r="F32" i="51"/>
  <c r="E32" i="51"/>
  <c r="D32" i="51"/>
  <c r="C32" i="51"/>
  <c r="B32" i="51"/>
  <c r="A32" i="51"/>
  <c r="H31" i="51"/>
  <c r="G31" i="51"/>
  <c r="F31" i="51"/>
  <c r="E31" i="51"/>
  <c r="D31" i="51"/>
  <c r="C31" i="51"/>
  <c r="B31" i="51"/>
  <c r="A31" i="51"/>
  <c r="H30" i="51"/>
  <c r="G30" i="51"/>
  <c r="F30" i="51"/>
  <c r="E30" i="51"/>
  <c r="D30" i="51"/>
  <c r="C30" i="51"/>
  <c r="B30" i="51"/>
  <c r="A30" i="51"/>
  <c r="H29" i="51"/>
  <c r="G29" i="51"/>
  <c r="F29" i="51"/>
  <c r="E29" i="51"/>
  <c r="D29" i="51"/>
  <c r="C29" i="51"/>
  <c r="B29" i="51"/>
  <c r="A29" i="51"/>
  <c r="H28" i="51"/>
  <c r="G28" i="51"/>
  <c r="F28" i="51"/>
  <c r="E28" i="51"/>
  <c r="D28" i="51"/>
  <c r="C28" i="51"/>
  <c r="B28" i="51"/>
  <c r="A28" i="51"/>
  <c r="H27" i="51"/>
  <c r="G27" i="51"/>
  <c r="F27" i="51"/>
  <c r="E27" i="51"/>
  <c r="D27" i="51"/>
  <c r="C27" i="51"/>
  <c r="B27" i="51"/>
  <c r="A27" i="51"/>
  <c r="H26" i="51"/>
  <c r="G26" i="51"/>
  <c r="F26" i="51"/>
  <c r="E26" i="51"/>
  <c r="D26" i="51"/>
  <c r="C26" i="51"/>
  <c r="B26" i="51"/>
  <c r="A26" i="51"/>
  <c r="H25" i="51"/>
  <c r="G25" i="51"/>
  <c r="F25" i="51"/>
  <c r="E25" i="51"/>
  <c r="D25" i="51"/>
  <c r="C25" i="51"/>
  <c r="B25" i="51"/>
  <c r="A25" i="51"/>
  <c r="H24" i="51"/>
  <c r="G24" i="51"/>
  <c r="F24" i="51"/>
  <c r="E24" i="51"/>
  <c r="D24" i="51"/>
  <c r="C24" i="51"/>
  <c r="B24" i="51"/>
  <c r="A24" i="51"/>
  <c r="H23" i="51"/>
  <c r="G23" i="51"/>
  <c r="F23" i="51"/>
  <c r="E23" i="51"/>
  <c r="D23" i="51"/>
  <c r="C23" i="51"/>
  <c r="B23" i="51"/>
  <c r="A23" i="51"/>
  <c r="H22" i="51"/>
  <c r="G22" i="51"/>
  <c r="F22" i="51"/>
  <c r="E22" i="51"/>
  <c r="D22" i="51"/>
  <c r="C22" i="51"/>
  <c r="B22" i="51"/>
  <c r="A22" i="51"/>
  <c r="H21" i="51"/>
  <c r="G21" i="51"/>
  <c r="F21" i="51"/>
  <c r="E21" i="51"/>
  <c r="D21" i="51"/>
  <c r="C21" i="51"/>
  <c r="B21" i="51"/>
  <c r="A21" i="51"/>
  <c r="H20" i="51"/>
  <c r="G20" i="51"/>
  <c r="F20" i="51"/>
  <c r="E20" i="51"/>
  <c r="D20" i="51"/>
  <c r="C20" i="51"/>
  <c r="B20" i="51"/>
  <c r="A20" i="51"/>
  <c r="H19" i="51"/>
  <c r="G19" i="51"/>
  <c r="F19" i="51"/>
  <c r="E19" i="51"/>
  <c r="D19" i="51"/>
  <c r="C19" i="51"/>
  <c r="B19" i="51"/>
  <c r="A19" i="51"/>
  <c r="H18" i="51"/>
  <c r="G18" i="51"/>
  <c r="F18" i="51"/>
  <c r="E18" i="51"/>
  <c r="D18" i="51"/>
  <c r="C18" i="51"/>
  <c r="B18" i="51"/>
  <c r="A18" i="51"/>
  <c r="H17" i="51"/>
  <c r="G17" i="51"/>
  <c r="F17" i="51"/>
  <c r="E17" i="51"/>
  <c r="D17" i="51"/>
  <c r="C17" i="51"/>
  <c r="B17" i="51"/>
  <c r="A17" i="51"/>
  <c r="H16" i="51"/>
  <c r="F2" i="63" s="1"/>
  <c r="F7" i="63" s="1"/>
  <c r="F3" i="69" s="1"/>
  <c r="G16" i="51"/>
  <c r="F16" i="51"/>
  <c r="E16" i="51"/>
  <c r="D16" i="51"/>
  <c r="C16" i="51"/>
  <c r="B16" i="51"/>
  <c r="A16" i="51"/>
  <c r="H15" i="51"/>
  <c r="G15" i="51"/>
  <c r="F15" i="51"/>
  <c r="E15" i="51"/>
  <c r="D15" i="51"/>
  <c r="C15" i="51"/>
  <c r="B15" i="51"/>
  <c r="A15" i="51"/>
  <c r="H14" i="51"/>
  <c r="G14" i="51"/>
  <c r="F14" i="51"/>
  <c r="E14" i="51"/>
  <c r="D14" i="51"/>
  <c r="C14" i="51"/>
  <c r="B14" i="51"/>
  <c r="A14" i="51"/>
  <c r="H13" i="51"/>
  <c r="G13" i="51"/>
  <c r="F13" i="51"/>
  <c r="E13" i="51"/>
  <c r="D13" i="51"/>
  <c r="C13" i="51"/>
  <c r="B13" i="51"/>
  <c r="A13" i="51"/>
  <c r="H12" i="51"/>
  <c r="G12" i="51"/>
  <c r="F12" i="51"/>
  <c r="E12" i="51"/>
  <c r="D12" i="51"/>
  <c r="C12" i="51"/>
  <c r="B12" i="51"/>
  <c r="A12" i="51"/>
  <c r="H11" i="51"/>
  <c r="F3" i="63" s="1"/>
  <c r="F8" i="63" s="1"/>
  <c r="F7" i="69" s="1"/>
  <c r="G11" i="51"/>
  <c r="F11" i="51"/>
  <c r="E11" i="51"/>
  <c r="D11" i="51"/>
  <c r="C11" i="51"/>
  <c r="B11" i="51"/>
  <c r="A11" i="51"/>
  <c r="H10" i="51"/>
  <c r="G10" i="51"/>
  <c r="F10" i="51"/>
  <c r="E10" i="51"/>
  <c r="D10" i="51"/>
  <c r="C10" i="51"/>
  <c r="B10" i="51"/>
  <c r="A10" i="51"/>
  <c r="H9" i="51"/>
  <c r="G9" i="51"/>
  <c r="F9" i="51"/>
  <c r="E9" i="51"/>
  <c r="D9" i="51"/>
  <c r="C9" i="51"/>
  <c r="B9" i="51"/>
  <c r="A9" i="51"/>
  <c r="H8" i="51"/>
  <c r="G8" i="51"/>
  <c r="F8" i="51"/>
  <c r="E8" i="51"/>
  <c r="D8" i="51"/>
  <c r="C8" i="51"/>
  <c r="B8" i="51"/>
  <c r="A8" i="51"/>
  <c r="H7" i="51"/>
  <c r="G7" i="51"/>
  <c r="F7" i="51"/>
  <c r="E7" i="51"/>
  <c r="D7" i="51"/>
  <c r="C7" i="51"/>
  <c r="B7" i="51"/>
  <c r="A7" i="51"/>
  <c r="H6" i="51"/>
  <c r="G6" i="51"/>
  <c r="F6" i="51"/>
  <c r="E6" i="51"/>
  <c r="D6" i="51"/>
  <c r="C6" i="51"/>
  <c r="B6" i="51"/>
  <c r="A6" i="51"/>
  <c r="H5" i="51"/>
  <c r="G5" i="51"/>
  <c r="F5" i="51"/>
  <c r="E5" i="51"/>
  <c r="D5" i="51"/>
  <c r="C5" i="51"/>
  <c r="B5" i="51"/>
  <c r="A5" i="51"/>
  <c r="H4" i="51"/>
  <c r="G4" i="51"/>
  <c r="F4" i="51"/>
  <c r="E4" i="51"/>
  <c r="D4" i="51"/>
  <c r="C4" i="51"/>
  <c r="B4" i="51"/>
  <c r="A4" i="51"/>
  <c r="H3" i="51"/>
  <c r="G3" i="51"/>
  <c r="F3" i="51"/>
  <c r="E3" i="51"/>
  <c r="D3" i="51"/>
  <c r="C3" i="51"/>
  <c r="B3" i="51"/>
  <c r="A3" i="51"/>
  <c r="H2" i="51"/>
  <c r="G2" i="51"/>
  <c r="F2" i="51"/>
  <c r="E2" i="51"/>
  <c r="D2" i="51"/>
  <c r="C2" i="51"/>
  <c r="B2" i="51"/>
  <c r="A2" i="51"/>
  <c r="H1" i="51"/>
  <c r="F5" i="63" s="1"/>
  <c r="F10" i="63" s="1"/>
  <c r="F4" i="69" s="1"/>
  <c r="G1" i="51"/>
  <c r="F1" i="51"/>
  <c r="E1" i="51"/>
  <c r="D1" i="51"/>
  <c r="C1" i="51"/>
  <c r="B1" i="51"/>
  <c r="A1" i="51"/>
  <c r="H58" i="50"/>
  <c r="G58" i="50"/>
  <c r="F58" i="50"/>
  <c r="E58" i="50"/>
  <c r="D58" i="50"/>
  <c r="C58" i="50"/>
  <c r="B58" i="50"/>
  <c r="A58" i="50"/>
  <c r="H57" i="50"/>
  <c r="G57" i="50"/>
  <c r="F57" i="50"/>
  <c r="E57" i="50"/>
  <c r="D57" i="50"/>
  <c r="C57" i="50"/>
  <c r="B57" i="50"/>
  <c r="A57" i="50"/>
  <c r="H56" i="50"/>
  <c r="G56" i="50"/>
  <c r="F56" i="50"/>
  <c r="E56" i="50"/>
  <c r="D56" i="50"/>
  <c r="C56" i="50"/>
  <c r="B56" i="50"/>
  <c r="A56" i="50"/>
  <c r="H55" i="50"/>
  <c r="G55" i="50"/>
  <c r="F55" i="50"/>
  <c r="E55" i="50"/>
  <c r="D55" i="50"/>
  <c r="C55" i="50"/>
  <c r="B55" i="50"/>
  <c r="A55" i="50"/>
  <c r="H54" i="50"/>
  <c r="G54" i="50"/>
  <c r="F54" i="50"/>
  <c r="E54" i="50"/>
  <c r="D54" i="50"/>
  <c r="C54" i="50"/>
  <c r="B54" i="50"/>
  <c r="A54" i="50"/>
  <c r="H53" i="50"/>
  <c r="G53" i="50"/>
  <c r="F53" i="50"/>
  <c r="E53" i="50"/>
  <c r="D53" i="50"/>
  <c r="C53" i="50"/>
  <c r="B53" i="50"/>
  <c r="A53" i="50"/>
  <c r="H52" i="50"/>
  <c r="G52" i="50"/>
  <c r="F52" i="50"/>
  <c r="E52" i="50"/>
  <c r="D52" i="50"/>
  <c r="C52" i="50"/>
  <c r="B52" i="50"/>
  <c r="A52" i="50"/>
  <c r="H51" i="50"/>
  <c r="G51" i="50"/>
  <c r="F51" i="50"/>
  <c r="E51" i="50"/>
  <c r="D51" i="50"/>
  <c r="C51" i="50"/>
  <c r="B51" i="50"/>
  <c r="A51" i="50"/>
  <c r="H50" i="50"/>
  <c r="G50" i="50"/>
  <c r="F50" i="50"/>
  <c r="E50" i="50"/>
  <c r="D50" i="50"/>
  <c r="C50" i="50"/>
  <c r="B50" i="50"/>
  <c r="A50" i="50"/>
  <c r="H49" i="50"/>
  <c r="G49" i="50"/>
  <c r="F49" i="50"/>
  <c r="E49" i="50"/>
  <c r="D49" i="50"/>
  <c r="C49" i="50"/>
  <c r="B49" i="50"/>
  <c r="A49" i="50"/>
  <c r="H48" i="50"/>
  <c r="G48" i="50"/>
  <c r="F48" i="50"/>
  <c r="E48" i="50"/>
  <c r="D48" i="50"/>
  <c r="C48" i="50"/>
  <c r="B48" i="50"/>
  <c r="A48" i="50"/>
  <c r="H47" i="50"/>
  <c r="G47" i="50"/>
  <c r="F47" i="50"/>
  <c r="E47" i="50"/>
  <c r="D47" i="50"/>
  <c r="C47" i="50"/>
  <c r="B47" i="50"/>
  <c r="A47" i="50"/>
  <c r="H46" i="50"/>
  <c r="G46" i="50"/>
  <c r="F46" i="50"/>
  <c r="E46" i="50"/>
  <c r="D46" i="50"/>
  <c r="C46" i="50"/>
  <c r="B46" i="50"/>
  <c r="A46" i="50"/>
  <c r="H45" i="50"/>
  <c r="G45" i="50"/>
  <c r="F45" i="50"/>
  <c r="E45" i="50"/>
  <c r="D45" i="50"/>
  <c r="C45" i="50"/>
  <c r="B45" i="50"/>
  <c r="A45" i="50"/>
  <c r="H44" i="50"/>
  <c r="G44" i="50"/>
  <c r="F44" i="50"/>
  <c r="E44" i="50"/>
  <c r="D44" i="50"/>
  <c r="C44" i="50"/>
  <c r="B44" i="50"/>
  <c r="A44" i="50"/>
  <c r="H43" i="50"/>
  <c r="G43" i="50"/>
  <c r="F43" i="50"/>
  <c r="E43" i="50"/>
  <c r="D43" i="50"/>
  <c r="C43" i="50"/>
  <c r="B43" i="50"/>
  <c r="A43" i="50"/>
  <c r="H42" i="50"/>
  <c r="G42" i="50"/>
  <c r="F42" i="50"/>
  <c r="E42" i="50"/>
  <c r="D42" i="50"/>
  <c r="C42" i="50"/>
  <c r="B42" i="50"/>
  <c r="A42" i="50"/>
  <c r="H41" i="50"/>
  <c r="G41" i="50"/>
  <c r="F41" i="50"/>
  <c r="E41" i="50"/>
  <c r="D41" i="50"/>
  <c r="C41" i="50"/>
  <c r="B41" i="50"/>
  <c r="A41" i="50"/>
  <c r="H40" i="50"/>
  <c r="G40" i="50"/>
  <c r="F40" i="50"/>
  <c r="E40" i="50"/>
  <c r="D40" i="50"/>
  <c r="C40" i="50"/>
  <c r="B40" i="50"/>
  <c r="A40" i="50"/>
  <c r="H39" i="50"/>
  <c r="G39" i="50"/>
  <c r="F39" i="50"/>
  <c r="E39" i="50"/>
  <c r="D39" i="50"/>
  <c r="C39" i="50"/>
  <c r="B39" i="50"/>
  <c r="A39" i="50"/>
  <c r="H38" i="50"/>
  <c r="E4" i="63" s="1"/>
  <c r="E9" i="63" s="1"/>
  <c r="E8" i="69" s="1"/>
  <c r="G38" i="50"/>
  <c r="F38" i="50"/>
  <c r="E38" i="50"/>
  <c r="D38" i="50"/>
  <c r="C38" i="50"/>
  <c r="B38" i="50"/>
  <c r="A38" i="50"/>
  <c r="H37" i="50"/>
  <c r="G37" i="50"/>
  <c r="F37" i="50"/>
  <c r="E37" i="50"/>
  <c r="D37" i="50"/>
  <c r="C37" i="50"/>
  <c r="B37" i="50"/>
  <c r="A37" i="50"/>
  <c r="H36" i="50"/>
  <c r="G36" i="50"/>
  <c r="F36" i="50"/>
  <c r="E36" i="50"/>
  <c r="D36" i="50"/>
  <c r="C36" i="50"/>
  <c r="B36" i="50"/>
  <c r="A36" i="50"/>
  <c r="H35" i="50"/>
  <c r="G35" i="50"/>
  <c r="F35" i="50"/>
  <c r="E35" i="50"/>
  <c r="D35" i="50"/>
  <c r="C35" i="50"/>
  <c r="B35" i="50"/>
  <c r="A35" i="50"/>
  <c r="H34" i="50"/>
  <c r="G34" i="50"/>
  <c r="F34" i="50"/>
  <c r="E34" i="50"/>
  <c r="D34" i="50"/>
  <c r="C34" i="50"/>
  <c r="B34" i="50"/>
  <c r="A34" i="50"/>
  <c r="H33" i="50"/>
  <c r="G33" i="50"/>
  <c r="F33" i="50"/>
  <c r="E33" i="50"/>
  <c r="D33" i="50"/>
  <c r="C33" i="50"/>
  <c r="B33" i="50"/>
  <c r="A33" i="50"/>
  <c r="H32" i="50"/>
  <c r="G32" i="50"/>
  <c r="F32" i="50"/>
  <c r="E32" i="50"/>
  <c r="D32" i="50"/>
  <c r="C32" i="50"/>
  <c r="B32" i="50"/>
  <c r="A32" i="50"/>
  <c r="H31" i="50"/>
  <c r="G31" i="50"/>
  <c r="F31" i="50"/>
  <c r="E31" i="50"/>
  <c r="D31" i="50"/>
  <c r="C31" i="50"/>
  <c r="B31" i="50"/>
  <c r="A31" i="50"/>
  <c r="H30" i="50"/>
  <c r="G30" i="50"/>
  <c r="F30" i="50"/>
  <c r="E30" i="50"/>
  <c r="D30" i="50"/>
  <c r="C30" i="50"/>
  <c r="B30" i="50"/>
  <c r="A30" i="50"/>
  <c r="H29" i="50"/>
  <c r="G29" i="50"/>
  <c r="F29" i="50"/>
  <c r="E29" i="50"/>
  <c r="D29" i="50"/>
  <c r="C29" i="50"/>
  <c r="B29" i="50"/>
  <c r="A29" i="50"/>
  <c r="H28" i="50"/>
  <c r="G28" i="50"/>
  <c r="F28" i="50"/>
  <c r="E28" i="50"/>
  <c r="D28" i="50"/>
  <c r="C28" i="50"/>
  <c r="B28" i="50"/>
  <c r="A28" i="50"/>
  <c r="H27" i="50"/>
  <c r="G27" i="50"/>
  <c r="F27" i="50"/>
  <c r="E27" i="50"/>
  <c r="D27" i="50"/>
  <c r="C27" i="50"/>
  <c r="B27" i="50"/>
  <c r="A27" i="50"/>
  <c r="H26" i="50"/>
  <c r="G26" i="50"/>
  <c r="F26" i="50"/>
  <c r="E26" i="50"/>
  <c r="D26" i="50"/>
  <c r="C26" i="50"/>
  <c r="B26" i="50"/>
  <c r="A26" i="50"/>
  <c r="H25" i="50"/>
  <c r="G25" i="50"/>
  <c r="F25" i="50"/>
  <c r="E25" i="50"/>
  <c r="D25" i="50"/>
  <c r="C25" i="50"/>
  <c r="B25" i="50"/>
  <c r="A25" i="50"/>
  <c r="H24" i="50"/>
  <c r="G24" i="50"/>
  <c r="F24" i="50"/>
  <c r="E24" i="50"/>
  <c r="D24" i="50"/>
  <c r="C24" i="50"/>
  <c r="B24" i="50"/>
  <c r="A24" i="50"/>
  <c r="H23" i="50"/>
  <c r="G23" i="50"/>
  <c r="F23" i="50"/>
  <c r="E23" i="50"/>
  <c r="D23" i="50"/>
  <c r="C23" i="50"/>
  <c r="B23" i="50"/>
  <c r="A23" i="50"/>
  <c r="H22" i="50"/>
  <c r="G22" i="50"/>
  <c r="F22" i="50"/>
  <c r="E22" i="50"/>
  <c r="D22" i="50"/>
  <c r="C22" i="50"/>
  <c r="B22" i="50"/>
  <c r="A22" i="50"/>
  <c r="H21" i="50"/>
  <c r="G21" i="50"/>
  <c r="F21" i="50"/>
  <c r="E21" i="50"/>
  <c r="D21" i="50"/>
  <c r="C21" i="50"/>
  <c r="B21" i="50"/>
  <c r="A21" i="50"/>
  <c r="H20" i="50"/>
  <c r="G20" i="50"/>
  <c r="F20" i="50"/>
  <c r="E20" i="50"/>
  <c r="D20" i="50"/>
  <c r="C20" i="50"/>
  <c r="B20" i="50"/>
  <c r="A20" i="50"/>
  <c r="H19" i="50"/>
  <c r="G19" i="50"/>
  <c r="F19" i="50"/>
  <c r="E19" i="50"/>
  <c r="D19" i="50"/>
  <c r="C19" i="50"/>
  <c r="B19" i="50"/>
  <c r="A19" i="50"/>
  <c r="H18" i="50"/>
  <c r="G18" i="50"/>
  <c r="F18" i="50"/>
  <c r="E18" i="50"/>
  <c r="D18" i="50"/>
  <c r="C18" i="50"/>
  <c r="B18" i="50"/>
  <c r="A18" i="50"/>
  <c r="H17" i="50"/>
  <c r="G17" i="50"/>
  <c r="F17" i="50"/>
  <c r="E17" i="50"/>
  <c r="D17" i="50"/>
  <c r="C17" i="50"/>
  <c r="B17" i="50"/>
  <c r="A17" i="50"/>
  <c r="H16" i="50"/>
  <c r="E2" i="63" s="1"/>
  <c r="E7" i="63" s="1"/>
  <c r="E3" i="69" s="1"/>
  <c r="G16" i="50"/>
  <c r="F16" i="50"/>
  <c r="E16" i="50"/>
  <c r="D16" i="50"/>
  <c r="C16" i="50"/>
  <c r="B16" i="50"/>
  <c r="A16" i="50"/>
  <c r="H15" i="50"/>
  <c r="G15" i="50"/>
  <c r="F15" i="50"/>
  <c r="E15" i="50"/>
  <c r="D15" i="50"/>
  <c r="C15" i="50"/>
  <c r="B15" i="50"/>
  <c r="A15" i="50"/>
  <c r="H14" i="50"/>
  <c r="G14" i="50"/>
  <c r="F14" i="50"/>
  <c r="E14" i="50"/>
  <c r="D14" i="50"/>
  <c r="C14" i="50"/>
  <c r="B14" i="50"/>
  <c r="A14" i="50"/>
  <c r="H13" i="50"/>
  <c r="G13" i="50"/>
  <c r="F13" i="50"/>
  <c r="E13" i="50"/>
  <c r="D13" i="50"/>
  <c r="C13" i="50"/>
  <c r="B13" i="50"/>
  <c r="A13" i="50"/>
  <c r="H12" i="50"/>
  <c r="G12" i="50"/>
  <c r="F12" i="50"/>
  <c r="E12" i="50"/>
  <c r="D12" i="50"/>
  <c r="C12" i="50"/>
  <c r="B12" i="50"/>
  <c r="A12" i="50"/>
  <c r="H11" i="50"/>
  <c r="E3" i="63" s="1"/>
  <c r="E8" i="63" s="1"/>
  <c r="E7" i="69" s="1"/>
  <c r="G11" i="50"/>
  <c r="F11" i="50"/>
  <c r="E11" i="50"/>
  <c r="D11" i="50"/>
  <c r="C11" i="50"/>
  <c r="B11" i="50"/>
  <c r="A11" i="50"/>
  <c r="H10" i="50"/>
  <c r="G10" i="50"/>
  <c r="F10" i="50"/>
  <c r="E10" i="50"/>
  <c r="D10" i="50"/>
  <c r="C10" i="50"/>
  <c r="B10" i="50"/>
  <c r="A10" i="50"/>
  <c r="H9" i="50"/>
  <c r="G9" i="50"/>
  <c r="F9" i="50"/>
  <c r="E9" i="50"/>
  <c r="D9" i="50"/>
  <c r="C9" i="50"/>
  <c r="B9" i="50"/>
  <c r="A9" i="50"/>
  <c r="H8" i="50"/>
  <c r="G8" i="50"/>
  <c r="F8" i="50"/>
  <c r="E8" i="50"/>
  <c r="D8" i="50"/>
  <c r="C8" i="50"/>
  <c r="B8" i="50"/>
  <c r="A8" i="50"/>
  <c r="H7" i="50"/>
  <c r="G7" i="50"/>
  <c r="F7" i="50"/>
  <c r="E7" i="50"/>
  <c r="D7" i="50"/>
  <c r="C7" i="50"/>
  <c r="B7" i="50"/>
  <c r="A7" i="50"/>
  <c r="H6" i="50"/>
  <c r="G6" i="50"/>
  <c r="F6" i="50"/>
  <c r="E6" i="50"/>
  <c r="D6" i="50"/>
  <c r="C6" i="50"/>
  <c r="B6" i="50"/>
  <c r="A6" i="50"/>
  <c r="H5" i="50"/>
  <c r="G5" i="50"/>
  <c r="F5" i="50"/>
  <c r="E5" i="50"/>
  <c r="D5" i="50"/>
  <c r="C5" i="50"/>
  <c r="B5" i="50"/>
  <c r="A5" i="50"/>
  <c r="H4" i="50"/>
  <c r="G4" i="50"/>
  <c r="F4" i="50"/>
  <c r="E4" i="50"/>
  <c r="D4" i="50"/>
  <c r="C4" i="50"/>
  <c r="B4" i="50"/>
  <c r="A4" i="50"/>
  <c r="H3" i="50"/>
  <c r="G3" i="50"/>
  <c r="F3" i="50"/>
  <c r="E3" i="50"/>
  <c r="D3" i="50"/>
  <c r="C3" i="50"/>
  <c r="B3" i="50"/>
  <c r="A3" i="50"/>
  <c r="H2" i="50"/>
  <c r="G2" i="50"/>
  <c r="F2" i="50"/>
  <c r="E2" i="50"/>
  <c r="D2" i="50"/>
  <c r="C2" i="50"/>
  <c r="B2" i="50"/>
  <c r="A2" i="50"/>
  <c r="H1" i="50"/>
  <c r="E5" i="63" s="1"/>
  <c r="E10" i="63" s="1"/>
  <c r="E4" i="69" s="1"/>
  <c r="G1" i="50"/>
  <c r="F1" i="50"/>
  <c r="E1" i="50"/>
  <c r="D1" i="50"/>
  <c r="C1" i="50"/>
  <c r="B1" i="50"/>
  <c r="A1" i="50"/>
  <c r="H58" i="49"/>
  <c r="G58" i="49"/>
  <c r="F58" i="49"/>
  <c r="E58" i="49"/>
  <c r="D58" i="49"/>
  <c r="C58" i="49"/>
  <c r="B58" i="49"/>
  <c r="A58" i="49"/>
  <c r="H57" i="49"/>
  <c r="G57" i="49"/>
  <c r="F57" i="49"/>
  <c r="E57" i="49"/>
  <c r="D57" i="49"/>
  <c r="C57" i="49"/>
  <c r="B57" i="49"/>
  <c r="A57" i="49"/>
  <c r="H56" i="49"/>
  <c r="G56" i="49"/>
  <c r="F56" i="49"/>
  <c r="E56" i="49"/>
  <c r="D56" i="49"/>
  <c r="C56" i="49"/>
  <c r="B56" i="49"/>
  <c r="A56" i="49"/>
  <c r="H55" i="49"/>
  <c r="G55" i="49"/>
  <c r="F55" i="49"/>
  <c r="E55" i="49"/>
  <c r="D55" i="49"/>
  <c r="C55" i="49"/>
  <c r="B55" i="49"/>
  <c r="A55" i="49"/>
  <c r="H54" i="49"/>
  <c r="G54" i="49"/>
  <c r="F54" i="49"/>
  <c r="E54" i="49"/>
  <c r="D54" i="49"/>
  <c r="C54" i="49"/>
  <c r="B54" i="49"/>
  <c r="A54" i="49"/>
  <c r="H53" i="49"/>
  <c r="G53" i="49"/>
  <c r="F53" i="49"/>
  <c r="E53" i="49"/>
  <c r="D53" i="49"/>
  <c r="C53" i="49"/>
  <c r="B53" i="49"/>
  <c r="A53" i="49"/>
  <c r="H52" i="49"/>
  <c r="G52" i="49"/>
  <c r="F52" i="49"/>
  <c r="E52" i="49"/>
  <c r="D52" i="49"/>
  <c r="C52" i="49"/>
  <c r="B52" i="49"/>
  <c r="A52" i="49"/>
  <c r="H51" i="49"/>
  <c r="G51" i="49"/>
  <c r="F51" i="49"/>
  <c r="E51" i="49"/>
  <c r="D51" i="49"/>
  <c r="C51" i="49"/>
  <c r="B51" i="49"/>
  <c r="A51" i="49"/>
  <c r="H50" i="49"/>
  <c r="G50" i="49"/>
  <c r="F50" i="49"/>
  <c r="E50" i="49"/>
  <c r="D50" i="49"/>
  <c r="C50" i="49"/>
  <c r="B50" i="49"/>
  <c r="A50" i="49"/>
  <c r="H49" i="49"/>
  <c r="G49" i="49"/>
  <c r="F49" i="49"/>
  <c r="E49" i="49"/>
  <c r="D49" i="49"/>
  <c r="C49" i="49"/>
  <c r="B49" i="49"/>
  <c r="A49" i="49"/>
  <c r="H48" i="49"/>
  <c r="G48" i="49"/>
  <c r="F48" i="49"/>
  <c r="E48" i="49"/>
  <c r="D48" i="49"/>
  <c r="C48" i="49"/>
  <c r="B48" i="49"/>
  <c r="A48" i="49"/>
  <c r="H47" i="49"/>
  <c r="G47" i="49"/>
  <c r="F47" i="49"/>
  <c r="E47" i="49"/>
  <c r="D47" i="49"/>
  <c r="C47" i="49"/>
  <c r="B47" i="49"/>
  <c r="A47" i="49"/>
  <c r="H46" i="49"/>
  <c r="G46" i="49"/>
  <c r="F46" i="49"/>
  <c r="E46" i="49"/>
  <c r="D46" i="49"/>
  <c r="C46" i="49"/>
  <c r="B46" i="49"/>
  <c r="A46" i="49"/>
  <c r="H45" i="49"/>
  <c r="G45" i="49"/>
  <c r="F45" i="49"/>
  <c r="E45" i="49"/>
  <c r="D45" i="49"/>
  <c r="C45" i="49"/>
  <c r="B45" i="49"/>
  <c r="A45" i="49"/>
  <c r="H44" i="49"/>
  <c r="G44" i="49"/>
  <c r="F44" i="49"/>
  <c r="E44" i="49"/>
  <c r="D44" i="49"/>
  <c r="C44" i="49"/>
  <c r="B44" i="49"/>
  <c r="A44" i="49"/>
  <c r="H43" i="49"/>
  <c r="G43" i="49"/>
  <c r="F43" i="49"/>
  <c r="E43" i="49"/>
  <c r="D43" i="49"/>
  <c r="C43" i="49"/>
  <c r="B43" i="49"/>
  <c r="A43" i="49"/>
  <c r="H42" i="49"/>
  <c r="G42" i="49"/>
  <c r="F42" i="49"/>
  <c r="E42" i="49"/>
  <c r="D42" i="49"/>
  <c r="C42" i="49"/>
  <c r="B42" i="49"/>
  <c r="A42" i="49"/>
  <c r="H41" i="49"/>
  <c r="G41" i="49"/>
  <c r="F41" i="49"/>
  <c r="E41" i="49"/>
  <c r="D41" i="49"/>
  <c r="C41" i="49"/>
  <c r="B41" i="49"/>
  <c r="A41" i="49"/>
  <c r="H40" i="49"/>
  <c r="G40" i="49"/>
  <c r="F40" i="49"/>
  <c r="E40" i="49"/>
  <c r="D40" i="49"/>
  <c r="C40" i="49"/>
  <c r="B40" i="49"/>
  <c r="A40" i="49"/>
  <c r="H39" i="49"/>
  <c r="G39" i="49"/>
  <c r="F39" i="49"/>
  <c r="E39" i="49"/>
  <c r="D39" i="49"/>
  <c r="C39" i="49"/>
  <c r="B39" i="49"/>
  <c r="A39" i="49"/>
  <c r="H38" i="49"/>
  <c r="D4" i="63" s="1"/>
  <c r="D9" i="63" s="1"/>
  <c r="D8" i="69" s="1"/>
  <c r="G38" i="49"/>
  <c r="F38" i="49"/>
  <c r="E38" i="49"/>
  <c r="D38" i="49"/>
  <c r="C38" i="49"/>
  <c r="B38" i="49"/>
  <c r="A38" i="49"/>
  <c r="H37" i="49"/>
  <c r="G37" i="49"/>
  <c r="F37" i="49"/>
  <c r="E37" i="49"/>
  <c r="D37" i="49"/>
  <c r="C37" i="49"/>
  <c r="B37" i="49"/>
  <c r="A37" i="49"/>
  <c r="H36" i="49"/>
  <c r="G36" i="49"/>
  <c r="F36" i="49"/>
  <c r="E36" i="49"/>
  <c r="D36" i="49"/>
  <c r="C36" i="49"/>
  <c r="B36" i="49"/>
  <c r="A36" i="49"/>
  <c r="H35" i="49"/>
  <c r="G35" i="49"/>
  <c r="F35" i="49"/>
  <c r="E35" i="49"/>
  <c r="D35" i="49"/>
  <c r="C35" i="49"/>
  <c r="B35" i="49"/>
  <c r="A35" i="49"/>
  <c r="H34" i="49"/>
  <c r="G34" i="49"/>
  <c r="F34" i="49"/>
  <c r="E34" i="49"/>
  <c r="D34" i="49"/>
  <c r="C34" i="49"/>
  <c r="B34" i="49"/>
  <c r="A34" i="49"/>
  <c r="H33" i="49"/>
  <c r="G33" i="49"/>
  <c r="F33" i="49"/>
  <c r="E33" i="49"/>
  <c r="D33" i="49"/>
  <c r="C33" i="49"/>
  <c r="B33" i="49"/>
  <c r="A33" i="49"/>
  <c r="H32" i="49"/>
  <c r="G32" i="49"/>
  <c r="F32" i="49"/>
  <c r="E32" i="49"/>
  <c r="D32" i="49"/>
  <c r="C32" i="49"/>
  <c r="B32" i="49"/>
  <c r="A32" i="49"/>
  <c r="H31" i="49"/>
  <c r="G31" i="49"/>
  <c r="F31" i="49"/>
  <c r="E31" i="49"/>
  <c r="D31" i="49"/>
  <c r="C31" i="49"/>
  <c r="B31" i="49"/>
  <c r="A31" i="49"/>
  <c r="H30" i="49"/>
  <c r="G30" i="49"/>
  <c r="F30" i="49"/>
  <c r="E30" i="49"/>
  <c r="D30" i="49"/>
  <c r="C30" i="49"/>
  <c r="B30" i="49"/>
  <c r="A30" i="49"/>
  <c r="H29" i="49"/>
  <c r="G29" i="49"/>
  <c r="F29" i="49"/>
  <c r="E29" i="49"/>
  <c r="D29" i="49"/>
  <c r="C29" i="49"/>
  <c r="B29" i="49"/>
  <c r="A29" i="49"/>
  <c r="H28" i="49"/>
  <c r="G28" i="49"/>
  <c r="F28" i="49"/>
  <c r="E28" i="49"/>
  <c r="D28" i="49"/>
  <c r="C28" i="49"/>
  <c r="B28" i="49"/>
  <c r="A28" i="49"/>
  <c r="H27" i="49"/>
  <c r="G27" i="49"/>
  <c r="F27" i="49"/>
  <c r="E27" i="49"/>
  <c r="D27" i="49"/>
  <c r="C27" i="49"/>
  <c r="B27" i="49"/>
  <c r="A27" i="49"/>
  <c r="H26" i="49"/>
  <c r="G26" i="49"/>
  <c r="F26" i="49"/>
  <c r="E26" i="49"/>
  <c r="D26" i="49"/>
  <c r="C26" i="49"/>
  <c r="B26" i="49"/>
  <c r="A26" i="49"/>
  <c r="H25" i="49"/>
  <c r="G25" i="49"/>
  <c r="F25" i="49"/>
  <c r="E25" i="49"/>
  <c r="D25" i="49"/>
  <c r="C25" i="49"/>
  <c r="B25" i="49"/>
  <c r="A25" i="49"/>
  <c r="H24" i="49"/>
  <c r="G24" i="49"/>
  <c r="F24" i="49"/>
  <c r="E24" i="49"/>
  <c r="D24" i="49"/>
  <c r="C24" i="49"/>
  <c r="B24" i="49"/>
  <c r="A24" i="49"/>
  <c r="H23" i="49"/>
  <c r="G23" i="49"/>
  <c r="F23" i="49"/>
  <c r="E23" i="49"/>
  <c r="D23" i="49"/>
  <c r="C23" i="49"/>
  <c r="B23" i="49"/>
  <c r="A23" i="49"/>
  <c r="H22" i="49"/>
  <c r="G22" i="49"/>
  <c r="F22" i="49"/>
  <c r="E22" i="49"/>
  <c r="D22" i="49"/>
  <c r="C22" i="49"/>
  <c r="B22" i="49"/>
  <c r="A22" i="49"/>
  <c r="H21" i="49"/>
  <c r="G21" i="49"/>
  <c r="F21" i="49"/>
  <c r="E21" i="49"/>
  <c r="D21" i="49"/>
  <c r="C21" i="49"/>
  <c r="B21" i="49"/>
  <c r="A21" i="49"/>
  <c r="H20" i="49"/>
  <c r="G20" i="49"/>
  <c r="F20" i="49"/>
  <c r="E20" i="49"/>
  <c r="D20" i="49"/>
  <c r="C20" i="49"/>
  <c r="B20" i="49"/>
  <c r="A20" i="49"/>
  <c r="H19" i="49"/>
  <c r="G19" i="49"/>
  <c r="F19" i="49"/>
  <c r="E19" i="49"/>
  <c r="D19" i="49"/>
  <c r="C19" i="49"/>
  <c r="B19" i="49"/>
  <c r="A19" i="49"/>
  <c r="H18" i="49"/>
  <c r="G18" i="49"/>
  <c r="F18" i="49"/>
  <c r="E18" i="49"/>
  <c r="D18" i="49"/>
  <c r="C18" i="49"/>
  <c r="B18" i="49"/>
  <c r="A18" i="49"/>
  <c r="H17" i="49"/>
  <c r="G17" i="49"/>
  <c r="F17" i="49"/>
  <c r="E17" i="49"/>
  <c r="D17" i="49"/>
  <c r="C17" i="49"/>
  <c r="B17" i="49"/>
  <c r="A17" i="49"/>
  <c r="H16" i="49"/>
  <c r="D2" i="63" s="1"/>
  <c r="D7" i="63" s="1"/>
  <c r="D3" i="69" s="1"/>
  <c r="G16" i="49"/>
  <c r="F16" i="49"/>
  <c r="E16" i="49"/>
  <c r="D16" i="49"/>
  <c r="C16" i="49"/>
  <c r="B16" i="49"/>
  <c r="A16" i="49"/>
  <c r="H15" i="49"/>
  <c r="G15" i="49"/>
  <c r="F15" i="49"/>
  <c r="E15" i="49"/>
  <c r="D15" i="49"/>
  <c r="C15" i="49"/>
  <c r="B15" i="49"/>
  <c r="A15" i="49"/>
  <c r="H14" i="49"/>
  <c r="G14" i="49"/>
  <c r="F14" i="49"/>
  <c r="E14" i="49"/>
  <c r="D14" i="49"/>
  <c r="C14" i="49"/>
  <c r="B14" i="49"/>
  <c r="A14" i="49"/>
  <c r="H13" i="49"/>
  <c r="G13" i="49"/>
  <c r="F13" i="49"/>
  <c r="E13" i="49"/>
  <c r="D13" i="49"/>
  <c r="C13" i="49"/>
  <c r="B13" i="49"/>
  <c r="A13" i="49"/>
  <c r="H12" i="49"/>
  <c r="G12" i="49"/>
  <c r="F12" i="49"/>
  <c r="E12" i="49"/>
  <c r="D12" i="49"/>
  <c r="C12" i="49"/>
  <c r="B12" i="49"/>
  <c r="A12" i="49"/>
  <c r="H11" i="49"/>
  <c r="D3" i="63" s="1"/>
  <c r="D8" i="63" s="1"/>
  <c r="D7" i="69" s="1"/>
  <c r="G11" i="49"/>
  <c r="F11" i="49"/>
  <c r="E11" i="49"/>
  <c r="D11" i="49"/>
  <c r="C11" i="49"/>
  <c r="B11" i="49"/>
  <c r="A11" i="49"/>
  <c r="H10" i="49"/>
  <c r="G10" i="49"/>
  <c r="F10" i="49"/>
  <c r="E10" i="49"/>
  <c r="D10" i="49"/>
  <c r="C10" i="49"/>
  <c r="B10" i="49"/>
  <c r="A10" i="49"/>
  <c r="H9" i="49"/>
  <c r="G9" i="49"/>
  <c r="F9" i="49"/>
  <c r="E9" i="49"/>
  <c r="D9" i="49"/>
  <c r="C9" i="49"/>
  <c r="B9" i="49"/>
  <c r="A9" i="49"/>
  <c r="H8" i="49"/>
  <c r="G8" i="49"/>
  <c r="F8" i="49"/>
  <c r="E8" i="49"/>
  <c r="D8" i="49"/>
  <c r="C8" i="49"/>
  <c r="B8" i="49"/>
  <c r="A8" i="49"/>
  <c r="H7" i="49"/>
  <c r="G7" i="49"/>
  <c r="F7" i="49"/>
  <c r="E7" i="49"/>
  <c r="D7" i="49"/>
  <c r="C7" i="49"/>
  <c r="B7" i="49"/>
  <c r="A7" i="49"/>
  <c r="H6" i="49"/>
  <c r="G6" i="49"/>
  <c r="F6" i="49"/>
  <c r="E6" i="49"/>
  <c r="D6" i="49"/>
  <c r="C6" i="49"/>
  <c r="B6" i="49"/>
  <c r="A6" i="49"/>
  <c r="H5" i="49"/>
  <c r="G5" i="49"/>
  <c r="F5" i="49"/>
  <c r="E5" i="49"/>
  <c r="D5" i="49"/>
  <c r="C5" i="49"/>
  <c r="B5" i="49"/>
  <c r="A5" i="49"/>
  <c r="H4" i="49"/>
  <c r="G4" i="49"/>
  <c r="F4" i="49"/>
  <c r="E4" i="49"/>
  <c r="D4" i="49"/>
  <c r="C4" i="49"/>
  <c r="B4" i="49"/>
  <c r="A4" i="49"/>
  <c r="H3" i="49"/>
  <c r="G3" i="49"/>
  <c r="F3" i="49"/>
  <c r="E3" i="49"/>
  <c r="D3" i="49"/>
  <c r="C3" i="49"/>
  <c r="B3" i="49"/>
  <c r="A3" i="49"/>
  <c r="H2" i="49"/>
  <c r="G2" i="49"/>
  <c r="F2" i="49"/>
  <c r="E2" i="49"/>
  <c r="D2" i="49"/>
  <c r="C2" i="49"/>
  <c r="B2" i="49"/>
  <c r="A2" i="49"/>
  <c r="H1" i="49"/>
  <c r="D5" i="63" s="1"/>
  <c r="D10" i="63" s="1"/>
  <c r="D4" i="69" s="1"/>
  <c r="G1" i="49"/>
  <c r="F1" i="49"/>
  <c r="E1" i="49"/>
  <c r="D1" i="49"/>
  <c r="C1" i="49"/>
  <c r="B1" i="49"/>
  <c r="A1" i="49"/>
  <c r="H58" i="48"/>
  <c r="G58" i="48"/>
  <c r="F58" i="48"/>
  <c r="E58" i="48"/>
  <c r="D58" i="48"/>
  <c r="C58" i="48"/>
  <c r="B58" i="48"/>
  <c r="A58" i="48"/>
  <c r="H57" i="48"/>
  <c r="G57" i="48"/>
  <c r="F57" i="48"/>
  <c r="E57" i="48"/>
  <c r="D57" i="48"/>
  <c r="C57" i="48"/>
  <c r="B57" i="48"/>
  <c r="A57" i="48"/>
  <c r="H56" i="48"/>
  <c r="G56" i="48"/>
  <c r="F56" i="48"/>
  <c r="E56" i="48"/>
  <c r="D56" i="48"/>
  <c r="C56" i="48"/>
  <c r="B56" i="48"/>
  <c r="A56" i="48"/>
  <c r="H55" i="48"/>
  <c r="G55" i="48"/>
  <c r="F55" i="48"/>
  <c r="E55" i="48"/>
  <c r="D55" i="48"/>
  <c r="C55" i="48"/>
  <c r="B55" i="48"/>
  <c r="A55" i="48"/>
  <c r="H54" i="48"/>
  <c r="G54" i="48"/>
  <c r="F54" i="48"/>
  <c r="E54" i="48"/>
  <c r="D54" i="48"/>
  <c r="C54" i="48"/>
  <c r="B54" i="48"/>
  <c r="A54" i="48"/>
  <c r="H53" i="48"/>
  <c r="G53" i="48"/>
  <c r="F53" i="48"/>
  <c r="E53" i="48"/>
  <c r="D53" i="48"/>
  <c r="C53" i="48"/>
  <c r="B53" i="48"/>
  <c r="A53" i="48"/>
  <c r="H52" i="48"/>
  <c r="G52" i="48"/>
  <c r="F52" i="48"/>
  <c r="E52" i="48"/>
  <c r="D52" i="48"/>
  <c r="C52" i="48"/>
  <c r="B52" i="48"/>
  <c r="A52" i="48"/>
  <c r="H51" i="48"/>
  <c r="G51" i="48"/>
  <c r="F51" i="48"/>
  <c r="E51" i="48"/>
  <c r="D51" i="48"/>
  <c r="C51" i="48"/>
  <c r="B51" i="48"/>
  <c r="A51" i="48"/>
  <c r="H50" i="48"/>
  <c r="G50" i="48"/>
  <c r="F50" i="48"/>
  <c r="E50" i="48"/>
  <c r="D50" i="48"/>
  <c r="C50" i="48"/>
  <c r="B50" i="48"/>
  <c r="A50" i="48"/>
  <c r="H49" i="48"/>
  <c r="G49" i="48"/>
  <c r="F49" i="48"/>
  <c r="E49" i="48"/>
  <c r="D49" i="48"/>
  <c r="C49" i="48"/>
  <c r="B49" i="48"/>
  <c r="A49" i="48"/>
  <c r="H48" i="48"/>
  <c r="G48" i="48"/>
  <c r="F48" i="48"/>
  <c r="E48" i="48"/>
  <c r="D48" i="48"/>
  <c r="C48" i="48"/>
  <c r="B48" i="48"/>
  <c r="A48" i="48"/>
  <c r="H47" i="48"/>
  <c r="G47" i="48"/>
  <c r="F47" i="48"/>
  <c r="E47" i="48"/>
  <c r="D47" i="48"/>
  <c r="C47" i="48"/>
  <c r="B47" i="48"/>
  <c r="A47" i="48"/>
  <c r="H46" i="48"/>
  <c r="G46" i="48"/>
  <c r="F46" i="48"/>
  <c r="E46" i="48"/>
  <c r="D46" i="48"/>
  <c r="C46" i="48"/>
  <c r="B46" i="48"/>
  <c r="A46" i="48"/>
  <c r="H45" i="48"/>
  <c r="G45" i="48"/>
  <c r="F45" i="48"/>
  <c r="E45" i="48"/>
  <c r="D45" i="48"/>
  <c r="C45" i="48"/>
  <c r="B45" i="48"/>
  <c r="A45" i="48"/>
  <c r="H44" i="48"/>
  <c r="G44" i="48"/>
  <c r="F44" i="48"/>
  <c r="E44" i="48"/>
  <c r="D44" i="48"/>
  <c r="C44" i="48"/>
  <c r="B44" i="48"/>
  <c r="A44" i="48"/>
  <c r="H43" i="48"/>
  <c r="G43" i="48"/>
  <c r="F43" i="48"/>
  <c r="E43" i="48"/>
  <c r="D43" i="48"/>
  <c r="C43" i="48"/>
  <c r="B43" i="48"/>
  <c r="A43" i="48"/>
  <c r="H42" i="48"/>
  <c r="G42" i="48"/>
  <c r="F42" i="48"/>
  <c r="E42" i="48"/>
  <c r="D42" i="48"/>
  <c r="C42" i="48"/>
  <c r="B42" i="48"/>
  <c r="A42" i="48"/>
  <c r="H41" i="48"/>
  <c r="G41" i="48"/>
  <c r="F41" i="48"/>
  <c r="E41" i="48"/>
  <c r="D41" i="48"/>
  <c r="C41" i="48"/>
  <c r="B41" i="48"/>
  <c r="A41" i="48"/>
  <c r="H40" i="48"/>
  <c r="G40" i="48"/>
  <c r="F40" i="48"/>
  <c r="E40" i="48"/>
  <c r="D40" i="48"/>
  <c r="C40" i="48"/>
  <c r="B40" i="48"/>
  <c r="A40" i="48"/>
  <c r="H39" i="48"/>
  <c r="G39" i="48"/>
  <c r="F39" i="48"/>
  <c r="E39" i="48"/>
  <c r="D39" i="48"/>
  <c r="C39" i="48"/>
  <c r="B39" i="48"/>
  <c r="A39" i="48"/>
  <c r="H38" i="48"/>
  <c r="C4" i="63" s="1"/>
  <c r="C9" i="63" s="1"/>
  <c r="C8" i="69" s="1"/>
  <c r="G38" i="48"/>
  <c r="F38" i="48"/>
  <c r="E38" i="48"/>
  <c r="D38" i="48"/>
  <c r="C38" i="48"/>
  <c r="B38" i="48"/>
  <c r="A38" i="48"/>
  <c r="H37" i="48"/>
  <c r="G37" i="48"/>
  <c r="F37" i="48"/>
  <c r="E37" i="48"/>
  <c r="D37" i="48"/>
  <c r="C37" i="48"/>
  <c r="B37" i="48"/>
  <c r="A37" i="48"/>
  <c r="H36" i="48"/>
  <c r="G36" i="48"/>
  <c r="F36" i="48"/>
  <c r="E36" i="48"/>
  <c r="D36" i="48"/>
  <c r="C36" i="48"/>
  <c r="B36" i="48"/>
  <c r="A36" i="48"/>
  <c r="H35" i="48"/>
  <c r="G35" i="48"/>
  <c r="F35" i="48"/>
  <c r="E35" i="48"/>
  <c r="D35" i="48"/>
  <c r="C35" i="48"/>
  <c r="B35" i="48"/>
  <c r="A35" i="48"/>
  <c r="H34" i="48"/>
  <c r="G34" i="48"/>
  <c r="F34" i="48"/>
  <c r="E34" i="48"/>
  <c r="D34" i="48"/>
  <c r="C34" i="48"/>
  <c r="B34" i="48"/>
  <c r="A34" i="48"/>
  <c r="H33" i="48"/>
  <c r="G33" i="48"/>
  <c r="F33" i="48"/>
  <c r="E33" i="48"/>
  <c r="D33" i="48"/>
  <c r="C33" i="48"/>
  <c r="B33" i="48"/>
  <c r="A33" i="48"/>
  <c r="H32" i="48"/>
  <c r="G32" i="48"/>
  <c r="F32" i="48"/>
  <c r="E32" i="48"/>
  <c r="D32" i="48"/>
  <c r="C32" i="48"/>
  <c r="B32" i="48"/>
  <c r="A32" i="48"/>
  <c r="H31" i="48"/>
  <c r="G31" i="48"/>
  <c r="F31" i="48"/>
  <c r="E31" i="48"/>
  <c r="D31" i="48"/>
  <c r="C31" i="48"/>
  <c r="B31" i="48"/>
  <c r="A31" i="48"/>
  <c r="H30" i="48"/>
  <c r="G30" i="48"/>
  <c r="F30" i="48"/>
  <c r="E30" i="48"/>
  <c r="D30" i="48"/>
  <c r="C30" i="48"/>
  <c r="B30" i="48"/>
  <c r="A30" i="48"/>
  <c r="H29" i="48"/>
  <c r="G29" i="48"/>
  <c r="F29" i="48"/>
  <c r="E29" i="48"/>
  <c r="D29" i="48"/>
  <c r="C29" i="48"/>
  <c r="B29" i="48"/>
  <c r="A29" i="48"/>
  <c r="H28" i="48"/>
  <c r="G28" i="48"/>
  <c r="F28" i="48"/>
  <c r="E28" i="48"/>
  <c r="D28" i="48"/>
  <c r="C28" i="48"/>
  <c r="B28" i="48"/>
  <c r="A28" i="48"/>
  <c r="H27" i="48"/>
  <c r="G27" i="48"/>
  <c r="F27" i="48"/>
  <c r="E27" i="48"/>
  <c r="D27" i="48"/>
  <c r="C27" i="48"/>
  <c r="B27" i="48"/>
  <c r="A27" i="48"/>
  <c r="H26" i="48"/>
  <c r="G26" i="48"/>
  <c r="F26" i="48"/>
  <c r="E26" i="48"/>
  <c r="D26" i="48"/>
  <c r="C26" i="48"/>
  <c r="B26" i="48"/>
  <c r="A26" i="48"/>
  <c r="H25" i="48"/>
  <c r="G25" i="48"/>
  <c r="F25" i="48"/>
  <c r="E25" i="48"/>
  <c r="D25" i="48"/>
  <c r="C25" i="48"/>
  <c r="B25" i="48"/>
  <c r="A25" i="48"/>
  <c r="H24" i="48"/>
  <c r="G24" i="48"/>
  <c r="F24" i="48"/>
  <c r="E24" i="48"/>
  <c r="D24" i="48"/>
  <c r="C24" i="48"/>
  <c r="B24" i="48"/>
  <c r="A24" i="48"/>
  <c r="H23" i="48"/>
  <c r="G23" i="48"/>
  <c r="F23" i="48"/>
  <c r="E23" i="48"/>
  <c r="D23" i="48"/>
  <c r="C23" i="48"/>
  <c r="B23" i="48"/>
  <c r="A23" i="48"/>
  <c r="H22" i="48"/>
  <c r="G22" i="48"/>
  <c r="F22" i="48"/>
  <c r="E22" i="48"/>
  <c r="D22" i="48"/>
  <c r="C22" i="48"/>
  <c r="B22" i="48"/>
  <c r="A22" i="48"/>
  <c r="H21" i="48"/>
  <c r="G21" i="48"/>
  <c r="F21" i="48"/>
  <c r="E21" i="48"/>
  <c r="D21" i="48"/>
  <c r="C21" i="48"/>
  <c r="B21" i="48"/>
  <c r="A21" i="48"/>
  <c r="H20" i="48"/>
  <c r="G20" i="48"/>
  <c r="F20" i="48"/>
  <c r="E20" i="48"/>
  <c r="D20" i="48"/>
  <c r="C20" i="48"/>
  <c r="B20" i="48"/>
  <c r="A20" i="48"/>
  <c r="H19" i="48"/>
  <c r="G19" i="48"/>
  <c r="F19" i="48"/>
  <c r="E19" i="48"/>
  <c r="D19" i="48"/>
  <c r="C19" i="48"/>
  <c r="B19" i="48"/>
  <c r="A19" i="48"/>
  <c r="H18" i="48"/>
  <c r="G18" i="48"/>
  <c r="F18" i="48"/>
  <c r="E18" i="48"/>
  <c r="D18" i="48"/>
  <c r="C18" i="48"/>
  <c r="B18" i="48"/>
  <c r="A18" i="48"/>
  <c r="H17" i="48"/>
  <c r="G17" i="48"/>
  <c r="F17" i="48"/>
  <c r="E17" i="48"/>
  <c r="D17" i="48"/>
  <c r="C17" i="48"/>
  <c r="B17" i="48"/>
  <c r="A17" i="48"/>
  <c r="H16" i="48"/>
  <c r="C2" i="63" s="1"/>
  <c r="C7" i="63" s="1"/>
  <c r="C3" i="69" s="1"/>
  <c r="G16" i="48"/>
  <c r="F16" i="48"/>
  <c r="E16" i="48"/>
  <c r="D16" i="48"/>
  <c r="C16" i="48"/>
  <c r="B16" i="48"/>
  <c r="A16" i="48"/>
  <c r="H15" i="48"/>
  <c r="G15" i="48"/>
  <c r="F15" i="48"/>
  <c r="E15" i="48"/>
  <c r="D15" i="48"/>
  <c r="C15" i="48"/>
  <c r="B15" i="48"/>
  <c r="A15" i="48"/>
  <c r="H14" i="48"/>
  <c r="G14" i="48"/>
  <c r="F14" i="48"/>
  <c r="E14" i="48"/>
  <c r="D14" i="48"/>
  <c r="C14" i="48"/>
  <c r="B14" i="48"/>
  <c r="A14" i="48"/>
  <c r="H13" i="48"/>
  <c r="G13" i="48"/>
  <c r="F13" i="48"/>
  <c r="E13" i="48"/>
  <c r="D13" i="48"/>
  <c r="C13" i="48"/>
  <c r="B13" i="48"/>
  <c r="A13" i="48"/>
  <c r="H12" i="48"/>
  <c r="G12" i="48"/>
  <c r="F12" i="48"/>
  <c r="E12" i="48"/>
  <c r="D12" i="48"/>
  <c r="C12" i="48"/>
  <c r="B12" i="48"/>
  <c r="A12" i="48"/>
  <c r="H11" i="48"/>
  <c r="C3" i="63" s="1"/>
  <c r="C8" i="63" s="1"/>
  <c r="C7" i="69" s="1"/>
  <c r="G11" i="48"/>
  <c r="F11" i="48"/>
  <c r="E11" i="48"/>
  <c r="D11" i="48"/>
  <c r="C11" i="48"/>
  <c r="B11" i="48"/>
  <c r="A11" i="48"/>
  <c r="H10" i="48"/>
  <c r="G10" i="48"/>
  <c r="F10" i="48"/>
  <c r="E10" i="48"/>
  <c r="D10" i="48"/>
  <c r="C10" i="48"/>
  <c r="B10" i="48"/>
  <c r="A10" i="48"/>
  <c r="H9" i="48"/>
  <c r="G9" i="48"/>
  <c r="F9" i="48"/>
  <c r="E9" i="48"/>
  <c r="D9" i="48"/>
  <c r="C9" i="48"/>
  <c r="B9" i="48"/>
  <c r="A9" i="48"/>
  <c r="H8" i="48"/>
  <c r="G8" i="48"/>
  <c r="F8" i="48"/>
  <c r="E8" i="48"/>
  <c r="D8" i="48"/>
  <c r="C8" i="48"/>
  <c r="B8" i="48"/>
  <c r="A8" i="48"/>
  <c r="H7" i="48"/>
  <c r="G7" i="48"/>
  <c r="F7" i="48"/>
  <c r="E7" i="48"/>
  <c r="D7" i="48"/>
  <c r="C7" i="48"/>
  <c r="B7" i="48"/>
  <c r="A7" i="48"/>
  <c r="H6" i="48"/>
  <c r="G6" i="48"/>
  <c r="F6" i="48"/>
  <c r="E6" i="48"/>
  <c r="D6" i="48"/>
  <c r="C6" i="48"/>
  <c r="B6" i="48"/>
  <c r="A6" i="48"/>
  <c r="H5" i="48"/>
  <c r="G5" i="48"/>
  <c r="F5" i="48"/>
  <c r="E5" i="48"/>
  <c r="D5" i="48"/>
  <c r="C5" i="48"/>
  <c r="B5" i="48"/>
  <c r="A5" i="48"/>
  <c r="H4" i="48"/>
  <c r="G4" i="48"/>
  <c r="F4" i="48"/>
  <c r="E4" i="48"/>
  <c r="D4" i="48"/>
  <c r="C4" i="48"/>
  <c r="B4" i="48"/>
  <c r="A4" i="48"/>
  <c r="H3" i="48"/>
  <c r="G3" i="48"/>
  <c r="F3" i="48"/>
  <c r="E3" i="48"/>
  <c r="D3" i="48"/>
  <c r="C3" i="48"/>
  <c r="B3" i="48"/>
  <c r="A3" i="48"/>
  <c r="H2" i="48"/>
  <c r="G2" i="48"/>
  <c r="F2" i="48"/>
  <c r="E2" i="48"/>
  <c r="D2" i="48"/>
  <c r="C2" i="48"/>
  <c r="B2" i="48"/>
  <c r="A2" i="48"/>
  <c r="H1" i="48"/>
  <c r="C5" i="63" s="1"/>
  <c r="C10" i="63" s="1"/>
  <c r="C4" i="69" s="1"/>
  <c r="G1" i="48"/>
  <c r="F1" i="48"/>
  <c r="E1" i="48"/>
  <c r="D1" i="48"/>
  <c r="C1" i="48"/>
  <c r="B1" i="48"/>
  <c r="A1" i="48"/>
  <c r="AF24" i="63" l="1"/>
  <c r="AB24" i="63"/>
  <c r="X24" i="63"/>
  <c r="T24" i="63"/>
  <c r="P24" i="63"/>
  <c r="O15" i="63"/>
  <c r="O4" i="69"/>
  <c r="O13" i="63"/>
  <c r="O7" i="69"/>
  <c r="O12" i="63"/>
  <c r="O3" i="69"/>
  <c r="O14" i="63"/>
  <c r="O8" i="69"/>
  <c r="Q23" i="63"/>
  <c r="U23" i="63"/>
  <c r="Y23" i="63"/>
  <c r="AC23" i="63"/>
  <c r="AG23" i="63"/>
  <c r="O23" i="63"/>
  <c r="Z23" i="63"/>
  <c r="V23" i="63"/>
  <c r="AH23" i="63"/>
  <c r="R23" i="63"/>
  <c r="AG24" i="63"/>
  <c r="AC24" i="63"/>
  <c r="Y24" i="63"/>
  <c r="U24" i="63"/>
  <c r="Q24" i="63"/>
  <c r="T3" i="69" l="1"/>
  <c r="X3" i="69"/>
  <c r="AB3" i="69"/>
  <c r="AF3" i="69"/>
  <c r="P3" i="69"/>
  <c r="V3" i="69"/>
  <c r="Q3" i="69"/>
  <c r="U3" i="69"/>
  <c r="Y3" i="69"/>
  <c r="AC3" i="69"/>
  <c r="AG3" i="69"/>
  <c r="R3" i="69"/>
  <c r="Z3" i="69"/>
  <c r="AD3" i="69"/>
  <c r="AH3" i="69"/>
  <c r="S3" i="69"/>
  <c r="AA3" i="69"/>
  <c r="AE3" i="69"/>
  <c r="AI3" i="69"/>
  <c r="W3" i="69"/>
  <c r="Q4" i="69"/>
  <c r="U4" i="69"/>
  <c r="Y4" i="69"/>
  <c r="AC4" i="69"/>
  <c r="AG4" i="69"/>
  <c r="R4" i="69"/>
  <c r="V4" i="69"/>
  <c r="Z4" i="69"/>
  <c r="AD4" i="69"/>
  <c r="AH4" i="69"/>
  <c r="S4" i="69"/>
  <c r="W4" i="69"/>
  <c r="AA4" i="69"/>
  <c r="AE4" i="69"/>
  <c r="AI4" i="69"/>
  <c r="T4" i="69"/>
  <c r="X4" i="69"/>
  <c r="AB4" i="69"/>
  <c r="AF4" i="69"/>
  <c r="P4" i="69"/>
  <c r="D11" i="39" l="1"/>
  <c r="E11" i="39" s="1"/>
  <c r="F11" i="39" s="1"/>
  <c r="G11" i="39" s="1"/>
  <c r="H11" i="39" s="1"/>
  <c r="I11" i="39" s="1"/>
  <c r="J11" i="39" s="1"/>
  <c r="K11" i="39" s="1"/>
  <c r="L11" i="39" s="1"/>
  <c r="M11" i="39" s="1"/>
  <c r="N11" i="39" s="1"/>
  <c r="O11" i="39" s="1"/>
  <c r="P11" i="39" s="1"/>
  <c r="Q11" i="39" s="1"/>
  <c r="R11" i="39" s="1"/>
  <c r="S11" i="39" s="1"/>
  <c r="T11" i="39" s="1"/>
  <c r="D12" i="39"/>
  <c r="E12" i="39" s="1"/>
  <c r="F12" i="39" s="1"/>
  <c r="G12" i="39" s="1"/>
  <c r="H12" i="39" s="1"/>
  <c r="I12" i="39" s="1"/>
  <c r="J12" i="39" s="1"/>
  <c r="K12" i="39" s="1"/>
  <c r="L12" i="39" s="1"/>
  <c r="M12" i="39" s="1"/>
  <c r="N12" i="39" s="1"/>
  <c r="O12" i="39" s="1"/>
  <c r="P12" i="39" s="1"/>
  <c r="Q12" i="39" s="1"/>
  <c r="R12" i="39" s="1"/>
  <c r="S12" i="39" s="1"/>
  <c r="T12" i="39" s="1"/>
  <c r="C11" i="39"/>
  <c r="C12" i="39"/>
  <c r="D15" i="25"/>
  <c r="C15" i="25"/>
  <c r="D13" i="25"/>
  <c r="C13" i="25"/>
  <c r="C6" i="36" l="1"/>
  <c r="D6" i="36"/>
  <c r="E6" i="36"/>
  <c r="F6" i="36"/>
  <c r="G6" i="36"/>
  <c r="H6" i="36"/>
  <c r="I6" i="36"/>
  <c r="J6" i="36"/>
  <c r="K6" i="36"/>
  <c r="L6" i="36"/>
  <c r="M6" i="36"/>
  <c r="N6" i="36"/>
  <c r="O6" i="36"/>
  <c r="P6" i="36"/>
  <c r="Q6" i="36"/>
  <c r="R6" i="36"/>
  <c r="S6" i="36"/>
  <c r="T6" i="36"/>
  <c r="U6" i="36"/>
  <c r="V6" i="36"/>
  <c r="W6" i="36"/>
  <c r="X6" i="36"/>
  <c r="Y6" i="36"/>
  <c r="Z6" i="36"/>
  <c r="AA6" i="36"/>
  <c r="AB6" i="36"/>
  <c r="AC6" i="36"/>
  <c r="AD6" i="36"/>
  <c r="AE6" i="36"/>
  <c r="AF6" i="36"/>
  <c r="AG6" i="36"/>
  <c r="AH6" i="36"/>
  <c r="AI6" i="36"/>
  <c r="B6" i="36"/>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AH6" i="24"/>
  <c r="AI6" i="24"/>
  <c r="C6" i="24"/>
  <c r="B6" i="24"/>
  <c r="B6" i="23" l="1"/>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AH6" i="23"/>
  <c r="AI6" i="23"/>
  <c r="C26" i="43"/>
  <c r="D26" i="43"/>
  <c r="E26" i="43"/>
  <c r="F26" i="43"/>
  <c r="G26" i="43"/>
  <c r="H26" i="43"/>
  <c r="I26" i="43"/>
  <c r="J26" i="43"/>
  <c r="K26" i="43"/>
  <c r="L26" i="43"/>
  <c r="M26" i="43"/>
  <c r="N26" i="43"/>
  <c r="O26" i="43"/>
  <c r="P26" i="43"/>
  <c r="Q26" i="43"/>
  <c r="R26" i="43"/>
  <c r="S26" i="43"/>
  <c r="T26" i="43"/>
  <c r="U26" i="43"/>
  <c r="V26" i="43"/>
  <c r="W26" i="43"/>
  <c r="X26" i="43"/>
  <c r="Y26" i="43"/>
  <c r="Z26" i="43"/>
  <c r="AA26" i="43"/>
  <c r="AB26" i="43"/>
  <c r="AC26" i="43"/>
  <c r="AD26" i="43"/>
  <c r="AE26" i="43"/>
  <c r="AF26" i="43"/>
  <c r="AG26" i="43"/>
  <c r="AH26" i="43"/>
  <c r="AI26" i="43"/>
  <c r="AJ26" i="43"/>
  <c r="B26" i="43"/>
  <c r="S29" i="43"/>
  <c r="S3" i="43" s="1"/>
  <c r="T29" i="43"/>
  <c r="T3" i="43" s="1"/>
  <c r="U29" i="43"/>
  <c r="U3" i="43" s="1"/>
  <c r="V29" i="43"/>
  <c r="V3" i="43" s="1"/>
  <c r="W29" i="43"/>
  <c r="W3" i="43" s="1"/>
  <c r="X29" i="43"/>
  <c r="X3" i="43" s="1"/>
  <c r="Y29" i="43"/>
  <c r="Y3" i="43" s="1"/>
  <c r="Z29" i="43"/>
  <c r="Z3" i="43" s="1"/>
  <c r="AA29" i="43"/>
  <c r="AA3" i="43" s="1"/>
  <c r="AB29" i="43"/>
  <c r="AB3" i="43" s="1"/>
  <c r="AC29" i="43"/>
  <c r="AC3" i="43" s="1"/>
  <c r="AD29" i="43"/>
  <c r="AD3" i="43" s="1"/>
  <c r="AE29" i="43"/>
  <c r="AE3" i="43" s="1"/>
  <c r="AF29" i="43"/>
  <c r="AF3" i="43" s="1"/>
  <c r="AG29" i="43"/>
  <c r="AG3" i="43" s="1"/>
  <c r="AH29" i="43"/>
  <c r="AH3" i="43" s="1"/>
  <c r="AI29" i="43"/>
  <c r="AI3" i="43" s="1"/>
  <c r="AJ29" i="43"/>
  <c r="AJ3" i="43" s="1"/>
  <c r="C29" i="43"/>
  <c r="C3" i="43" s="1"/>
  <c r="D29" i="43"/>
  <c r="D3" i="43" s="1"/>
  <c r="E29" i="43"/>
  <c r="E3" i="43" s="1"/>
  <c r="F29" i="43"/>
  <c r="F3" i="43" s="1"/>
  <c r="G29" i="43"/>
  <c r="G3" i="43" s="1"/>
  <c r="H29" i="43"/>
  <c r="H3" i="43" s="1"/>
  <c r="I29" i="43"/>
  <c r="I3" i="43" s="1"/>
  <c r="J29" i="43"/>
  <c r="J3" i="43" s="1"/>
  <c r="K29" i="43"/>
  <c r="K3" i="43" s="1"/>
  <c r="L29" i="43"/>
  <c r="L3" i="43" s="1"/>
  <c r="M29" i="43"/>
  <c r="M3" i="43" s="1"/>
  <c r="N29" i="43"/>
  <c r="N3" i="43" s="1"/>
  <c r="O29" i="43"/>
  <c r="O3" i="43" s="1"/>
  <c r="P29" i="43"/>
  <c r="P3" i="43" s="1"/>
  <c r="Q29" i="43"/>
  <c r="Q3" i="43" s="1"/>
  <c r="R29" i="43"/>
  <c r="R3" i="43" s="1"/>
  <c r="B29" i="43"/>
  <c r="B3" i="43" s="1"/>
  <c r="A2" i="34"/>
  <c r="B2" i="34"/>
  <c r="C2" i="34"/>
  <c r="D2" i="34"/>
  <c r="E2" i="34"/>
  <c r="F2" i="34"/>
  <c r="G2" i="34"/>
  <c r="H2" i="34"/>
  <c r="I2" i="34"/>
  <c r="J2" i="34"/>
  <c r="K2" i="34"/>
  <c r="L2" i="34"/>
  <c r="M2" i="34"/>
  <c r="N2" i="34"/>
  <c r="O2" i="34"/>
  <c r="P2" i="34"/>
  <c r="Q2" i="34"/>
  <c r="R2" i="34"/>
  <c r="S2" i="34"/>
  <c r="T2" i="34"/>
  <c r="U2" i="34"/>
  <c r="V2" i="34"/>
  <c r="W2" i="34"/>
  <c r="X2" i="34"/>
  <c r="Y2" i="34"/>
  <c r="Z2" i="34"/>
  <c r="AA2" i="34"/>
  <c r="AB2" i="34"/>
  <c r="AC2" i="34"/>
  <c r="AD2" i="34"/>
  <c r="AE2" i="34"/>
  <c r="AF2" i="34"/>
  <c r="AG2" i="34"/>
  <c r="AH2" i="34"/>
  <c r="AI2" i="34"/>
  <c r="AJ2" i="34"/>
  <c r="A3" i="34"/>
  <c r="B3" i="34"/>
  <c r="C3" i="34"/>
  <c r="D3" i="34"/>
  <c r="E3" i="34"/>
  <c r="F3" i="34"/>
  <c r="G3" i="34"/>
  <c r="H3" i="34"/>
  <c r="I3" i="34"/>
  <c r="J3" i="34"/>
  <c r="K3" i="34"/>
  <c r="L3" i="34"/>
  <c r="M3" i="34"/>
  <c r="N3" i="34"/>
  <c r="O3" i="34"/>
  <c r="P3" i="34"/>
  <c r="Q3" i="34"/>
  <c r="R3" i="34"/>
  <c r="S3" i="34"/>
  <c r="T3" i="34"/>
  <c r="U3" i="34"/>
  <c r="V3" i="34"/>
  <c r="W3" i="34"/>
  <c r="X3" i="34"/>
  <c r="Y3" i="34"/>
  <c r="Z3" i="34"/>
  <c r="AA3" i="34"/>
  <c r="AB3" i="34"/>
  <c r="AC3" i="34"/>
  <c r="AD3" i="34"/>
  <c r="AE3" i="34"/>
  <c r="AF3" i="34"/>
  <c r="AG3" i="34"/>
  <c r="AH3" i="34"/>
  <c r="AI3" i="34"/>
  <c r="AJ3" i="34"/>
  <c r="A4" i="34"/>
  <c r="B4" i="34"/>
  <c r="C4" i="34"/>
  <c r="D4" i="34"/>
  <c r="E4" i="34"/>
  <c r="F4" i="34"/>
  <c r="G4" i="34"/>
  <c r="H4" i="34"/>
  <c r="I4" i="34"/>
  <c r="J4" i="34"/>
  <c r="K4" i="34"/>
  <c r="L4" i="34"/>
  <c r="M4" i="34"/>
  <c r="N4" i="34"/>
  <c r="O4" i="34"/>
  <c r="P4" i="34"/>
  <c r="Q4" i="34"/>
  <c r="R4" i="34"/>
  <c r="S4" i="34"/>
  <c r="T4" i="34"/>
  <c r="U4" i="34"/>
  <c r="V4" i="34"/>
  <c r="W4" i="34"/>
  <c r="X4" i="34"/>
  <c r="Y4" i="34"/>
  <c r="Z4" i="34"/>
  <c r="AA4" i="34"/>
  <c r="AB4" i="34"/>
  <c r="AC4" i="34"/>
  <c r="AD4" i="34"/>
  <c r="AE4" i="34"/>
  <c r="AF4" i="34"/>
  <c r="AG4" i="34"/>
  <c r="AH4" i="34"/>
  <c r="AI4" i="34"/>
  <c r="AJ4" i="34"/>
  <c r="A5" i="34"/>
  <c r="B5" i="34"/>
  <c r="C5" i="34"/>
  <c r="D5" i="34"/>
  <c r="E5" i="34"/>
  <c r="F5" i="34"/>
  <c r="G5" i="34"/>
  <c r="H5" i="34"/>
  <c r="I5" i="34"/>
  <c r="J5" i="34"/>
  <c r="K5" i="34"/>
  <c r="L5" i="34"/>
  <c r="M5" i="34"/>
  <c r="N5" i="34"/>
  <c r="O5" i="34"/>
  <c r="P5" i="34"/>
  <c r="Q5" i="34"/>
  <c r="R5" i="34"/>
  <c r="S5" i="34"/>
  <c r="T5" i="34"/>
  <c r="U5" i="34"/>
  <c r="V5" i="34"/>
  <c r="W5" i="34"/>
  <c r="X5" i="34"/>
  <c r="Y5" i="34"/>
  <c r="Z5" i="34"/>
  <c r="AA5" i="34"/>
  <c r="AB5" i="34"/>
  <c r="AC5" i="34"/>
  <c r="AD5" i="34"/>
  <c r="AE5" i="34"/>
  <c r="AF5" i="34"/>
  <c r="AG5" i="34"/>
  <c r="AH5" i="34"/>
  <c r="AI5" i="34"/>
  <c r="AJ5" i="34"/>
  <c r="A6" i="34"/>
  <c r="B6" i="34"/>
  <c r="C6" i="34"/>
  <c r="D6" i="34"/>
  <c r="E6" i="34"/>
  <c r="F6" i="34"/>
  <c r="G6" i="34"/>
  <c r="H6" i="34"/>
  <c r="I6" i="34"/>
  <c r="J6" i="34"/>
  <c r="K6" i="34"/>
  <c r="L6" i="34"/>
  <c r="M6" i="34"/>
  <c r="N6" i="34"/>
  <c r="O6" i="34"/>
  <c r="P6" i="34"/>
  <c r="Q6" i="34"/>
  <c r="R6" i="34"/>
  <c r="S6" i="34"/>
  <c r="T6" i="34"/>
  <c r="U6" i="34"/>
  <c r="V6" i="34"/>
  <c r="W6" i="34"/>
  <c r="X6" i="34"/>
  <c r="Y6" i="34"/>
  <c r="Z6" i="34"/>
  <c r="AA6" i="34"/>
  <c r="AB6" i="34"/>
  <c r="AC6" i="34"/>
  <c r="AD6" i="34"/>
  <c r="AE6" i="34"/>
  <c r="AF6" i="34"/>
  <c r="AG6" i="34"/>
  <c r="AH6" i="34"/>
  <c r="AI6" i="34"/>
  <c r="AJ6" i="34"/>
  <c r="A7" i="34"/>
  <c r="B7" i="34"/>
  <c r="C7" i="34"/>
  <c r="D7" i="34"/>
  <c r="E7" i="34"/>
  <c r="F7" i="34"/>
  <c r="G7" i="34"/>
  <c r="H7" i="34"/>
  <c r="I7" i="34"/>
  <c r="J7" i="34"/>
  <c r="K7" i="34"/>
  <c r="L7" i="34"/>
  <c r="M7" i="34"/>
  <c r="N7" i="34"/>
  <c r="O7" i="34"/>
  <c r="P7" i="34"/>
  <c r="Q7" i="34"/>
  <c r="R7" i="34"/>
  <c r="S7" i="34"/>
  <c r="T7" i="34"/>
  <c r="U7" i="34"/>
  <c r="V7" i="34"/>
  <c r="W7" i="34"/>
  <c r="X7" i="34"/>
  <c r="Y7" i="34"/>
  <c r="Z7" i="34"/>
  <c r="AA7" i="34"/>
  <c r="AB7" i="34"/>
  <c r="AC7" i="34"/>
  <c r="AD7" i="34"/>
  <c r="AE7" i="34"/>
  <c r="AF7" i="34"/>
  <c r="AG7" i="34"/>
  <c r="AH7" i="34"/>
  <c r="AI7" i="34"/>
  <c r="AJ7" i="34"/>
  <c r="A8" i="34"/>
  <c r="B8" i="34"/>
  <c r="C8" i="34"/>
  <c r="D8" i="34"/>
  <c r="E8" i="34"/>
  <c r="F8" i="34"/>
  <c r="G8" i="34"/>
  <c r="H8" i="34"/>
  <c r="I8" i="34"/>
  <c r="J8" i="34"/>
  <c r="K8" i="34"/>
  <c r="L8" i="34"/>
  <c r="M8" i="34"/>
  <c r="N8" i="34"/>
  <c r="O8" i="34"/>
  <c r="P8" i="34"/>
  <c r="Q8" i="34"/>
  <c r="R8" i="34"/>
  <c r="S8" i="34"/>
  <c r="T8" i="34"/>
  <c r="U8" i="34"/>
  <c r="V8" i="34"/>
  <c r="W8" i="34"/>
  <c r="X8" i="34"/>
  <c r="Y8" i="34"/>
  <c r="Z8" i="34"/>
  <c r="AA8" i="34"/>
  <c r="AB8" i="34"/>
  <c r="AC8" i="34"/>
  <c r="AD8" i="34"/>
  <c r="AE8" i="34"/>
  <c r="AF8" i="34"/>
  <c r="AG8" i="34"/>
  <c r="AH8" i="34"/>
  <c r="AI8" i="34"/>
  <c r="AJ8" i="34"/>
  <c r="A9" i="34"/>
  <c r="B9" i="34"/>
  <c r="C9" i="34"/>
  <c r="D9" i="34"/>
  <c r="E9" i="34"/>
  <c r="F9" i="34"/>
  <c r="G9" i="34"/>
  <c r="H9" i="34"/>
  <c r="I9" i="34"/>
  <c r="J9" i="34"/>
  <c r="K9" i="34"/>
  <c r="L9" i="34"/>
  <c r="M9" i="34"/>
  <c r="N9" i="34"/>
  <c r="O9" i="34"/>
  <c r="P9" i="34"/>
  <c r="Q9" i="34"/>
  <c r="R9" i="34"/>
  <c r="S9" i="34"/>
  <c r="T9" i="34"/>
  <c r="U9" i="34"/>
  <c r="V9" i="34"/>
  <c r="W9" i="34"/>
  <c r="X9" i="34"/>
  <c r="Y9" i="34"/>
  <c r="Z9" i="34"/>
  <c r="AA9" i="34"/>
  <c r="AB9" i="34"/>
  <c r="AC9" i="34"/>
  <c r="AD9" i="34"/>
  <c r="AE9" i="34"/>
  <c r="AF9" i="34"/>
  <c r="AG9" i="34"/>
  <c r="AH9" i="34"/>
  <c r="AI9" i="34"/>
  <c r="AJ9" i="34"/>
  <c r="B10" i="34"/>
  <c r="C10" i="34"/>
  <c r="D10" i="34"/>
  <c r="E10" i="34"/>
  <c r="F10" i="34"/>
  <c r="G10" i="34"/>
  <c r="H10" i="34"/>
  <c r="I10" i="34"/>
  <c r="J10" i="34"/>
  <c r="K10" i="34"/>
  <c r="L10" i="34"/>
  <c r="M10" i="34"/>
  <c r="N10" i="34"/>
  <c r="O10" i="34"/>
  <c r="P10" i="34"/>
  <c r="Q10" i="34"/>
  <c r="R10" i="34"/>
  <c r="S10" i="34"/>
  <c r="T10" i="34"/>
  <c r="U10" i="34"/>
  <c r="V10" i="34"/>
  <c r="W10" i="34"/>
  <c r="X10" i="34"/>
  <c r="Y10" i="34"/>
  <c r="Z10" i="34"/>
  <c r="AA10" i="34"/>
  <c r="AB10" i="34"/>
  <c r="AC10" i="34"/>
  <c r="AD10" i="34"/>
  <c r="AE10" i="34"/>
  <c r="AF10" i="34"/>
  <c r="AG10" i="34"/>
  <c r="AH10" i="34"/>
  <c r="AI10" i="34"/>
  <c r="AJ10" i="34"/>
  <c r="A11" i="34"/>
  <c r="B11" i="34"/>
  <c r="C11" i="34"/>
  <c r="D11" i="34"/>
  <c r="E11" i="34"/>
  <c r="F11" i="34"/>
  <c r="G11" i="34"/>
  <c r="H11" i="34"/>
  <c r="I11" i="34"/>
  <c r="J11" i="34"/>
  <c r="K11" i="34"/>
  <c r="L11" i="34"/>
  <c r="M11" i="34"/>
  <c r="N11" i="34"/>
  <c r="O11" i="34"/>
  <c r="P11" i="34"/>
  <c r="Q11" i="34"/>
  <c r="R11" i="34"/>
  <c r="S11" i="34"/>
  <c r="T11" i="34"/>
  <c r="U11" i="34"/>
  <c r="V11" i="34"/>
  <c r="W11" i="34"/>
  <c r="X11" i="34"/>
  <c r="Y11" i="34"/>
  <c r="Z11" i="34"/>
  <c r="AA11" i="34"/>
  <c r="AB11" i="34"/>
  <c r="AC11" i="34"/>
  <c r="AD11" i="34"/>
  <c r="AE11" i="34"/>
  <c r="AF11" i="34"/>
  <c r="AG11" i="34"/>
  <c r="AH11" i="34"/>
  <c r="AI11" i="34"/>
  <c r="AJ11" i="34"/>
  <c r="V26" i="34"/>
  <c r="W26" i="34"/>
  <c r="X26" i="34"/>
  <c r="Y26" i="34"/>
  <c r="Z26" i="34"/>
  <c r="AA26" i="34"/>
  <c r="AB26" i="34"/>
  <c r="AC26" i="34"/>
  <c r="AD26" i="34"/>
  <c r="AE26" i="34"/>
  <c r="AF26" i="34"/>
  <c r="AG26" i="34"/>
  <c r="AH26" i="34"/>
  <c r="AI26" i="34"/>
  <c r="AJ26" i="34"/>
  <c r="C26" i="34"/>
  <c r="D26" i="34"/>
  <c r="E26" i="34"/>
  <c r="F26" i="34"/>
  <c r="G26" i="34"/>
  <c r="H26" i="34"/>
  <c r="I26" i="34"/>
  <c r="J26" i="34"/>
  <c r="K26" i="34"/>
  <c r="L26" i="34"/>
  <c r="M26" i="34"/>
  <c r="N26" i="34"/>
  <c r="O26" i="34"/>
  <c r="P26" i="34"/>
  <c r="Q26" i="34"/>
  <c r="R26" i="34"/>
  <c r="S26" i="34"/>
  <c r="T26" i="34"/>
  <c r="U26" i="34"/>
  <c r="B26" i="34"/>
  <c r="E51" i="41"/>
  <c r="F51" i="41" s="1"/>
  <c r="G51" i="41" s="1"/>
  <c r="H51" i="41" s="1"/>
  <c r="I51" i="41" s="1"/>
  <c r="J51" i="41" s="1"/>
  <c r="K51" i="41" s="1"/>
  <c r="L51" i="41" s="1"/>
  <c r="M51" i="41" s="1"/>
  <c r="N51" i="41" s="1"/>
  <c r="O51" i="41" s="1"/>
  <c r="P51" i="41" s="1"/>
  <c r="Q51" i="41" s="1"/>
  <c r="R51" i="41" s="1"/>
  <c r="S51" i="41" s="1"/>
  <c r="T51" i="41" s="1"/>
  <c r="U51" i="41" s="1"/>
  <c r="V51" i="41" s="1"/>
  <c r="W51" i="41" s="1"/>
  <c r="X51" i="41" s="1"/>
  <c r="Y51" i="41" s="1"/>
  <c r="Z51" i="41" s="1"/>
  <c r="AA51" i="41" s="1"/>
  <c r="AB51" i="41" s="1"/>
  <c r="AC51" i="41" s="1"/>
  <c r="AD51" i="41" s="1"/>
  <c r="AE51" i="41" s="1"/>
  <c r="AF51" i="41" s="1"/>
  <c r="AG51" i="41" s="1"/>
  <c r="AH51" i="41" s="1"/>
  <c r="AI51" i="41" s="1"/>
  <c r="AJ51" i="41" s="1"/>
  <c r="AK51" i="41" s="1"/>
  <c r="D51" i="41"/>
  <c r="D19" i="4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AH19" i="41"/>
  <c r="AI19" i="41"/>
  <c r="AJ19" i="41"/>
  <c r="AK19" i="41"/>
  <c r="C19" i="41"/>
  <c r="C5" i="24" l="1"/>
  <c r="D5" i="24"/>
  <c r="E5" i="24"/>
  <c r="E12" i="24" s="1"/>
  <c r="E5" i="37" s="1"/>
  <c r="F5" i="24"/>
  <c r="G5" i="24"/>
  <c r="H5" i="24"/>
  <c r="I5" i="24"/>
  <c r="J5" i="24"/>
  <c r="K5" i="24"/>
  <c r="L5" i="24"/>
  <c r="M5" i="24"/>
  <c r="M12" i="24" s="1"/>
  <c r="M5" i="37" s="1"/>
  <c r="N5" i="24"/>
  <c r="O5" i="24"/>
  <c r="P5" i="24"/>
  <c r="Q5" i="24"/>
  <c r="R5" i="24"/>
  <c r="S5" i="24"/>
  <c r="T5" i="24"/>
  <c r="U5" i="24"/>
  <c r="U12" i="24" s="1"/>
  <c r="U5" i="37" s="1"/>
  <c r="V5" i="24"/>
  <c r="W5" i="24"/>
  <c r="X5" i="24"/>
  <c r="Y5" i="24"/>
  <c r="Z5" i="24"/>
  <c r="AA5" i="24"/>
  <c r="AB5" i="24"/>
  <c r="AC5" i="24"/>
  <c r="AC12" i="24" s="1"/>
  <c r="AC5" i="37" s="1"/>
  <c r="AD5" i="24"/>
  <c r="AE5" i="24"/>
  <c r="AF5" i="24"/>
  <c r="AG5" i="24"/>
  <c r="AH5" i="24"/>
  <c r="AI5" i="24"/>
  <c r="AI12" i="24" s="1"/>
  <c r="AI5" i="37" s="1"/>
  <c r="B5" i="24"/>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AH5" i="23"/>
  <c r="AI5" i="23"/>
  <c r="B5" i="23"/>
  <c r="E13" i="23" s="1"/>
  <c r="E5" i="36" s="1"/>
  <c r="E13" i="24"/>
  <c r="E6" i="37" s="1"/>
  <c r="Q13" i="24"/>
  <c r="Q6" i="37" s="1"/>
  <c r="G14" i="23"/>
  <c r="AK47" i="41"/>
  <c r="I26" i="41"/>
  <c r="I27" i="41" s="1"/>
  <c r="J26" i="41"/>
  <c r="J27" i="41" s="1"/>
  <c r="K26" i="41"/>
  <c r="K27" i="41" s="1"/>
  <c r="L26" i="41"/>
  <c r="L27" i="41" s="1"/>
  <c r="M26" i="41"/>
  <c r="M27" i="41" s="1"/>
  <c r="N26" i="41"/>
  <c r="N27" i="41" s="1"/>
  <c r="O26" i="41"/>
  <c r="O27" i="41" s="1"/>
  <c r="P26" i="41"/>
  <c r="P27" i="41" s="1"/>
  <c r="Q26" i="41"/>
  <c r="Q27" i="41" s="1"/>
  <c r="R26" i="41"/>
  <c r="R27" i="41" s="1"/>
  <c r="AJ47" i="41"/>
  <c r="AI47" i="41"/>
  <c r="AH47" i="41"/>
  <c r="AG47" i="41"/>
  <c r="AF47" i="41"/>
  <c r="AE47" i="41"/>
  <c r="AD47" i="41"/>
  <c r="AC47" i="41"/>
  <c r="AB47" i="41"/>
  <c r="AA47" i="41"/>
  <c r="Z47" i="41"/>
  <c r="Y47" i="41"/>
  <c r="X47" i="41"/>
  <c r="W47" i="41"/>
  <c r="V47" i="41"/>
  <c r="U47" i="41"/>
  <c r="T47" i="41"/>
  <c r="S47" i="41"/>
  <c r="R47" i="41"/>
  <c r="Q47" i="41"/>
  <c r="P47" i="41"/>
  <c r="O47" i="41"/>
  <c r="N47" i="41"/>
  <c r="M47" i="41"/>
  <c r="L47" i="41"/>
  <c r="K47" i="41"/>
  <c r="J47" i="41"/>
  <c r="I47" i="41"/>
  <c r="H47" i="41"/>
  <c r="G47" i="41"/>
  <c r="F47" i="41"/>
  <c r="E47" i="41"/>
  <c r="D47" i="41"/>
  <c r="C47" i="41"/>
  <c r="H26" i="41"/>
  <c r="H27" i="41" s="1"/>
  <c r="G26" i="41"/>
  <c r="G27" i="41" s="1"/>
  <c r="F26" i="41"/>
  <c r="F27" i="41" s="1"/>
  <c r="E26" i="41"/>
  <c r="E27" i="41" s="1"/>
  <c r="D26" i="41"/>
  <c r="D27" i="41" s="1"/>
  <c r="C26" i="41"/>
  <c r="C27" i="41" s="1"/>
  <c r="L12" i="24"/>
  <c r="L5" i="37" s="1"/>
  <c r="T12" i="24"/>
  <c r="T5" i="37" s="1"/>
  <c r="AB12" i="24"/>
  <c r="AB5" i="37" s="1"/>
  <c r="H13" i="24"/>
  <c r="H6" i="37" s="1"/>
  <c r="L13" i="24"/>
  <c r="L6" i="37" s="1"/>
  <c r="M13" i="24"/>
  <c r="M6" i="37" s="1"/>
  <c r="T13" i="24"/>
  <c r="T6" i="37" s="1"/>
  <c r="Y13" i="24"/>
  <c r="Y6" i="37" s="1"/>
  <c r="AA13" i="24"/>
  <c r="AA6" i="37" s="1"/>
  <c r="AF13" i="24"/>
  <c r="AF6" i="37" s="1"/>
  <c r="D12" i="24"/>
  <c r="D5" i="37" s="1"/>
  <c r="C12" i="24"/>
  <c r="C5" i="37" s="1"/>
  <c r="C13" i="24"/>
  <c r="C6" i="37" s="1"/>
  <c r="H13" i="23"/>
  <c r="H5" i="36" s="1"/>
  <c r="Z13" i="23"/>
  <c r="Z5" i="36" s="1"/>
  <c r="C14" i="23"/>
  <c r="AZ8" i="39"/>
  <c r="AZ10" i="39"/>
  <c r="T19" i="40"/>
  <c r="T20" i="40"/>
  <c r="T21" i="40"/>
  <c r="R19" i="40"/>
  <c r="R20" i="40"/>
  <c r="R21" i="40"/>
  <c r="T22" i="40"/>
  <c r="U19" i="40"/>
  <c r="U20" i="40"/>
  <c r="U21" i="40"/>
  <c r="U22" i="40"/>
  <c r="V19" i="40"/>
  <c r="V20" i="40"/>
  <c r="V21" i="40"/>
  <c r="V22" i="40"/>
  <c r="W19" i="40"/>
  <c r="W20" i="40"/>
  <c r="W21" i="40"/>
  <c r="W22" i="40"/>
  <c r="X19" i="40"/>
  <c r="X20" i="40"/>
  <c r="X21" i="40"/>
  <c r="X22" i="40"/>
  <c r="Y19" i="40"/>
  <c r="Y20" i="40"/>
  <c r="Y21" i="40"/>
  <c r="Y22" i="40"/>
  <c r="Z19" i="40"/>
  <c r="Z20" i="40"/>
  <c r="Z21" i="40"/>
  <c r="Z22" i="40"/>
  <c r="AA19" i="40"/>
  <c r="AA20" i="40"/>
  <c r="AA21" i="40"/>
  <c r="AA22" i="40"/>
  <c r="AB19" i="40"/>
  <c r="AB20" i="40"/>
  <c r="AB21" i="40"/>
  <c r="AB22" i="40"/>
  <c r="AC19" i="40"/>
  <c r="AC20" i="40"/>
  <c r="AC21" i="40"/>
  <c r="AC22" i="40"/>
  <c r="AD19" i="40"/>
  <c r="AD20" i="40"/>
  <c r="AD21" i="40"/>
  <c r="AD22" i="40"/>
  <c r="AE19" i="40"/>
  <c r="AE20" i="40"/>
  <c r="AE21" i="40"/>
  <c r="AE22" i="40"/>
  <c r="AF19" i="40"/>
  <c r="AF20" i="40"/>
  <c r="AF21" i="40"/>
  <c r="AF22" i="40"/>
  <c r="AG19" i="40"/>
  <c r="AG20" i="40"/>
  <c r="AG21" i="40"/>
  <c r="AG22" i="40"/>
  <c r="AH19" i="40"/>
  <c r="AH20" i="40"/>
  <c r="AH21" i="40"/>
  <c r="AH22" i="40"/>
  <c r="AI19" i="40"/>
  <c r="AI20" i="40"/>
  <c r="AI21" i="40"/>
  <c r="AI22" i="40"/>
  <c r="AJ19" i="40"/>
  <c r="AJ20" i="40"/>
  <c r="AJ21" i="40"/>
  <c r="AJ22" i="40"/>
  <c r="AK19" i="40"/>
  <c r="AK20" i="40"/>
  <c r="AK21" i="40"/>
  <c r="AK22" i="40"/>
  <c r="AL19" i="40"/>
  <c r="AL20" i="40"/>
  <c r="AL21" i="40"/>
  <c r="AL22" i="40"/>
  <c r="AM19" i="40"/>
  <c r="AM20" i="40"/>
  <c r="AM21" i="40"/>
  <c r="AM22" i="40"/>
  <c r="AN19" i="40"/>
  <c r="AN20" i="40"/>
  <c r="AN21" i="40"/>
  <c r="AN22" i="40"/>
  <c r="AO19" i="40"/>
  <c r="AO20" i="40"/>
  <c r="AO21" i="40"/>
  <c r="AO22" i="40"/>
  <c r="AP19" i="40"/>
  <c r="AP20" i="40"/>
  <c r="AP21" i="40"/>
  <c r="AP22" i="40"/>
  <c r="AQ19" i="40"/>
  <c r="AQ20" i="40"/>
  <c r="AQ21" i="40"/>
  <c r="AQ22" i="40"/>
  <c r="AR19" i="40"/>
  <c r="AR20" i="40"/>
  <c r="AR21" i="40"/>
  <c r="AR22" i="40"/>
  <c r="AS19" i="40"/>
  <c r="AS20" i="40"/>
  <c r="AS21" i="40"/>
  <c r="AS22" i="40"/>
  <c r="AT19" i="40"/>
  <c r="AT20" i="40"/>
  <c r="AT21" i="40"/>
  <c r="AT22" i="40"/>
  <c r="AU19" i="40"/>
  <c r="AU20" i="40"/>
  <c r="AU21" i="40"/>
  <c r="AU22" i="40"/>
  <c r="AV19" i="40"/>
  <c r="AV20" i="40"/>
  <c r="AV21" i="40"/>
  <c r="AV22" i="40"/>
  <c r="AW19" i="40"/>
  <c r="AW20" i="40"/>
  <c r="AW21" i="40"/>
  <c r="AW22" i="40"/>
  <c r="AX19" i="40"/>
  <c r="AX20" i="40"/>
  <c r="AX21" i="40"/>
  <c r="AX22" i="40"/>
  <c r="AY19" i="40"/>
  <c r="AY20" i="40"/>
  <c r="AY21" i="40"/>
  <c r="AY22" i="40"/>
  <c r="AZ19" i="40"/>
  <c r="AZ20" i="40"/>
  <c r="AZ21" i="40"/>
  <c r="AZ22" i="40"/>
  <c r="S19" i="40"/>
  <c r="S20" i="40"/>
  <c r="S21" i="40"/>
  <c r="S22" i="40"/>
  <c r="R11" i="23"/>
  <c r="J11" i="23"/>
  <c r="AB11" i="23"/>
  <c r="X11" i="23"/>
  <c r="T11" i="23"/>
  <c r="P11" i="23"/>
  <c r="L11" i="23"/>
  <c r="H11" i="23"/>
  <c r="D11" i="23"/>
  <c r="AH11" i="23"/>
  <c r="Z11" i="23"/>
  <c r="N11" i="23"/>
  <c r="F11" i="23"/>
  <c r="AI11" i="23"/>
  <c r="AE11" i="23"/>
  <c r="AA11" i="23"/>
  <c r="W11" i="23"/>
  <c r="S11" i="23"/>
  <c r="O11" i="23"/>
  <c r="K11" i="23"/>
  <c r="G11" i="23"/>
  <c r="B8" i="39"/>
  <c r="Q19" i="40"/>
  <c r="Q20" i="40"/>
  <c r="Q21" i="40"/>
  <c r="R24" i="40"/>
  <c r="S24" i="40"/>
  <c r="T24" i="40"/>
  <c r="U24" i="40"/>
  <c r="V24" i="40"/>
  <c r="W24" i="40"/>
  <c r="X24" i="40"/>
  <c r="Y24" i="40"/>
  <c r="Z24" i="40"/>
  <c r="AA24" i="40"/>
  <c r="AB24" i="40"/>
  <c r="AC24" i="40"/>
  <c r="AD24" i="40"/>
  <c r="AE24" i="40"/>
  <c r="AF24" i="40"/>
  <c r="AG24" i="40"/>
  <c r="AH24" i="40"/>
  <c r="AI24" i="40"/>
  <c r="AJ24" i="40"/>
  <c r="AK24" i="40"/>
  <c r="AL24" i="40"/>
  <c r="AM24" i="40"/>
  <c r="AN24" i="40"/>
  <c r="AO24" i="40"/>
  <c r="AP24" i="40"/>
  <c r="AQ24" i="40"/>
  <c r="AR24" i="40"/>
  <c r="AS24" i="40"/>
  <c r="AT24" i="40"/>
  <c r="AU24" i="40"/>
  <c r="AV24" i="40"/>
  <c r="AW24" i="40"/>
  <c r="AX24" i="40"/>
  <c r="AY24" i="40"/>
  <c r="AZ24" i="40"/>
  <c r="C19" i="40"/>
  <c r="C20" i="40"/>
  <c r="C21" i="40"/>
  <c r="D19" i="40"/>
  <c r="D20" i="40"/>
  <c r="D21" i="40"/>
  <c r="E19" i="40"/>
  <c r="E20" i="40"/>
  <c r="E21" i="40"/>
  <c r="F19" i="40"/>
  <c r="F20" i="40"/>
  <c r="F21" i="40"/>
  <c r="G19" i="40"/>
  <c r="G20" i="40"/>
  <c r="G21" i="40"/>
  <c r="H19" i="40"/>
  <c r="H20" i="40"/>
  <c r="H21" i="40"/>
  <c r="I19" i="40"/>
  <c r="I20" i="40"/>
  <c r="I21" i="40"/>
  <c r="J19" i="40"/>
  <c r="J20" i="40"/>
  <c r="J21" i="40"/>
  <c r="K19" i="40"/>
  <c r="K20" i="40"/>
  <c r="K21" i="40"/>
  <c r="L19" i="40"/>
  <c r="L20" i="40"/>
  <c r="L21" i="40"/>
  <c r="M19" i="40"/>
  <c r="M20" i="40"/>
  <c r="M21" i="40"/>
  <c r="N19" i="40"/>
  <c r="N20" i="40"/>
  <c r="N21" i="40"/>
  <c r="O19" i="40"/>
  <c r="O20" i="40"/>
  <c r="O21" i="40"/>
  <c r="P19" i="40"/>
  <c r="P20" i="40"/>
  <c r="P21" i="40"/>
  <c r="B20" i="40"/>
  <c r="B19" i="40"/>
  <c r="B21" i="40"/>
  <c r="AX23" i="40"/>
  <c r="AT23" i="40"/>
  <c r="AP23" i="40"/>
  <c r="AL23" i="40"/>
  <c r="AH23" i="40"/>
  <c r="AD23" i="40"/>
  <c r="Z23" i="40"/>
  <c r="V23" i="40"/>
  <c r="R23" i="40"/>
  <c r="N23" i="40"/>
  <c r="N24" i="40"/>
  <c r="J23" i="40"/>
  <c r="J24" i="40"/>
  <c r="F23" i="40"/>
  <c r="F24" i="40"/>
  <c r="AW23" i="40"/>
  <c r="AS23" i="40"/>
  <c r="AO23" i="40"/>
  <c r="AK23" i="40"/>
  <c r="AG23" i="40"/>
  <c r="AC23" i="40"/>
  <c r="Y23" i="40"/>
  <c r="U23" i="40"/>
  <c r="Q24" i="40"/>
  <c r="Q23" i="40"/>
  <c r="M24" i="40"/>
  <c r="M23" i="40"/>
  <c r="I24" i="40"/>
  <c r="I23" i="40"/>
  <c r="E24" i="40"/>
  <c r="E23" i="40"/>
  <c r="AZ23" i="40"/>
  <c r="AV23" i="40"/>
  <c r="AR23" i="40"/>
  <c r="AN23" i="40"/>
  <c r="AJ23" i="40"/>
  <c r="AF23" i="40"/>
  <c r="AB23" i="40"/>
  <c r="X23" i="40"/>
  <c r="T23" i="40"/>
  <c r="P24" i="40"/>
  <c r="P23" i="40"/>
  <c r="L24" i="40"/>
  <c r="L23" i="40"/>
  <c r="H24" i="40"/>
  <c r="H23" i="40"/>
  <c r="D24" i="40"/>
  <c r="D23" i="40"/>
  <c r="AY23" i="40"/>
  <c r="AU23" i="40"/>
  <c r="AQ23" i="40"/>
  <c r="AM23" i="40"/>
  <c r="AI23" i="40"/>
  <c r="AE23" i="40"/>
  <c r="AA23" i="40"/>
  <c r="W23" i="40"/>
  <c r="S23" i="40"/>
  <c r="O23" i="40"/>
  <c r="O24" i="40"/>
  <c r="K23" i="40"/>
  <c r="K24" i="40"/>
  <c r="G23" i="40"/>
  <c r="G24" i="40"/>
  <c r="C24" i="40"/>
  <c r="C23" i="40"/>
  <c r="B7" i="23"/>
  <c r="C7" i="23"/>
  <c r="C15" i="23" s="1"/>
  <c r="C7" i="36" s="1"/>
  <c r="D7" i="23"/>
  <c r="D15" i="23" s="1"/>
  <c r="D7" i="36" s="1"/>
  <c r="E7" i="23"/>
  <c r="E15" i="23" s="1"/>
  <c r="E7" i="36" s="1"/>
  <c r="F7" i="23"/>
  <c r="F15" i="23" s="1"/>
  <c r="F7" i="36" s="1"/>
  <c r="G7" i="23"/>
  <c r="G15" i="23" s="1"/>
  <c r="G7" i="36" s="1"/>
  <c r="H7" i="23"/>
  <c r="H15" i="23" s="1"/>
  <c r="H7" i="36" s="1"/>
  <c r="I7" i="23"/>
  <c r="I15" i="23" s="1"/>
  <c r="I7" i="36" s="1"/>
  <c r="J7" i="23"/>
  <c r="J15" i="23" s="1"/>
  <c r="J7" i="36" s="1"/>
  <c r="K7" i="23"/>
  <c r="K15" i="23" s="1"/>
  <c r="K7" i="36" s="1"/>
  <c r="L7" i="23"/>
  <c r="L15" i="23" s="1"/>
  <c r="L7" i="36" s="1"/>
  <c r="M7" i="23"/>
  <c r="M15" i="23" s="1"/>
  <c r="M7" i="36" s="1"/>
  <c r="N7" i="23"/>
  <c r="N15" i="23" s="1"/>
  <c r="N7" i="36" s="1"/>
  <c r="O7" i="23"/>
  <c r="O15" i="23" s="1"/>
  <c r="O7" i="36" s="1"/>
  <c r="P7" i="23"/>
  <c r="P15" i="23" s="1"/>
  <c r="P7" i="36" s="1"/>
  <c r="Q7" i="23"/>
  <c r="Q15" i="23" s="1"/>
  <c r="Q7" i="36" s="1"/>
  <c r="R7" i="23"/>
  <c r="R15" i="23" s="1"/>
  <c r="R7" i="36" s="1"/>
  <c r="S7" i="23"/>
  <c r="S15" i="23" s="1"/>
  <c r="S7" i="36" s="1"/>
  <c r="T7" i="23"/>
  <c r="T15" i="23" s="1"/>
  <c r="T7" i="36" s="1"/>
  <c r="U7" i="23"/>
  <c r="U15" i="23" s="1"/>
  <c r="U7" i="36" s="1"/>
  <c r="V7" i="23"/>
  <c r="V15" i="23" s="1"/>
  <c r="V7" i="36" s="1"/>
  <c r="W7" i="23"/>
  <c r="W15" i="23" s="1"/>
  <c r="W7" i="36" s="1"/>
  <c r="X7" i="23"/>
  <c r="X15" i="23" s="1"/>
  <c r="X7" i="36" s="1"/>
  <c r="Y7" i="23"/>
  <c r="Y15" i="23" s="1"/>
  <c r="Y7" i="36" s="1"/>
  <c r="Z7" i="23"/>
  <c r="Z15" i="23" s="1"/>
  <c r="Z7" i="36" s="1"/>
  <c r="AA7" i="23"/>
  <c r="AA15" i="23" s="1"/>
  <c r="AA7" i="36" s="1"/>
  <c r="AB7" i="23"/>
  <c r="AB15" i="23" s="1"/>
  <c r="AB7" i="36" s="1"/>
  <c r="AC7" i="23"/>
  <c r="AC15" i="23" s="1"/>
  <c r="AC7" i="36" s="1"/>
  <c r="AD7" i="23"/>
  <c r="AD15" i="23" s="1"/>
  <c r="AD7" i="36" s="1"/>
  <c r="AE7" i="23"/>
  <c r="AE15" i="23" s="1"/>
  <c r="AE7" i="36" s="1"/>
  <c r="AF7" i="23"/>
  <c r="AF15" i="23" s="1"/>
  <c r="AF7" i="36" s="1"/>
  <c r="AG7" i="23"/>
  <c r="AG15" i="23" s="1"/>
  <c r="AG7" i="36" s="1"/>
  <c r="AH7" i="23"/>
  <c r="AH15" i="23" s="1"/>
  <c r="AH7" i="36" s="1"/>
  <c r="AI7" i="23"/>
  <c r="AI15" i="23" s="1"/>
  <c r="AI7" i="36" s="1"/>
  <c r="C8" i="39"/>
  <c r="D8" i="39"/>
  <c r="E8" i="39"/>
  <c r="F8" i="39"/>
  <c r="G8" i="39"/>
  <c r="H8" i="39"/>
  <c r="I8" i="39"/>
  <c r="J8" i="39"/>
  <c r="K8" i="39"/>
  <c r="L8" i="39"/>
  <c r="M8" i="39"/>
  <c r="N8" i="39"/>
  <c r="O8" i="39"/>
  <c r="P8" i="39"/>
  <c r="Q8" i="39"/>
  <c r="R8" i="39"/>
  <c r="S8" i="39"/>
  <c r="T8" i="39"/>
  <c r="U8" i="39"/>
  <c r="V8" i="39"/>
  <c r="W8" i="39"/>
  <c r="X8" i="39"/>
  <c r="Y8" i="39"/>
  <c r="Z8" i="39"/>
  <c r="AA8" i="39"/>
  <c r="AB8" i="39"/>
  <c r="AC8" i="39"/>
  <c r="AD8" i="39"/>
  <c r="AE8" i="39"/>
  <c r="AF8" i="39"/>
  <c r="AG8" i="39"/>
  <c r="AH8" i="39"/>
  <c r="AI8" i="39"/>
  <c r="AJ8" i="39"/>
  <c r="AK8" i="39"/>
  <c r="AL8" i="39"/>
  <c r="AM8" i="39"/>
  <c r="AN8" i="39"/>
  <c r="AO8" i="39"/>
  <c r="AP8" i="39"/>
  <c r="AQ8" i="39"/>
  <c r="AR8" i="39"/>
  <c r="AS8" i="39"/>
  <c r="AT8" i="39"/>
  <c r="AU8" i="39"/>
  <c r="AV8" i="39"/>
  <c r="AW8" i="39"/>
  <c r="AX8" i="39"/>
  <c r="AY8" i="39"/>
  <c r="C10" i="24"/>
  <c r="D10" i="24"/>
  <c r="E10" i="24"/>
  <c r="F10" i="24"/>
  <c r="G10" i="24"/>
  <c r="H10" i="24"/>
  <c r="I10" i="24"/>
  <c r="J10" i="24"/>
  <c r="K10" i="24"/>
  <c r="L10" i="24"/>
  <c r="M10" i="24"/>
  <c r="N10" i="24"/>
  <c r="O10" i="24"/>
  <c r="P10" i="24"/>
  <c r="Q10" i="24"/>
  <c r="R10" i="24"/>
  <c r="S10" i="24"/>
  <c r="T10" i="24"/>
  <c r="U10" i="24"/>
  <c r="V10" i="24"/>
  <c r="W10" i="24"/>
  <c r="X10" i="24"/>
  <c r="Y10" i="24"/>
  <c r="Z10" i="24"/>
  <c r="AA10" i="24"/>
  <c r="AB10" i="24"/>
  <c r="AC10" i="24"/>
  <c r="AD10" i="24"/>
  <c r="AE10" i="24"/>
  <c r="AF10" i="24"/>
  <c r="AG10" i="24"/>
  <c r="AH10" i="24"/>
  <c r="AI10" i="24"/>
  <c r="F9" i="24"/>
  <c r="J9" i="24"/>
  <c r="N9" i="24"/>
  <c r="R9" i="24"/>
  <c r="V9" i="24"/>
  <c r="Z9" i="24"/>
  <c r="AD9" i="24"/>
  <c r="AH9" i="24"/>
  <c r="D10" i="23"/>
  <c r="E10" i="23"/>
  <c r="F10" i="23"/>
  <c r="H10" i="23"/>
  <c r="I10" i="23"/>
  <c r="J10" i="23"/>
  <c r="L10" i="23"/>
  <c r="M10" i="23"/>
  <c r="N10" i="23"/>
  <c r="P10" i="23"/>
  <c r="Q10" i="23"/>
  <c r="R10" i="23"/>
  <c r="T10" i="23"/>
  <c r="U10" i="23"/>
  <c r="V10" i="23"/>
  <c r="X10" i="23"/>
  <c r="Y10" i="23"/>
  <c r="Z10" i="23"/>
  <c r="AB10" i="23"/>
  <c r="AC10" i="23"/>
  <c r="AD10" i="23"/>
  <c r="AF10" i="23"/>
  <c r="AG10" i="23"/>
  <c r="AH10" i="23"/>
  <c r="B4" i="37"/>
  <c r="B5" i="37"/>
  <c r="B7" i="37"/>
  <c r="C7" i="37"/>
  <c r="D7" i="37"/>
  <c r="E7" i="37"/>
  <c r="F7" i="37"/>
  <c r="G7" i="37"/>
  <c r="H7" i="37"/>
  <c r="I7" i="37"/>
  <c r="J7" i="37"/>
  <c r="K7" i="37"/>
  <c r="L7" i="37"/>
  <c r="M7" i="37"/>
  <c r="N7" i="37"/>
  <c r="O7" i="37"/>
  <c r="P7" i="37"/>
  <c r="Q7" i="37"/>
  <c r="R7" i="37"/>
  <c r="S7" i="37"/>
  <c r="T7" i="37"/>
  <c r="U7" i="37"/>
  <c r="V7" i="37"/>
  <c r="W7" i="37"/>
  <c r="X7" i="37"/>
  <c r="Y7" i="37"/>
  <c r="Z7" i="37"/>
  <c r="AA7" i="37"/>
  <c r="AB7" i="37"/>
  <c r="AC7" i="37"/>
  <c r="AD7" i="37"/>
  <c r="AE7" i="37"/>
  <c r="AF7" i="37"/>
  <c r="AG7" i="37"/>
  <c r="AH7" i="37"/>
  <c r="AI7" i="37"/>
  <c r="B1" i="36"/>
  <c r="C1" i="36"/>
  <c r="D1" i="36"/>
  <c r="E1" i="36"/>
  <c r="F1" i="36"/>
  <c r="G1" i="36"/>
  <c r="H1" i="36"/>
  <c r="I1" i="36"/>
  <c r="J1" i="36"/>
  <c r="K1" i="36"/>
  <c r="L1" i="36"/>
  <c r="M1" i="36"/>
  <c r="N1" i="36"/>
  <c r="O1" i="36"/>
  <c r="P1" i="36"/>
  <c r="Q1" i="36"/>
  <c r="R1" i="36"/>
  <c r="S1" i="36"/>
  <c r="T1" i="36"/>
  <c r="U1" i="36"/>
  <c r="V1" i="36"/>
  <c r="W1" i="36"/>
  <c r="X1" i="36"/>
  <c r="Y1" i="36"/>
  <c r="Z1" i="36"/>
  <c r="AA1" i="36"/>
  <c r="AB1" i="36"/>
  <c r="AC1" i="36"/>
  <c r="AD1" i="36"/>
  <c r="AE1" i="36"/>
  <c r="AF1" i="36"/>
  <c r="AG1" i="36"/>
  <c r="AH1" i="36"/>
  <c r="AI1" i="36"/>
  <c r="A2" i="36"/>
  <c r="A3" i="36"/>
  <c r="A4" i="36"/>
  <c r="A5" i="36"/>
  <c r="A6" i="36"/>
  <c r="A7" i="36"/>
  <c r="B4" i="36"/>
  <c r="B5" i="36"/>
  <c r="B7" i="36"/>
  <c r="B6" i="37"/>
  <c r="D2" i="25"/>
  <c r="E2" i="25" s="1"/>
  <c r="F2" i="25" s="1"/>
  <c r="G2" i="25" s="1"/>
  <c r="H2" i="25" s="1"/>
  <c r="I2" i="25" s="1"/>
  <c r="J2" i="25" s="1"/>
  <c r="K2" i="25" s="1"/>
  <c r="L2" i="25" s="1"/>
  <c r="M2" i="25" s="1"/>
  <c r="N2" i="25" s="1"/>
  <c r="O2" i="25" s="1"/>
  <c r="P2" i="25" s="1"/>
  <c r="Q2" i="25" s="1"/>
  <c r="R2" i="25" s="1"/>
  <c r="S2" i="25" s="1"/>
  <c r="T2" i="25" s="1"/>
  <c r="U2" i="25" s="1"/>
  <c r="V2" i="25" s="1"/>
  <c r="W2" i="25" s="1"/>
  <c r="X2" i="25" s="1"/>
  <c r="Y2" i="25" s="1"/>
  <c r="Z2" i="25" s="1"/>
  <c r="AA2" i="25" s="1"/>
  <c r="AB2" i="25" s="1"/>
  <c r="AC2" i="25" s="1"/>
  <c r="AD2" i="25" s="1"/>
  <c r="AE2" i="25" s="1"/>
  <c r="AF2" i="25" s="1"/>
  <c r="AG2" i="25" s="1"/>
  <c r="AH2" i="25" s="1"/>
  <c r="AI2" i="25" s="1"/>
  <c r="AJ2" i="25" s="1"/>
  <c r="AK2" i="25" s="1"/>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 r="I11" i="23" l="1"/>
  <c r="AF11" i="23"/>
  <c r="AG9" i="24"/>
  <c r="AC9" i="24"/>
  <c r="Y9" i="24"/>
  <c r="U9" i="24"/>
  <c r="Q9" i="24"/>
  <c r="M9" i="24"/>
  <c r="I9" i="24"/>
  <c r="Y11" i="23"/>
  <c r="AF9" i="24"/>
  <c r="AB9" i="24"/>
  <c r="X9" i="24"/>
  <c r="T9" i="24"/>
  <c r="P9" i="24"/>
  <c r="L9" i="24"/>
  <c r="H9" i="24"/>
  <c r="V11" i="23"/>
  <c r="AI9" i="24"/>
  <c r="AE9" i="24"/>
  <c r="AA9" i="24"/>
  <c r="W9" i="24"/>
  <c r="S9" i="24"/>
  <c r="O9" i="24"/>
  <c r="K9" i="24"/>
  <c r="G9" i="24"/>
  <c r="AI10" i="23"/>
  <c r="AE10" i="23"/>
  <c r="AA10" i="23"/>
  <c r="W10" i="23"/>
  <c r="S10" i="23"/>
  <c r="O10" i="23"/>
  <c r="K10" i="23"/>
  <c r="G10" i="23"/>
  <c r="C10" i="23"/>
  <c r="B13" i="25"/>
  <c r="B15" i="25" s="1"/>
  <c r="E9" i="24"/>
  <c r="D9" i="24"/>
  <c r="M11" i="23"/>
  <c r="AC11" i="23"/>
  <c r="C9" i="24"/>
  <c r="AD11" i="23"/>
  <c r="Q11" i="23"/>
  <c r="AG11" i="23"/>
  <c r="E11" i="23"/>
  <c r="U11" i="23"/>
  <c r="C11" i="23"/>
  <c r="L13" i="23"/>
  <c r="L5" i="36" s="1"/>
  <c r="D13" i="23"/>
  <c r="D5" i="36" s="1"/>
  <c r="AD13" i="23"/>
  <c r="AD5" i="36" s="1"/>
  <c r="V13" i="23"/>
  <c r="V5" i="36" s="1"/>
  <c r="X13" i="23"/>
  <c r="X5" i="36" s="1"/>
  <c r="Q13" i="23"/>
  <c r="Q5" i="36" s="1"/>
  <c r="AB13" i="23"/>
  <c r="AB5" i="36" s="1"/>
  <c r="T13" i="23"/>
  <c r="T5" i="36" s="1"/>
  <c r="AH13" i="23"/>
  <c r="AH5" i="36" s="1"/>
  <c r="R13" i="23"/>
  <c r="R5" i="36" s="1"/>
  <c r="AF13" i="23"/>
  <c r="AF5" i="36" s="1"/>
  <c r="P13" i="23"/>
  <c r="C13" i="23"/>
  <c r="C5" i="36" s="1"/>
  <c r="AG13" i="23"/>
  <c r="AG5" i="36" s="1"/>
  <c r="AC13" i="23"/>
  <c r="AC5" i="36" s="1"/>
  <c r="Y13" i="23"/>
  <c r="Y5" i="36" s="1"/>
  <c r="U13" i="23"/>
  <c r="U5" i="36" s="1"/>
  <c r="K13" i="23"/>
  <c r="K5" i="36" s="1"/>
  <c r="G13" i="23"/>
  <c r="G5" i="36" s="1"/>
  <c r="O13" i="23"/>
  <c r="O5" i="36" s="1"/>
  <c r="P5" i="36" s="1"/>
  <c r="N13" i="23"/>
  <c r="N5" i="36" s="1"/>
  <c r="J13" i="23"/>
  <c r="J5" i="36" s="1"/>
  <c r="F13" i="23"/>
  <c r="F5" i="36" s="1"/>
  <c r="AI13" i="23"/>
  <c r="AI5" i="36" s="1"/>
  <c r="AE13" i="23"/>
  <c r="AE5" i="36" s="1"/>
  <c r="AA13" i="23"/>
  <c r="AA5" i="36" s="1"/>
  <c r="W13" i="23"/>
  <c r="W5" i="36" s="1"/>
  <c r="S13" i="23"/>
  <c r="S5" i="36" s="1"/>
  <c r="M13" i="23"/>
  <c r="M5" i="36" s="1"/>
  <c r="I13" i="23"/>
  <c r="I5" i="36" s="1"/>
  <c r="I13" i="24"/>
  <c r="I6" i="37" s="1"/>
  <c r="AE13" i="24"/>
  <c r="AE6" i="37" s="1"/>
  <c r="AD14" i="23"/>
  <c r="AB13" i="24"/>
  <c r="AB6" i="37" s="1"/>
  <c r="X13" i="24"/>
  <c r="X6" i="37" s="1"/>
  <c r="P13" i="24"/>
  <c r="P6" i="37" s="1"/>
  <c r="D13" i="24"/>
  <c r="D6" i="37" s="1"/>
  <c r="N14" i="23"/>
  <c r="AI13" i="24"/>
  <c r="AI6" i="37" s="1"/>
  <c r="W13" i="24"/>
  <c r="W6" i="37" s="1"/>
  <c r="S13" i="24"/>
  <c r="S6" i="37" s="1"/>
  <c r="O13" i="24"/>
  <c r="O6" i="37" s="1"/>
  <c r="K13" i="24"/>
  <c r="K6" i="37" s="1"/>
  <c r="AC13" i="24"/>
  <c r="AC6" i="37" s="1"/>
  <c r="AH13" i="24"/>
  <c r="AH6" i="37" s="1"/>
  <c r="AD13" i="24"/>
  <c r="AD6" i="37" s="1"/>
  <c r="Z13" i="24"/>
  <c r="Z6" i="37" s="1"/>
  <c r="V13" i="24"/>
  <c r="V6" i="37" s="1"/>
  <c r="R13" i="24"/>
  <c r="R6" i="37" s="1"/>
  <c r="N13" i="24"/>
  <c r="N6" i="37" s="1"/>
  <c r="J13" i="24"/>
  <c r="J6" i="37" s="1"/>
  <c r="F13" i="24"/>
  <c r="F6" i="37" s="1"/>
  <c r="AG13" i="24"/>
  <c r="AG6" i="37" s="1"/>
  <c r="U13" i="24"/>
  <c r="U6" i="37" s="1"/>
  <c r="G13" i="24"/>
  <c r="G6" i="37" s="1"/>
  <c r="X14" i="23"/>
  <c r="T14" i="23"/>
  <c r="L14" i="23"/>
  <c r="D14" i="23"/>
  <c r="Z14" i="23"/>
  <c r="J14" i="23"/>
  <c r="AB14" i="23"/>
  <c r="P14" i="23"/>
  <c r="H14" i="23"/>
  <c r="V14" i="23"/>
  <c r="F14" i="23"/>
  <c r="AF14" i="23"/>
  <c r="AH14" i="23"/>
  <c r="R14" i="23"/>
  <c r="AG14" i="23"/>
  <c r="AC14" i="23"/>
  <c r="Y14" i="23"/>
  <c r="U14" i="23"/>
  <c r="Q14" i="23"/>
  <c r="M14" i="23"/>
  <c r="I14" i="23"/>
  <c r="E14" i="23"/>
  <c r="AI14" i="23"/>
  <c r="AE14" i="23"/>
  <c r="AA14" i="23"/>
  <c r="W14" i="23"/>
  <c r="S14" i="23"/>
  <c r="O14" i="23"/>
  <c r="K14" i="23"/>
  <c r="F12" i="24"/>
  <c r="F5" i="37" s="1"/>
  <c r="AF12" i="24"/>
  <c r="AF5" i="37" s="1"/>
  <c r="X12" i="24"/>
  <c r="X5" i="37" s="1"/>
  <c r="P12" i="24"/>
  <c r="P5" i="37" s="1"/>
  <c r="H12" i="24"/>
  <c r="H5" i="37" s="1"/>
  <c r="AA12" i="24"/>
  <c r="AA5" i="37" s="1"/>
  <c r="W12" i="24"/>
  <c r="W5" i="37" s="1"/>
  <c r="O12" i="24"/>
  <c r="O5" i="37" s="1"/>
  <c r="AG12" i="24"/>
  <c r="AG5" i="37" s="1"/>
  <c r="Y12" i="24"/>
  <c r="Y5" i="37" s="1"/>
  <c r="Q12" i="24"/>
  <c r="Q5" i="37" s="1"/>
  <c r="I12" i="24"/>
  <c r="I5" i="37" s="1"/>
  <c r="AE12" i="24"/>
  <c r="AE5" i="37" s="1"/>
  <c r="S12" i="24"/>
  <c r="S5" i="37" s="1"/>
  <c r="G12" i="24"/>
  <c r="G5" i="37" s="1"/>
  <c r="K12" i="24"/>
  <c r="K5" i="37" s="1"/>
  <c r="AH12" i="24"/>
  <c r="AH5" i="37" s="1"/>
  <c r="AD12" i="24"/>
  <c r="AD5" i="37" s="1"/>
  <c r="Z12" i="24"/>
  <c r="Z5" i="37" s="1"/>
  <c r="V12" i="24"/>
  <c r="V5" i="37" s="1"/>
  <c r="R12" i="24"/>
  <c r="R5" i="37" s="1"/>
  <c r="N12" i="24"/>
  <c r="N5" i="37" s="1"/>
  <c r="J12" i="24"/>
  <c r="J5" i="37" s="1"/>
  <c r="T27" i="41"/>
  <c r="AJ31" i="41" s="1"/>
  <c r="G31" i="41"/>
  <c r="E31" i="41"/>
  <c r="E57" i="41" s="1"/>
  <c r="AE31" i="41"/>
  <c r="W31" i="41"/>
  <c r="W57" i="41" s="1"/>
  <c r="K31" i="41"/>
  <c r="K57" i="41" s="1"/>
  <c r="L31" i="41"/>
  <c r="J4" i="24" s="1"/>
  <c r="G57" i="41"/>
  <c r="AE57" i="41"/>
  <c r="V31" i="41" l="1"/>
  <c r="T4" i="24" s="1"/>
  <c r="AD31" i="41"/>
  <c r="AB4" i="24" s="1"/>
  <c r="AH4" i="23"/>
  <c r="AH12" i="23" s="1"/>
  <c r="AH4" i="36" s="1"/>
  <c r="AJ57" i="41"/>
  <c r="AB4" i="23"/>
  <c r="AD57" i="41"/>
  <c r="C4" i="24"/>
  <c r="R31" i="41"/>
  <c r="P4" i="23" s="1"/>
  <c r="Q31" i="41"/>
  <c r="N31" i="41"/>
  <c r="Y31" i="41"/>
  <c r="W4" i="23" s="1"/>
  <c r="W12" i="23" s="1"/>
  <c r="W4" i="36" s="1"/>
  <c r="AG31" i="41"/>
  <c r="H31" i="41"/>
  <c r="J31" i="41"/>
  <c r="X31" i="41"/>
  <c r="AF31" i="41"/>
  <c r="C4" i="23"/>
  <c r="D31" i="41"/>
  <c r="B4" i="23" s="1"/>
  <c r="C31" i="41"/>
  <c r="C57" i="41" s="1"/>
  <c r="S31" i="41"/>
  <c r="S57" i="41" s="1"/>
  <c r="AA31" i="41"/>
  <c r="AA57" i="41" s="1"/>
  <c r="AI31" i="41"/>
  <c r="AI57" i="41" s="1"/>
  <c r="M31" i="41"/>
  <c r="O31" i="41"/>
  <c r="O57" i="41" s="1"/>
  <c r="Z31" i="41"/>
  <c r="AH31" i="41"/>
  <c r="T4" i="23"/>
  <c r="T12" i="23" s="1"/>
  <c r="T4" i="36" s="1"/>
  <c r="I31" i="41"/>
  <c r="F31" i="41"/>
  <c r="U31" i="41"/>
  <c r="S4" i="24" s="1"/>
  <c r="AC31" i="41"/>
  <c r="AK31" i="41"/>
  <c r="AI4" i="24" s="1"/>
  <c r="P31" i="41"/>
  <c r="T31" i="41"/>
  <c r="R4" i="24" s="1"/>
  <c r="AB31" i="41"/>
  <c r="S4" i="23"/>
  <c r="S12" i="23" s="1"/>
  <c r="S4" i="36" s="1"/>
  <c r="AA4" i="23"/>
  <c r="AA4" i="24"/>
  <c r="H57" i="41"/>
  <c r="AH4" i="24"/>
  <c r="J4" i="23"/>
  <c r="J12" i="23" s="1"/>
  <c r="J4" i="36" s="1"/>
  <c r="L57" i="41"/>
  <c r="I4" i="24"/>
  <c r="I4" i="23"/>
  <c r="I12" i="23" s="1"/>
  <c r="I4" i="36" s="1"/>
  <c r="U4" i="24"/>
  <c r="U4" i="23"/>
  <c r="AC4" i="24"/>
  <c r="AC4" i="23"/>
  <c r="AC12" i="23" s="1"/>
  <c r="AC4" i="36" s="1"/>
  <c r="E4" i="24"/>
  <c r="E4" i="23"/>
  <c r="E12" i="23" s="1"/>
  <c r="E4" i="36" s="1"/>
  <c r="N57" i="41"/>
  <c r="P4" i="24"/>
  <c r="R57" i="41"/>
  <c r="W4" i="24"/>
  <c r="AE4" i="23"/>
  <c r="AE4" i="24"/>
  <c r="H4" i="24"/>
  <c r="J57" i="41"/>
  <c r="F57" i="41"/>
  <c r="G4" i="23"/>
  <c r="G12" i="23" s="1"/>
  <c r="G4" i="36" s="1"/>
  <c r="Z4" i="24"/>
  <c r="H4" i="23"/>
  <c r="H12" i="23" s="1"/>
  <c r="H4" i="36" s="1"/>
  <c r="AG57" i="41"/>
  <c r="AC57" i="41"/>
  <c r="U57" i="41"/>
  <c r="B4" i="24"/>
  <c r="D57" i="41"/>
  <c r="Q4" i="24"/>
  <c r="Q4" i="23"/>
  <c r="Q12" i="23" s="1"/>
  <c r="Q4" i="36" s="1"/>
  <c r="AG4" i="24"/>
  <c r="AG11" i="24" s="1"/>
  <c r="AG4" i="37" s="1"/>
  <c r="AG4" i="23"/>
  <c r="AG12" i="23" s="1"/>
  <c r="AG4" i="36" s="1"/>
  <c r="M4" i="24"/>
  <c r="M11" i="24" s="1"/>
  <c r="M4" i="37" s="1"/>
  <c r="M4" i="23"/>
  <c r="M12" i="23" s="1"/>
  <c r="M4" i="36" s="1"/>
  <c r="P57" i="41"/>
  <c r="AE12" i="23"/>
  <c r="AE4" i="36" s="1"/>
  <c r="P12" i="23"/>
  <c r="P4" i="36" s="1"/>
  <c r="AA12" i="23"/>
  <c r="AA4" i="36" s="1"/>
  <c r="U12" i="23"/>
  <c r="U4" i="36" s="1"/>
  <c r="C12" i="23" l="1"/>
  <c r="C4" i="36" s="1"/>
  <c r="AB12" i="23"/>
  <c r="AB4" i="36" s="1"/>
  <c r="AI4" i="23"/>
  <c r="AI12" i="23" s="1"/>
  <c r="AI4" i="36" s="1"/>
  <c r="V57" i="41"/>
  <c r="Y4" i="23"/>
  <c r="Y12" i="23" s="1"/>
  <c r="Y4" i="36" s="1"/>
  <c r="T11" i="24"/>
  <c r="T4" i="37" s="1"/>
  <c r="AK57" i="41"/>
  <c r="R4" i="23"/>
  <c r="R12" i="23" s="1"/>
  <c r="R4" i="36" s="1"/>
  <c r="T57" i="41"/>
  <c r="M57" i="41"/>
  <c r="K4" i="24"/>
  <c r="K4" i="23"/>
  <c r="K12" i="23" s="1"/>
  <c r="K4" i="36" s="1"/>
  <c r="V4" i="23"/>
  <c r="V12" i="23" s="1"/>
  <c r="V4" i="36" s="1"/>
  <c r="V4" i="24"/>
  <c r="V11" i="24" s="1"/>
  <c r="V4" i="37" s="1"/>
  <c r="X57" i="41"/>
  <c r="Q11" i="24"/>
  <c r="Q4" i="37" s="1"/>
  <c r="Y57" i="41"/>
  <c r="N4" i="23"/>
  <c r="N12" i="23" s="1"/>
  <c r="N4" i="36" s="1"/>
  <c r="N4" i="24"/>
  <c r="N11" i="24" s="1"/>
  <c r="N4" i="37" s="1"/>
  <c r="D4" i="24"/>
  <c r="D11" i="24" s="1"/>
  <c r="D4" i="37" s="1"/>
  <c r="D4" i="23"/>
  <c r="D12" i="23" s="1"/>
  <c r="D4" i="36" s="1"/>
  <c r="AF4" i="24"/>
  <c r="AF11" i="24" s="1"/>
  <c r="AF4" i="37" s="1"/>
  <c r="AH57" i="41"/>
  <c r="AF4" i="23"/>
  <c r="AF12" i="23" s="1"/>
  <c r="AF4" i="36" s="1"/>
  <c r="L4" i="24"/>
  <c r="L4" i="23"/>
  <c r="L12" i="23" s="1"/>
  <c r="L4" i="36" s="1"/>
  <c r="I57" i="41"/>
  <c r="G4" i="24"/>
  <c r="G11" i="24" s="1"/>
  <c r="G4" i="37" s="1"/>
  <c r="X4" i="24"/>
  <c r="X11" i="24" s="1"/>
  <c r="X4" i="37" s="1"/>
  <c r="Z57" i="41"/>
  <c r="X4" i="23"/>
  <c r="X12" i="23" s="1"/>
  <c r="X4" i="36" s="1"/>
  <c r="F4" i="23"/>
  <c r="F12" i="23" s="1"/>
  <c r="F4" i="36" s="1"/>
  <c r="F4" i="24"/>
  <c r="F11" i="24" s="1"/>
  <c r="F4" i="37" s="1"/>
  <c r="Q57" i="41"/>
  <c r="O4" i="24"/>
  <c r="O11" i="24" s="1"/>
  <c r="O4" i="37" s="1"/>
  <c r="Y4" i="24"/>
  <c r="Y11" i="24" s="1"/>
  <c r="Y4" i="37" s="1"/>
  <c r="O4" i="23"/>
  <c r="O12" i="23" s="1"/>
  <c r="O4" i="36" s="1"/>
  <c r="Z4" i="23"/>
  <c r="Z12" i="23" s="1"/>
  <c r="Z4" i="36" s="1"/>
  <c r="AB57" i="41"/>
  <c r="AD4" i="23"/>
  <c r="AD12" i="23" s="1"/>
  <c r="AD4" i="36" s="1"/>
  <c r="AF57" i="41"/>
  <c r="AD4" i="24"/>
  <c r="AD11" i="24" s="1"/>
  <c r="AD4" i="37" s="1"/>
  <c r="AC11" i="24"/>
  <c r="AC4" i="37" s="1"/>
  <c r="I11" i="24"/>
  <c r="I4" i="37" s="1"/>
  <c r="AH11" i="24"/>
  <c r="AH4" i="37" s="1"/>
  <c r="AI11" i="24"/>
  <c r="AI4" i="37" s="1"/>
  <c r="S11" i="24"/>
  <c r="S4" i="37" s="1"/>
  <c r="W11" i="24"/>
  <c r="W4" i="37" s="1"/>
  <c r="P11" i="24"/>
  <c r="P4" i="37" s="1"/>
  <c r="R11" i="24"/>
  <c r="R4" i="37" s="1"/>
  <c r="K11" i="24"/>
  <c r="K4" i="37" s="1"/>
  <c r="J11" i="24"/>
  <c r="J4" i="37" s="1"/>
  <c r="Z11" i="24"/>
  <c r="Z4" i="37" s="1"/>
  <c r="H11" i="24"/>
  <c r="H4" i="37" s="1"/>
  <c r="E11" i="24"/>
  <c r="E4" i="37" s="1"/>
  <c r="U11" i="24"/>
  <c r="U4" i="37" s="1"/>
  <c r="AA11" i="24"/>
  <c r="AA4" i="37" s="1"/>
  <c r="AE11" i="24"/>
  <c r="AE4" i="37" s="1"/>
  <c r="L11" i="24"/>
  <c r="L4" i="37" s="1"/>
  <c r="AB11" i="24"/>
  <c r="AB4" i="37" s="1"/>
  <c r="C11" i="24"/>
  <c r="C4" i="37" s="1"/>
</calcChain>
</file>

<file path=xl/sharedStrings.xml><?xml version="1.0" encoding="utf-8"?>
<sst xmlns="http://schemas.openxmlformats.org/spreadsheetml/2006/main" count="5696" uniqueCount="878">
  <si>
    <t>Sources:</t>
  </si>
  <si>
    <t>Projections:  EIA, AEO2017 National Energy Modeling System run ref2017.d120816a.</t>
  </si>
  <si>
    <t>2016:  EIA, Short-Term Energy Outlook, October 2016 and EIA, AEO2017 National Energy Modeling System run ref2017.d120816a.</t>
  </si>
  <si>
    <t>December 2010/2009; and United States Department of Defense, Defense Fuel Supply Center, Factbook, January 2010.</t>
  </si>
  <si>
    <t>U.S. Department of Transportation, Research and Special Programs Administration, Air Carrier Statistics Monthly,</t>
  </si>
  <si>
    <t>Performance, June 2015; U.S. Department of Commerce, Bureau of the Census, "Vehicle Inventory and Use Survey," EC02TV;</t>
  </si>
  <si>
    <t>Data Book:  Edition 34; National Highway Traffic and Safety Administration, Summary of Fuel Economy</t>
  </si>
  <si>
    <t>Federal Highway Administration, Highway Statistics 2014; Oak Ridge National Laboratory, Transportation Energy</t>
  </si>
  <si>
    <t>EIA, Alternatives to Traditional Transportation Fuels 2009 (Part II - User and Fuel Data); EIA, State Energy Data System 2014;</t>
  </si>
  <si>
    <t xml:space="preserve">   Sources:  2015:  U.S. Energy Information Administration (EIA), Monthly Energy Review, October 2016;</t>
  </si>
  <si>
    <t>are model results and may differ from official EIA data reports.</t>
  </si>
  <si>
    <t xml:space="preserve">   Note:  Totals may not equal sum of components due to independent rounding.  Data for 2015</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</si>
  <si>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</si>
  <si>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</si>
  <si>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</si>
  <si>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</si>
  <si>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4/ Environmental Protection Agency rated miles per gallon.</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</si>
  <si>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</si>
  <si>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</si>
  <si>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</si>
  <si>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</si>
  <si>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</si>
  <si>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 xml:space="preserve">    Pipeline Fuel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</si>
  <si>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</si>
  <si>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</si>
  <si>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</si>
  <si>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</si>
  <si>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</si>
  <si>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</si>
  <si>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</si>
  <si>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</si>
  <si>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</si>
  <si>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</si>
  <si>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</si>
  <si>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</si>
  <si>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</si>
  <si>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</si>
  <si>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</si>
  <si>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</si>
  <si>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</si>
  <si>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</si>
  <si>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</si>
  <si>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</si>
  <si>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</si>
  <si>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</si>
  <si>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</si>
  <si>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</si>
  <si>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</si>
  <si>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</si>
  <si>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</si>
  <si>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</si>
  <si>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</si>
  <si>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</si>
  <si>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</si>
  <si>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</si>
  <si>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</si>
  <si>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</si>
  <si>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</si>
  <si>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</si>
  <si>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</si>
  <si>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</si>
  <si>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</si>
  <si>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</si>
  <si>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</si>
  <si>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</si>
  <si>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</si>
  <si>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</si>
  <si>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</si>
  <si>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</si>
  <si>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</si>
  <si>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</si>
  <si>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</si>
  <si>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</si>
  <si>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</si>
  <si>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</si>
  <si>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</si>
  <si>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</si>
  <si>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</si>
  <si>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</si>
  <si>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</si>
  <si>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</si>
  <si>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</si>
  <si>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</si>
  <si>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</si>
  <si>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</si>
  <si>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</si>
  <si>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</si>
  <si>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</si>
  <si>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</si>
  <si>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</si>
  <si>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</si>
  <si>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</si>
  <si>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</si>
  <si>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</si>
  <si>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</si>
  <si>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</si>
  <si>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</si>
  <si>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</si>
  <si>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</si>
  <si>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</si>
  <si>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</si>
  <si>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</si>
  <si>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</si>
  <si>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</si>
  <si>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</si>
  <si>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</si>
  <si>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</si>
  <si>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</si>
  <si>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</si>
  <si>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</si>
  <si>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</si>
  <si>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</si>
  <si>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</si>
  <si>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</si>
  <si>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</si>
  <si>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</si>
  <si>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</si>
  <si>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</si>
  <si>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</si>
  <si>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</si>
  <si>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</si>
  <si>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</si>
  <si>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</si>
  <si>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2016-</t>
  </si>
  <si>
    <t/>
  </si>
  <si>
    <t>7. Transportation Sector Key Indicators and Delivered Energy Consumption</t>
  </si>
  <si>
    <t>TKI000</t>
  </si>
  <si>
    <t xml:space="preserve"> January 2017</t>
  </si>
  <si>
    <t>Release Date</t>
  </si>
  <si>
    <t>d120816a</t>
  </si>
  <si>
    <t>Datekey</t>
  </si>
  <si>
    <t>Reference case</t>
  </si>
  <si>
    <t>ref2017</t>
  </si>
  <si>
    <t>Scenario</t>
  </si>
  <si>
    <t>Annual Energy Outlook 2017</t>
  </si>
  <si>
    <t>Report</t>
  </si>
  <si>
    <t>ref2017.d120816a</t>
  </si>
  <si>
    <t>Notes</t>
  </si>
  <si>
    <t>Modeling System run ref2017.d120816a.  Projections:  EIA AEO2017 National Energy Modeling System run ref2017.d120816a.</t>
  </si>
  <si>
    <t>System run ref2017.d120816a.  2016:  EIA, Short-Term Energy Outlook, October 2016 and EIA, AEO2017 National Energy</t>
  </si>
  <si>
    <t>Defense Fuel Supply Center, Factbook (January 2010); and U.S. Energy Information Administration (EIA), AEO2017 National Energy Modeling</t>
  </si>
  <si>
    <t>Transportation, RSPA, Air Carrier Statistics Monthly, December 2009/2008 (Washington, DC, December 2009); U.S. Department of Defense,</t>
  </si>
  <si>
    <t xml:space="preserve">   Sources:  2015 values derived using:  U.S. Department of Transportation, Form 41, schedule T2; U.S. Department of</t>
  </si>
  <si>
    <t xml:space="preserve">   Note:  Totals may not equal sum of components due to independent rounding.</t>
  </si>
  <si>
    <t xml:space="preserve">   - - = Not applicable.</t>
  </si>
  <si>
    <t xml:space="preserve">   2/ Non-U.S. efficiency is assumed to equal U.S. efficiency.</t>
  </si>
  <si>
    <t xml:space="preserve">   1/ Assumed to be the same as International US.</t>
  </si>
  <si>
    <t xml:space="preserve">  Military Jet Fuel, U.S.</t>
  </si>
  <si>
    <t>ATE000:pa_JetFuelUS</t>
  </si>
  <si>
    <t xml:space="preserve">  Commercial Aviation Gasoline, U.S.</t>
  </si>
  <si>
    <t>ATE000:oa_AviationGasol</t>
  </si>
  <si>
    <t xml:space="preserve">      Total World</t>
  </si>
  <si>
    <t>ATE000:oa_JF_World</t>
  </si>
  <si>
    <t xml:space="preserve">    Oceania</t>
  </si>
  <si>
    <t>ATE000:oa_JF_Oceania</t>
  </si>
  <si>
    <t xml:space="preserve">    Southwest Asia</t>
  </si>
  <si>
    <t>ATE000:oa_JF_SW_Asia</t>
  </si>
  <si>
    <t xml:space="preserve">    Southeast Asia</t>
  </si>
  <si>
    <t>ATE000:oa_JF_SE_Asia</t>
  </si>
  <si>
    <t xml:space="preserve">    Northeast Asia</t>
  </si>
  <si>
    <t>ATE000:oa_JF_NE_Asia</t>
  </si>
  <si>
    <t xml:space="preserve">    China</t>
  </si>
  <si>
    <t>ATE000:oa_JF_China</t>
  </si>
  <si>
    <t xml:space="preserve">    Commonwealth of Independent States</t>
  </si>
  <si>
    <t>ATE000:oa_JF_Russia</t>
  </si>
  <si>
    <t xml:space="preserve">    Mideast</t>
  </si>
  <si>
    <t>ATE000:oa_JF_Mideast</t>
  </si>
  <si>
    <t xml:space="preserve">    Africa</t>
  </si>
  <si>
    <t>ATE000:oa_JF_Africa</t>
  </si>
  <si>
    <t xml:space="preserve">    Europe</t>
  </si>
  <si>
    <t>ATE000:oa_JF_Europe</t>
  </si>
  <si>
    <t xml:space="preserve">    South America</t>
  </si>
  <si>
    <t>ATE000:oa_JF_South_Am</t>
  </si>
  <si>
    <t xml:space="preserve">    Central America</t>
  </si>
  <si>
    <t>ATE000:oa_JF_Central_Am</t>
  </si>
  <si>
    <t xml:space="preserve">    Canada</t>
  </si>
  <si>
    <t>ATE000:oa_JF_Canada</t>
  </si>
  <si>
    <t xml:space="preserve">    United States</t>
  </si>
  <si>
    <t>ATE000:oa_JF_US</t>
  </si>
  <si>
    <t xml:space="preserve">  Commercial Jet Fuel</t>
  </si>
  <si>
    <t>Fuel Consumption (trillion Btu)</t>
  </si>
  <si>
    <t xml:space="preserve">      Average Aircraft</t>
  </si>
  <si>
    <t>ATE000:na_AverageAircra</t>
  </si>
  <si>
    <t xml:space="preserve">    Regional Jets</t>
  </si>
  <si>
    <t>ATE000:na_RegionalJets</t>
  </si>
  <si>
    <t xml:space="preserve">    Wide Body Aircraft</t>
  </si>
  <si>
    <t>ATE000:na_WideBodyAircr</t>
  </si>
  <si>
    <t xml:space="preserve">    Narrow Body Aircraft</t>
  </si>
  <si>
    <t>ATE000:na_NarrowBodyAir</t>
  </si>
  <si>
    <t xml:space="preserve">  Aircraft Stock</t>
  </si>
  <si>
    <t>ATE000:ma_AverageAircra</t>
  </si>
  <si>
    <t>ATE000:ma_RegionalJets</t>
  </si>
  <si>
    <t>ATE000:ma_WideBodyAircr</t>
  </si>
  <si>
    <t>ATE000:ma_NarrowBodyAir</t>
  </si>
  <si>
    <t xml:space="preserve">  New Aircraft</t>
  </si>
  <si>
    <t>Aircraft Efficiency (seat miles per gallon) 2/</t>
  </si>
  <si>
    <t xml:space="preserve">  Electrically Active Controls</t>
  </si>
  <si>
    <t>ATE000:la_ElectricallyA</t>
  </si>
  <si>
    <t xml:space="preserve">  Weight Reducing Materials</t>
  </si>
  <si>
    <t>ATE000:la_WeightReducin</t>
  </si>
  <si>
    <t xml:space="preserve">  Advanced Aerodynamics</t>
  </si>
  <si>
    <t>ATE000:la_Advanced Aero</t>
  </si>
  <si>
    <t xml:space="preserve">  Laminar Flow Control</t>
  </si>
  <si>
    <t>ATE000:la_LaminarFlowCo</t>
  </si>
  <si>
    <t>- -</t>
  </si>
  <si>
    <t xml:space="preserve">  General Technology 5</t>
  </si>
  <si>
    <t>ATE000:la_gen_tech_5</t>
  </si>
  <si>
    <t xml:space="preserve">  General Technology 4</t>
  </si>
  <si>
    <t>ATE000:la_gen_tech_4</t>
  </si>
  <si>
    <t xml:space="preserve">  General Technology 3</t>
  </si>
  <si>
    <t>ATE000:la_gen_tech_3</t>
  </si>
  <si>
    <t xml:space="preserve">  General Technology 2</t>
  </si>
  <si>
    <t>ATE000:la_gen_tech_2</t>
  </si>
  <si>
    <t xml:space="preserve">  General Technology 1</t>
  </si>
  <si>
    <t>ATE000:la_gen_tech_1</t>
  </si>
  <si>
    <t>Advanced Technology Penetration</t>
  </si>
  <si>
    <t>Total World</t>
  </si>
  <si>
    <t>ATE000:sal_WorldTotal</t>
  </si>
  <si>
    <t>ATE000:sal_Oceania-rj</t>
  </si>
  <si>
    <t>ATE000:sal_Oceania-wb</t>
  </si>
  <si>
    <t>ATE000:sal_Oceania-nb</t>
  </si>
  <si>
    <t xml:space="preserve">  Oceania</t>
  </si>
  <si>
    <t>ATE000:sal_Oceania</t>
  </si>
  <si>
    <t>ATE000:sal_SW_Asia-rj</t>
  </si>
  <si>
    <t>ATE000:sal_SW_Asia-wb</t>
  </si>
  <si>
    <t>ATE000:sal_SW_Asia-nb</t>
  </si>
  <si>
    <t xml:space="preserve">  Southwest Asia</t>
  </si>
  <si>
    <t>ATE000:sal_SW_Asia</t>
  </si>
  <si>
    <t>ATE000:sal_SE_Asia-rj</t>
  </si>
  <si>
    <t>ATE000:sal_SE_Asia-wb</t>
  </si>
  <si>
    <t>ATE000:sal_SE_Asia-nb</t>
  </si>
  <si>
    <t xml:space="preserve">  Southeast Asia</t>
  </si>
  <si>
    <t>ATE000:sal_SE_Asia</t>
  </si>
  <si>
    <t>ATE000:sal_NE_Asia-rj</t>
  </si>
  <si>
    <t>ATE000:sal_NE_Asia-wb</t>
  </si>
  <si>
    <t>ATE000:sal_NE_Asia-nb</t>
  </si>
  <si>
    <t xml:space="preserve">  Northeast Asia</t>
  </si>
  <si>
    <t>ATE000:sal_NE_Asia</t>
  </si>
  <si>
    <t>ATE000:sal_China-rj</t>
  </si>
  <si>
    <t>ATE000:sal_China-wb</t>
  </si>
  <si>
    <t>ATE000:sal_China-nb</t>
  </si>
  <si>
    <t xml:space="preserve">  China</t>
  </si>
  <si>
    <t>ATE000:sal_China</t>
  </si>
  <si>
    <t>ATE000:sal_Russia-rj</t>
  </si>
  <si>
    <t>ATE000:sal_Russia-wb</t>
  </si>
  <si>
    <t>ATE000:sal_Russia-nb</t>
  </si>
  <si>
    <t xml:space="preserve">  Commonwealth of Independent States</t>
  </si>
  <si>
    <t>ATE000:sal_Russia</t>
  </si>
  <si>
    <t>ATE000:sal_Mideast-rj</t>
  </si>
  <si>
    <t>ATE000:sal_Mideast-wb</t>
  </si>
  <si>
    <t>ATE000:sal_Mideast-nb</t>
  </si>
  <si>
    <t xml:space="preserve">  Mideast</t>
  </si>
  <si>
    <t>ATE000:sal_Mideast</t>
  </si>
  <si>
    <t>ATE000:sal_Africa-rj</t>
  </si>
  <si>
    <t>ATE000:sal_Africa-wb</t>
  </si>
  <si>
    <t>ATE000:sal_Africa-nb</t>
  </si>
  <si>
    <t xml:space="preserve">  Africa</t>
  </si>
  <si>
    <t>ATE000:sal_Africa</t>
  </si>
  <si>
    <t>ATE000:sal_Europe-rj</t>
  </si>
  <si>
    <t>ATE000:sal_Europe-wb</t>
  </si>
  <si>
    <t>ATE000:sal_Europe-nb</t>
  </si>
  <si>
    <t xml:space="preserve">  Europe</t>
  </si>
  <si>
    <t>ATE000:sal_Europe</t>
  </si>
  <si>
    <t>ATE000:sal_South_Am-rj</t>
  </si>
  <si>
    <t>ATE000:sal_South_Am-wb</t>
  </si>
  <si>
    <t>ATE000:sal_South_Am-nb</t>
  </si>
  <si>
    <t xml:space="preserve">  South America</t>
  </si>
  <si>
    <t>ATE000:sal_South_Am</t>
  </si>
  <si>
    <t>ATE000:sal_Central_Am-r</t>
  </si>
  <si>
    <t>ATE000:sal_Central_Am-w</t>
  </si>
  <si>
    <t>ATE000:sal_Central_Am-n</t>
  </si>
  <si>
    <t xml:space="preserve">  Central America</t>
  </si>
  <si>
    <t>ATE000:sal_Central_Am</t>
  </si>
  <si>
    <t>ATE000:sal_Canada-rj</t>
  </si>
  <si>
    <t>ATE000:sal_Canada-wb</t>
  </si>
  <si>
    <t>ATE000:sal_Canada-nb</t>
  </si>
  <si>
    <t xml:space="preserve">  Canada</t>
  </si>
  <si>
    <t>ATE000:sal_Canada</t>
  </si>
  <si>
    <t>ATE000:sal_USRegional</t>
  </si>
  <si>
    <t>ATE000:sal_USWideBody</t>
  </si>
  <si>
    <t>ATE000:sal_USNarrowBody</t>
  </si>
  <si>
    <t xml:space="preserve">  United States</t>
  </si>
  <si>
    <t>ATE000:sal_U.S.Total</t>
  </si>
  <si>
    <t>Aircraft Sales</t>
  </si>
  <si>
    <t xml:space="preserve">    Total World</t>
  </si>
  <si>
    <t>ATE000:fa_WorldTotal</t>
  </si>
  <si>
    <t>ATE000:fa_Oceania</t>
  </si>
  <si>
    <t>ATE000:fa_SW_Asia</t>
  </si>
  <si>
    <t>ATE000:fa_SE_Asia</t>
  </si>
  <si>
    <t>ATE000:fa_NE_Asia</t>
  </si>
  <si>
    <t>ATE000:fa_China</t>
  </si>
  <si>
    <t>ATE000:fa_Russia</t>
  </si>
  <si>
    <t>ATE000:fa_Mideast</t>
  </si>
  <si>
    <t>ATE000:fa_Africa</t>
  </si>
  <si>
    <t>ATE000:fa_Europe</t>
  </si>
  <si>
    <t>ATE000:fa_South_Am</t>
  </si>
  <si>
    <t>ATE000:fa_Central_Am</t>
  </si>
  <si>
    <t>ATE000:fa_Canada</t>
  </si>
  <si>
    <t>ATE000:fa_USRegional</t>
  </si>
  <si>
    <t>ATE000:fa_USWideBody</t>
  </si>
  <si>
    <t>ATE000:fa_USNarrowBody</t>
  </si>
  <si>
    <t>ATE000:fa_U.S.Total</t>
  </si>
  <si>
    <t>Seat Miles Demanded (billion miles)</t>
  </si>
  <si>
    <t>ATE000:ea_FreRevWorld</t>
  </si>
  <si>
    <t>ATE000:ea_FreRevOceania</t>
  </si>
  <si>
    <t>ATE000:ea_FreRevSWAsia</t>
  </si>
  <si>
    <t>ATE000:ea_FreRevSEAsia</t>
  </si>
  <si>
    <t>ATE000:ea_FreRevNEAsia</t>
  </si>
  <si>
    <t>ATE000:ea_FreRevChina</t>
  </si>
  <si>
    <t>ATE000:ea_FreRevRussia</t>
  </si>
  <si>
    <t>ATE000:ea_FreRevMideast</t>
  </si>
  <si>
    <t>ATE000:ea_FreRevAfrica</t>
  </si>
  <si>
    <t>ATE000:ea_FreRevEurope</t>
  </si>
  <si>
    <t>ATE000:ea_FreRevSouthAm</t>
  </si>
  <si>
    <t>ATE000:ea_FreRevCentAm</t>
  </si>
  <si>
    <t>ATE000:ea_FreRevCanada</t>
  </si>
  <si>
    <t>ATE000:ea_FreRevUnited</t>
  </si>
  <si>
    <t xml:space="preserve">  Freight Revenue Ton Miles (billion miles)</t>
  </si>
  <si>
    <t xml:space="preserve">      Oceania</t>
  </si>
  <si>
    <t>ATE000:rpm_OC_Internat</t>
  </si>
  <si>
    <t xml:space="preserve">      Southwest Asia</t>
  </si>
  <si>
    <t>ATE000:rpm_SW_Internat</t>
  </si>
  <si>
    <t xml:space="preserve">      Southeast Asia</t>
  </si>
  <si>
    <t>ATE000:rpm_SE_Internat</t>
  </si>
  <si>
    <t xml:space="preserve">      Northeast Asia</t>
  </si>
  <si>
    <t>ATE000:rpm_NE_Internat</t>
  </si>
  <si>
    <t xml:space="preserve">      China</t>
  </si>
  <si>
    <t>ATE000:rpm_CH_Internat</t>
  </si>
  <si>
    <t xml:space="preserve">      Commonwealth of Independent States</t>
  </si>
  <si>
    <t>ATE000:rpm_RU_Internat</t>
  </si>
  <si>
    <t xml:space="preserve">      Mideast</t>
  </si>
  <si>
    <t>ATE000:rpm_ME_Internat</t>
  </si>
  <si>
    <t xml:space="preserve">      Africa</t>
  </si>
  <si>
    <t>ATE000:rpm_AF_Internat</t>
  </si>
  <si>
    <t xml:space="preserve">      Europe</t>
  </si>
  <si>
    <t>ATE000:rpm_EU_Internat</t>
  </si>
  <si>
    <t xml:space="preserve">      South America</t>
  </si>
  <si>
    <t>ATE000:rpm_SA_Internat</t>
  </si>
  <si>
    <t xml:space="preserve">      Central America</t>
  </si>
  <si>
    <t>ATE000:rpm_CA_Internat</t>
  </si>
  <si>
    <t xml:space="preserve">      Canada</t>
  </si>
  <si>
    <t>ATE000:rpm_CN_Internat</t>
  </si>
  <si>
    <t xml:space="preserve">      United States</t>
  </si>
  <si>
    <t>ATE000:rpm_US_Internat</t>
  </si>
  <si>
    <t xml:space="preserve">    International</t>
  </si>
  <si>
    <t>ATE000:rpm_OC_Domestic</t>
  </si>
  <si>
    <t>ATE000:rpm_SW_Domestic</t>
  </si>
  <si>
    <t>ATE000:rpm_SE_Domestic</t>
  </si>
  <si>
    <t>ATE000:rpm_NE_Domestic</t>
  </si>
  <si>
    <t>ATE000:rpm_CH_Domestic</t>
  </si>
  <si>
    <t>ATE000:rpm_RU_Domestic</t>
  </si>
  <si>
    <t>ATE000:rpm_ME_Domestic</t>
  </si>
  <si>
    <t>ATE000:rpm_AF_Domestic</t>
  </si>
  <si>
    <t>ATE000:rpm_EU_Domestic</t>
  </si>
  <si>
    <t>ATE000:rpm_SA_Domestic</t>
  </si>
  <si>
    <t>ATE000:rpm_CA_Domestic</t>
  </si>
  <si>
    <t>ATE000:rpm_CN_Domestic</t>
  </si>
  <si>
    <t>ATE000:rpm_US_Domestic</t>
  </si>
  <si>
    <t xml:space="preserve">    Domestic</t>
  </si>
  <si>
    <t xml:space="preserve">  Revenue Passenger Miles (billion miles)</t>
  </si>
  <si>
    <t>Travel Demand</t>
  </si>
  <si>
    <t>ATE000:pop_JF_Oceania</t>
  </si>
  <si>
    <t>ATE000:pop_JF_SW_Asia</t>
  </si>
  <si>
    <t>ATE000:pop_JF_SE_Asia</t>
  </si>
  <si>
    <t>ATE000:pop_JF_NE_Asia</t>
  </si>
  <si>
    <t>ATE000:pop_JF_China</t>
  </si>
  <si>
    <t>ATE000:pop_JF_Russia</t>
  </si>
  <si>
    <t>ATE000:pop_JF_Mideast</t>
  </si>
  <si>
    <t>ATE000:pop_JF_Africa</t>
  </si>
  <si>
    <t>ATE000:pop_JF_Europe</t>
  </si>
  <si>
    <t>ATE000:pop_JF_South_Am</t>
  </si>
  <si>
    <t>ATE000:pop_JF_Central_A</t>
  </si>
  <si>
    <t>ATE000:pop_JF_Canada</t>
  </si>
  <si>
    <t>ATE000:pop_JF_US</t>
  </si>
  <si>
    <t xml:space="preserve">  Population (millions)</t>
  </si>
  <si>
    <t>Driver Variables</t>
  </si>
  <si>
    <t xml:space="preserve">  U.S. International</t>
  </si>
  <si>
    <t>ATE000:ea_LoadFactor,In</t>
  </si>
  <si>
    <t xml:space="preserve">  U.S. Domestic</t>
  </si>
  <si>
    <t>ATE000:da_LoadFactor,Do</t>
  </si>
  <si>
    <t>Load Factor (fraction of seats filled)</t>
  </si>
  <si>
    <t xml:space="preserve">  Non-U.S. 1/</t>
  </si>
  <si>
    <t>ATE000:ca_Yield-non_u.s</t>
  </si>
  <si>
    <t xml:space="preserve">  International</t>
  </si>
  <si>
    <t>ATE000:ca_Yield-interna</t>
  </si>
  <si>
    <t xml:space="preserve">  Domestic</t>
  </si>
  <si>
    <t>ATE000:ca_Yield-domesti</t>
  </si>
  <si>
    <t>Ticket Price (1996 cents per passenger mile)</t>
  </si>
  <si>
    <t>Fuel Cost (1987 dollars per million Btu)</t>
  </si>
  <si>
    <t>ATE000:ba_FuelCost(1987</t>
  </si>
  <si>
    <t xml:space="preserve"> Indicators</t>
  </si>
  <si>
    <t>48. Air Travel Energy Use</t>
  </si>
  <si>
    <t>ATE000</t>
  </si>
  <si>
    <t>aircraft</t>
  </si>
  <si>
    <t>HDVs</t>
  </si>
  <si>
    <t>freight ships</t>
  </si>
  <si>
    <t>passenger ships</t>
  </si>
  <si>
    <t>freight rail</t>
  </si>
  <si>
    <t>passenger rail</t>
  </si>
  <si>
    <t>freight and passenger aircraft</t>
  </si>
  <si>
    <t>2003-15: U.S. Department of Transportation, Federal Railroad Administration, Office of Safety Analysis, Operational Data Tables, Mar. 28, 2017.</t>
  </si>
  <si>
    <r>
      <t>1990-2002: Ibid.,</t>
    </r>
    <r>
      <rPr>
        <i/>
        <sz val="9"/>
        <rFont val="Arial"/>
        <family val="2"/>
      </rPr>
      <t xml:space="preserve"> Amtrak Annual Report </t>
    </r>
    <r>
      <rPr>
        <sz val="9"/>
        <rFont val="Arial"/>
        <family val="2"/>
      </rPr>
      <t>(Washington, DC: Annual Issues), Statistical Appendix.</t>
    </r>
  </si>
  <si>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</si>
  <si>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</si>
  <si>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t>Rail, Intercity / Amtrak:</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</si>
  <si>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</si>
  <si>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</si>
  <si>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</si>
  <si>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</si>
  <si>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</si>
  <si>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</si>
  <si>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</si>
  <si>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1995-2015: Ibid., Highway Statistics (Washington, DC: Annual Issues), table VM-1, available at http://www.fhwa.dot.gov/policyinformation/statistics.cfm as of Mar. 28, 2017.</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</si>
  <si>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</si>
  <si>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</si>
  <si>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</si>
  <si>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t>Light duty vehicle, long wheel base:</t>
  </si>
  <si>
    <t>1995-99: Ibid., Highway Statistics (Washington, DC: Annual Issues), table VM-1, available at http://www.fhwa.dot.gov/policyinformation/statistics.cfm as of May 6, 2011.</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</si>
  <si>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</si>
  <si>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Other 2-axle 4-tire vehicle:</t>
  </si>
  <si>
    <t>1985-2015:  Ibid., Highway Statistics (Washington, DC: Annual Issues), table VM-1, available at http://www.fhwa.dot.gov/policyinformation/statistics.cfm as of Mar. 28, 2017.</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</si>
  <si>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</si>
  <si>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Motorcycle: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</si>
  <si>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</si>
  <si>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</si>
  <si>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</si>
  <si>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Passenger car and motorcycle:</t>
  </si>
  <si>
    <t>Highway:</t>
  </si>
  <si>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</si>
  <si>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r>
      <t xml:space="preserve">1965-70: Ibid., </t>
    </r>
    <r>
      <rPr>
        <i/>
        <sz val="9"/>
        <rFont val="Arial"/>
        <family val="2"/>
      </rPr>
      <t xml:space="preserve">Handbook of Airline Statistics, 1973 </t>
    </r>
    <r>
      <rPr>
        <sz val="9"/>
        <rFont val="Arial"/>
        <family val="2"/>
      </rPr>
      <t>(Washington, DC: 1974), part III, table 2.</t>
    </r>
  </si>
  <si>
    <r>
      <t xml:space="preserve">1960: Civil Aeronautics Board, </t>
    </r>
    <r>
      <rPr>
        <i/>
        <sz val="9"/>
        <rFont val="Arial"/>
        <family val="2"/>
      </rPr>
      <t xml:space="preserve">Handbook of Airline Statistics, 1969 </t>
    </r>
    <r>
      <rPr>
        <sz val="9"/>
        <rFont val="Arial"/>
        <family val="2"/>
      </rPr>
      <t>(Washington, DC: 1970), part III, table 2.</t>
    </r>
  </si>
  <si>
    <t>Air carrier, domestic, all services:</t>
  </si>
  <si>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</si>
  <si>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</si>
  <si>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</si>
  <si>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</si>
  <si>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2007 data for Bus, Paratransit (Demand responsive), and Other are not comparable to earlier years due to change in the method of data collection and estimation by the American Public Transportation Association (APTA).</t>
  </si>
  <si>
    <t>The FHWA estimates national trends by using State reported Highway Performance and Monitoring System (HPMS) data, fuel consumption data, vehicle registration data, other data such as the R. L. Polk vehicle data, and a host of modeling techniques.</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</si>
  <si>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</si>
  <si>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</si>
  <si>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</si>
  <si>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</si>
  <si>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</si>
  <si>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</si>
  <si>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</si>
  <si>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</si>
  <si>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</si>
  <si>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</si>
  <si>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</si>
  <si>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</si>
  <si>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</si>
  <si>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KEY:</t>
    </r>
    <r>
      <rPr>
        <sz val="9"/>
        <rFont val="Arial"/>
        <family val="2"/>
      </rPr>
      <t xml:space="preserve"> N = data do not exist; R = revised; U = data are not available.</t>
    </r>
  </si>
  <si>
    <t>U</t>
  </si>
  <si>
    <t>Transit- Heavy rail</t>
  </si>
  <si>
    <r>
      <t>Transit- Light rail</t>
    </r>
    <r>
      <rPr>
        <vertAlign val="superscript"/>
        <sz val="11"/>
        <rFont val="Arial Narrow"/>
        <family val="2"/>
      </rPr>
      <t>g</t>
    </r>
  </si>
  <si>
    <t>Commuter rail</t>
  </si>
  <si>
    <r>
      <t>Intercity/Amtrak</t>
    </r>
    <r>
      <rPr>
        <vertAlign val="superscript"/>
        <sz val="11"/>
        <rFont val="Arial Narrow"/>
        <family val="2"/>
      </rPr>
      <t>j</t>
    </r>
  </si>
  <si>
    <t>Rail</t>
  </si>
  <si>
    <r>
      <t>Other</t>
    </r>
    <r>
      <rPr>
        <vertAlign val="superscript"/>
        <sz val="11"/>
        <rFont val="Arial Narrow"/>
        <family val="2"/>
      </rPr>
      <t>h,i</t>
    </r>
  </si>
  <si>
    <r>
      <t>Ferry boat</t>
    </r>
    <r>
      <rPr>
        <vertAlign val="superscript"/>
        <sz val="11"/>
        <rFont val="Arial Narrow"/>
        <family val="2"/>
      </rPr>
      <t>h</t>
    </r>
  </si>
  <si>
    <r>
      <t>Demand response</t>
    </r>
    <r>
      <rPr>
        <vertAlign val="superscript"/>
        <sz val="11"/>
        <rFont val="Arial Narrow"/>
        <family val="2"/>
      </rPr>
      <t>e</t>
    </r>
  </si>
  <si>
    <t>Trolley bus</t>
  </si>
  <si>
    <t>Heavy rail</t>
  </si>
  <si>
    <r>
      <t>Light rail</t>
    </r>
    <r>
      <rPr>
        <vertAlign val="superscript"/>
        <sz val="11"/>
        <rFont val="Arial Narrow"/>
        <family val="2"/>
      </rPr>
      <t>g</t>
    </r>
  </si>
  <si>
    <r>
      <t>Motor bus</t>
    </r>
    <r>
      <rPr>
        <vertAlign val="superscript"/>
        <sz val="11"/>
        <rFont val="Arial Narrow"/>
        <family val="2"/>
      </rPr>
      <t>e</t>
    </r>
  </si>
  <si>
    <r>
      <t>Transit</t>
    </r>
    <r>
      <rPr>
        <b/>
        <vertAlign val="superscript"/>
        <sz val="11"/>
        <rFont val="Arial Narrow"/>
        <family val="2"/>
      </rPr>
      <t>f</t>
    </r>
    <r>
      <rPr>
        <b/>
        <sz val="11"/>
        <rFont val="Arial Narrow"/>
        <family val="2"/>
      </rPr>
      <t>, total</t>
    </r>
  </si>
  <si>
    <r>
      <t>Bus</t>
    </r>
    <r>
      <rPr>
        <vertAlign val="superscript"/>
        <sz val="11"/>
        <rFont val="Arial Narrow"/>
        <family val="2"/>
      </rPr>
      <t>e</t>
    </r>
  </si>
  <si>
    <t>Truck, combination</t>
  </si>
  <si>
    <r>
      <t>Truck, single-unit 2-axle 6-tire or more</t>
    </r>
    <r>
      <rPr>
        <vertAlign val="superscript"/>
        <sz val="11"/>
        <rFont val="Arial Narrow"/>
        <family val="2"/>
      </rPr>
      <t>c</t>
    </r>
  </si>
  <si>
    <t>N</t>
  </si>
  <si>
    <r>
      <t>Other 2-axle 4-tire vehicles</t>
    </r>
    <r>
      <rPr>
        <vertAlign val="superscript"/>
        <sz val="11"/>
        <rFont val="Arial Narrow"/>
        <family val="2"/>
      </rPr>
      <t>a,d</t>
    </r>
  </si>
  <si>
    <r>
      <t>Light duty vehicle, long wheel base</t>
    </r>
    <r>
      <rPr>
        <vertAlign val="superscript"/>
        <sz val="11"/>
        <rFont val="Arial Narrow"/>
        <family val="2"/>
      </rPr>
      <t>a,b,c</t>
    </r>
  </si>
  <si>
    <r>
      <t>Motorcycle</t>
    </r>
    <r>
      <rPr>
        <vertAlign val="superscript"/>
        <sz val="11"/>
        <rFont val="Arial Narrow"/>
        <family val="2"/>
      </rPr>
      <t>b,c</t>
    </r>
  </si>
  <si>
    <r>
      <t>Passenger cars</t>
    </r>
    <r>
      <rPr>
        <vertAlign val="superscript"/>
        <sz val="11"/>
        <rFont val="Arial Narrow"/>
        <family val="2"/>
      </rPr>
      <t>a,d</t>
    </r>
  </si>
  <si>
    <r>
      <t>Light duty vehicle, short wheel base</t>
    </r>
    <r>
      <rPr>
        <vertAlign val="superscript"/>
        <sz val="11"/>
        <rFont val="Arial Narrow"/>
        <family val="2"/>
      </rPr>
      <t>a,b,c</t>
    </r>
  </si>
  <si>
    <t>Highway, total</t>
  </si>
  <si>
    <t>Air carrier, certificated, domestic, all services</t>
  </si>
  <si>
    <t>Air</t>
  </si>
  <si>
    <t xml:space="preserve">Table 1-40:  U.S. Passenger-Miles (Millions) </t>
  </si>
  <si>
    <t>passenger motorbikes</t>
  </si>
  <si>
    <t>freight motorbikes</t>
  </si>
  <si>
    <t>This vehicle type is not used in the U.S. model.</t>
  </si>
  <si>
    <t>TEU000</t>
  </si>
  <si>
    <t>36.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</si>
  <si>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</si>
  <si>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</si>
  <si>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</si>
  <si>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</si>
  <si>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</si>
  <si>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</si>
  <si>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</si>
  <si>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</si>
  <si>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</si>
  <si>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</si>
  <si>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</si>
  <si>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</si>
  <si>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</si>
  <si>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</si>
  <si>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</si>
  <si>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</si>
  <si>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</si>
  <si>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</si>
  <si>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</si>
  <si>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</si>
  <si>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</si>
  <si>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</si>
  <si>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</si>
  <si>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TEU000:ba_Medium(1000-2</t>
  </si>
  <si>
    <t xml:space="preserve">         Medium (10001-26000 pounds)</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</si>
  <si>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</si>
  <si>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</si>
  <si>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</si>
  <si>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</si>
  <si>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</si>
  <si>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</si>
  <si>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</si>
  <si>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</si>
  <si>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Air Carriers</t>
  </si>
  <si>
    <t>TEU000:ca_International</t>
  </si>
  <si>
    <t xml:space="preserve">         International Air Carriers</t>
  </si>
  <si>
    <t>TEU000:ca_FreightCarrie</t>
  </si>
  <si>
    <t xml:space="preserve">         Freight Carriers</t>
  </si>
  <si>
    <t>TEU000:ca_Water</t>
  </si>
  <si>
    <t xml:space="preserve">      Water 4/</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</si>
  <si>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</si>
  <si>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</si>
  <si>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</si>
  <si>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</si>
  <si>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</si>
  <si>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</si>
  <si>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</si>
  <si>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</si>
  <si>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</si>
  <si>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</si>
  <si>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</si>
  <si>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</si>
  <si>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</si>
  <si>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</si>
  <si>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</si>
  <si>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</si>
  <si>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</si>
  <si>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</si>
  <si>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</si>
  <si>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</si>
  <si>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</si>
  <si>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</si>
  <si>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</si>
  <si>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</si>
  <si>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</si>
  <si>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</si>
  <si>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</si>
  <si>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</si>
  <si>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</si>
  <si>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</si>
  <si>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</si>
  <si>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</si>
  <si>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Total</t>
  </si>
  <si>
    <t>Energy Use by Type</t>
  </si>
  <si>
    <t>TEU000:ga_MotorGasoline</t>
  </si>
  <si>
    <t xml:space="preserve">      Motor Gasoline excluding E85 5/</t>
  </si>
  <si>
    <t>TEU000:ga_Ethanol</t>
  </si>
  <si>
    <t xml:space="preserve">      E85 5/</t>
  </si>
  <si>
    <t>TEU000:ga_Distillate(di</t>
  </si>
  <si>
    <t xml:space="preserve">      Diesel 6/</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</si>
  <si>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</si>
  <si>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</si>
  <si>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</si>
  <si>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</si>
  <si>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</si>
  <si>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</si>
  <si>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</si>
  <si>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</si>
  <si>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</si>
  <si>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</si>
  <si>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</si>
  <si>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</si>
  <si>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</si>
  <si>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</si>
  <si>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</si>
  <si>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</si>
  <si>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</si>
  <si>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</si>
  <si>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</si>
  <si>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</si>
  <si>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</si>
  <si>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</si>
  <si>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</si>
  <si>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</si>
  <si>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</si>
  <si>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</si>
  <si>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</si>
  <si>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</si>
  <si>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</si>
  <si>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</si>
  <si>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Data for 2015 are model results and may differ from official EIA data reports.</t>
  </si>
  <si>
    <t xml:space="preserve">   Sources:  2015 values derived using:  U.S. Energy Information Administration (EIA),</t>
  </si>
  <si>
    <t>Monthly Energy Review, October 2016; EIA, Fuel Oil and Kerosene Sales 2014; EIA, State Energy Data</t>
  </si>
  <si>
    <t>System 2014; Oak Ridge National Laboratory, Transportation Energy Data Book:  Edition 34;</t>
  </si>
  <si>
    <t>Department of Defense, Defense Fuel Supply Center, Factbook (January 2010); and EIA, AEO2017 National Energy</t>
  </si>
  <si>
    <t>Modeling System run ref2017.d120816a.  2016 and projections:  EIA, AEO2017 National Energy</t>
  </si>
  <si>
    <t>Modeling System run ref2017.d120816a.</t>
  </si>
  <si>
    <t>LDVs</t>
  </si>
  <si>
    <t>rail</t>
  </si>
  <si>
    <t>ships</t>
  </si>
  <si>
    <t>motorbikes</t>
  </si>
  <si>
    <t>Sources: AEO 7</t>
  </si>
  <si>
    <t>Freight ton*miles are available directly from AEO 7.</t>
  </si>
  <si>
    <t>Passenger*miles are taken for the most recently available year, which is the start</t>
  </si>
  <si>
    <t>LD VMT</t>
  </si>
  <si>
    <t>MD VMT</t>
  </si>
  <si>
    <t>HD VMT</t>
  </si>
  <si>
    <t>Bus VMT</t>
  </si>
  <si>
    <t>Source</t>
  </si>
  <si>
    <t>Light Duty Vehicles</t>
  </si>
  <si>
    <t>Medium Duty Trucking</t>
  </si>
  <si>
    <t>Heavy Duty Trucking</t>
  </si>
  <si>
    <t>Buses</t>
  </si>
  <si>
    <t>Passenger Rail</t>
  </si>
  <si>
    <t>Freight Rail</t>
  </si>
  <si>
    <t>Aviation</t>
  </si>
  <si>
    <t>Ocean Going Vessels</t>
  </si>
  <si>
    <t>Harborcraft</t>
  </si>
  <si>
    <t>Transportation Other</t>
  </si>
  <si>
    <t>Energy use by mode</t>
  </si>
  <si>
    <t xml:space="preserve">   </t>
  </si>
  <si>
    <t>annual change in energy</t>
  </si>
  <si>
    <r>
      <rPr>
        <sz val="11"/>
        <color theme="1"/>
        <rFont val="Calibri"/>
        <family val="2"/>
        <scheme val="minor"/>
      </rPr>
      <t xml:space="preserve">For intra-city (i.e. within a metroplitan area) rail, US Department of Transportation, </t>
    </r>
    <r>
      <rPr>
        <i/>
        <sz val="11"/>
        <color theme="1"/>
        <rFont val="Calibri"/>
        <family val="2"/>
        <scheme val="minor"/>
      </rPr>
      <t xml:space="preserve">State Transportation Statistics (2015) </t>
    </r>
  </si>
  <si>
    <t>Total Estimated and Projected Population for California and Counties: July 1, 2010 to July 1, 2060 in 1-year Increments</t>
  </si>
  <si>
    <t>Estimates</t>
  </si>
  <si>
    <t>Projections</t>
  </si>
  <si>
    <t>Population</t>
  </si>
  <si>
    <t>California</t>
  </si>
  <si>
    <t>http://www.dof.ca.gov/Forecasting/Demographics/Projections/documents/P1_County_1yr_interim.xlsx</t>
  </si>
  <si>
    <t xml:space="preserve">California Department of Finance </t>
  </si>
  <si>
    <t>Year</t>
  </si>
  <si>
    <t>Population (in thousands)</t>
  </si>
  <si>
    <t xml:space="preserve">Population   </t>
  </si>
  <si>
    <t xml:space="preserve">Table 1.  Projections of the Population and Components of Change for the United States: 2015 to 2060 </t>
  </si>
  <si>
    <t>Resulting California fraction of national population</t>
  </si>
  <si>
    <t>Shows for all energy type</t>
  </si>
  <si>
    <t>US Army Corps of Engineers: Waterborne Commerce Statistics Center, Data on 2015</t>
  </si>
  <si>
    <t>California population</t>
  </si>
  <si>
    <t>National population</t>
  </si>
  <si>
    <t>Ships</t>
  </si>
  <si>
    <t>Electricity</t>
  </si>
  <si>
    <t xml:space="preserve">Diesel </t>
  </si>
  <si>
    <t>See individual workseets for details regarding methods and sources for each data point</t>
  </si>
  <si>
    <t>Sources: AEO 48 plus population data.</t>
  </si>
  <si>
    <t xml:space="preserve">Passenger*miles and freight ton*miles are available directly from AEO 48.  Data are scaled down from national to California on a per capita basis. </t>
  </si>
  <si>
    <t>Sources: multiple.</t>
  </si>
  <si>
    <t>For inter-city, Amtrak travel as reported by Rail passengers Association</t>
  </si>
  <si>
    <t xml:space="preserve">For average vehicle trip length by mode, Association of Public Transit Agencies. </t>
  </si>
  <si>
    <t>Fraction of national freight attributable to California from State Transportation Board.</t>
  </si>
  <si>
    <t xml:space="preserve">National data are scaled down to approximate California using data from </t>
  </si>
  <si>
    <t>Sources: AEO 7 for national data</t>
  </si>
  <si>
    <t>Sources: Bureau of Transportation Statistics and Golden Gate Transit District.</t>
  </si>
  <si>
    <t xml:space="preserve">US Census Buereau </t>
  </si>
  <si>
    <t>https://www.census.gov/data/tables/2014/demo/popproj/2014-summary-tables.html</t>
  </si>
  <si>
    <t xml:space="preserve">Source </t>
  </si>
  <si>
    <t>CA per capita share</t>
  </si>
  <si>
    <t xml:space="preserve"> </t>
  </si>
  <si>
    <t>motorcycle</t>
  </si>
  <si>
    <t>car</t>
  </si>
  <si>
    <t>truck</t>
  </si>
  <si>
    <t>BAU</t>
  </si>
  <si>
    <t>LDV (EPS def)</t>
  </si>
  <si>
    <t>Sources: E3 Pathways outputs, see "E3 detailed LDV VMT data"</t>
  </si>
  <si>
    <t>Gasoline</t>
  </si>
  <si>
    <t>Diesel</t>
  </si>
  <si>
    <t>Liquified Pipeline Gas (LNG)</t>
  </si>
  <si>
    <t>Compressed Pipeline Gas (CNG)</t>
  </si>
  <si>
    <t>Hydrogen</t>
  </si>
  <si>
    <t>Kerosene-Jet Fuel</t>
  </si>
  <si>
    <t>None</t>
  </si>
  <si>
    <t>Updated Reference</t>
  </si>
  <si>
    <t>harbor craft diesel</t>
  </si>
  <si>
    <t>Ocean Going</t>
  </si>
  <si>
    <t>EJ</t>
  </si>
  <si>
    <t>sum of energy</t>
  </si>
  <si>
    <t>annual scalar</t>
  </si>
  <si>
    <t xml:space="preserve">Calculate time series value for ships, ocean going and harbor craft </t>
  </si>
  <si>
    <t>RtSY</t>
  </si>
  <si>
    <t>Average</t>
  </si>
  <si>
    <t>Total air passenger-miles (from BCDTRtSY = BAU Cargo Dist Transported Relative to Start Yr):</t>
  </si>
  <si>
    <t>BAU Aviation energy use (EJ/yr):</t>
  </si>
  <si>
    <t>Converted to BTU:</t>
  </si>
  <si>
    <t>GHG inventory for aviation (from 2017 Edition California Greenhouse Gas Inventory for 2000-2015 — by Sector and Activity and by Category as Defined in the 2008 Scoping Plan):</t>
  </si>
  <si>
    <t>Intrastate</t>
  </si>
  <si>
    <t>Excluded (interstate/international)</t>
  </si>
  <si>
    <t>Total (calculated)</t>
  </si>
  <si>
    <t>Intrastate fraction (calculated)</t>
  </si>
  <si>
    <t>(2006-2015)</t>
  </si>
  <si>
    <t>Adjusted aviation fuel use:</t>
  </si>
  <si>
    <t>Intrastate (BTU)</t>
  </si>
  <si>
    <t>Energy efficiency of new US aviation (seat miles per gallon) (from BNVFE = BAU New Veh Fuel Economy, "AEO 48" tab):</t>
  </si>
  <si>
    <t>Calculated average fuel efficiency across all domestic and international flights (seat-miles per BTU) (from BNVFE, "BNVFE-aircraft-psgr" tab)"</t>
  </si>
  <si>
    <t>aircraft - passenger</t>
  </si>
  <si>
    <t>Correction for narrow body aircraft (regional jets are probably too small - typically less than 100 seats):</t>
  </si>
  <si>
    <t>Share of aircraft used for passengers (from BNVFE, "Calculations Etc" tab):</t>
  </si>
  <si>
    <t>% of active aircraft for passengers</t>
  </si>
  <si>
    <t>Estimated seat-miles in CA:</t>
  </si>
  <si>
    <t>Total of Ocean Going and Harbor Craft</t>
  </si>
  <si>
    <t>Ocean going</t>
  </si>
  <si>
    <t>Harbor craft</t>
  </si>
  <si>
    <t>ships (BTU)</t>
  </si>
  <si>
    <t>BAU "Updated Reference"</t>
  </si>
  <si>
    <t>rail (EJ)</t>
  </si>
  <si>
    <t xml:space="preserve">Energy + Environmental Economics, Inc.  </t>
  </si>
  <si>
    <t>California Pathways model, 2030 Scoping Plan Analysis</t>
  </si>
  <si>
    <t>September 2017 release</t>
  </si>
  <si>
    <t>Model documentation:  https://www.arb.ca.gov/cc/scopingplan/california_pathways_model_framework_jan2017.pdf</t>
  </si>
  <si>
    <t>Discussion of model application for Scoping Plan:  https://www.arb.ca.gov/cc/scopingplan/2030sp_appd_pathways_final.pdf</t>
  </si>
  <si>
    <t>Model itself downloadable (as of July 26, 2018): https://www.arb.ca.gov/cc/scopingplan/pathways_arb_2.4.1_101917.zip</t>
  </si>
  <si>
    <t>BCDT BAU Cargo Dist Transported Relative to Start Year</t>
  </si>
  <si>
    <t xml:space="preserve">E3 Output </t>
  </si>
  <si>
    <t>hold constant at 2016 levels</t>
  </si>
  <si>
    <t>total</t>
  </si>
  <si>
    <t>updated to Scoping Plan + 60% RPS</t>
  </si>
  <si>
    <t>Older Data from "Updated Reference" scenario</t>
  </si>
  <si>
    <t>Ocean Going -- SP +60% RPS</t>
  </si>
  <si>
    <t>sum</t>
  </si>
  <si>
    <t xml:space="preserve">Total </t>
  </si>
  <si>
    <t>Ships - passenger</t>
  </si>
  <si>
    <t>E3 Pathways does not include this mode.  Cargo miles travelled held constant in absence of firmer empirical basis.</t>
  </si>
  <si>
    <t>BAU "Scoping Plan plus 60%"</t>
  </si>
  <si>
    <t>Prior BAU "Updated Reference"</t>
  </si>
  <si>
    <t>difference in absolute</t>
  </si>
  <si>
    <t>EMFAC2017 (v1.0.2) Emissions Inventory</t>
  </si>
  <si>
    <t>Sum LDA</t>
  </si>
  <si>
    <t>Region Type: Statewide</t>
  </si>
  <si>
    <t>Region: California</t>
  </si>
  <si>
    <t>Season: Annual</t>
  </si>
  <si>
    <t>Vehicle Classification: EMFAC2011 Categories</t>
  </si>
  <si>
    <t>Units: miles/day for VMT, trips/day for Trips, tons/day for Emissions, 1000 gallons/day for Fuel Consumption</t>
  </si>
  <si>
    <t>Region</t>
  </si>
  <si>
    <t>Calendar Year</t>
  </si>
  <si>
    <t>Vehicle Category</t>
  </si>
  <si>
    <t>Model Year</t>
  </si>
  <si>
    <t>Speed</t>
  </si>
  <si>
    <t>Fuel</t>
  </si>
  <si>
    <t>VMT</t>
  </si>
  <si>
    <t>Trips</t>
  </si>
  <si>
    <t>ROG_RUNEX</t>
  </si>
  <si>
    <t>ROG_IDLEX</t>
  </si>
  <si>
    <t>ROG_STREX</t>
  </si>
  <si>
    <t>ROG_TOTEX</t>
  </si>
  <si>
    <t>ROG_DIURN</t>
  </si>
  <si>
    <t>ROG_HTSK</t>
  </si>
  <si>
    <t>ROG_RUNLS</t>
  </si>
  <si>
    <t>ROG_RESTL</t>
  </si>
  <si>
    <t>ROG_TOTAL</t>
  </si>
  <si>
    <t>TOG_RUNEX</t>
  </si>
  <si>
    <t>TOG_IDLEX</t>
  </si>
  <si>
    <t>TOG_STREX</t>
  </si>
  <si>
    <t>TOG_TOTEX</t>
  </si>
  <si>
    <t>TOG_DIURN</t>
  </si>
  <si>
    <t>TOG_HTSK</t>
  </si>
  <si>
    <t>TOG_RUNLS</t>
  </si>
  <si>
    <t>TOG_RESTL</t>
  </si>
  <si>
    <t>TOG_TOTAL</t>
  </si>
  <si>
    <t>CO_RUNEX</t>
  </si>
  <si>
    <t>CO_IDLEX</t>
  </si>
  <si>
    <t>CO_STREX</t>
  </si>
  <si>
    <t>CO_TOTEX</t>
  </si>
  <si>
    <t>NOx_RUNEX</t>
  </si>
  <si>
    <t>NOx_IDLEX</t>
  </si>
  <si>
    <t>NOx_STREX</t>
  </si>
  <si>
    <t>NOx_TOTEX</t>
  </si>
  <si>
    <t>CO2_RUNEX</t>
  </si>
  <si>
    <t>CO2_IDLEX</t>
  </si>
  <si>
    <t>CO2_STREX</t>
  </si>
  <si>
    <t>CO2_TOTEX</t>
  </si>
  <si>
    <t>CH4_RUNEX</t>
  </si>
  <si>
    <t>CH4_IDLEX</t>
  </si>
  <si>
    <t>CH4_STREX</t>
  </si>
  <si>
    <t>CH4_TOTEX</t>
  </si>
  <si>
    <t>PM10_RUNEX</t>
  </si>
  <si>
    <t>PM10_IDLEX</t>
  </si>
  <si>
    <t>PM10_STREX</t>
  </si>
  <si>
    <t>PM10_TOTEX</t>
  </si>
  <si>
    <t>PM10_PMTW</t>
  </si>
  <si>
    <t>PM10_PMBW</t>
  </si>
  <si>
    <t>PM10_TOTAL</t>
  </si>
  <si>
    <t>PM2_5_RUNEX</t>
  </si>
  <si>
    <t>PM2_5_IDLEX</t>
  </si>
  <si>
    <t>PM2_5_STREX</t>
  </si>
  <si>
    <t>PM2_5_TOTEX</t>
  </si>
  <si>
    <t>PM2_5_PMTW</t>
  </si>
  <si>
    <t>PM2_5_PMBW</t>
  </si>
  <si>
    <t>PM2_5_TOTAL</t>
  </si>
  <si>
    <t>SOx_RUNEX</t>
  </si>
  <si>
    <t>SOx_IDLEX</t>
  </si>
  <si>
    <t>SOx_STREX</t>
  </si>
  <si>
    <t>SOx_TOTEX</t>
  </si>
  <si>
    <t>N2O_RUNEX</t>
  </si>
  <si>
    <t>N2O_IDLEX</t>
  </si>
  <si>
    <t>N2O_STREX</t>
  </si>
  <si>
    <t>N2O_TOTEX</t>
  </si>
  <si>
    <t>Fuel Consumption</t>
  </si>
  <si>
    <t>Statewide</t>
  </si>
  <si>
    <t>All Other Buses</t>
  </si>
  <si>
    <t>Aggregated</t>
  </si>
  <si>
    <t>DSL</t>
  </si>
  <si>
    <t>LDA</t>
  </si>
  <si>
    <t>GAS</t>
  </si>
  <si>
    <t>ELEC</t>
  </si>
  <si>
    <t>LDT1</t>
  </si>
  <si>
    <t>LDT2</t>
  </si>
  <si>
    <t>LHD1</t>
  </si>
  <si>
    <t>LHD2</t>
  </si>
  <si>
    <t>MCY</t>
  </si>
  <si>
    <t>MDV</t>
  </si>
  <si>
    <t>MH</t>
  </si>
  <si>
    <t>Motor Coach</t>
  </si>
  <si>
    <t>OBUS</t>
  </si>
  <si>
    <t>PTO</t>
  </si>
  <si>
    <t>SBUS</t>
  </si>
  <si>
    <t>T6 Ag</t>
  </si>
  <si>
    <t>T6 CAIRP heavy</t>
  </si>
  <si>
    <t>T6 CAIRP small</t>
  </si>
  <si>
    <t>T6 instate construction heavy</t>
  </si>
  <si>
    <t>T6 instate construction small</t>
  </si>
  <si>
    <t>T6 instate heavy</t>
  </si>
  <si>
    <t>T6 instate small</t>
  </si>
  <si>
    <t>T6 OOS heavy</t>
  </si>
  <si>
    <t>T6 OOS small</t>
  </si>
  <si>
    <t>T6 Public</t>
  </si>
  <si>
    <t>T6 utility</t>
  </si>
  <si>
    <t>T6TS</t>
  </si>
  <si>
    <t>T7 Ag</t>
  </si>
  <si>
    <t>T7 CAIRP</t>
  </si>
  <si>
    <t>T7 CAIRP construction</t>
  </si>
  <si>
    <t>T7 NNOOS</t>
  </si>
  <si>
    <t>T7 NOOS</t>
  </si>
  <si>
    <t>T7 other port</t>
  </si>
  <si>
    <t>T7 POAK</t>
  </si>
  <si>
    <t>T7 POLA</t>
  </si>
  <si>
    <t>T7 Public</t>
  </si>
  <si>
    <t>T7 Single</t>
  </si>
  <si>
    <t>T7 single construction</t>
  </si>
  <si>
    <t>T7 SWCV</t>
  </si>
  <si>
    <t>NG</t>
  </si>
  <si>
    <t>T7 tractor</t>
  </si>
  <si>
    <t>T7 tractor construction</t>
  </si>
  <si>
    <t>T7 utility</t>
  </si>
  <si>
    <t>T7IS</t>
  </si>
  <si>
    <t>UBUS</t>
  </si>
  <si>
    <t>Calendar Year: 2017</t>
  </si>
  <si>
    <t>year-over-year in EMFACe</t>
  </si>
  <si>
    <t>2017 Scoping Plan analysis data</t>
  </si>
  <si>
    <t>year-over-year in 2017 Scoping Plan analysis</t>
  </si>
  <si>
    <t>Bus</t>
  </si>
  <si>
    <t>LD</t>
  </si>
  <si>
    <t>MD</t>
  </si>
  <si>
    <t>appears to be excluded</t>
  </si>
  <si>
    <t>HD</t>
  </si>
  <si>
    <t>Calendar Year: 2018, 2019, 2020, 2021, 2022, 2023, 2024, 2025, 2026, 2027, 2028, 2029, 2030</t>
  </si>
  <si>
    <t>LDV</t>
  </si>
  <si>
    <t>HDV</t>
  </si>
  <si>
    <t>Row #</t>
  </si>
  <si>
    <t>EPS/E3 categories</t>
  </si>
  <si>
    <t>Excerpt from California Pathways guidebook.</t>
  </si>
  <si>
    <t xml:space="preserve">For off-road vehicles, we borrow from US EPS, with details below. </t>
  </si>
  <si>
    <t>A blue "off road" tab marks where these calculations begin.</t>
  </si>
  <si>
    <t xml:space="preserve">The exception is HDV freight -- the 2017 EMFAC model shows these VMT below the 2017 Scoping Plan Analysis Forecast.  </t>
  </si>
  <si>
    <t xml:space="preserve">The higher value from the 2017 Scoping Plan Analysis is retained for HDV freight for this reason. </t>
  </si>
  <si>
    <t xml:space="preserve">A blue "EMFAC data" tab marks where the source data sheets bging. </t>
  </si>
  <si>
    <t>A blue "Scoping Plan" tab marks the beginning of sheet showing original calculations with data from the Scoping Plan Analysis.</t>
  </si>
  <si>
    <t>2017 Scoping Plan Analysis</t>
  </si>
  <si>
    <t>Rescaled such that 2030 is 1</t>
  </si>
  <si>
    <t>Passenger</t>
  </si>
  <si>
    <t>Freight</t>
  </si>
  <si>
    <t>Off road and motorbikes</t>
  </si>
  <si>
    <t>We use the CARB - EMFAC model to estimate these input variables for on-road vehicles.</t>
  </si>
  <si>
    <t>California Air Resources Board</t>
  </si>
  <si>
    <t>EMFAC2017 Web Database (v1.0.2)</t>
  </si>
  <si>
    <t>https://www.arb.ca.gov/emfac/2017/</t>
  </si>
  <si>
    <t>(Accessed October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</si>
</sst>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
    <numFmt numFmtId="170" formatCode="_(* #,##0_);_(* \(#,##0\);_(* &quot;-&quot;??_);_(@_)"/>
    <numFmt numFmtId="171" formatCode="0.E+00"/>
  </numFmts>
  <fonts count="6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
      <sz val="11"/>
      <name val="Calibri"/>
      <family val="2"/>
    </font>
    <font>
      <sz val="11"/>
      <name val="Arial"/>
      <family val="2"/>
    </font>
    <font>
      <sz val="11"/>
      <name val="Calibri"/>
      <family val="2"/>
      <scheme val="minor"/>
    </font>
    <font>
      <u/>
      <sz val="11"/>
      <color theme="1"/>
      <name val="Calibri"/>
      <family val="2"/>
      <scheme val="minor"/>
    </font>
    <font>
      <u/>
      <sz val="7.5"/>
      <color indexed="12"/>
      <name val="Arial"/>
      <family val="2"/>
    </font>
    <font>
      <u/>
      <sz val="10"/>
      <color indexed="12"/>
      <name val="MS Sans Serif"/>
      <family val="2"/>
    </font>
    <font>
      <sz val="10"/>
      <color theme="1"/>
      <name val="Arial"/>
      <family val="2"/>
    </font>
    <font>
      <u/>
      <sz val="11"/>
      <color theme="10"/>
      <name val="Calibri"/>
      <family val="2"/>
      <scheme val="minor"/>
    </font>
  </fonts>
  <fills count="34">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6" tint="0.59999389629810485"/>
        <bgColor indexed="64"/>
      </patternFill>
    </fill>
    <fill>
      <patternFill patternType="solid">
        <fgColor theme="6" tint="-0.249977111117893"/>
        <bgColor indexed="64"/>
      </patternFill>
    </fill>
    <fill>
      <patternFill patternType="solid">
        <fgColor theme="8" tint="0.39997558519241921"/>
        <bgColor indexed="64"/>
      </patternFill>
    </fill>
    <fill>
      <patternFill patternType="solid">
        <fgColor theme="0" tint="-0.499984740745262"/>
        <bgColor indexed="64"/>
      </patternFill>
    </fill>
    <fill>
      <patternFill patternType="solid">
        <fgColor theme="9" tint="0.59999389629810485"/>
        <bgColor indexed="64"/>
      </patternFill>
    </fill>
  </fills>
  <borders count="30">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s>
  <cellStyleXfs count="165">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6" fillId="0" borderId="0"/>
    <xf numFmtId="9" fontId="1" fillId="0" borderId="0" applyFont="0" applyFill="0" applyBorder="0" applyAlignment="0" applyProtection="0"/>
    <xf numFmtId="0" fontId="60" fillId="0" borderId="0" applyNumberFormat="0" applyFill="0" applyBorder="0" applyAlignment="0" applyProtection="0">
      <alignment vertical="top"/>
      <protection locked="0"/>
    </xf>
    <xf numFmtId="0" fontId="61" fillId="0" borderId="0" applyNumberFormat="0" applyFill="0" applyBorder="0" applyAlignment="0" applyProtection="0"/>
    <xf numFmtId="0" fontId="30" fillId="0" borderId="0" applyNumberFormat="0" applyFill="0" applyBorder="0" applyAlignment="0" applyProtection="0">
      <alignment vertical="top"/>
      <protection locked="0"/>
    </xf>
    <xf numFmtId="0" fontId="15" fillId="0" borderId="0"/>
    <xf numFmtId="0" fontId="8" fillId="0" borderId="0"/>
    <xf numFmtId="0" fontId="8" fillId="0" borderId="0"/>
    <xf numFmtId="0" fontId="62" fillId="0" borderId="0"/>
    <xf numFmtId="9" fontId="62" fillId="0" borderId="0" applyFont="0" applyFill="0" applyBorder="0" applyAlignment="0" applyProtection="0"/>
    <xf numFmtId="9" fontId="1" fillId="0" borderId="0" applyFont="0" applyFill="0" applyBorder="0" applyAlignment="0" applyProtection="0"/>
    <xf numFmtId="0" fontId="63" fillId="0" borderId="0" applyNumberFormat="0" applyFill="0" applyBorder="0" applyAlignment="0" applyProtection="0"/>
  </cellStyleXfs>
  <cellXfs count="135">
    <xf numFmtId="0" fontId="0" fillId="0" borderId="0" xfId="0"/>
    <xf numFmtId="0" fontId="2" fillId="0" borderId="0" xfId="0" applyFont="1"/>
    <xf numFmtId="0" fontId="3" fillId="0" borderId="0" xfId="1"/>
    <xf numFmtId="0" fontId="4" fillId="0" borderId="0" xfId="1" applyFont="1"/>
    <xf numFmtId="164" fontId="5" fillId="0" borderId="3" xfId="3" applyNumberFormat="1" applyFill="1" applyAlignment="1">
      <alignment horizontal="right" wrapText="1"/>
    </xf>
    <xf numFmtId="4" fontId="5" fillId="0" borderId="3" xfId="3" applyNumberFormat="1" applyFill="1" applyAlignment="1">
      <alignment horizontal="right" wrapText="1"/>
    </xf>
    <xf numFmtId="0" fontId="5" fillId="0" borderId="3" xfId="3" applyFont="1" applyFill="1" applyBorder="1" applyAlignment="1">
      <alignment wrapText="1"/>
    </xf>
    <xf numFmtId="0" fontId="6" fillId="0" borderId="0" xfId="1" applyFont="1"/>
    <xf numFmtId="164" fontId="0" fillId="0" borderId="4" xfId="4" applyNumberFormat="1" applyFont="1" applyFill="1" applyAlignment="1">
      <alignment horizontal="right" wrapText="1"/>
    </xf>
    <xf numFmtId="4" fontId="0" fillId="0" borderId="4" xfId="4" applyNumberFormat="1" applyFont="1" applyFill="1" applyAlignment="1">
      <alignment horizontal="right" wrapText="1"/>
    </xf>
    <xf numFmtId="0" fontId="0" fillId="0" borderId="4" xfId="4" applyFont="1" applyFill="1" applyBorder="1" applyAlignment="1">
      <alignment wrapText="1"/>
    </xf>
    <xf numFmtId="165" fontId="0" fillId="0" borderId="4" xfId="4" applyNumberFormat="1" applyFont="1" applyFill="1" applyAlignment="1">
      <alignment horizontal="right" wrapText="1"/>
    </xf>
    <xf numFmtId="3" fontId="0" fillId="0" borderId="4" xfId="4" applyNumberFormat="1" applyFont="1" applyFill="1" applyAlignment="1">
      <alignment horizontal="right" wrapText="1"/>
    </xf>
    <xf numFmtId="0" fontId="5" fillId="0" borderId="5" xfId="5" applyFont="1" applyFill="1" applyBorder="1" applyAlignment="1">
      <alignment wrapText="1"/>
    </xf>
    <xf numFmtId="0" fontId="3" fillId="0" borderId="0" xfId="1" applyAlignment="1" applyProtection="1">
      <alignment horizontal="left"/>
    </xf>
    <xf numFmtId="0" fontId="3" fillId="0" borderId="0" xfId="6" applyFont="1"/>
    <xf numFmtId="0" fontId="7" fillId="0" borderId="0" xfId="7" applyFont="1" applyFill="1" applyBorder="1" applyAlignment="1">
      <alignment horizontal="left"/>
    </xf>
    <xf numFmtId="0" fontId="8" fillId="0" borderId="0" xfId="1" applyFont="1"/>
    <xf numFmtId="3" fontId="5" fillId="0" borderId="3" xfId="3" applyNumberFormat="1" applyFill="1" applyAlignment="1">
      <alignment horizontal="right" wrapText="1"/>
    </xf>
    <xf numFmtId="165" fontId="5" fillId="0" borderId="3" xfId="3" applyNumberFormat="1" applyFill="1" applyAlignment="1">
      <alignment horizontal="right" wrapText="1"/>
    </xf>
    <xf numFmtId="0" fontId="2" fillId="3" borderId="0" xfId="0" applyFont="1" applyFill="1"/>
    <xf numFmtId="0" fontId="0" fillId="3" borderId="0" xfId="0" applyFill="1"/>
    <xf numFmtId="11" fontId="0" fillId="0" borderId="0" xfId="0" applyNumberFormat="1"/>
    <xf numFmtId="0" fontId="0" fillId="0" borderId="0" xfId="0" applyAlignment="1">
      <alignment horizontal="left"/>
    </xf>
    <xf numFmtId="3" fontId="0" fillId="0" borderId="0" xfId="0" applyNumberFormat="1"/>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68"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0" fontId="0" fillId="0" borderId="0" xfId="0" applyNumberFormat="1"/>
    <xf numFmtId="4" fontId="0" fillId="0" borderId="0" xfId="0" applyNumberFormat="1"/>
    <xf numFmtId="170" fontId="0" fillId="0" borderId="0" xfId="0" applyNumberFormat="1"/>
    <xf numFmtId="0" fontId="0" fillId="0" borderId="0" xfId="0" applyAlignment="1">
      <alignment wrapText="1"/>
    </xf>
    <xf numFmtId="0" fontId="0" fillId="0" borderId="0" xfId="0" applyFont="1"/>
    <xf numFmtId="0" fontId="56" fillId="0" borderId="0" xfId="153"/>
    <xf numFmtId="0" fontId="1" fillId="0" borderId="0" xfId="0" applyFont="1"/>
    <xf numFmtId="3" fontId="58" fillId="0" borderId="28" xfId="153" applyNumberFormat="1" applyFont="1" applyBorder="1"/>
    <xf numFmtId="3" fontId="58" fillId="0" borderId="26" xfId="153" applyNumberFormat="1" applyFont="1" applyBorder="1"/>
    <xf numFmtId="3" fontId="58" fillId="0" borderId="27" xfId="153" applyNumberFormat="1" applyFont="1" applyBorder="1"/>
    <xf numFmtId="0" fontId="1" fillId="0" borderId="22" xfId="153" applyFont="1" applyBorder="1" applyAlignment="1"/>
    <xf numFmtId="0" fontId="58" fillId="0" borderId="25" xfId="153" applyFont="1" applyBorder="1"/>
    <xf numFmtId="0" fontId="1" fillId="0" borderId="26" xfId="153" applyNumberFormat="1" applyFont="1" applyBorder="1"/>
    <xf numFmtId="0" fontId="1" fillId="0" borderId="27" xfId="153" applyNumberFormat="1" applyFont="1" applyBorder="1"/>
    <xf numFmtId="0" fontId="2" fillId="0" borderId="26" xfId="0" applyFont="1" applyBorder="1"/>
    <xf numFmtId="0" fontId="0" fillId="28" borderId="0" xfId="0" applyFill="1"/>
    <xf numFmtId="171" fontId="0" fillId="0" borderId="0" xfId="0" applyNumberFormat="1"/>
    <xf numFmtId="2" fontId="0" fillId="0" borderId="0" xfId="0" applyNumberFormat="1"/>
    <xf numFmtId="0" fontId="0" fillId="29" borderId="0" xfId="0" applyFill="1"/>
    <xf numFmtId="0" fontId="59" fillId="0" borderId="0" xfId="0" applyFont="1" applyAlignment="1">
      <alignment horizontal="center" wrapText="1"/>
    </xf>
    <xf numFmtId="0" fontId="2" fillId="0" borderId="0" xfId="0" applyFont="1" applyAlignment="1">
      <alignment horizontal="center"/>
    </xf>
    <xf numFmtId="164" fontId="0" fillId="0" borderId="0" xfId="0" applyNumberFormat="1" applyAlignment="1">
      <alignment horizontal="center"/>
    </xf>
    <xf numFmtId="2" fontId="2" fillId="0" borderId="0" xfId="0" applyNumberFormat="1" applyFont="1" applyAlignment="1">
      <alignment horizontal="center"/>
    </xf>
    <xf numFmtId="169" fontId="2" fillId="0" borderId="0" xfId="0" applyNumberFormat="1" applyFont="1" applyAlignment="1">
      <alignment horizontal="center"/>
    </xf>
    <xf numFmtId="0" fontId="0" fillId="0" borderId="0" xfId="0" applyFont="1" applyAlignment="1">
      <alignment horizontal="left" vertical="center"/>
    </xf>
    <xf numFmtId="0" fontId="0" fillId="0" borderId="0" xfId="0" applyAlignment="1">
      <alignment horizontal="center"/>
    </xf>
    <xf numFmtId="11" fontId="0" fillId="0" borderId="0" xfId="0" applyNumberFormat="1" applyFont="1" applyAlignment="1">
      <alignment horizontal="center"/>
    </xf>
    <xf numFmtId="2" fontId="0" fillId="0" borderId="0" xfId="0" applyNumberFormat="1" applyAlignment="1">
      <alignment horizontal="center"/>
    </xf>
    <xf numFmtId="11" fontId="2" fillId="0" borderId="0" xfId="0" applyNumberFormat="1" applyFont="1" applyAlignment="1">
      <alignment horizontal="center"/>
    </xf>
    <xf numFmtId="0" fontId="0" fillId="0" borderId="0" xfId="0" applyFont="1" applyAlignment="1">
      <alignment horizontal="center"/>
    </xf>
    <xf numFmtId="11" fontId="0" fillId="0" borderId="0" xfId="0" applyNumberFormat="1" applyAlignment="1">
      <alignment horizontal="center"/>
    </xf>
    <xf numFmtId="164" fontId="0" fillId="0" borderId="0" xfId="154" applyNumberFormat="1" applyFont="1" applyAlignment="1">
      <alignment horizontal="center"/>
    </xf>
    <xf numFmtId="0" fontId="43" fillId="0" borderId="0" xfId="0" applyFont="1" applyAlignment="1">
      <alignment horizontal="center"/>
    </xf>
    <xf numFmtId="0" fontId="0" fillId="0" borderId="0" xfId="0" applyAlignment="1"/>
    <xf numFmtId="0" fontId="2" fillId="0" borderId="0" xfId="0" applyFont="1" applyAlignment="1">
      <alignment wrapText="1"/>
    </xf>
    <xf numFmtId="0" fontId="2" fillId="0" borderId="4" xfId="4" applyFont="1" applyFill="1" applyBorder="1" applyAlignment="1">
      <alignment horizontal="left" wrapText="1"/>
    </xf>
    <xf numFmtId="165" fontId="2" fillId="0" borderId="4" xfId="4" applyNumberFormat="1" applyFont="1" applyFill="1" applyAlignment="1">
      <alignment horizontal="center" wrapText="1"/>
    </xf>
    <xf numFmtId="164" fontId="2" fillId="0" borderId="4" xfId="4" applyNumberFormat="1" applyFont="1" applyFill="1" applyAlignment="1">
      <alignment horizontal="right" wrapText="1"/>
    </xf>
    <xf numFmtId="0" fontId="5" fillId="0" borderId="0" xfId="1" applyFont="1"/>
    <xf numFmtId="0" fontId="0" fillId="30" borderId="0" xfId="0" applyFill="1" applyAlignment="1">
      <alignment wrapText="1"/>
    </xf>
    <xf numFmtId="0" fontId="0" fillId="31" borderId="0" xfId="0" applyFill="1"/>
    <xf numFmtId="0" fontId="0" fillId="0" borderId="0" xfId="0"/>
    <xf numFmtId="0" fontId="0" fillId="0" borderId="0" xfId="0"/>
    <xf numFmtId="0" fontId="0" fillId="0" borderId="0" xfId="0"/>
    <xf numFmtId="0" fontId="0" fillId="0" borderId="0" xfId="0" applyFill="1" applyAlignment="1">
      <alignment wrapText="1"/>
    </xf>
    <xf numFmtId="0" fontId="0" fillId="0" borderId="0" xfId="0" applyFill="1" applyAlignment="1"/>
    <xf numFmtId="11" fontId="0" fillId="0" borderId="0" xfId="0" applyNumberFormat="1" applyFill="1"/>
    <xf numFmtId="0" fontId="0" fillId="0" borderId="0" xfId="0"/>
    <xf numFmtId="0" fontId="0" fillId="32" borderId="0" xfId="0" applyFill="1" applyAlignment="1">
      <alignment wrapText="1"/>
    </xf>
    <xf numFmtId="0" fontId="0" fillId="32" borderId="0" xfId="0" applyFill="1"/>
    <xf numFmtId="0" fontId="0" fillId="0" borderId="0" xfId="0"/>
    <xf numFmtId="0" fontId="0" fillId="0" borderId="0" xfId="0"/>
    <xf numFmtId="0" fontId="0" fillId="33" borderId="0" xfId="0" applyFill="1"/>
    <xf numFmtId="0" fontId="0" fillId="0" borderId="0" xfId="0"/>
    <xf numFmtId="0" fontId="57" fillId="0" borderId="0" xfId="153" applyFont="1" applyAlignment="1">
      <alignment horizontal="left"/>
    </xf>
    <xf numFmtId="0" fontId="1" fillId="0" borderId="29" xfId="153" applyFont="1" applyBorder="1" applyAlignment="1">
      <alignment horizontal="center"/>
    </xf>
    <xf numFmtId="0" fontId="1" fillId="0" borderId="21" xfId="153" applyFont="1" applyBorder="1" applyAlignment="1">
      <alignment horizontal="center"/>
    </xf>
    <xf numFmtId="0" fontId="1" fillId="0" borderId="23" xfId="153" applyFont="1" applyBorder="1" applyAlignment="1">
      <alignment horizontal="center"/>
    </xf>
    <xf numFmtId="0" fontId="1" fillId="0" borderId="24" xfId="153" applyFont="1" applyBorder="1" applyAlignment="1">
      <alignment horizontal="center"/>
    </xf>
    <xf numFmtId="0" fontId="3" fillId="0" borderId="2" xfId="2" applyFont="1" applyFill="1" applyBorder="1" applyAlignment="1">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133" applyNumberFormat="1" applyFont="1" applyFill="1" applyAlignment="1">
      <alignment wrapText="1"/>
    </xf>
    <xf numFmtId="0" fontId="44" fillId="0" borderId="0" xfId="78" applyFont="1" applyFill="1" applyAlignment="1">
      <alignment wrapText="1"/>
    </xf>
    <xf numFmtId="49" fontId="44" fillId="0" borderId="0" xfId="78" applyNumberFormat="1" applyFont="1" applyFill="1" applyAlignment="1">
      <alignment wrapText="1"/>
    </xf>
    <xf numFmtId="49" fontId="46" fillId="0" borderId="0" xfId="78" applyNumberFormat="1" applyFont="1" applyFill="1" applyAlignment="1">
      <alignment wrapText="1"/>
    </xf>
    <xf numFmtId="49" fontId="45" fillId="0" borderId="0" xfId="78" applyNumberFormat="1" applyFont="1" applyFill="1" applyAlignment="1">
      <alignment wrapText="1"/>
    </xf>
    <xf numFmtId="0" fontId="47" fillId="0" borderId="0" xfId="133"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NumberFormat="1" applyFont="1" applyFill="1" applyAlignment="1">
      <alignment wrapText="1"/>
    </xf>
    <xf numFmtId="0" fontId="55" fillId="0" borderId="20" xfId="78" applyFont="1" applyFill="1" applyBorder="1" applyAlignment="1">
      <alignment horizontal="lef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2" applyFont="1" applyFill="1" applyAlignment="1">
      <alignment horizontal="left" wrapText="1"/>
    </xf>
    <xf numFmtId="0" fontId="46" fillId="0" borderId="0" xfId="131" applyFont="1" applyFill="1" applyAlignment="1">
      <alignment wrapText="1"/>
    </xf>
    <xf numFmtId="0" fontId="63" fillId="0" borderId="0" xfId="164"/>
    <xf numFmtId="0" fontId="0" fillId="0" borderId="0" xfId="0" applyFill="1" applyBorder="1"/>
  </cellXfs>
  <cellStyles count="165">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Body: normal cell" xfId="4"/>
    <cellStyle name="Body: normal cell 2" xfId="33"/>
    <cellStyle name="Calculation 2" xfId="34"/>
    <cellStyle name="Check Cell 2" xfId="35"/>
    <cellStyle name="Column heading" xfId="36"/>
    <cellStyle name="Comma 2" xfId="37"/>
    <cellStyle name="Comma 2 2" xfId="38"/>
    <cellStyle name="Comma 3" xfId="39"/>
    <cellStyle name="Comma 4" xfId="40"/>
    <cellStyle name="Comma 5" xfId="41"/>
    <cellStyle name="Comma 6" xfId="42"/>
    <cellStyle name="Comma 7" xfId="43"/>
    <cellStyle name="Comma 8" xfId="44"/>
    <cellStyle name="Corner heading" xfId="45"/>
    <cellStyle name="Currency 2" xfId="46"/>
    <cellStyle name="Currency 3" xfId="47"/>
    <cellStyle name="Currency 3 2" xfId="48"/>
    <cellStyle name="Data" xfId="49"/>
    <cellStyle name="Data 2" xfId="50"/>
    <cellStyle name="Data no deci" xfId="51"/>
    <cellStyle name="Data Superscript" xfId="52"/>
    <cellStyle name="Data_1-1A-Regular" xfId="53"/>
    <cellStyle name="Explanatory Text 2" xfId="54"/>
    <cellStyle name="Font: Calibri, 9pt regular" xfId="6"/>
    <cellStyle name="Font: Calibri, 9pt regular 2" xfId="55"/>
    <cellStyle name="Footnotes: top row" xfId="2"/>
    <cellStyle name="Footnotes: top row 2" xfId="56"/>
    <cellStyle name="Good 2" xfId="57"/>
    <cellStyle name="Header: bottom row" xfId="5"/>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xfId="164" builtinId="8"/>
    <cellStyle name="Hyperlink 2" xfId="72"/>
    <cellStyle name="Hyperlink 2 2" xfId="155"/>
    <cellStyle name="Hyperlink 3" xfId="156"/>
    <cellStyle name="Hyperlink 4" xfId="157"/>
    <cellStyle name="Input 2" xfId="73"/>
    <cellStyle name="Linked Cell 2" xfId="74"/>
    <cellStyle name="Neutral 2" xfId="75"/>
    <cellStyle name="Normal" xfId="0" builtinId="0"/>
    <cellStyle name="Normal 10" xfId="76"/>
    <cellStyle name="Normal 11" xfId="77"/>
    <cellStyle name="Normal 12" xfId="153"/>
    <cellStyle name="Normal 2" xfId="1"/>
    <cellStyle name="Normal 2 2" xfId="78"/>
    <cellStyle name="Normal 2 2 2" xfId="158"/>
    <cellStyle name="Normal 2 3" xfId="79"/>
    <cellStyle name="Normal 2 4" xfId="159"/>
    <cellStyle name="Normal 2 5" xfId="160"/>
    <cellStyle name="Normal 2 6" xfId="161"/>
    <cellStyle name="Normal 3" xfId="80"/>
    <cellStyle name="Normal 3 2" xfId="81"/>
    <cellStyle name="Normal 3 2 2" xfId="82"/>
    <cellStyle name="Normal 3 2 2 2" xfId="83"/>
    <cellStyle name="Normal 3 2 3" xfId="84"/>
    <cellStyle name="Normal 3 3" xfId="85"/>
    <cellStyle name="Normal 3 3 2" xfId="86"/>
    <cellStyle name="Normal 3 3 2 2" xfId="87"/>
    <cellStyle name="Normal 3 3 3" xfId="88"/>
    <cellStyle name="Normal 3 4" xfId="89"/>
    <cellStyle name="Normal 3 4 2" xfId="90"/>
    <cellStyle name="Normal 3 5" xfId="91"/>
    <cellStyle name="Normal 3 6" xfId="92"/>
    <cellStyle name="Normal 3 7"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5" xfId="108"/>
    <cellStyle name="Normal 5 2" xfId="109"/>
    <cellStyle name="Normal 5 3" xfId="110"/>
    <cellStyle name="Normal 6" xfId="111"/>
    <cellStyle name="Normal 6 2" xfId="112"/>
    <cellStyle name="Normal 7" xfId="113"/>
    <cellStyle name="Normal 7 2" xfId="114"/>
    <cellStyle name="Normal 8" xfId="115"/>
    <cellStyle name="Normal 9" xfId="116"/>
    <cellStyle name="Note 2" xfId="117"/>
    <cellStyle name="Note 2 2" xfId="118"/>
    <cellStyle name="Output 2" xfId="119"/>
    <cellStyle name="Parent row" xfId="3"/>
    <cellStyle name="Parent row 2" xfId="120"/>
    <cellStyle name="Percent" xfId="154" builtinId="5"/>
    <cellStyle name="Percent 2" xfId="121"/>
    <cellStyle name="Percent 2 2" xfId="122"/>
    <cellStyle name="Percent 2 3" xfId="162"/>
    <cellStyle name="Percent 2 4" xfId="163"/>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7"/>
    <cellStyle name="Table title 2" xfId="139"/>
    <cellStyle name="Title 2" xfId="140"/>
    <cellStyle name="Title Text" xfId="141"/>
    <cellStyle name="Title Text 1" xfId="142"/>
    <cellStyle name="Title Text 2" xfId="143"/>
    <cellStyle name="Title-1" xfId="144"/>
    <cellStyle name="Title-2" xfId="145"/>
    <cellStyle name="Title-3" xfId="146"/>
    <cellStyle name="Total 2" xfId="147"/>
    <cellStyle name="Warning Text 2" xfId="148"/>
    <cellStyle name="Wrap" xfId="149"/>
    <cellStyle name="Wrap Bold" xfId="150"/>
    <cellStyle name="Wrap Title" xfId="151"/>
    <cellStyle name="Wrap_NTS99-~11" xfId="15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0</xdr:rowOff>
    </xdr:from>
    <xdr:to>
      <xdr:col>29</xdr:col>
      <xdr:colOff>462933</xdr:colOff>
      <xdr:row>38</xdr:row>
      <xdr:rowOff>4763</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895600"/>
          <a:ext cx="19941558" cy="39862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523875</xdr:colOff>
      <xdr:row>1</xdr:row>
      <xdr:rowOff>161925</xdr:rowOff>
    </xdr:from>
    <xdr:to>
      <xdr:col>13</xdr:col>
      <xdr:colOff>419130</xdr:colOff>
      <xdr:row>28</xdr:row>
      <xdr:rowOff>36</xdr:rowOff>
    </xdr:to>
    <xdr:pic>
      <xdr:nvPicPr>
        <xdr:cNvPr id="2" name="Picture 1"/>
        <xdr:cNvPicPr>
          <a:picLocks noChangeAspect="1"/>
        </xdr:cNvPicPr>
      </xdr:nvPicPr>
      <xdr:blipFill>
        <a:blip xmlns:r="http://schemas.openxmlformats.org/officeDocument/2006/relationships" r:embed="rId1"/>
        <a:stretch>
          <a:fillRect/>
        </a:stretch>
      </xdr:blipFill>
      <xdr:spPr>
        <a:xfrm>
          <a:off x="4657725" y="352425"/>
          <a:ext cx="4162455" cy="498161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arb.ca.gov/emfac/2017/"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6"/>
  <sheetViews>
    <sheetView tabSelected="1" topLeftCell="A10" workbookViewId="0">
      <selection activeCell="B26" sqref="B26"/>
    </sheetView>
  </sheetViews>
  <sheetFormatPr defaultRowHeight="15"/>
  <cols>
    <col min="1" max="1" width="13.42578125" customWidth="1"/>
    <col min="2" max="2" width="107.42578125" customWidth="1"/>
  </cols>
  <sheetData>
    <row r="1" spans="1:2">
      <c r="A1" s="1" t="s">
        <v>713</v>
      </c>
    </row>
    <row r="3" spans="1:2">
      <c r="A3" s="1" t="s">
        <v>0</v>
      </c>
      <c r="B3" s="20" t="s">
        <v>646</v>
      </c>
    </row>
    <row r="4" spans="1:2">
      <c r="B4" s="87" t="s">
        <v>707</v>
      </c>
    </row>
    <row r="5" spans="1:2">
      <c r="B5" s="87" t="s">
        <v>708</v>
      </c>
    </row>
    <row r="6" spans="1:2" s="95" customFormat="1">
      <c r="B6" s="87" t="s">
        <v>709</v>
      </c>
    </row>
    <row r="7" spans="1:2" s="95" customFormat="1">
      <c r="B7" s="87" t="s">
        <v>710</v>
      </c>
    </row>
    <row r="8" spans="1:2" s="95" customFormat="1">
      <c r="B8" s="87" t="s">
        <v>711</v>
      </c>
    </row>
    <row r="9" spans="1:2" s="95" customFormat="1">
      <c r="B9" s="23" t="s">
        <v>712</v>
      </c>
    </row>
    <row r="10" spans="1:2" s="95" customFormat="1"/>
    <row r="11" spans="1:2" s="105" customFormat="1">
      <c r="B11" s="105" t="s">
        <v>874</v>
      </c>
    </row>
    <row r="12" spans="1:2" s="105" customFormat="1">
      <c r="B12" s="105" t="s">
        <v>875</v>
      </c>
    </row>
    <row r="13" spans="1:2" s="105" customFormat="1">
      <c r="B13" s="133" t="s">
        <v>876</v>
      </c>
    </row>
    <row r="14" spans="1:2" s="105" customFormat="1">
      <c r="B14" s="134" t="s">
        <v>877</v>
      </c>
    </row>
    <row r="15" spans="1:2">
      <c r="A15" s="1" t="s">
        <v>137</v>
      </c>
    </row>
    <row r="16" spans="1:2">
      <c r="A16" t="s">
        <v>873</v>
      </c>
    </row>
    <row r="17" spans="1:1" s="104" customFormat="1">
      <c r="A17" s="104" t="s">
        <v>864</v>
      </c>
    </row>
    <row r="18" spans="1:1" s="104" customFormat="1">
      <c r="A18" s="104" t="s">
        <v>865</v>
      </c>
    </row>
    <row r="19" spans="1:1" s="104" customFormat="1"/>
    <row r="20" spans="1:1" s="104" customFormat="1">
      <c r="A20" s="104" t="s">
        <v>862</v>
      </c>
    </row>
    <row r="21" spans="1:1" s="104" customFormat="1">
      <c r="A21" s="104" t="s">
        <v>863</v>
      </c>
    </row>
    <row r="22" spans="1:1" s="104" customFormat="1"/>
    <row r="23" spans="1:1" s="104" customFormat="1">
      <c r="A23" s="104" t="s">
        <v>867</v>
      </c>
    </row>
    <row r="24" spans="1:1" s="104" customFormat="1">
      <c r="A24" s="104" t="s">
        <v>866</v>
      </c>
    </row>
    <row r="25" spans="1:1" s="104" customFormat="1"/>
    <row r="26" spans="1:1">
      <c r="A26" s="1" t="s">
        <v>872</v>
      </c>
    </row>
    <row r="28" spans="1:1">
      <c r="A28" s="1" t="s">
        <v>399</v>
      </c>
    </row>
    <row r="29" spans="1:1">
      <c r="A29" s="26" t="s">
        <v>647</v>
      </c>
    </row>
    <row r="30" spans="1:1">
      <c r="A30" t="s">
        <v>648</v>
      </c>
    </row>
    <row r="32" spans="1:1">
      <c r="A32" s="1" t="s">
        <v>398</v>
      </c>
    </row>
    <row r="33" spans="1:2">
      <c r="A33" s="58" t="s">
        <v>649</v>
      </c>
    </row>
    <row r="34" spans="1:2">
      <c r="A34" s="26" t="s">
        <v>626</v>
      </c>
    </row>
    <row r="35" spans="1:2">
      <c r="A35" s="58" t="s">
        <v>650</v>
      </c>
      <c r="B35" s="58"/>
    </row>
    <row r="36" spans="1:2">
      <c r="A36" s="58" t="s">
        <v>651</v>
      </c>
    </row>
    <row r="38" spans="1:2">
      <c r="A38" s="1" t="s">
        <v>397</v>
      </c>
    </row>
    <row r="39" spans="1:2">
      <c r="A39" s="26" t="s">
        <v>605</v>
      </c>
    </row>
    <row r="40" spans="1:2">
      <c r="A40" t="s">
        <v>606</v>
      </c>
    </row>
    <row r="41" spans="1:2">
      <c r="A41" t="s">
        <v>652</v>
      </c>
    </row>
    <row r="43" spans="1:2">
      <c r="A43" s="1" t="s">
        <v>396</v>
      </c>
    </row>
    <row r="44" spans="1:2">
      <c r="A44" s="26" t="s">
        <v>655</v>
      </c>
    </row>
    <row r="46" spans="1:2">
      <c r="A46" s="1" t="s">
        <v>395</v>
      </c>
    </row>
    <row r="47" spans="1:2">
      <c r="A47" s="26" t="s">
        <v>654</v>
      </c>
    </row>
    <row r="48" spans="1:2">
      <c r="A48" t="s">
        <v>653</v>
      </c>
    </row>
    <row r="49" spans="1:1">
      <c r="A49" t="s">
        <v>640</v>
      </c>
    </row>
    <row r="51" spans="1:1">
      <c r="A51" s="1" t="s">
        <v>479</v>
      </c>
    </row>
    <row r="52" spans="1:1">
      <c r="A52" s="26" t="s">
        <v>666</v>
      </c>
    </row>
    <row r="53" spans="1:1">
      <c r="A53" t="s">
        <v>607</v>
      </c>
    </row>
    <row r="55" spans="1:1">
      <c r="A55" s="1" t="s">
        <v>480</v>
      </c>
    </row>
    <row r="56" spans="1:1">
      <c r="A56" t="s">
        <v>481</v>
      </c>
    </row>
  </sheetData>
  <hyperlinks>
    <hyperlink ref="B13" r:id="rId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6"/>
  <sheetViews>
    <sheetView workbookViewId="0">
      <selection activeCell="P26" sqref="P26"/>
    </sheetView>
  </sheetViews>
  <sheetFormatPr defaultRowHeight="15"/>
  <cols>
    <col min="1" max="1" width="41" customWidth="1"/>
    <col min="2" max="2" width="12" bestFit="1" customWidth="1"/>
  </cols>
  <sheetData>
    <row r="1" spans="1:36">
      <c r="A1" s="94" t="s">
        <v>717</v>
      </c>
      <c r="B1" s="94"/>
      <c r="C1" s="94"/>
    </row>
    <row r="2" spans="1:36">
      <c r="A2" t="str">
        <f t="shared" ref="A2:AJ2" si="0">A17</f>
        <v>Electricity</v>
      </c>
      <c r="B2">
        <f t="shared" si="0"/>
        <v>0</v>
      </c>
      <c r="C2">
        <f t="shared" si="0"/>
        <v>0</v>
      </c>
      <c r="D2">
        <f t="shared" si="0"/>
        <v>0</v>
      </c>
      <c r="E2">
        <f t="shared" si="0"/>
        <v>0</v>
      </c>
      <c r="F2">
        <f t="shared" si="0"/>
        <v>3.7939911101986598E-5</v>
      </c>
      <c r="G2">
        <f t="shared" si="0"/>
        <v>7.8229674568217595E-5</v>
      </c>
      <c r="H2">
        <f t="shared" si="0"/>
        <v>1.2070508767475001E-4</v>
      </c>
      <c r="I2">
        <f t="shared" si="0"/>
        <v>1.65721737543704E-4</v>
      </c>
      <c r="J2">
        <f t="shared" si="0"/>
        <v>2.13189180866764E-4</v>
      </c>
      <c r="K2">
        <f t="shared" si="0"/>
        <v>2.63389759573384E-4</v>
      </c>
      <c r="L2">
        <f t="shared" si="0"/>
        <v>3.16049384701752E-4</v>
      </c>
      <c r="M2">
        <f t="shared" si="0"/>
        <v>3.7113248831891502E-4</v>
      </c>
      <c r="N2">
        <f t="shared" si="0"/>
        <v>4.2889489617822899E-4</v>
      </c>
      <c r="O2">
        <f t="shared" si="0"/>
        <v>4.8895206351044795E-4</v>
      </c>
      <c r="P2">
        <f t="shared" si="0"/>
        <v>5.5146932233555404E-4</v>
      </c>
      <c r="Q2">
        <f t="shared" si="0"/>
        <v>6.1600593522619801E-4</v>
      </c>
      <c r="R2">
        <f t="shared" si="0"/>
        <v>6.8241500851814302E-4</v>
      </c>
      <c r="S2">
        <f t="shared" si="0"/>
        <v>7.5067409399997404E-4</v>
      </c>
      <c r="T2">
        <f t="shared" si="0"/>
        <v>8.2034666203137797E-4</v>
      </c>
      <c r="U2">
        <f t="shared" si="0"/>
        <v>8.9121079125128295E-4</v>
      </c>
      <c r="V2">
        <f t="shared" si="0"/>
        <v>9.6462647752813401E-4</v>
      </c>
      <c r="W2">
        <f t="shared" si="0"/>
        <v>1.04014422428436E-3</v>
      </c>
      <c r="X2">
        <f t="shared" si="0"/>
        <v>1.11776702176018E-3</v>
      </c>
      <c r="Y2">
        <f t="shared" si="0"/>
        <v>1.19749786019581E-3</v>
      </c>
      <c r="Z2">
        <f t="shared" si="0"/>
        <v>1.27933972983147E-3</v>
      </c>
      <c r="AA2">
        <f t="shared" si="0"/>
        <v>1.36329562090738E-3</v>
      </c>
      <c r="AB2">
        <f t="shared" si="0"/>
        <v>1.4493685236637399E-3</v>
      </c>
      <c r="AC2">
        <f t="shared" si="0"/>
        <v>1.53756142834078E-3</v>
      </c>
      <c r="AD2">
        <f t="shared" si="0"/>
        <v>1.6278773251787199E-3</v>
      </c>
      <c r="AE2">
        <f t="shared" si="0"/>
        <v>1.7203192044177699E-3</v>
      </c>
      <c r="AF2">
        <f t="shared" si="0"/>
        <v>1.8148900562981499E-3</v>
      </c>
      <c r="AG2">
        <f t="shared" si="0"/>
        <v>1.9115928710600699E-3</v>
      </c>
      <c r="AH2">
        <f t="shared" si="0"/>
        <v>2.01043063894375E-3</v>
      </c>
      <c r="AI2">
        <f t="shared" si="0"/>
        <v>2.1114063501894102E-3</v>
      </c>
      <c r="AJ2">
        <f t="shared" si="0"/>
        <v>2.21452299503727E-3</v>
      </c>
    </row>
    <row r="3" spans="1:36">
      <c r="A3" t="str">
        <f t="shared" ref="A3:AJ3" si="1">A18</f>
        <v>Gasoline</v>
      </c>
      <c r="B3">
        <f t="shared" si="1"/>
        <v>0</v>
      </c>
      <c r="C3">
        <f t="shared" si="1"/>
        <v>0</v>
      </c>
      <c r="D3">
        <f t="shared" si="1"/>
        <v>0</v>
      </c>
      <c r="E3">
        <f t="shared" si="1"/>
        <v>0</v>
      </c>
      <c r="F3">
        <f t="shared" si="1"/>
        <v>0</v>
      </c>
      <c r="G3">
        <f t="shared" si="1"/>
        <v>0</v>
      </c>
      <c r="H3">
        <f t="shared" si="1"/>
        <v>0</v>
      </c>
      <c r="I3">
        <f t="shared" si="1"/>
        <v>0</v>
      </c>
      <c r="J3">
        <f t="shared" si="1"/>
        <v>0</v>
      </c>
      <c r="K3">
        <f t="shared" si="1"/>
        <v>0</v>
      </c>
      <c r="L3">
        <f t="shared" si="1"/>
        <v>0</v>
      </c>
      <c r="M3">
        <f t="shared" si="1"/>
        <v>0</v>
      </c>
      <c r="N3">
        <f t="shared" si="1"/>
        <v>0</v>
      </c>
      <c r="O3">
        <f t="shared" si="1"/>
        <v>0</v>
      </c>
      <c r="P3">
        <f t="shared" si="1"/>
        <v>0</v>
      </c>
      <c r="Q3">
        <f t="shared" si="1"/>
        <v>0</v>
      </c>
      <c r="R3">
        <f t="shared" si="1"/>
        <v>0</v>
      </c>
      <c r="S3">
        <f t="shared" si="1"/>
        <v>0</v>
      </c>
      <c r="T3">
        <f t="shared" si="1"/>
        <v>0</v>
      </c>
      <c r="U3">
        <f t="shared" si="1"/>
        <v>0</v>
      </c>
      <c r="V3">
        <f t="shared" si="1"/>
        <v>0</v>
      </c>
      <c r="W3">
        <f t="shared" si="1"/>
        <v>0</v>
      </c>
      <c r="X3">
        <f t="shared" si="1"/>
        <v>0</v>
      </c>
      <c r="Y3">
        <f t="shared" si="1"/>
        <v>0</v>
      </c>
      <c r="Z3">
        <f t="shared" si="1"/>
        <v>0</v>
      </c>
      <c r="AA3">
        <f t="shared" si="1"/>
        <v>0</v>
      </c>
      <c r="AB3">
        <f t="shared" si="1"/>
        <v>0</v>
      </c>
      <c r="AC3">
        <f t="shared" si="1"/>
        <v>0</v>
      </c>
      <c r="AD3">
        <f t="shared" si="1"/>
        <v>0</v>
      </c>
      <c r="AE3">
        <f t="shared" si="1"/>
        <v>0</v>
      </c>
      <c r="AF3">
        <f t="shared" si="1"/>
        <v>0</v>
      </c>
      <c r="AG3">
        <f t="shared" si="1"/>
        <v>0</v>
      </c>
      <c r="AH3">
        <f t="shared" si="1"/>
        <v>0</v>
      </c>
      <c r="AI3">
        <f t="shared" si="1"/>
        <v>0</v>
      </c>
      <c r="AJ3">
        <f t="shared" si="1"/>
        <v>0</v>
      </c>
    </row>
    <row r="4" spans="1:36">
      <c r="A4" t="str">
        <f t="shared" ref="A4:AJ4" si="2">A19</f>
        <v>Diesel</v>
      </c>
      <c r="B4">
        <f t="shared" si="2"/>
        <v>4.6877980236486302E-2</v>
      </c>
      <c r="C4">
        <f t="shared" si="2"/>
        <v>4.8909233707073202E-2</v>
      </c>
      <c r="D4">
        <f t="shared" si="2"/>
        <v>5.0401749080511898E-2</v>
      </c>
      <c r="E4">
        <f t="shared" si="2"/>
        <v>5.2057858429197898E-2</v>
      </c>
      <c r="F4">
        <f t="shared" si="2"/>
        <v>5.2654560714609402E-2</v>
      </c>
      <c r="G4">
        <f t="shared" si="2"/>
        <v>5.34539810430332E-2</v>
      </c>
      <c r="H4">
        <f t="shared" si="2"/>
        <v>5.4129830794748701E-2</v>
      </c>
      <c r="I4">
        <f t="shared" si="2"/>
        <v>5.4857661530092E-2</v>
      </c>
      <c r="J4">
        <f t="shared" si="2"/>
        <v>5.5550317241760398E-2</v>
      </c>
      <c r="K4">
        <f t="shared" si="2"/>
        <v>5.6259653569481601E-2</v>
      </c>
      <c r="L4">
        <f t="shared" si="2"/>
        <v>5.69042812618041E-2</v>
      </c>
      <c r="M4">
        <f t="shared" si="2"/>
        <v>5.7483361543031998E-2</v>
      </c>
      <c r="N4">
        <f t="shared" si="2"/>
        <v>5.8036194474016103E-2</v>
      </c>
      <c r="O4">
        <f t="shared" si="2"/>
        <v>5.8507559417784301E-2</v>
      </c>
      <c r="P4">
        <f t="shared" si="2"/>
        <v>5.8924041331783403E-2</v>
      </c>
      <c r="Q4">
        <f t="shared" si="2"/>
        <v>5.9243904149216597E-2</v>
      </c>
      <c r="R4">
        <f t="shared" si="2"/>
        <v>5.9466741432844097E-2</v>
      </c>
      <c r="S4">
        <f t="shared" si="2"/>
        <v>5.96030356128876E-2</v>
      </c>
      <c r="T4">
        <f t="shared" si="2"/>
        <v>5.9630501683265703E-2</v>
      </c>
      <c r="U4">
        <f t="shared" si="2"/>
        <v>5.9549084688153897E-2</v>
      </c>
      <c r="V4">
        <f t="shared" si="2"/>
        <v>5.9457357949778897E-2</v>
      </c>
      <c r="W4">
        <f t="shared" si="2"/>
        <v>5.93223669329856E-2</v>
      </c>
      <c r="X4">
        <f t="shared" si="2"/>
        <v>5.9144048095169502E-2</v>
      </c>
      <c r="Y4">
        <f t="shared" si="2"/>
        <v>5.8922337893725897E-2</v>
      </c>
      <c r="Z4">
        <f t="shared" si="2"/>
        <v>5.8657172786050302E-2</v>
      </c>
      <c r="AA4">
        <f t="shared" si="2"/>
        <v>5.8348489229537899E-2</v>
      </c>
      <c r="AB4">
        <f t="shared" si="2"/>
        <v>5.7996223681584302E-2</v>
      </c>
      <c r="AC4">
        <f t="shared" si="2"/>
        <v>5.7600312599584702E-2</v>
      </c>
      <c r="AD4">
        <f t="shared" si="2"/>
        <v>5.7160692440934698E-2</v>
      </c>
      <c r="AE4">
        <f t="shared" si="2"/>
        <v>5.66772996630295E-2</v>
      </c>
      <c r="AF4">
        <f t="shared" si="2"/>
        <v>5.6150070723264701E-2</v>
      </c>
      <c r="AG4">
        <f t="shared" si="2"/>
        <v>5.55789420790355E-2</v>
      </c>
      <c r="AH4">
        <f t="shared" si="2"/>
        <v>5.49638501877373E-2</v>
      </c>
      <c r="AI4">
        <f t="shared" si="2"/>
        <v>5.4304731506765597E-2</v>
      </c>
      <c r="AJ4">
        <f t="shared" si="2"/>
        <v>5.3601522493515803E-2</v>
      </c>
    </row>
    <row r="5" spans="1:36">
      <c r="A5" t="str">
        <f t="shared" ref="A5:AJ5" si="3">A20</f>
        <v>Liquified Pipeline Gas (LNG)</v>
      </c>
      <c r="B5">
        <f t="shared" si="3"/>
        <v>0</v>
      </c>
      <c r="C5">
        <f t="shared" si="3"/>
        <v>0</v>
      </c>
      <c r="D5">
        <f t="shared" si="3"/>
        <v>0</v>
      </c>
      <c r="E5">
        <f t="shared" si="3"/>
        <v>0</v>
      </c>
      <c r="F5">
        <f t="shared" si="3"/>
        <v>0</v>
      </c>
      <c r="G5">
        <f t="shared" si="3"/>
        <v>0</v>
      </c>
      <c r="H5">
        <f t="shared" si="3"/>
        <v>0</v>
      </c>
      <c r="I5">
        <f t="shared" si="3"/>
        <v>0</v>
      </c>
      <c r="J5">
        <f t="shared" si="3"/>
        <v>0</v>
      </c>
      <c r="K5">
        <f t="shared" si="3"/>
        <v>0</v>
      </c>
      <c r="L5">
        <f t="shared" si="3"/>
        <v>0</v>
      </c>
      <c r="M5">
        <f t="shared" si="3"/>
        <v>0</v>
      </c>
      <c r="N5">
        <f t="shared" si="3"/>
        <v>0</v>
      </c>
      <c r="O5">
        <f t="shared" si="3"/>
        <v>0</v>
      </c>
      <c r="P5">
        <f t="shared" si="3"/>
        <v>0</v>
      </c>
      <c r="Q5">
        <f t="shared" si="3"/>
        <v>0</v>
      </c>
      <c r="R5">
        <f t="shared" si="3"/>
        <v>0</v>
      </c>
      <c r="S5">
        <f t="shared" si="3"/>
        <v>0</v>
      </c>
      <c r="T5">
        <f t="shared" si="3"/>
        <v>0</v>
      </c>
      <c r="U5">
        <f t="shared" si="3"/>
        <v>0</v>
      </c>
      <c r="V5">
        <f t="shared" si="3"/>
        <v>0</v>
      </c>
      <c r="W5">
        <f t="shared" si="3"/>
        <v>0</v>
      </c>
      <c r="X5">
        <f t="shared" si="3"/>
        <v>0</v>
      </c>
      <c r="Y5">
        <f t="shared" si="3"/>
        <v>0</v>
      </c>
      <c r="Z5">
        <f t="shared" si="3"/>
        <v>0</v>
      </c>
      <c r="AA5">
        <f t="shared" si="3"/>
        <v>0</v>
      </c>
      <c r="AB5">
        <f t="shared" si="3"/>
        <v>0</v>
      </c>
      <c r="AC5">
        <f t="shared" si="3"/>
        <v>0</v>
      </c>
      <c r="AD5">
        <f t="shared" si="3"/>
        <v>0</v>
      </c>
      <c r="AE5">
        <f t="shared" si="3"/>
        <v>0</v>
      </c>
      <c r="AF5">
        <f t="shared" si="3"/>
        <v>0</v>
      </c>
      <c r="AG5">
        <f t="shared" si="3"/>
        <v>0</v>
      </c>
      <c r="AH5">
        <f t="shared" si="3"/>
        <v>0</v>
      </c>
      <c r="AI5">
        <f t="shared" si="3"/>
        <v>0</v>
      </c>
      <c r="AJ5">
        <f t="shared" si="3"/>
        <v>0</v>
      </c>
    </row>
    <row r="6" spans="1:36">
      <c r="A6" t="str">
        <f t="shared" ref="A6:AJ6" si="4">A21</f>
        <v>Compressed Pipeline Gas (CNG)</v>
      </c>
      <c r="B6">
        <f t="shared" si="4"/>
        <v>0</v>
      </c>
      <c r="C6">
        <f t="shared" si="4"/>
        <v>0</v>
      </c>
      <c r="D6">
        <f t="shared" si="4"/>
        <v>0</v>
      </c>
      <c r="E6">
        <f t="shared" si="4"/>
        <v>0</v>
      </c>
      <c r="F6">
        <f t="shared" si="4"/>
        <v>0</v>
      </c>
      <c r="G6">
        <f t="shared" si="4"/>
        <v>0</v>
      </c>
      <c r="H6">
        <f t="shared" si="4"/>
        <v>0</v>
      </c>
      <c r="I6">
        <f t="shared" si="4"/>
        <v>0</v>
      </c>
      <c r="J6">
        <f t="shared" si="4"/>
        <v>0</v>
      </c>
      <c r="K6">
        <f t="shared" si="4"/>
        <v>0</v>
      </c>
      <c r="L6">
        <f t="shared" si="4"/>
        <v>0</v>
      </c>
      <c r="M6">
        <f t="shared" si="4"/>
        <v>0</v>
      </c>
      <c r="N6">
        <f t="shared" si="4"/>
        <v>0</v>
      </c>
      <c r="O6">
        <f t="shared" si="4"/>
        <v>0</v>
      </c>
      <c r="P6">
        <f t="shared" si="4"/>
        <v>0</v>
      </c>
      <c r="Q6">
        <f t="shared" si="4"/>
        <v>0</v>
      </c>
      <c r="R6">
        <f t="shared" si="4"/>
        <v>0</v>
      </c>
      <c r="S6">
        <f t="shared" si="4"/>
        <v>0</v>
      </c>
      <c r="T6">
        <f t="shared" si="4"/>
        <v>0</v>
      </c>
      <c r="U6">
        <f t="shared" si="4"/>
        <v>0</v>
      </c>
      <c r="V6">
        <f t="shared" si="4"/>
        <v>0</v>
      </c>
      <c r="W6">
        <f t="shared" si="4"/>
        <v>0</v>
      </c>
      <c r="X6">
        <f t="shared" si="4"/>
        <v>0</v>
      </c>
      <c r="Y6">
        <f t="shared" si="4"/>
        <v>0</v>
      </c>
      <c r="Z6">
        <f t="shared" si="4"/>
        <v>0</v>
      </c>
      <c r="AA6">
        <f t="shared" si="4"/>
        <v>0</v>
      </c>
      <c r="AB6">
        <f t="shared" si="4"/>
        <v>0</v>
      </c>
      <c r="AC6">
        <f t="shared" si="4"/>
        <v>0</v>
      </c>
      <c r="AD6">
        <f t="shared" si="4"/>
        <v>0</v>
      </c>
      <c r="AE6">
        <f t="shared" si="4"/>
        <v>0</v>
      </c>
      <c r="AF6">
        <f t="shared" si="4"/>
        <v>0</v>
      </c>
      <c r="AG6">
        <f t="shared" si="4"/>
        <v>0</v>
      </c>
      <c r="AH6">
        <f t="shared" si="4"/>
        <v>0</v>
      </c>
      <c r="AI6">
        <f t="shared" si="4"/>
        <v>0</v>
      </c>
      <c r="AJ6">
        <f t="shared" si="4"/>
        <v>0</v>
      </c>
    </row>
    <row r="7" spans="1:36">
      <c r="A7" t="str">
        <f t="shared" ref="A7:AJ7" si="5">A22</f>
        <v>Hydrogen</v>
      </c>
      <c r="B7">
        <f t="shared" si="5"/>
        <v>0</v>
      </c>
      <c r="C7">
        <f t="shared" si="5"/>
        <v>0</v>
      </c>
      <c r="D7">
        <f t="shared" si="5"/>
        <v>0</v>
      </c>
      <c r="E7">
        <f t="shared" si="5"/>
        <v>0</v>
      </c>
      <c r="F7">
        <f t="shared" si="5"/>
        <v>0</v>
      </c>
      <c r="G7">
        <f t="shared" si="5"/>
        <v>0</v>
      </c>
      <c r="H7">
        <f t="shared" si="5"/>
        <v>0</v>
      </c>
      <c r="I7">
        <f t="shared" si="5"/>
        <v>0</v>
      </c>
      <c r="J7">
        <f t="shared" si="5"/>
        <v>0</v>
      </c>
      <c r="K7">
        <f t="shared" si="5"/>
        <v>0</v>
      </c>
      <c r="L7">
        <f t="shared" si="5"/>
        <v>0</v>
      </c>
      <c r="M7">
        <f t="shared" si="5"/>
        <v>0</v>
      </c>
      <c r="N7">
        <f t="shared" si="5"/>
        <v>0</v>
      </c>
      <c r="O7">
        <f t="shared" si="5"/>
        <v>0</v>
      </c>
      <c r="P7">
        <f t="shared" si="5"/>
        <v>0</v>
      </c>
      <c r="Q7">
        <f t="shared" si="5"/>
        <v>0</v>
      </c>
      <c r="R7">
        <f t="shared" si="5"/>
        <v>0</v>
      </c>
      <c r="S7">
        <f t="shared" si="5"/>
        <v>0</v>
      </c>
      <c r="T7">
        <f t="shared" si="5"/>
        <v>0</v>
      </c>
      <c r="U7">
        <f t="shared" si="5"/>
        <v>0</v>
      </c>
      <c r="V7">
        <f t="shared" si="5"/>
        <v>0</v>
      </c>
      <c r="W7">
        <f t="shared" si="5"/>
        <v>0</v>
      </c>
      <c r="X7">
        <f t="shared" si="5"/>
        <v>0</v>
      </c>
      <c r="Y7">
        <f t="shared" si="5"/>
        <v>0</v>
      </c>
      <c r="Z7">
        <f t="shared" si="5"/>
        <v>0</v>
      </c>
      <c r="AA7">
        <f t="shared" si="5"/>
        <v>0</v>
      </c>
      <c r="AB7">
        <f t="shared" si="5"/>
        <v>0</v>
      </c>
      <c r="AC7">
        <f t="shared" si="5"/>
        <v>0</v>
      </c>
      <c r="AD7">
        <f t="shared" si="5"/>
        <v>0</v>
      </c>
      <c r="AE7">
        <f t="shared" si="5"/>
        <v>0</v>
      </c>
      <c r="AF7">
        <f t="shared" si="5"/>
        <v>0</v>
      </c>
      <c r="AG7">
        <f t="shared" si="5"/>
        <v>0</v>
      </c>
      <c r="AH7">
        <f t="shared" si="5"/>
        <v>0</v>
      </c>
      <c r="AI7">
        <f t="shared" si="5"/>
        <v>0</v>
      </c>
      <c r="AJ7">
        <f t="shared" si="5"/>
        <v>0</v>
      </c>
    </row>
    <row r="8" spans="1:36">
      <c r="A8" t="str">
        <f t="shared" ref="A8:AJ8" si="6">A23</f>
        <v>Kerosene-Jet Fuel</v>
      </c>
      <c r="B8">
        <f t="shared" si="6"/>
        <v>0</v>
      </c>
      <c r="C8">
        <f t="shared" si="6"/>
        <v>0</v>
      </c>
      <c r="D8">
        <f t="shared" si="6"/>
        <v>0</v>
      </c>
      <c r="E8">
        <f t="shared" si="6"/>
        <v>0</v>
      </c>
      <c r="F8">
        <f t="shared" si="6"/>
        <v>0</v>
      </c>
      <c r="G8">
        <f t="shared" si="6"/>
        <v>0</v>
      </c>
      <c r="H8">
        <f t="shared" si="6"/>
        <v>0</v>
      </c>
      <c r="I8">
        <f t="shared" si="6"/>
        <v>0</v>
      </c>
      <c r="J8">
        <f t="shared" si="6"/>
        <v>0</v>
      </c>
      <c r="K8">
        <f t="shared" si="6"/>
        <v>0</v>
      </c>
      <c r="L8">
        <f t="shared" si="6"/>
        <v>0</v>
      </c>
      <c r="M8">
        <f t="shared" si="6"/>
        <v>0</v>
      </c>
      <c r="N8">
        <f t="shared" si="6"/>
        <v>0</v>
      </c>
      <c r="O8">
        <f t="shared" si="6"/>
        <v>0</v>
      </c>
      <c r="P8">
        <f t="shared" si="6"/>
        <v>0</v>
      </c>
      <c r="Q8">
        <f t="shared" si="6"/>
        <v>0</v>
      </c>
      <c r="R8">
        <f t="shared" si="6"/>
        <v>0</v>
      </c>
      <c r="S8">
        <f t="shared" si="6"/>
        <v>0</v>
      </c>
      <c r="T8">
        <f t="shared" si="6"/>
        <v>0</v>
      </c>
      <c r="U8">
        <f t="shared" si="6"/>
        <v>0</v>
      </c>
      <c r="V8">
        <f t="shared" si="6"/>
        <v>0</v>
      </c>
      <c r="W8">
        <f t="shared" si="6"/>
        <v>0</v>
      </c>
      <c r="X8">
        <f t="shared" si="6"/>
        <v>0</v>
      </c>
      <c r="Y8">
        <f t="shared" si="6"/>
        <v>0</v>
      </c>
      <c r="Z8">
        <f t="shared" si="6"/>
        <v>0</v>
      </c>
      <c r="AA8">
        <f t="shared" si="6"/>
        <v>0</v>
      </c>
      <c r="AB8">
        <f t="shared" si="6"/>
        <v>0</v>
      </c>
      <c r="AC8">
        <f t="shared" si="6"/>
        <v>0</v>
      </c>
      <c r="AD8">
        <f t="shared" si="6"/>
        <v>0</v>
      </c>
      <c r="AE8">
        <f t="shared" si="6"/>
        <v>0</v>
      </c>
      <c r="AF8">
        <f t="shared" si="6"/>
        <v>0</v>
      </c>
      <c r="AG8">
        <f t="shared" si="6"/>
        <v>0</v>
      </c>
      <c r="AH8">
        <f t="shared" si="6"/>
        <v>0</v>
      </c>
      <c r="AI8">
        <f t="shared" si="6"/>
        <v>0</v>
      </c>
      <c r="AJ8">
        <f t="shared" si="6"/>
        <v>0</v>
      </c>
    </row>
    <row r="9" spans="1:36">
      <c r="A9" t="str">
        <f t="shared" ref="A9:AJ9" si="7">A24</f>
        <v>None</v>
      </c>
      <c r="B9">
        <f t="shared" si="7"/>
        <v>0</v>
      </c>
      <c r="C9">
        <f t="shared" si="7"/>
        <v>0</v>
      </c>
      <c r="D9">
        <f t="shared" si="7"/>
        <v>0</v>
      </c>
      <c r="E9">
        <f t="shared" si="7"/>
        <v>0</v>
      </c>
      <c r="F9">
        <f t="shared" si="7"/>
        <v>0</v>
      </c>
      <c r="G9">
        <f t="shared" si="7"/>
        <v>0</v>
      </c>
      <c r="H9">
        <f t="shared" si="7"/>
        <v>0</v>
      </c>
      <c r="I9">
        <f t="shared" si="7"/>
        <v>0</v>
      </c>
      <c r="J9">
        <f t="shared" si="7"/>
        <v>0</v>
      </c>
      <c r="K9">
        <f t="shared" si="7"/>
        <v>0</v>
      </c>
      <c r="L9">
        <f t="shared" si="7"/>
        <v>0</v>
      </c>
      <c r="M9">
        <f t="shared" si="7"/>
        <v>0</v>
      </c>
      <c r="N9">
        <f t="shared" si="7"/>
        <v>0</v>
      </c>
      <c r="O9">
        <f t="shared" si="7"/>
        <v>0</v>
      </c>
      <c r="P9">
        <f t="shared" si="7"/>
        <v>0</v>
      </c>
      <c r="Q9">
        <f t="shared" si="7"/>
        <v>0</v>
      </c>
      <c r="R9">
        <f t="shared" si="7"/>
        <v>0</v>
      </c>
      <c r="S9">
        <f t="shared" si="7"/>
        <v>0</v>
      </c>
      <c r="T9">
        <f t="shared" si="7"/>
        <v>0</v>
      </c>
      <c r="U9">
        <f t="shared" si="7"/>
        <v>0</v>
      </c>
      <c r="V9">
        <f t="shared" si="7"/>
        <v>0</v>
      </c>
      <c r="W9">
        <f t="shared" si="7"/>
        <v>0</v>
      </c>
      <c r="X9">
        <f t="shared" si="7"/>
        <v>0</v>
      </c>
      <c r="Y9">
        <f t="shared" si="7"/>
        <v>0</v>
      </c>
      <c r="Z9">
        <f t="shared" si="7"/>
        <v>0</v>
      </c>
      <c r="AA9">
        <f t="shared" si="7"/>
        <v>0</v>
      </c>
      <c r="AB9">
        <f t="shared" si="7"/>
        <v>0</v>
      </c>
      <c r="AC9">
        <f t="shared" si="7"/>
        <v>0</v>
      </c>
      <c r="AD9">
        <f t="shared" si="7"/>
        <v>0</v>
      </c>
      <c r="AE9">
        <f t="shared" si="7"/>
        <v>0</v>
      </c>
      <c r="AF9">
        <f t="shared" si="7"/>
        <v>0</v>
      </c>
      <c r="AG9">
        <f t="shared" si="7"/>
        <v>0</v>
      </c>
      <c r="AH9">
        <f t="shared" si="7"/>
        <v>0</v>
      </c>
      <c r="AI9">
        <f t="shared" si="7"/>
        <v>0</v>
      </c>
      <c r="AJ9">
        <f t="shared" si="7"/>
        <v>0</v>
      </c>
    </row>
    <row r="10" spans="1:36">
      <c r="B10">
        <f t="shared" ref="B10:AJ10" si="8">B25</f>
        <v>0</v>
      </c>
      <c r="C10">
        <f t="shared" si="8"/>
        <v>0</v>
      </c>
      <c r="D10">
        <f t="shared" si="8"/>
        <v>0</v>
      </c>
      <c r="E10">
        <f t="shared" si="8"/>
        <v>0</v>
      </c>
      <c r="F10">
        <f t="shared" si="8"/>
        <v>0</v>
      </c>
      <c r="G10">
        <f t="shared" si="8"/>
        <v>0</v>
      </c>
      <c r="H10">
        <f t="shared" si="8"/>
        <v>0</v>
      </c>
      <c r="I10">
        <f t="shared" si="8"/>
        <v>0</v>
      </c>
      <c r="J10">
        <f t="shared" si="8"/>
        <v>0</v>
      </c>
      <c r="K10">
        <f t="shared" si="8"/>
        <v>0</v>
      </c>
      <c r="L10">
        <f t="shared" si="8"/>
        <v>0</v>
      </c>
      <c r="M10">
        <f t="shared" si="8"/>
        <v>0</v>
      </c>
      <c r="N10">
        <f t="shared" si="8"/>
        <v>0</v>
      </c>
      <c r="O10">
        <f t="shared" si="8"/>
        <v>0</v>
      </c>
      <c r="P10">
        <f t="shared" si="8"/>
        <v>0</v>
      </c>
      <c r="Q10">
        <f t="shared" si="8"/>
        <v>0</v>
      </c>
      <c r="R10">
        <f t="shared" si="8"/>
        <v>0</v>
      </c>
      <c r="S10">
        <f t="shared" si="8"/>
        <v>0</v>
      </c>
      <c r="T10">
        <f t="shared" si="8"/>
        <v>0</v>
      </c>
      <c r="U10">
        <f t="shared" si="8"/>
        <v>0</v>
      </c>
      <c r="V10">
        <f t="shared" si="8"/>
        <v>0</v>
      </c>
      <c r="W10">
        <f t="shared" si="8"/>
        <v>0</v>
      </c>
      <c r="X10">
        <f t="shared" si="8"/>
        <v>0</v>
      </c>
      <c r="Y10">
        <f t="shared" si="8"/>
        <v>0</v>
      </c>
      <c r="Z10">
        <f t="shared" si="8"/>
        <v>0</v>
      </c>
      <c r="AA10">
        <f t="shared" si="8"/>
        <v>0</v>
      </c>
      <c r="AB10">
        <f t="shared" si="8"/>
        <v>0</v>
      </c>
      <c r="AC10">
        <f t="shared" si="8"/>
        <v>0</v>
      </c>
      <c r="AD10">
        <f t="shared" si="8"/>
        <v>0</v>
      </c>
      <c r="AE10">
        <f t="shared" si="8"/>
        <v>0</v>
      </c>
      <c r="AF10">
        <f t="shared" si="8"/>
        <v>0</v>
      </c>
      <c r="AG10">
        <f t="shared" si="8"/>
        <v>0</v>
      </c>
      <c r="AH10">
        <f t="shared" si="8"/>
        <v>0</v>
      </c>
      <c r="AI10">
        <f t="shared" si="8"/>
        <v>0</v>
      </c>
      <c r="AJ10">
        <f t="shared" si="8"/>
        <v>0</v>
      </c>
    </row>
    <row r="11" spans="1:36">
      <c r="A11" t="str">
        <f t="shared" ref="A11:AJ11" si="9">A26</f>
        <v>total</v>
      </c>
      <c r="B11">
        <f t="shared" si="9"/>
        <v>4.6877980236486302E-2</v>
      </c>
      <c r="C11">
        <f t="shared" si="9"/>
        <v>4.8909233707073202E-2</v>
      </c>
      <c r="D11">
        <f t="shared" si="9"/>
        <v>5.0401749080511898E-2</v>
      </c>
      <c r="E11">
        <f t="shared" si="9"/>
        <v>5.2057858429197898E-2</v>
      </c>
      <c r="F11">
        <f t="shared" si="9"/>
        <v>5.2692500625711389E-2</v>
      </c>
      <c r="G11">
        <f t="shared" si="9"/>
        <v>5.3532210717601419E-2</v>
      </c>
      <c r="H11">
        <f t="shared" si="9"/>
        <v>5.4250535882423449E-2</v>
      </c>
      <c r="I11">
        <f t="shared" si="9"/>
        <v>5.5023383267635707E-2</v>
      </c>
      <c r="J11">
        <f t="shared" si="9"/>
        <v>5.576350642262716E-2</v>
      </c>
      <c r="K11">
        <f t="shared" si="9"/>
        <v>5.6523043329054987E-2</v>
      </c>
      <c r="L11">
        <f t="shared" si="9"/>
        <v>5.7220330646505856E-2</v>
      </c>
      <c r="M11">
        <f t="shared" si="9"/>
        <v>5.7854494031350914E-2</v>
      </c>
      <c r="N11">
        <f t="shared" si="9"/>
        <v>5.8465089370194331E-2</v>
      </c>
      <c r="O11">
        <f t="shared" si="9"/>
        <v>5.8996511481294749E-2</v>
      </c>
      <c r="P11">
        <f t="shared" si="9"/>
        <v>5.9475510654118956E-2</v>
      </c>
      <c r="Q11">
        <f t="shared" si="9"/>
        <v>5.9859910084442795E-2</v>
      </c>
      <c r="R11">
        <f t="shared" si="9"/>
        <v>6.0149156441362241E-2</v>
      </c>
      <c r="S11">
        <f t="shared" si="9"/>
        <v>6.0353709706887575E-2</v>
      </c>
      <c r="T11">
        <f t="shared" si="9"/>
        <v>6.0450848345297084E-2</v>
      </c>
      <c r="U11">
        <f t="shared" si="9"/>
        <v>6.044029547940518E-2</v>
      </c>
      <c r="V11">
        <f t="shared" si="9"/>
        <v>6.0421984427307028E-2</v>
      </c>
      <c r="W11">
        <f t="shared" si="9"/>
        <v>6.0362511157269962E-2</v>
      </c>
      <c r="X11">
        <f t="shared" si="9"/>
        <v>6.0261815116929685E-2</v>
      </c>
      <c r="Y11">
        <f t="shared" si="9"/>
        <v>6.0119835753921706E-2</v>
      </c>
      <c r="Z11">
        <f t="shared" si="9"/>
        <v>5.9936512515881772E-2</v>
      </c>
      <c r="AA11">
        <f t="shared" si="9"/>
        <v>5.9711784850445281E-2</v>
      </c>
      <c r="AB11">
        <f t="shared" si="9"/>
        <v>5.9445592205248039E-2</v>
      </c>
      <c r="AC11">
        <f t="shared" si="9"/>
        <v>5.9137874027925481E-2</v>
      </c>
      <c r="AD11">
        <f t="shared" si="9"/>
        <v>5.8788569766113415E-2</v>
      </c>
      <c r="AE11">
        <f t="shared" si="9"/>
        <v>5.8397618867447272E-2</v>
      </c>
      <c r="AF11">
        <f t="shared" si="9"/>
        <v>5.7964960779562855E-2</v>
      </c>
      <c r="AG11">
        <f t="shared" si="9"/>
        <v>5.7490534950095568E-2</v>
      </c>
      <c r="AH11">
        <f t="shared" si="9"/>
        <v>5.6974280826681052E-2</v>
      </c>
      <c r="AI11">
        <f t="shared" si="9"/>
        <v>5.6416137856955005E-2</v>
      </c>
      <c r="AJ11">
        <f t="shared" si="9"/>
        <v>5.5816045488553075E-2</v>
      </c>
    </row>
    <row r="16" spans="1:36">
      <c r="A16" s="96" t="s">
        <v>660</v>
      </c>
      <c r="B16" s="96">
        <v>2016</v>
      </c>
      <c r="C16" s="96">
        <v>2017</v>
      </c>
      <c r="D16" s="96">
        <v>2018</v>
      </c>
      <c r="E16" s="96">
        <v>2019</v>
      </c>
      <c r="F16" s="96">
        <v>2020</v>
      </c>
      <c r="G16" s="96">
        <v>2021</v>
      </c>
      <c r="H16" s="96">
        <v>2022</v>
      </c>
      <c r="I16" s="96">
        <v>2023</v>
      </c>
      <c r="J16" s="96">
        <v>2024</v>
      </c>
      <c r="K16" s="96">
        <v>2025</v>
      </c>
      <c r="L16" s="96">
        <v>2026</v>
      </c>
      <c r="M16" s="96">
        <v>2027</v>
      </c>
      <c r="N16" s="96">
        <v>2028</v>
      </c>
      <c r="O16" s="96">
        <v>2029</v>
      </c>
      <c r="P16" s="96">
        <v>2030</v>
      </c>
      <c r="Q16" s="96">
        <v>2031</v>
      </c>
      <c r="R16" s="96">
        <v>2032</v>
      </c>
      <c r="S16" s="96">
        <v>2033</v>
      </c>
      <c r="T16" s="96">
        <v>2034</v>
      </c>
      <c r="U16" s="96">
        <v>2035</v>
      </c>
      <c r="V16" s="96">
        <v>2036</v>
      </c>
      <c r="W16" s="96">
        <v>2037</v>
      </c>
      <c r="X16" s="96">
        <v>2038</v>
      </c>
      <c r="Y16" s="96">
        <v>2039</v>
      </c>
      <c r="Z16" s="96">
        <v>2040</v>
      </c>
      <c r="AA16" s="96">
        <v>2041</v>
      </c>
      <c r="AB16" s="96">
        <v>2042</v>
      </c>
      <c r="AC16" s="96">
        <v>2043</v>
      </c>
      <c r="AD16" s="96">
        <v>2044</v>
      </c>
      <c r="AE16" s="96">
        <v>2045</v>
      </c>
      <c r="AF16" s="96">
        <v>2046</v>
      </c>
      <c r="AG16" s="96">
        <v>2047</v>
      </c>
      <c r="AH16" s="96">
        <v>2048</v>
      </c>
      <c r="AI16" s="96">
        <v>2049</v>
      </c>
      <c r="AJ16" s="96">
        <v>2050</v>
      </c>
    </row>
    <row r="17" spans="1:36">
      <c r="A17" s="96" t="s">
        <v>644</v>
      </c>
      <c r="B17" s="96">
        <v>0</v>
      </c>
      <c r="C17" s="96">
        <v>0</v>
      </c>
      <c r="D17" s="96">
        <v>0</v>
      </c>
      <c r="E17" s="96">
        <v>0</v>
      </c>
      <c r="F17" s="22">
        <v>3.7939911101986598E-5</v>
      </c>
      <c r="G17" s="22">
        <v>7.8229674568217595E-5</v>
      </c>
      <c r="H17" s="22">
        <v>1.2070508767475001E-4</v>
      </c>
      <c r="I17" s="22">
        <v>1.65721737543704E-4</v>
      </c>
      <c r="J17" s="22">
        <v>2.13189180866764E-4</v>
      </c>
      <c r="K17" s="22">
        <v>2.63389759573384E-4</v>
      </c>
      <c r="L17" s="22">
        <v>3.16049384701752E-4</v>
      </c>
      <c r="M17" s="22">
        <v>3.7113248831891502E-4</v>
      </c>
      <c r="N17" s="22">
        <v>4.2889489617822899E-4</v>
      </c>
      <c r="O17" s="22">
        <v>4.8895206351044795E-4</v>
      </c>
      <c r="P17" s="22">
        <v>5.5146932233555404E-4</v>
      </c>
      <c r="Q17" s="22">
        <v>6.1600593522619801E-4</v>
      </c>
      <c r="R17" s="22">
        <v>6.8241500851814302E-4</v>
      </c>
      <c r="S17" s="22">
        <v>7.5067409399997404E-4</v>
      </c>
      <c r="T17" s="22">
        <v>8.2034666203137797E-4</v>
      </c>
      <c r="U17" s="22">
        <v>8.9121079125128295E-4</v>
      </c>
      <c r="V17" s="22">
        <v>9.6462647752813401E-4</v>
      </c>
      <c r="W17" s="22">
        <v>1.04014422428436E-3</v>
      </c>
      <c r="X17" s="22">
        <v>1.11776702176018E-3</v>
      </c>
      <c r="Y17" s="22">
        <v>1.19749786019581E-3</v>
      </c>
      <c r="Z17" s="22">
        <v>1.27933972983147E-3</v>
      </c>
      <c r="AA17" s="22">
        <v>1.36329562090738E-3</v>
      </c>
      <c r="AB17" s="22">
        <v>1.4493685236637399E-3</v>
      </c>
      <c r="AC17" s="22">
        <v>1.53756142834078E-3</v>
      </c>
      <c r="AD17" s="22">
        <v>1.6278773251787199E-3</v>
      </c>
      <c r="AE17" s="22">
        <v>1.7203192044177699E-3</v>
      </c>
      <c r="AF17" s="22">
        <v>1.8148900562981499E-3</v>
      </c>
      <c r="AG17" s="22">
        <v>1.9115928710600699E-3</v>
      </c>
      <c r="AH17" s="22">
        <v>2.01043063894375E-3</v>
      </c>
      <c r="AI17" s="22">
        <v>2.1114063501894102E-3</v>
      </c>
      <c r="AJ17" s="22">
        <v>2.21452299503727E-3</v>
      </c>
    </row>
    <row r="18" spans="1:36">
      <c r="A18" s="96" t="s">
        <v>667</v>
      </c>
      <c r="B18" s="96">
        <v>0</v>
      </c>
      <c r="C18" s="96">
        <v>0</v>
      </c>
      <c r="D18" s="96">
        <v>0</v>
      </c>
      <c r="E18" s="96">
        <v>0</v>
      </c>
      <c r="F18" s="96">
        <v>0</v>
      </c>
      <c r="G18" s="96">
        <v>0</v>
      </c>
      <c r="H18" s="96">
        <v>0</v>
      </c>
      <c r="I18" s="96">
        <v>0</v>
      </c>
      <c r="J18" s="96">
        <v>0</v>
      </c>
      <c r="K18" s="96">
        <v>0</v>
      </c>
      <c r="L18" s="96">
        <v>0</v>
      </c>
      <c r="M18" s="96">
        <v>0</v>
      </c>
      <c r="N18" s="96">
        <v>0</v>
      </c>
      <c r="O18" s="96">
        <v>0</v>
      </c>
      <c r="P18" s="96">
        <v>0</v>
      </c>
      <c r="Q18" s="96">
        <v>0</v>
      </c>
      <c r="R18" s="96">
        <v>0</v>
      </c>
      <c r="S18" s="96">
        <v>0</v>
      </c>
      <c r="T18" s="96">
        <v>0</v>
      </c>
      <c r="U18" s="96">
        <v>0</v>
      </c>
      <c r="V18" s="96">
        <v>0</v>
      </c>
      <c r="W18" s="96">
        <v>0</v>
      </c>
      <c r="X18" s="96">
        <v>0</v>
      </c>
      <c r="Y18" s="96">
        <v>0</v>
      </c>
      <c r="Z18" s="96">
        <v>0</v>
      </c>
      <c r="AA18" s="96">
        <v>0</v>
      </c>
      <c r="AB18" s="96">
        <v>0</v>
      </c>
      <c r="AC18" s="96">
        <v>0</v>
      </c>
      <c r="AD18" s="96">
        <v>0</v>
      </c>
      <c r="AE18" s="96">
        <v>0</v>
      </c>
      <c r="AF18" s="96">
        <v>0</v>
      </c>
      <c r="AG18" s="96">
        <v>0</v>
      </c>
      <c r="AH18" s="96">
        <v>0</v>
      </c>
      <c r="AI18" s="96">
        <v>0</v>
      </c>
      <c r="AJ18" s="96">
        <v>0</v>
      </c>
    </row>
    <row r="19" spans="1:36">
      <c r="A19" s="96" t="s">
        <v>668</v>
      </c>
      <c r="B19" s="96">
        <v>4.6877980236486302E-2</v>
      </c>
      <c r="C19" s="96">
        <v>4.8909233707073202E-2</v>
      </c>
      <c r="D19" s="96">
        <v>5.0401749080511898E-2</v>
      </c>
      <c r="E19" s="96">
        <v>5.2057858429197898E-2</v>
      </c>
      <c r="F19" s="96">
        <v>5.2654560714609402E-2</v>
      </c>
      <c r="G19" s="96">
        <v>5.34539810430332E-2</v>
      </c>
      <c r="H19" s="96">
        <v>5.4129830794748701E-2</v>
      </c>
      <c r="I19" s="96">
        <v>5.4857661530092E-2</v>
      </c>
      <c r="J19" s="96">
        <v>5.5550317241760398E-2</v>
      </c>
      <c r="K19" s="96">
        <v>5.6259653569481601E-2</v>
      </c>
      <c r="L19" s="96">
        <v>5.69042812618041E-2</v>
      </c>
      <c r="M19" s="96">
        <v>5.7483361543031998E-2</v>
      </c>
      <c r="N19" s="96">
        <v>5.8036194474016103E-2</v>
      </c>
      <c r="O19" s="96">
        <v>5.8507559417784301E-2</v>
      </c>
      <c r="P19" s="96">
        <v>5.8924041331783403E-2</v>
      </c>
      <c r="Q19" s="96">
        <v>5.9243904149216597E-2</v>
      </c>
      <c r="R19" s="96">
        <v>5.9466741432844097E-2</v>
      </c>
      <c r="S19" s="96">
        <v>5.96030356128876E-2</v>
      </c>
      <c r="T19" s="96">
        <v>5.9630501683265703E-2</v>
      </c>
      <c r="U19" s="96">
        <v>5.9549084688153897E-2</v>
      </c>
      <c r="V19" s="96">
        <v>5.9457357949778897E-2</v>
      </c>
      <c r="W19" s="96">
        <v>5.93223669329856E-2</v>
      </c>
      <c r="X19" s="96">
        <v>5.9144048095169502E-2</v>
      </c>
      <c r="Y19" s="96">
        <v>5.8922337893725897E-2</v>
      </c>
      <c r="Z19" s="96">
        <v>5.8657172786050302E-2</v>
      </c>
      <c r="AA19" s="96">
        <v>5.8348489229537899E-2</v>
      </c>
      <c r="AB19" s="96">
        <v>5.7996223681584302E-2</v>
      </c>
      <c r="AC19" s="96">
        <v>5.7600312599584702E-2</v>
      </c>
      <c r="AD19" s="96">
        <v>5.7160692440934698E-2</v>
      </c>
      <c r="AE19" s="96">
        <v>5.66772996630295E-2</v>
      </c>
      <c r="AF19" s="96">
        <v>5.6150070723264701E-2</v>
      </c>
      <c r="AG19" s="96">
        <v>5.55789420790355E-2</v>
      </c>
      <c r="AH19" s="96">
        <v>5.49638501877373E-2</v>
      </c>
      <c r="AI19" s="96">
        <v>5.4304731506765597E-2</v>
      </c>
      <c r="AJ19" s="96">
        <v>5.3601522493515803E-2</v>
      </c>
    </row>
    <row r="20" spans="1:36">
      <c r="A20" s="96" t="s">
        <v>669</v>
      </c>
      <c r="B20" s="96">
        <v>0</v>
      </c>
      <c r="C20" s="96">
        <v>0</v>
      </c>
      <c r="D20" s="96">
        <v>0</v>
      </c>
      <c r="E20" s="96">
        <v>0</v>
      </c>
      <c r="F20" s="96">
        <v>0</v>
      </c>
      <c r="G20" s="96">
        <v>0</v>
      </c>
      <c r="H20" s="96">
        <v>0</v>
      </c>
      <c r="I20" s="96">
        <v>0</v>
      </c>
      <c r="J20" s="96">
        <v>0</v>
      </c>
      <c r="K20" s="96">
        <v>0</v>
      </c>
      <c r="L20" s="96">
        <v>0</v>
      </c>
      <c r="M20" s="96">
        <v>0</v>
      </c>
      <c r="N20" s="96">
        <v>0</v>
      </c>
      <c r="O20" s="96">
        <v>0</v>
      </c>
      <c r="P20" s="96">
        <v>0</v>
      </c>
      <c r="Q20" s="96">
        <v>0</v>
      </c>
      <c r="R20" s="96">
        <v>0</v>
      </c>
      <c r="S20" s="96">
        <v>0</v>
      </c>
      <c r="T20" s="96">
        <v>0</v>
      </c>
      <c r="U20" s="96">
        <v>0</v>
      </c>
      <c r="V20" s="96">
        <v>0</v>
      </c>
      <c r="W20" s="96">
        <v>0</v>
      </c>
      <c r="X20" s="96">
        <v>0</v>
      </c>
      <c r="Y20" s="96">
        <v>0</v>
      </c>
      <c r="Z20" s="96">
        <v>0</v>
      </c>
      <c r="AA20" s="96">
        <v>0</v>
      </c>
      <c r="AB20" s="96">
        <v>0</v>
      </c>
      <c r="AC20" s="96">
        <v>0</v>
      </c>
      <c r="AD20" s="96">
        <v>0</v>
      </c>
      <c r="AE20" s="96">
        <v>0</v>
      </c>
      <c r="AF20" s="96">
        <v>0</v>
      </c>
      <c r="AG20" s="96">
        <v>0</v>
      </c>
      <c r="AH20" s="96">
        <v>0</v>
      </c>
      <c r="AI20" s="96">
        <v>0</v>
      </c>
      <c r="AJ20" s="96">
        <v>0</v>
      </c>
    </row>
    <row r="21" spans="1:36">
      <c r="A21" s="96" t="s">
        <v>670</v>
      </c>
      <c r="B21" s="96">
        <v>0</v>
      </c>
      <c r="C21" s="96">
        <v>0</v>
      </c>
      <c r="D21" s="96">
        <v>0</v>
      </c>
      <c r="E21" s="96">
        <v>0</v>
      </c>
      <c r="F21" s="96">
        <v>0</v>
      </c>
      <c r="G21" s="96">
        <v>0</v>
      </c>
      <c r="H21" s="96">
        <v>0</v>
      </c>
      <c r="I21" s="96">
        <v>0</v>
      </c>
      <c r="J21" s="96">
        <v>0</v>
      </c>
      <c r="K21" s="96">
        <v>0</v>
      </c>
      <c r="L21" s="96">
        <v>0</v>
      </c>
      <c r="M21" s="96">
        <v>0</v>
      </c>
      <c r="N21" s="96">
        <v>0</v>
      </c>
      <c r="O21" s="96">
        <v>0</v>
      </c>
      <c r="P21" s="96">
        <v>0</v>
      </c>
      <c r="Q21" s="96">
        <v>0</v>
      </c>
      <c r="R21" s="96">
        <v>0</v>
      </c>
      <c r="S21" s="96">
        <v>0</v>
      </c>
      <c r="T21" s="96">
        <v>0</v>
      </c>
      <c r="U21" s="96">
        <v>0</v>
      </c>
      <c r="V21" s="96">
        <v>0</v>
      </c>
      <c r="W21" s="96">
        <v>0</v>
      </c>
      <c r="X21" s="96">
        <v>0</v>
      </c>
      <c r="Y21" s="96">
        <v>0</v>
      </c>
      <c r="Z21" s="96">
        <v>0</v>
      </c>
      <c r="AA21" s="96">
        <v>0</v>
      </c>
      <c r="AB21" s="96">
        <v>0</v>
      </c>
      <c r="AC21" s="96">
        <v>0</v>
      </c>
      <c r="AD21" s="96">
        <v>0</v>
      </c>
      <c r="AE21" s="96">
        <v>0</v>
      </c>
      <c r="AF21" s="96">
        <v>0</v>
      </c>
      <c r="AG21" s="96">
        <v>0</v>
      </c>
      <c r="AH21" s="96">
        <v>0</v>
      </c>
      <c r="AI21" s="96">
        <v>0</v>
      </c>
      <c r="AJ21" s="96">
        <v>0</v>
      </c>
    </row>
    <row r="22" spans="1:36">
      <c r="A22" s="96" t="s">
        <v>671</v>
      </c>
      <c r="B22" s="96">
        <v>0</v>
      </c>
      <c r="C22" s="96">
        <v>0</v>
      </c>
      <c r="D22" s="96">
        <v>0</v>
      </c>
      <c r="E22" s="96">
        <v>0</v>
      </c>
      <c r="F22" s="96">
        <v>0</v>
      </c>
      <c r="G22" s="96">
        <v>0</v>
      </c>
      <c r="H22" s="96">
        <v>0</v>
      </c>
      <c r="I22" s="96">
        <v>0</v>
      </c>
      <c r="J22" s="96">
        <v>0</v>
      </c>
      <c r="K22" s="96">
        <v>0</v>
      </c>
      <c r="L22" s="96">
        <v>0</v>
      </c>
      <c r="M22" s="96">
        <v>0</v>
      </c>
      <c r="N22" s="96">
        <v>0</v>
      </c>
      <c r="O22" s="96">
        <v>0</v>
      </c>
      <c r="P22" s="96">
        <v>0</v>
      </c>
      <c r="Q22" s="96">
        <v>0</v>
      </c>
      <c r="R22" s="96">
        <v>0</v>
      </c>
      <c r="S22" s="96">
        <v>0</v>
      </c>
      <c r="T22" s="96">
        <v>0</v>
      </c>
      <c r="U22" s="96">
        <v>0</v>
      </c>
      <c r="V22" s="96">
        <v>0</v>
      </c>
      <c r="W22" s="96">
        <v>0</v>
      </c>
      <c r="X22" s="96">
        <v>0</v>
      </c>
      <c r="Y22" s="96">
        <v>0</v>
      </c>
      <c r="Z22" s="96">
        <v>0</v>
      </c>
      <c r="AA22" s="96">
        <v>0</v>
      </c>
      <c r="AB22" s="96">
        <v>0</v>
      </c>
      <c r="AC22" s="96">
        <v>0</v>
      </c>
      <c r="AD22" s="96">
        <v>0</v>
      </c>
      <c r="AE22" s="96">
        <v>0</v>
      </c>
      <c r="AF22" s="96">
        <v>0</v>
      </c>
      <c r="AG22" s="96">
        <v>0</v>
      </c>
      <c r="AH22" s="96">
        <v>0</v>
      </c>
      <c r="AI22" s="96">
        <v>0</v>
      </c>
      <c r="AJ22" s="96">
        <v>0</v>
      </c>
    </row>
    <row r="23" spans="1:36">
      <c r="A23" s="96" t="s">
        <v>672</v>
      </c>
      <c r="B23" s="96">
        <v>0</v>
      </c>
      <c r="C23" s="96">
        <v>0</v>
      </c>
      <c r="D23" s="96">
        <v>0</v>
      </c>
      <c r="E23" s="96">
        <v>0</v>
      </c>
      <c r="F23" s="96">
        <v>0</v>
      </c>
      <c r="G23" s="96">
        <v>0</v>
      </c>
      <c r="H23" s="96">
        <v>0</v>
      </c>
      <c r="I23" s="96">
        <v>0</v>
      </c>
      <c r="J23" s="96">
        <v>0</v>
      </c>
      <c r="K23" s="96">
        <v>0</v>
      </c>
      <c r="L23" s="96">
        <v>0</v>
      </c>
      <c r="M23" s="96">
        <v>0</v>
      </c>
      <c r="N23" s="96">
        <v>0</v>
      </c>
      <c r="O23" s="96">
        <v>0</v>
      </c>
      <c r="P23" s="96">
        <v>0</v>
      </c>
      <c r="Q23" s="96">
        <v>0</v>
      </c>
      <c r="R23" s="96">
        <v>0</v>
      </c>
      <c r="S23" s="96">
        <v>0</v>
      </c>
      <c r="T23" s="96">
        <v>0</v>
      </c>
      <c r="U23" s="96">
        <v>0</v>
      </c>
      <c r="V23" s="96">
        <v>0</v>
      </c>
      <c r="W23" s="96">
        <v>0</v>
      </c>
      <c r="X23" s="96">
        <v>0</v>
      </c>
      <c r="Y23" s="96">
        <v>0</v>
      </c>
      <c r="Z23" s="96">
        <v>0</v>
      </c>
      <c r="AA23" s="96">
        <v>0</v>
      </c>
      <c r="AB23" s="96">
        <v>0</v>
      </c>
      <c r="AC23" s="96">
        <v>0</v>
      </c>
      <c r="AD23" s="96">
        <v>0</v>
      </c>
      <c r="AE23" s="96">
        <v>0</v>
      </c>
      <c r="AF23" s="96">
        <v>0</v>
      </c>
      <c r="AG23" s="96">
        <v>0</v>
      </c>
      <c r="AH23" s="96">
        <v>0</v>
      </c>
      <c r="AI23" s="96">
        <v>0</v>
      </c>
      <c r="AJ23" s="96">
        <v>0</v>
      </c>
    </row>
    <row r="24" spans="1:36">
      <c r="A24" s="96" t="s">
        <v>673</v>
      </c>
      <c r="B24" s="96">
        <v>0</v>
      </c>
      <c r="C24" s="96">
        <v>0</v>
      </c>
      <c r="D24" s="96">
        <v>0</v>
      </c>
      <c r="E24" s="96">
        <v>0</v>
      </c>
      <c r="F24" s="96">
        <v>0</v>
      </c>
      <c r="G24" s="96">
        <v>0</v>
      </c>
      <c r="H24" s="96">
        <v>0</v>
      </c>
      <c r="I24" s="96">
        <v>0</v>
      </c>
      <c r="J24" s="96">
        <v>0</v>
      </c>
      <c r="K24" s="96">
        <v>0</v>
      </c>
      <c r="L24" s="96">
        <v>0</v>
      </c>
      <c r="M24" s="96">
        <v>0</v>
      </c>
      <c r="N24" s="96">
        <v>0</v>
      </c>
      <c r="O24" s="96">
        <v>0</v>
      </c>
      <c r="P24" s="96">
        <v>0</v>
      </c>
      <c r="Q24" s="96">
        <v>0</v>
      </c>
      <c r="R24" s="96">
        <v>0</v>
      </c>
      <c r="S24" s="96">
        <v>0</v>
      </c>
      <c r="T24" s="96">
        <v>0</v>
      </c>
      <c r="U24" s="96">
        <v>0</v>
      </c>
      <c r="V24" s="96">
        <v>0</v>
      </c>
      <c r="W24" s="96">
        <v>0</v>
      </c>
      <c r="X24" s="96">
        <v>0</v>
      </c>
      <c r="Y24" s="96">
        <v>0</v>
      </c>
      <c r="Z24" s="96">
        <v>0</v>
      </c>
      <c r="AA24" s="96">
        <v>0</v>
      </c>
      <c r="AB24" s="96">
        <v>0</v>
      </c>
      <c r="AC24" s="96">
        <v>0</v>
      </c>
      <c r="AD24" s="96">
        <v>0</v>
      </c>
      <c r="AE24" s="96">
        <v>0</v>
      </c>
      <c r="AF24" s="96">
        <v>0</v>
      </c>
      <c r="AG24" s="96">
        <v>0</v>
      </c>
      <c r="AH24" s="96">
        <v>0</v>
      </c>
      <c r="AI24" s="96">
        <v>0</v>
      </c>
      <c r="AJ24" s="96">
        <v>0</v>
      </c>
    </row>
    <row r="26" spans="1:36">
      <c r="A26" t="s">
        <v>716</v>
      </c>
      <c r="B26">
        <f>SUM(B17:B24)</f>
        <v>4.6877980236486302E-2</v>
      </c>
      <c r="C26" s="96">
        <f t="shared" ref="C26:AJ26" si="10">SUM(C17:C24)</f>
        <v>4.8909233707073202E-2</v>
      </c>
      <c r="D26" s="96">
        <f t="shared" si="10"/>
        <v>5.0401749080511898E-2</v>
      </c>
      <c r="E26" s="96">
        <f t="shared" si="10"/>
        <v>5.2057858429197898E-2</v>
      </c>
      <c r="F26" s="96">
        <f t="shared" si="10"/>
        <v>5.2692500625711389E-2</v>
      </c>
      <c r="G26" s="96">
        <f t="shared" si="10"/>
        <v>5.3532210717601419E-2</v>
      </c>
      <c r="H26" s="96">
        <f t="shared" si="10"/>
        <v>5.4250535882423449E-2</v>
      </c>
      <c r="I26" s="96">
        <f t="shared" si="10"/>
        <v>5.5023383267635707E-2</v>
      </c>
      <c r="J26" s="96">
        <f t="shared" si="10"/>
        <v>5.576350642262716E-2</v>
      </c>
      <c r="K26" s="96">
        <f t="shared" si="10"/>
        <v>5.6523043329054987E-2</v>
      </c>
      <c r="L26" s="96">
        <f t="shared" si="10"/>
        <v>5.7220330646505856E-2</v>
      </c>
      <c r="M26" s="96">
        <f t="shared" si="10"/>
        <v>5.7854494031350914E-2</v>
      </c>
      <c r="N26" s="96">
        <f t="shared" si="10"/>
        <v>5.8465089370194331E-2</v>
      </c>
      <c r="O26" s="96">
        <f t="shared" si="10"/>
        <v>5.8996511481294749E-2</v>
      </c>
      <c r="P26" s="96">
        <f t="shared" si="10"/>
        <v>5.9475510654118956E-2</v>
      </c>
      <c r="Q26" s="96">
        <f t="shared" si="10"/>
        <v>5.9859910084442795E-2</v>
      </c>
      <c r="R26" s="96">
        <f t="shared" si="10"/>
        <v>6.0149156441362241E-2</v>
      </c>
      <c r="S26" s="96">
        <f t="shared" si="10"/>
        <v>6.0353709706887575E-2</v>
      </c>
      <c r="T26" s="96">
        <f t="shared" si="10"/>
        <v>6.0450848345297084E-2</v>
      </c>
      <c r="U26" s="96">
        <f t="shared" si="10"/>
        <v>6.044029547940518E-2</v>
      </c>
      <c r="V26" s="96">
        <f>SUM(V17:V24)</f>
        <v>6.0421984427307028E-2</v>
      </c>
      <c r="W26" s="96">
        <f t="shared" si="10"/>
        <v>6.0362511157269962E-2</v>
      </c>
      <c r="X26" s="96">
        <f t="shared" si="10"/>
        <v>6.0261815116929685E-2</v>
      </c>
      <c r="Y26" s="96">
        <f t="shared" si="10"/>
        <v>6.0119835753921706E-2</v>
      </c>
      <c r="Z26" s="96">
        <f t="shared" si="10"/>
        <v>5.9936512515881772E-2</v>
      </c>
      <c r="AA26" s="96">
        <f t="shared" si="10"/>
        <v>5.9711784850445281E-2</v>
      </c>
      <c r="AB26" s="96">
        <f t="shared" si="10"/>
        <v>5.9445592205248039E-2</v>
      </c>
      <c r="AC26" s="96">
        <f t="shared" si="10"/>
        <v>5.9137874027925481E-2</v>
      </c>
      <c r="AD26" s="96">
        <f t="shared" si="10"/>
        <v>5.8788569766113415E-2</v>
      </c>
      <c r="AE26" s="96">
        <f t="shared" si="10"/>
        <v>5.8397618867447272E-2</v>
      </c>
      <c r="AF26" s="96">
        <f t="shared" si="10"/>
        <v>5.7964960779562855E-2</v>
      </c>
      <c r="AG26" s="96">
        <f t="shared" si="10"/>
        <v>5.7490534950095568E-2</v>
      </c>
      <c r="AH26" s="96">
        <f t="shared" si="10"/>
        <v>5.6974280826681052E-2</v>
      </c>
      <c r="AI26" s="96">
        <f t="shared" si="10"/>
        <v>5.6416137856955005E-2</v>
      </c>
      <c r="AJ26" s="96">
        <f t="shared" si="10"/>
        <v>5.5816045488553075E-2</v>
      </c>
    </row>
    <row r="34" spans="1:36">
      <c r="A34" s="94" t="s">
        <v>705</v>
      </c>
      <c r="B34" s="94"/>
      <c r="C34" s="94"/>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96"/>
    </row>
    <row r="35" spans="1:36">
      <c r="A35" s="96" t="s">
        <v>660</v>
      </c>
      <c r="B35" s="96">
        <v>2016</v>
      </c>
      <c r="C35" s="96">
        <v>2017</v>
      </c>
      <c r="D35" s="96">
        <v>2018</v>
      </c>
      <c r="E35" s="96">
        <v>2019</v>
      </c>
      <c r="F35" s="96">
        <v>2020</v>
      </c>
      <c r="G35" s="96">
        <v>2021</v>
      </c>
      <c r="H35" s="96">
        <v>2022</v>
      </c>
      <c r="I35" s="96">
        <v>2023</v>
      </c>
      <c r="J35" s="96">
        <v>2024</v>
      </c>
      <c r="K35" s="96">
        <v>2025</v>
      </c>
      <c r="L35" s="96">
        <v>2026</v>
      </c>
      <c r="M35" s="96">
        <v>2027</v>
      </c>
      <c r="N35" s="96">
        <v>2028</v>
      </c>
      <c r="O35" s="96">
        <v>2029</v>
      </c>
      <c r="P35" s="96">
        <v>2030</v>
      </c>
      <c r="Q35" s="96">
        <v>2031</v>
      </c>
      <c r="R35" s="96">
        <v>2032</v>
      </c>
      <c r="S35" s="96">
        <v>2033</v>
      </c>
      <c r="T35" s="96">
        <v>2034</v>
      </c>
      <c r="U35" s="96">
        <v>2035</v>
      </c>
      <c r="V35" s="96">
        <v>2036</v>
      </c>
      <c r="W35" s="96">
        <v>2037</v>
      </c>
      <c r="X35" s="96">
        <v>2038</v>
      </c>
      <c r="Y35" s="96">
        <v>2039</v>
      </c>
      <c r="Z35" s="96">
        <v>2040</v>
      </c>
      <c r="AA35" s="96">
        <v>2041</v>
      </c>
      <c r="AB35" s="96">
        <v>2042</v>
      </c>
      <c r="AC35" s="96">
        <v>2043</v>
      </c>
      <c r="AD35" s="96">
        <v>2044</v>
      </c>
      <c r="AE35" s="96">
        <v>2045</v>
      </c>
      <c r="AF35" s="96">
        <v>2046</v>
      </c>
      <c r="AG35" s="96">
        <v>2047</v>
      </c>
      <c r="AH35" s="96">
        <v>2048</v>
      </c>
      <c r="AI35" s="96">
        <v>2049</v>
      </c>
      <c r="AJ35" s="96">
        <v>2050</v>
      </c>
    </row>
    <row r="36" spans="1:36">
      <c r="A36" s="96" t="s">
        <v>644</v>
      </c>
      <c r="B36" s="96">
        <v>0</v>
      </c>
      <c r="C36" s="96">
        <v>0</v>
      </c>
      <c r="D36" s="96">
        <v>0</v>
      </c>
      <c r="E36" s="96">
        <v>0</v>
      </c>
      <c r="F36" s="96">
        <v>0</v>
      </c>
      <c r="G36" s="96">
        <v>0</v>
      </c>
      <c r="H36" s="96">
        <v>0</v>
      </c>
      <c r="I36" s="96">
        <v>0</v>
      </c>
      <c r="J36" s="96">
        <v>0</v>
      </c>
      <c r="K36" s="96">
        <v>0</v>
      </c>
      <c r="L36" s="96">
        <v>0</v>
      </c>
      <c r="M36" s="96">
        <v>0</v>
      </c>
      <c r="N36" s="96">
        <v>0</v>
      </c>
      <c r="O36" s="96">
        <v>0</v>
      </c>
      <c r="P36" s="96">
        <v>0</v>
      </c>
      <c r="Q36" s="96">
        <v>0</v>
      </c>
      <c r="R36" s="96">
        <v>0</v>
      </c>
      <c r="S36" s="96">
        <v>0</v>
      </c>
      <c r="T36" s="96">
        <v>0</v>
      </c>
      <c r="U36" s="96">
        <v>0</v>
      </c>
      <c r="V36" s="96">
        <v>0</v>
      </c>
      <c r="W36" s="96">
        <v>0</v>
      </c>
      <c r="X36" s="96">
        <v>0</v>
      </c>
      <c r="Y36" s="96">
        <v>0</v>
      </c>
      <c r="Z36" s="96">
        <v>0</v>
      </c>
      <c r="AA36" s="96">
        <v>0</v>
      </c>
      <c r="AB36" s="96">
        <v>0</v>
      </c>
      <c r="AC36" s="96">
        <v>0</v>
      </c>
      <c r="AD36" s="96">
        <v>0</v>
      </c>
      <c r="AE36" s="96">
        <v>0</v>
      </c>
      <c r="AF36" s="96">
        <v>0</v>
      </c>
      <c r="AG36" s="96">
        <v>0</v>
      </c>
      <c r="AH36" s="96">
        <v>0</v>
      </c>
      <c r="AI36" s="96">
        <v>0</v>
      </c>
      <c r="AJ36" s="96">
        <v>0</v>
      </c>
    </row>
    <row r="37" spans="1:36">
      <c r="A37" s="96" t="s">
        <v>667</v>
      </c>
      <c r="B37" s="96">
        <v>0</v>
      </c>
      <c r="C37" s="96">
        <v>0</v>
      </c>
      <c r="D37" s="96">
        <v>0</v>
      </c>
      <c r="E37" s="96">
        <v>0</v>
      </c>
      <c r="F37" s="96">
        <v>0</v>
      </c>
      <c r="G37" s="96">
        <v>0</v>
      </c>
      <c r="H37" s="96">
        <v>0</v>
      </c>
      <c r="I37" s="96">
        <v>0</v>
      </c>
      <c r="J37" s="96">
        <v>0</v>
      </c>
      <c r="K37" s="96">
        <v>0</v>
      </c>
      <c r="L37" s="96">
        <v>0</v>
      </c>
      <c r="M37" s="96">
        <v>0</v>
      </c>
      <c r="N37" s="96">
        <v>0</v>
      </c>
      <c r="O37" s="96">
        <v>0</v>
      </c>
      <c r="P37" s="96">
        <v>0</v>
      </c>
      <c r="Q37" s="96">
        <v>0</v>
      </c>
      <c r="R37" s="96">
        <v>0</v>
      </c>
      <c r="S37" s="96">
        <v>0</v>
      </c>
      <c r="T37" s="96">
        <v>0</v>
      </c>
      <c r="U37" s="96">
        <v>0</v>
      </c>
      <c r="V37" s="96">
        <v>0</v>
      </c>
      <c r="W37" s="96">
        <v>0</v>
      </c>
      <c r="X37" s="96">
        <v>0</v>
      </c>
      <c r="Y37" s="96">
        <v>0</v>
      </c>
      <c r="Z37" s="96">
        <v>0</v>
      </c>
      <c r="AA37" s="96">
        <v>0</v>
      </c>
      <c r="AB37" s="96">
        <v>0</v>
      </c>
      <c r="AC37" s="96">
        <v>0</v>
      </c>
      <c r="AD37" s="96">
        <v>0</v>
      </c>
      <c r="AE37" s="96">
        <v>0</v>
      </c>
      <c r="AF37" s="96">
        <v>0</v>
      </c>
      <c r="AG37" s="96">
        <v>0</v>
      </c>
      <c r="AH37" s="96">
        <v>0</v>
      </c>
      <c r="AI37" s="96">
        <v>0</v>
      </c>
      <c r="AJ37" s="96">
        <v>0</v>
      </c>
    </row>
    <row r="38" spans="1:36">
      <c r="A38" s="96" t="s">
        <v>668</v>
      </c>
      <c r="B38" s="96">
        <v>4.6877980236486302E-2</v>
      </c>
      <c r="C38" s="96">
        <v>4.8909233707073202E-2</v>
      </c>
      <c r="D38" s="96">
        <v>5.0401749080511898E-2</v>
      </c>
      <c r="E38" s="96">
        <v>5.2057858429197898E-2</v>
      </c>
      <c r="F38" s="96">
        <v>5.3460783825526603E-2</v>
      </c>
      <c r="G38" s="96">
        <v>5.5116361627607899E-2</v>
      </c>
      <c r="H38" s="96">
        <v>5.6694813907837198E-2</v>
      </c>
      <c r="I38" s="96">
        <v>5.8379248452895799E-2</v>
      </c>
      <c r="J38" s="96">
        <v>6.0080587335179098E-2</v>
      </c>
      <c r="K38" s="96">
        <v>6.1856685960416102E-2</v>
      </c>
      <c r="L38" s="96">
        <v>6.3620330686716395E-2</v>
      </c>
      <c r="M38" s="96">
        <v>6.5369926919808904E-2</v>
      </c>
      <c r="N38" s="96">
        <v>6.7150211017803496E-2</v>
      </c>
      <c r="O38" s="96">
        <v>6.8897790767381298E-2</v>
      </c>
      <c r="P38" s="96">
        <v>7.0642764431413999E-2</v>
      </c>
      <c r="Q38" s="96">
        <v>7.2334030272773298E-2</v>
      </c>
      <c r="R38" s="96">
        <v>7.3968060363854699E-2</v>
      </c>
      <c r="S38" s="96">
        <v>7.5554860110387007E-2</v>
      </c>
      <c r="T38" s="96">
        <v>7.7062868251432506E-2</v>
      </c>
      <c r="U38" s="96">
        <v>7.8487314002243694E-2</v>
      </c>
      <c r="V38" s="96">
        <v>7.9955670597251796E-2</v>
      </c>
      <c r="W38" s="96">
        <v>8.14254316990283E-2</v>
      </c>
      <c r="X38" s="96">
        <v>8.28965973075734E-2</v>
      </c>
      <c r="Y38" s="96">
        <v>8.4369167422886998E-2</v>
      </c>
      <c r="Z38" s="96">
        <v>8.5843142044969095E-2</v>
      </c>
      <c r="AA38" s="96">
        <v>8.7318521173819705E-2</v>
      </c>
      <c r="AB38" s="96">
        <v>8.8795304809438799E-2</v>
      </c>
      <c r="AC38" s="96">
        <v>9.0273492951826406E-2</v>
      </c>
      <c r="AD38" s="96">
        <v>9.1753085600982595E-2</v>
      </c>
      <c r="AE38" s="96">
        <v>9.3234082756907199E-2</v>
      </c>
      <c r="AF38" s="96">
        <v>9.4716484419600303E-2</v>
      </c>
      <c r="AG38" s="96">
        <v>9.6200290589062001E-2</v>
      </c>
      <c r="AH38" s="96">
        <v>9.7685501265292102E-2</v>
      </c>
      <c r="AI38" s="96">
        <v>9.9172116448290798E-2</v>
      </c>
      <c r="AJ38" s="96">
        <v>0.10066013613805801</v>
      </c>
    </row>
    <row r="39" spans="1:36">
      <c r="A39" s="96" t="s">
        <v>669</v>
      </c>
      <c r="B39" s="96">
        <v>0</v>
      </c>
      <c r="C39" s="96">
        <v>0</v>
      </c>
      <c r="D39" s="96">
        <v>0</v>
      </c>
      <c r="E39" s="96">
        <v>0</v>
      </c>
      <c r="F39" s="96">
        <v>0</v>
      </c>
      <c r="G39" s="96">
        <v>0</v>
      </c>
      <c r="H39" s="96">
        <v>0</v>
      </c>
      <c r="I39" s="96">
        <v>0</v>
      </c>
      <c r="J39" s="96">
        <v>0</v>
      </c>
      <c r="K39" s="96">
        <v>0</v>
      </c>
      <c r="L39" s="96">
        <v>0</v>
      </c>
      <c r="M39" s="96">
        <v>0</v>
      </c>
      <c r="N39" s="96">
        <v>0</v>
      </c>
      <c r="O39" s="96">
        <v>0</v>
      </c>
      <c r="P39" s="96">
        <v>0</v>
      </c>
      <c r="Q39" s="96">
        <v>0</v>
      </c>
      <c r="R39" s="96">
        <v>0</v>
      </c>
      <c r="S39" s="96">
        <v>0</v>
      </c>
      <c r="T39" s="96">
        <v>0</v>
      </c>
      <c r="U39" s="96">
        <v>0</v>
      </c>
      <c r="V39" s="96">
        <v>0</v>
      </c>
      <c r="W39" s="96">
        <v>0</v>
      </c>
      <c r="X39" s="96">
        <v>0</v>
      </c>
      <c r="Y39" s="96">
        <v>0</v>
      </c>
      <c r="Z39" s="96">
        <v>0</v>
      </c>
      <c r="AA39" s="96">
        <v>0</v>
      </c>
      <c r="AB39" s="96">
        <v>0</v>
      </c>
      <c r="AC39" s="96">
        <v>0</v>
      </c>
      <c r="AD39" s="96">
        <v>0</v>
      </c>
      <c r="AE39" s="96">
        <v>0</v>
      </c>
      <c r="AF39" s="96">
        <v>0</v>
      </c>
      <c r="AG39" s="96">
        <v>0</v>
      </c>
      <c r="AH39" s="96">
        <v>0</v>
      </c>
      <c r="AI39" s="96">
        <v>0</v>
      </c>
      <c r="AJ39" s="96">
        <v>0</v>
      </c>
    </row>
    <row r="40" spans="1:36">
      <c r="A40" s="96" t="s">
        <v>670</v>
      </c>
      <c r="B40" s="96">
        <v>0</v>
      </c>
      <c r="C40" s="96">
        <v>0</v>
      </c>
      <c r="D40" s="96">
        <v>0</v>
      </c>
      <c r="E40" s="96">
        <v>0</v>
      </c>
      <c r="F40" s="96">
        <v>0</v>
      </c>
      <c r="G40" s="96">
        <v>0</v>
      </c>
      <c r="H40" s="96">
        <v>0</v>
      </c>
      <c r="I40" s="96">
        <v>0</v>
      </c>
      <c r="J40" s="96">
        <v>0</v>
      </c>
      <c r="K40" s="96">
        <v>0</v>
      </c>
      <c r="L40" s="96">
        <v>0</v>
      </c>
      <c r="M40" s="96">
        <v>0</v>
      </c>
      <c r="N40" s="96">
        <v>0</v>
      </c>
      <c r="O40" s="96">
        <v>0</v>
      </c>
      <c r="P40" s="96">
        <v>0</v>
      </c>
      <c r="Q40" s="96">
        <v>0</v>
      </c>
      <c r="R40" s="96">
        <v>0</v>
      </c>
      <c r="S40" s="96">
        <v>0</v>
      </c>
      <c r="T40" s="96">
        <v>0</v>
      </c>
      <c r="U40" s="96">
        <v>0</v>
      </c>
      <c r="V40" s="96">
        <v>0</v>
      </c>
      <c r="W40" s="96">
        <v>0</v>
      </c>
      <c r="X40" s="96">
        <v>0</v>
      </c>
      <c r="Y40" s="96">
        <v>0</v>
      </c>
      <c r="Z40" s="96">
        <v>0</v>
      </c>
      <c r="AA40" s="96">
        <v>0</v>
      </c>
      <c r="AB40" s="96">
        <v>0</v>
      </c>
      <c r="AC40" s="96">
        <v>0</v>
      </c>
      <c r="AD40" s="96">
        <v>0</v>
      </c>
      <c r="AE40" s="96">
        <v>0</v>
      </c>
      <c r="AF40" s="96">
        <v>0</v>
      </c>
      <c r="AG40" s="96">
        <v>0</v>
      </c>
      <c r="AH40" s="96">
        <v>0</v>
      </c>
      <c r="AI40" s="96">
        <v>0</v>
      </c>
      <c r="AJ40" s="96">
        <v>0</v>
      </c>
    </row>
    <row r="41" spans="1:36">
      <c r="A41" s="96" t="s">
        <v>671</v>
      </c>
      <c r="B41" s="96">
        <v>0</v>
      </c>
      <c r="C41" s="96">
        <v>0</v>
      </c>
      <c r="D41" s="96">
        <v>0</v>
      </c>
      <c r="E41" s="96">
        <v>0</v>
      </c>
      <c r="F41" s="96">
        <v>0</v>
      </c>
      <c r="G41" s="96">
        <v>0</v>
      </c>
      <c r="H41" s="96">
        <v>0</v>
      </c>
      <c r="I41" s="96">
        <v>0</v>
      </c>
      <c r="J41" s="96">
        <v>0</v>
      </c>
      <c r="K41" s="96">
        <v>0</v>
      </c>
      <c r="L41" s="96">
        <v>0</v>
      </c>
      <c r="M41" s="96">
        <v>0</v>
      </c>
      <c r="N41" s="96">
        <v>0</v>
      </c>
      <c r="O41" s="96">
        <v>0</v>
      </c>
      <c r="P41" s="96">
        <v>0</v>
      </c>
      <c r="Q41" s="96">
        <v>0</v>
      </c>
      <c r="R41" s="96">
        <v>0</v>
      </c>
      <c r="S41" s="96">
        <v>0</v>
      </c>
      <c r="T41" s="96">
        <v>0</v>
      </c>
      <c r="U41" s="96">
        <v>0</v>
      </c>
      <c r="V41" s="96">
        <v>0</v>
      </c>
      <c r="W41" s="96">
        <v>0</v>
      </c>
      <c r="X41" s="96">
        <v>0</v>
      </c>
      <c r="Y41" s="96">
        <v>0</v>
      </c>
      <c r="Z41" s="96">
        <v>0</v>
      </c>
      <c r="AA41" s="96">
        <v>0</v>
      </c>
      <c r="AB41" s="96">
        <v>0</v>
      </c>
      <c r="AC41" s="96">
        <v>0</v>
      </c>
      <c r="AD41" s="96">
        <v>0</v>
      </c>
      <c r="AE41" s="96">
        <v>0</v>
      </c>
      <c r="AF41" s="96">
        <v>0</v>
      </c>
      <c r="AG41" s="96">
        <v>0</v>
      </c>
      <c r="AH41" s="96">
        <v>0</v>
      </c>
      <c r="AI41" s="96">
        <v>0</v>
      </c>
      <c r="AJ41" s="96">
        <v>0</v>
      </c>
    </row>
    <row r="42" spans="1:36">
      <c r="A42" s="96" t="s">
        <v>672</v>
      </c>
      <c r="B42" s="96">
        <v>0</v>
      </c>
      <c r="C42" s="96">
        <v>0</v>
      </c>
      <c r="D42" s="96">
        <v>0</v>
      </c>
      <c r="E42" s="96">
        <v>0</v>
      </c>
      <c r="F42" s="96">
        <v>0</v>
      </c>
      <c r="G42" s="96">
        <v>0</v>
      </c>
      <c r="H42" s="96">
        <v>0</v>
      </c>
      <c r="I42" s="96">
        <v>0</v>
      </c>
      <c r="J42" s="96">
        <v>0</v>
      </c>
      <c r="K42" s="96">
        <v>0</v>
      </c>
      <c r="L42" s="96">
        <v>0</v>
      </c>
      <c r="M42" s="96">
        <v>0</v>
      </c>
      <c r="N42" s="96">
        <v>0</v>
      </c>
      <c r="O42" s="96">
        <v>0</v>
      </c>
      <c r="P42" s="96">
        <v>0</v>
      </c>
      <c r="Q42" s="96">
        <v>0</v>
      </c>
      <c r="R42" s="96">
        <v>0</v>
      </c>
      <c r="S42" s="96">
        <v>0</v>
      </c>
      <c r="T42" s="96">
        <v>0</v>
      </c>
      <c r="U42" s="96">
        <v>0</v>
      </c>
      <c r="V42" s="96">
        <v>0</v>
      </c>
      <c r="W42" s="96">
        <v>0</v>
      </c>
      <c r="X42" s="96">
        <v>0</v>
      </c>
      <c r="Y42" s="96">
        <v>0</v>
      </c>
      <c r="Z42" s="96">
        <v>0</v>
      </c>
      <c r="AA42" s="96">
        <v>0</v>
      </c>
      <c r="AB42" s="96">
        <v>0</v>
      </c>
      <c r="AC42" s="96">
        <v>0</v>
      </c>
      <c r="AD42" s="96">
        <v>0</v>
      </c>
      <c r="AE42" s="96">
        <v>0</v>
      </c>
      <c r="AF42" s="96">
        <v>0</v>
      </c>
      <c r="AG42" s="96">
        <v>0</v>
      </c>
      <c r="AH42" s="96">
        <v>0</v>
      </c>
      <c r="AI42" s="96">
        <v>0</v>
      </c>
      <c r="AJ42" s="96">
        <v>0</v>
      </c>
    </row>
    <row r="43" spans="1:36">
      <c r="A43" s="96" t="s">
        <v>673</v>
      </c>
      <c r="B43" s="96">
        <v>0</v>
      </c>
      <c r="C43" s="96">
        <v>0</v>
      </c>
      <c r="D43" s="96">
        <v>0</v>
      </c>
      <c r="E43" s="96">
        <v>0</v>
      </c>
      <c r="F43" s="96">
        <v>0</v>
      </c>
      <c r="G43" s="96">
        <v>0</v>
      </c>
      <c r="H43" s="96">
        <v>0</v>
      </c>
      <c r="I43" s="96">
        <v>0</v>
      </c>
      <c r="J43" s="96">
        <v>0</v>
      </c>
      <c r="K43" s="96">
        <v>0</v>
      </c>
      <c r="L43" s="96">
        <v>0</v>
      </c>
      <c r="M43" s="96">
        <v>0</v>
      </c>
      <c r="N43" s="96">
        <v>0</v>
      </c>
      <c r="O43" s="96">
        <v>0</v>
      </c>
      <c r="P43" s="96">
        <v>0</v>
      </c>
      <c r="Q43" s="96">
        <v>0</v>
      </c>
      <c r="R43" s="96">
        <v>0</v>
      </c>
      <c r="S43" s="96">
        <v>0</v>
      </c>
      <c r="T43" s="96">
        <v>0</v>
      </c>
      <c r="U43" s="96">
        <v>0</v>
      </c>
      <c r="V43" s="96">
        <v>0</v>
      </c>
      <c r="W43" s="96">
        <v>0</v>
      </c>
      <c r="X43" s="96">
        <v>0</v>
      </c>
      <c r="Y43" s="96">
        <v>0</v>
      </c>
      <c r="Z43" s="96">
        <v>0</v>
      </c>
      <c r="AA43" s="96">
        <v>0</v>
      </c>
      <c r="AB43" s="96">
        <v>0</v>
      </c>
      <c r="AC43" s="96">
        <v>0</v>
      </c>
      <c r="AD43" s="96">
        <v>0</v>
      </c>
      <c r="AE43" s="96">
        <v>0</v>
      </c>
      <c r="AF43" s="96">
        <v>0</v>
      </c>
      <c r="AG43" s="96">
        <v>0</v>
      </c>
      <c r="AH43" s="96">
        <v>0</v>
      </c>
      <c r="AI43" s="96">
        <v>0</v>
      </c>
      <c r="AJ43" s="96">
        <v>0</v>
      </c>
    </row>
    <row r="44" spans="1:36">
      <c r="A44" s="96" t="s">
        <v>556</v>
      </c>
      <c r="B44" s="96">
        <v>4.6877980236486302E-2</v>
      </c>
      <c r="C44" s="96">
        <v>4.8909233707073202E-2</v>
      </c>
      <c r="D44" s="96">
        <v>5.0401749080511898E-2</v>
      </c>
      <c r="E44" s="96">
        <v>5.2057858429197898E-2</v>
      </c>
      <c r="F44" s="96">
        <v>5.3460783825526603E-2</v>
      </c>
      <c r="G44" s="96">
        <v>5.5116361627607899E-2</v>
      </c>
      <c r="H44" s="96">
        <v>5.6694813907837198E-2</v>
      </c>
      <c r="I44" s="96">
        <v>5.8379248452895799E-2</v>
      </c>
      <c r="J44" s="96">
        <v>6.0080587335179098E-2</v>
      </c>
      <c r="K44" s="96">
        <v>6.1856685960416102E-2</v>
      </c>
      <c r="L44" s="96">
        <v>6.3620330686716395E-2</v>
      </c>
      <c r="M44" s="96">
        <v>6.5369926919808904E-2</v>
      </c>
      <c r="N44" s="96">
        <v>6.7150211017803496E-2</v>
      </c>
      <c r="O44" s="96">
        <v>6.8897790767381298E-2</v>
      </c>
      <c r="P44" s="96">
        <v>7.0642764431413999E-2</v>
      </c>
      <c r="Q44" s="96">
        <v>7.2334030272773298E-2</v>
      </c>
      <c r="R44" s="96">
        <v>7.3968060363854699E-2</v>
      </c>
      <c r="S44" s="96">
        <v>7.5554860110387007E-2</v>
      </c>
      <c r="T44" s="96">
        <v>7.7062868251432506E-2</v>
      </c>
      <c r="U44" s="96">
        <v>7.8487314002243694E-2</v>
      </c>
      <c r="V44" s="96">
        <v>7.9955670597251796E-2</v>
      </c>
      <c r="W44" s="96">
        <v>8.14254316990283E-2</v>
      </c>
      <c r="X44" s="96">
        <v>8.28965973075734E-2</v>
      </c>
      <c r="Y44" s="96">
        <v>8.4369167422886998E-2</v>
      </c>
      <c r="Z44" s="96">
        <v>8.5843142044969095E-2</v>
      </c>
      <c r="AA44" s="96">
        <v>8.7318521173819705E-2</v>
      </c>
      <c r="AB44" s="96">
        <v>8.8795304809438799E-2</v>
      </c>
      <c r="AC44" s="96">
        <v>9.0273492951826406E-2</v>
      </c>
      <c r="AD44" s="96">
        <v>9.1753085600982595E-2</v>
      </c>
      <c r="AE44" s="96">
        <v>9.3234082756907199E-2</v>
      </c>
      <c r="AF44" s="96">
        <v>9.4716484419600303E-2</v>
      </c>
      <c r="AG44" s="96">
        <v>9.6200290589062001E-2</v>
      </c>
      <c r="AH44" s="96">
        <v>9.7685501265292102E-2</v>
      </c>
      <c r="AI44" s="96">
        <v>9.9172116448290798E-2</v>
      </c>
      <c r="AJ44" s="96">
        <v>0.10066013613805801</v>
      </c>
    </row>
    <row r="96" spans="1:7" ht="29.25" customHeight="1">
      <c r="A96" s="107"/>
      <c r="B96" s="107"/>
      <c r="C96" s="107"/>
      <c r="D96" s="107"/>
      <c r="E96" s="107"/>
      <c r="F96" s="107"/>
      <c r="G96" s="107"/>
    </row>
  </sheetData>
  <mergeCells count="1">
    <mergeCell ref="A96:G96"/>
  </mergeCells>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4"/>
  <sheetViews>
    <sheetView workbookViewId="0">
      <selection activeCell="AH24" sqref="AH24"/>
    </sheetView>
  </sheetViews>
  <sheetFormatPr defaultRowHeight="15"/>
  <cols>
    <col min="1" max="1" width="19.5703125" customWidth="1"/>
  </cols>
  <sheetData>
    <row r="1" spans="1:52">
      <c r="A1" t="s">
        <v>680</v>
      </c>
    </row>
    <row r="3" spans="1:52">
      <c r="A3" t="s">
        <v>676</v>
      </c>
      <c r="C3" t="s">
        <v>677</v>
      </c>
    </row>
    <row r="4" spans="1:52">
      <c r="A4" t="s">
        <v>660</v>
      </c>
      <c r="B4">
        <v>2000</v>
      </c>
      <c r="C4">
        <v>2001</v>
      </c>
      <c r="D4">
        <v>2002</v>
      </c>
      <c r="E4">
        <v>2003</v>
      </c>
      <c r="F4">
        <v>2004</v>
      </c>
      <c r="G4">
        <v>2005</v>
      </c>
      <c r="H4">
        <v>2006</v>
      </c>
      <c r="I4">
        <v>2007</v>
      </c>
      <c r="J4">
        <v>2008</v>
      </c>
      <c r="K4">
        <v>2009</v>
      </c>
      <c r="L4">
        <v>2010</v>
      </c>
      <c r="M4">
        <v>2011</v>
      </c>
      <c r="N4">
        <v>2012</v>
      </c>
      <c r="O4">
        <v>2013</v>
      </c>
      <c r="P4">
        <v>2014</v>
      </c>
      <c r="Q4">
        <v>2015</v>
      </c>
      <c r="R4">
        <v>2016</v>
      </c>
      <c r="S4">
        <v>2017</v>
      </c>
      <c r="T4">
        <v>2018</v>
      </c>
      <c r="U4">
        <v>2019</v>
      </c>
      <c r="V4">
        <v>2020</v>
      </c>
      <c r="W4">
        <v>2021</v>
      </c>
      <c r="X4">
        <v>2022</v>
      </c>
      <c r="Y4">
        <v>2023</v>
      </c>
      <c r="Z4">
        <v>2024</v>
      </c>
      <c r="AA4">
        <v>2025</v>
      </c>
      <c r="AB4">
        <v>2026</v>
      </c>
      <c r="AC4">
        <v>2027</v>
      </c>
      <c r="AD4">
        <v>2028</v>
      </c>
      <c r="AE4">
        <v>2029</v>
      </c>
      <c r="AF4">
        <v>2030</v>
      </c>
      <c r="AG4">
        <v>2031</v>
      </c>
      <c r="AH4">
        <v>2032</v>
      </c>
      <c r="AI4">
        <v>2033</v>
      </c>
      <c r="AJ4">
        <v>2034</v>
      </c>
      <c r="AK4">
        <v>2035</v>
      </c>
      <c r="AL4">
        <v>2036</v>
      </c>
      <c r="AM4">
        <v>2037</v>
      </c>
      <c r="AN4">
        <v>2038</v>
      </c>
      <c r="AO4">
        <v>2039</v>
      </c>
      <c r="AP4">
        <v>2040</v>
      </c>
      <c r="AQ4">
        <v>2041</v>
      </c>
      <c r="AR4">
        <v>2042</v>
      </c>
      <c r="AS4">
        <v>2043</v>
      </c>
      <c r="AT4">
        <v>2044</v>
      </c>
      <c r="AU4">
        <v>2045</v>
      </c>
      <c r="AV4">
        <v>2046</v>
      </c>
      <c r="AW4">
        <v>2047</v>
      </c>
      <c r="AX4">
        <v>2048</v>
      </c>
      <c r="AY4">
        <v>2049</v>
      </c>
      <c r="AZ4">
        <v>2050</v>
      </c>
    </row>
    <row r="5" spans="1:52">
      <c r="A5" t="s">
        <v>644</v>
      </c>
      <c r="B5">
        <v>0</v>
      </c>
      <c r="C5">
        <v>0</v>
      </c>
      <c r="D5">
        <v>0</v>
      </c>
      <c r="E5" s="22">
        <v>1.1482035947312699E-4</v>
      </c>
      <c r="F5" s="22">
        <v>4.0148004385836102E-4</v>
      </c>
      <c r="G5" s="22">
        <v>6.88425758543188E-4</v>
      </c>
      <c r="H5" s="22">
        <v>9.7565750352760698E-4</v>
      </c>
      <c r="I5" s="22">
        <v>1.2631752788116099E-3</v>
      </c>
      <c r="J5" s="22">
        <v>1.5509790843952201E-3</v>
      </c>
      <c r="K5" s="22">
        <v>1.83906892027842E-3</v>
      </c>
      <c r="L5" s="22">
        <v>2.12744478646121E-3</v>
      </c>
      <c r="M5" s="22">
        <v>2.41610668294359E-3</v>
      </c>
      <c r="N5" s="22">
        <v>2.7050546097255601E-3</v>
      </c>
      <c r="O5" s="22">
        <v>1.89244968298036E-3</v>
      </c>
      <c r="P5" s="22">
        <v>1.1859161987303999E-3</v>
      </c>
      <c r="Q5" s="22">
        <v>1.5372663773518E-3</v>
      </c>
      <c r="R5" s="22">
        <v>1.9724004409046102E-3</v>
      </c>
      <c r="S5" s="22">
        <v>2.4024488909871102E-3</v>
      </c>
      <c r="T5" s="22">
        <v>3.0261654959952001E-3</v>
      </c>
      <c r="U5" s="22">
        <v>3.6324235384659902E-3</v>
      </c>
      <c r="V5" s="22">
        <v>4.2212468542577796E-3</v>
      </c>
      <c r="W5" s="22">
        <v>4.4709882592558602E-3</v>
      </c>
      <c r="X5" s="22">
        <v>4.7255268175655299E-3</v>
      </c>
      <c r="Y5" s="22">
        <v>4.9848863650451001E-3</v>
      </c>
      <c r="Z5" s="22">
        <v>5.2772781106758503E-3</v>
      </c>
      <c r="AA5" s="22">
        <v>5.5723702577220998E-3</v>
      </c>
      <c r="AB5" s="22">
        <v>5.9064232421181398E-3</v>
      </c>
      <c r="AC5" s="22">
        <v>6.2402045829732704E-3</v>
      </c>
      <c r="AD5" s="22">
        <v>6.57373811614579E-3</v>
      </c>
      <c r="AE5" s="22">
        <v>6.9070476774939996E-3</v>
      </c>
      <c r="AF5" s="22">
        <v>7.2401571028762003E-3</v>
      </c>
      <c r="AG5" s="22">
        <v>7.6131381662508796E-3</v>
      </c>
      <c r="AH5" s="22">
        <v>7.9817511929445497E-3</v>
      </c>
      <c r="AI5" s="22">
        <v>8.3460200188155108E-3</v>
      </c>
      <c r="AJ5" s="22">
        <v>8.70596847972205E-3</v>
      </c>
      <c r="AK5" s="22">
        <v>9.0616204115224804E-3</v>
      </c>
      <c r="AL5" s="22">
        <v>9.4541441621411003E-3</v>
      </c>
      <c r="AM5" s="22">
        <v>9.8365412679321893E-3</v>
      </c>
      <c r="AN5">
        <v>1.0208835564754E-2</v>
      </c>
      <c r="AO5">
        <v>1.0571050888465E-2</v>
      </c>
      <c r="AP5">
        <v>1.0923211074923301E-2</v>
      </c>
      <c r="AQ5">
        <v>1.1320970643642601E-2</v>
      </c>
      <c r="AR5">
        <v>1.16963603726802E-2</v>
      </c>
      <c r="AS5">
        <v>1.2049404097894499E-2</v>
      </c>
      <c r="AT5">
        <v>1.23801256551437E-2</v>
      </c>
      <c r="AU5">
        <v>1.26885488802863E-2</v>
      </c>
      <c r="AV5">
        <v>1.2974697609180399E-2</v>
      </c>
      <c r="AW5">
        <v>1.32385956776844E-2</v>
      </c>
      <c r="AX5">
        <v>1.3480266921656599E-2</v>
      </c>
      <c r="AY5">
        <v>1.36997351769553E-2</v>
      </c>
      <c r="AZ5">
        <v>1.38970242794387E-2</v>
      </c>
    </row>
    <row r="6" spans="1:52">
      <c r="A6" t="s">
        <v>667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row>
    <row r="7" spans="1:52">
      <c r="A7" t="s">
        <v>668</v>
      </c>
      <c r="B7">
        <v>1.94170799209103E-2</v>
      </c>
      <c r="C7">
        <v>2.1731706960428501E-2</v>
      </c>
      <c r="D7">
        <v>2.3957367165565201E-2</v>
      </c>
      <c r="E7">
        <v>2.61404349841972E-2</v>
      </c>
      <c r="F7">
        <v>2.8241114433367999E-2</v>
      </c>
      <c r="G7">
        <v>3.025910431092E-2</v>
      </c>
      <c r="H7">
        <v>3.2302474062472997E-2</v>
      </c>
      <c r="I7">
        <v>3.2431678198334597E-2</v>
      </c>
      <c r="J7">
        <v>3.2273844902284403E-2</v>
      </c>
      <c r="K7">
        <v>3.1382952312581397E-2</v>
      </c>
      <c r="L7">
        <v>3.0157501922484301E-2</v>
      </c>
      <c r="M7">
        <v>3.1133411663272999E-2</v>
      </c>
      <c r="N7">
        <v>3.2151639399282499E-2</v>
      </c>
      <c r="O7">
        <v>3.30883080005775E-2</v>
      </c>
      <c r="P7">
        <v>3.3943116265000003E-2</v>
      </c>
      <c r="Q7">
        <v>3.6598833571914402E-2</v>
      </c>
      <c r="R7">
        <v>3.9092473629111599E-2</v>
      </c>
      <c r="S7">
        <v>4.160995722553E-2</v>
      </c>
      <c r="T7">
        <v>4.3956299545571301E-2</v>
      </c>
      <c r="U7">
        <v>4.6339086108775802E-2</v>
      </c>
      <c r="V7">
        <v>4.8758517716582003E-2</v>
      </c>
      <c r="W7">
        <v>5.1550827583344998E-2</v>
      </c>
      <c r="X7">
        <v>5.4357009448420202E-2</v>
      </c>
      <c r="Y7">
        <v>5.7177264113246098E-2</v>
      </c>
      <c r="Z7">
        <v>6.0351181410603701E-2</v>
      </c>
      <c r="AA7">
        <v>6.3513466262024199E-2</v>
      </c>
      <c r="AB7">
        <v>6.6777063919279497E-2</v>
      </c>
      <c r="AC7">
        <v>7.00200353626136E-2</v>
      </c>
      <c r="AD7">
        <v>7.3242581393465095E-2</v>
      </c>
      <c r="AE7">
        <v>7.64449028132725E-2</v>
      </c>
      <c r="AF7">
        <v>7.9627200423474404E-2</v>
      </c>
      <c r="AG7">
        <v>8.3265467964120404E-2</v>
      </c>
      <c r="AH7">
        <v>8.6834029830815701E-2</v>
      </c>
      <c r="AI7">
        <v>9.0333086824998798E-2</v>
      </c>
      <c r="AJ7">
        <v>9.3762839748108298E-2</v>
      </c>
      <c r="AK7">
        <v>9.7123489401582705E-2</v>
      </c>
      <c r="AL7">
        <v>0.10079523935802701</v>
      </c>
      <c r="AM7">
        <v>0.104344001537546</v>
      </c>
      <c r="AN7">
        <v>0.10776997674158</v>
      </c>
      <c r="AO7">
        <v>0.111073365771566</v>
      </c>
      <c r="AP7">
        <v>0.114254369428943</v>
      </c>
      <c r="AQ7">
        <v>0.117838268985774</v>
      </c>
      <c r="AR7">
        <v>0.121183500223846</v>
      </c>
      <c r="AS7">
        <v>0.124290263944596</v>
      </c>
      <c r="AT7">
        <v>0.12715876094946299</v>
      </c>
      <c r="AU7">
        <v>0.12978919203988701</v>
      </c>
      <c r="AV7">
        <v>0.132181758017304</v>
      </c>
      <c r="AW7">
        <v>0.134336659683155</v>
      </c>
      <c r="AX7">
        <v>0.13625409783887599</v>
      </c>
      <c r="AY7">
        <v>0.13793427328590799</v>
      </c>
      <c r="AZ7">
        <v>0.13937738682568801</v>
      </c>
    </row>
    <row r="8" spans="1:52">
      <c r="A8" t="s">
        <v>669</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row>
    <row r="9" spans="1:52">
      <c r="A9" t="s">
        <v>670</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row>
    <row r="10" spans="1:52">
      <c r="A10" t="s">
        <v>671</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row>
    <row r="11" spans="1:52">
      <c r="A11" t="s">
        <v>672</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row>
    <row r="12" spans="1:52">
      <c r="A12" t="s">
        <v>673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row>
    <row r="14" spans="1:52">
      <c r="A14" t="s">
        <v>675</v>
      </c>
      <c r="C14" t="s">
        <v>677</v>
      </c>
    </row>
    <row r="15" spans="1:52">
      <c r="A15" t="s">
        <v>660</v>
      </c>
      <c r="B15">
        <v>2000</v>
      </c>
      <c r="C15">
        <v>2001</v>
      </c>
      <c r="D15">
        <v>2002</v>
      </c>
      <c r="E15">
        <v>2003</v>
      </c>
      <c r="F15">
        <v>2004</v>
      </c>
      <c r="G15">
        <v>2005</v>
      </c>
      <c r="H15">
        <v>2006</v>
      </c>
      <c r="I15">
        <v>2007</v>
      </c>
      <c r="J15">
        <v>2008</v>
      </c>
      <c r="K15">
        <v>2009</v>
      </c>
      <c r="L15">
        <v>2010</v>
      </c>
      <c r="M15">
        <v>2011</v>
      </c>
      <c r="N15">
        <v>2012</v>
      </c>
      <c r="O15">
        <v>2013</v>
      </c>
      <c r="P15">
        <v>2014</v>
      </c>
      <c r="Q15">
        <v>2015</v>
      </c>
      <c r="R15">
        <v>2016</v>
      </c>
      <c r="S15">
        <v>2017</v>
      </c>
      <c r="T15">
        <v>2018</v>
      </c>
      <c r="U15">
        <v>2019</v>
      </c>
      <c r="V15">
        <v>2020</v>
      </c>
      <c r="W15">
        <v>2021</v>
      </c>
      <c r="X15">
        <v>2022</v>
      </c>
      <c r="Y15">
        <v>2023</v>
      </c>
      <c r="Z15">
        <v>2024</v>
      </c>
      <c r="AA15">
        <v>2025</v>
      </c>
      <c r="AB15">
        <v>2026</v>
      </c>
      <c r="AC15">
        <v>2027</v>
      </c>
      <c r="AD15">
        <v>2028</v>
      </c>
      <c r="AE15">
        <v>2029</v>
      </c>
      <c r="AF15">
        <v>2030</v>
      </c>
      <c r="AG15">
        <v>2031</v>
      </c>
      <c r="AH15">
        <v>2032</v>
      </c>
      <c r="AI15">
        <v>2033</v>
      </c>
      <c r="AJ15">
        <v>2034</v>
      </c>
      <c r="AK15">
        <v>2035</v>
      </c>
      <c r="AL15">
        <v>2036</v>
      </c>
      <c r="AM15">
        <v>2037</v>
      </c>
      <c r="AN15">
        <v>2038</v>
      </c>
      <c r="AO15">
        <v>2039</v>
      </c>
      <c r="AP15">
        <v>2040</v>
      </c>
      <c r="AQ15">
        <v>2041</v>
      </c>
      <c r="AR15">
        <v>2042</v>
      </c>
      <c r="AS15">
        <v>2043</v>
      </c>
      <c r="AT15">
        <v>2044</v>
      </c>
      <c r="AU15">
        <v>2045</v>
      </c>
      <c r="AV15">
        <v>2046</v>
      </c>
      <c r="AW15">
        <v>2047</v>
      </c>
      <c r="AX15">
        <v>2048</v>
      </c>
      <c r="AY15">
        <v>2049</v>
      </c>
      <c r="AZ15">
        <v>2050</v>
      </c>
    </row>
    <row r="16" spans="1:52">
      <c r="A16" t="s">
        <v>674</v>
      </c>
      <c r="B16">
        <v>1.6252102003721899E-2</v>
      </c>
      <c r="C16">
        <v>1.6318997689101299E-2</v>
      </c>
      <c r="D16">
        <v>1.63859521147449E-2</v>
      </c>
      <c r="E16">
        <v>1.64529652806528E-2</v>
      </c>
      <c r="F16">
        <v>1.6520037186824901E-2</v>
      </c>
      <c r="G16">
        <v>1.65871678332612E-2</v>
      </c>
      <c r="H16">
        <v>1.66543572199618E-2</v>
      </c>
      <c r="I16">
        <v>1.67216053469267E-2</v>
      </c>
      <c r="J16">
        <v>1.67889122141557E-2</v>
      </c>
      <c r="K16">
        <v>1.6864731518040899E-2</v>
      </c>
      <c r="L16">
        <v>1.69524514462711E-2</v>
      </c>
      <c r="M16">
        <v>1.7029567628714201E-2</v>
      </c>
      <c r="N16">
        <v>1.71228756952382E-2</v>
      </c>
      <c r="O16">
        <v>1.72105962757108E-2</v>
      </c>
      <c r="P16">
        <v>1.7299950000000001E-2</v>
      </c>
      <c r="Q16">
        <v>1.7255419063259801E-2</v>
      </c>
      <c r="R16">
        <v>1.7288416475187598E-2</v>
      </c>
      <c r="S16">
        <v>1.7351193874582799E-2</v>
      </c>
      <c r="T16">
        <v>1.7404340400245001E-2</v>
      </c>
      <c r="U16">
        <v>1.7469526440973701E-2</v>
      </c>
      <c r="V16">
        <v>1.7546128635568502E-2</v>
      </c>
      <c r="W16">
        <v>1.7630351747828801E-2</v>
      </c>
      <c r="X16">
        <v>1.77122380415543E-2</v>
      </c>
      <c r="Y16">
        <v>1.7791798530544599E-2</v>
      </c>
      <c r="Z16">
        <v>1.7858169228599102E-2</v>
      </c>
      <c r="AA16">
        <v>1.7916798649517299E-2</v>
      </c>
      <c r="AB16">
        <v>1.8002135307099001E-2</v>
      </c>
      <c r="AC16">
        <v>1.8073408965143499E-2</v>
      </c>
      <c r="AD16">
        <v>1.8144224387450399E-2</v>
      </c>
      <c r="AE16">
        <v>1.8214592587819298E-2</v>
      </c>
      <c r="AF16">
        <v>1.82845245800498E-2</v>
      </c>
      <c r="AG16">
        <v>1.8353182473356499E-2</v>
      </c>
      <c r="AH16">
        <v>1.84218991069275E-2</v>
      </c>
      <c r="AI16">
        <v>1.8490674480762699E-2</v>
      </c>
      <c r="AJ16">
        <v>1.85595085948622E-2</v>
      </c>
      <c r="AK16">
        <v>1.8628401449225899E-2</v>
      </c>
      <c r="AL16">
        <v>1.8697353043853799E-2</v>
      </c>
      <c r="AM16">
        <v>1.8766363378746001E-2</v>
      </c>
      <c r="AN16">
        <v>1.8835432453902502E-2</v>
      </c>
      <c r="AO16">
        <v>1.89045602693232E-2</v>
      </c>
      <c r="AP16">
        <v>1.89737468250081E-2</v>
      </c>
      <c r="AQ16">
        <v>1.9042992120957301E-2</v>
      </c>
      <c r="AR16">
        <v>1.9112296157170701E-2</v>
      </c>
      <c r="AS16">
        <v>1.9181658933648399E-2</v>
      </c>
      <c r="AT16">
        <v>1.9251080450390302E-2</v>
      </c>
      <c r="AU16">
        <v>1.93205607073965E-2</v>
      </c>
      <c r="AV16">
        <v>1.9390099704666899E-2</v>
      </c>
      <c r="AW16">
        <v>1.94596974422016E-2</v>
      </c>
      <c r="AX16">
        <v>1.9529353920000499E-2</v>
      </c>
      <c r="AY16">
        <v>1.9599069138063599E-2</v>
      </c>
      <c r="AZ16">
        <v>1.9668843096391001E-2</v>
      </c>
    </row>
    <row r="19" spans="1:52">
      <c r="A19" t="s">
        <v>645</v>
      </c>
      <c r="B19">
        <f>B7+B16</f>
        <v>3.5669181924632198E-2</v>
      </c>
      <c r="C19">
        <f t="shared" ref="C19:AZ19" si="0">C7+C16</f>
        <v>3.8050704649529796E-2</v>
      </c>
      <c r="D19">
        <f t="shared" si="0"/>
        <v>4.0343319280310097E-2</v>
      </c>
      <c r="E19">
        <f t="shared" si="0"/>
        <v>4.259340026485E-2</v>
      </c>
      <c r="F19">
        <f t="shared" si="0"/>
        <v>4.4761151620192896E-2</v>
      </c>
      <c r="G19">
        <f t="shared" si="0"/>
        <v>4.6846272144181203E-2</v>
      </c>
      <c r="H19">
        <f t="shared" si="0"/>
        <v>4.8956831282434797E-2</v>
      </c>
      <c r="I19">
        <f t="shared" si="0"/>
        <v>4.91532835452613E-2</v>
      </c>
      <c r="J19">
        <f t="shared" si="0"/>
        <v>4.9062757116440106E-2</v>
      </c>
      <c r="K19">
        <f t="shared" si="0"/>
        <v>4.8247683830622293E-2</v>
      </c>
      <c r="L19">
        <f t="shared" si="0"/>
        <v>4.7109953368755397E-2</v>
      </c>
      <c r="M19">
        <f t="shared" si="0"/>
        <v>4.81629792919872E-2</v>
      </c>
      <c r="N19">
        <f t="shared" si="0"/>
        <v>4.9274515094520702E-2</v>
      </c>
      <c r="O19">
        <f t="shared" si="0"/>
        <v>5.0298904276288303E-2</v>
      </c>
      <c r="P19">
        <f t="shared" si="0"/>
        <v>5.1243066265000005E-2</v>
      </c>
      <c r="Q19">
        <f t="shared" si="0"/>
        <v>5.3854252635174203E-2</v>
      </c>
      <c r="R19">
        <f t="shared" si="0"/>
        <v>5.6380890104299197E-2</v>
      </c>
      <c r="S19">
        <f t="shared" si="0"/>
        <v>5.8961151100112796E-2</v>
      </c>
      <c r="T19">
        <f t="shared" si="0"/>
        <v>6.1360639945816302E-2</v>
      </c>
      <c r="U19">
        <f t="shared" si="0"/>
        <v>6.380861254974951E-2</v>
      </c>
      <c r="V19">
        <f t="shared" si="0"/>
        <v>6.6304646352150498E-2</v>
      </c>
      <c r="W19">
        <f t="shared" si="0"/>
        <v>6.9181179331173792E-2</v>
      </c>
      <c r="X19">
        <f t="shared" si="0"/>
        <v>7.2069247489974508E-2</v>
      </c>
      <c r="Y19">
        <f t="shared" si="0"/>
        <v>7.496906264379069E-2</v>
      </c>
      <c r="Z19">
        <f t="shared" si="0"/>
        <v>7.8209350639202799E-2</v>
      </c>
      <c r="AA19">
        <f t="shared" si="0"/>
        <v>8.1430264911541497E-2</v>
      </c>
      <c r="AB19">
        <f t="shared" si="0"/>
        <v>8.4779199226378499E-2</v>
      </c>
      <c r="AC19">
        <f t="shared" si="0"/>
        <v>8.8093444327757092E-2</v>
      </c>
      <c r="AD19">
        <f t="shared" si="0"/>
        <v>9.1386805780915487E-2</v>
      </c>
      <c r="AE19">
        <f t="shared" si="0"/>
        <v>9.4659495401091795E-2</v>
      </c>
      <c r="AF19">
        <f t="shared" si="0"/>
        <v>9.79117250035242E-2</v>
      </c>
      <c r="AG19">
        <f t="shared" si="0"/>
        <v>0.10161865043747691</v>
      </c>
      <c r="AH19">
        <f t="shared" si="0"/>
        <v>0.1052559289377432</v>
      </c>
      <c r="AI19">
        <f t="shared" si="0"/>
        <v>0.10882376130576149</v>
      </c>
      <c r="AJ19">
        <f t="shared" si="0"/>
        <v>0.1123223483429705</v>
      </c>
      <c r="AK19">
        <f t="shared" si="0"/>
        <v>0.1157518908508086</v>
      </c>
      <c r="AL19">
        <f t="shared" si="0"/>
        <v>0.1194925924018808</v>
      </c>
      <c r="AM19">
        <f t="shared" si="0"/>
        <v>0.123110364916292</v>
      </c>
      <c r="AN19">
        <f t="shared" si="0"/>
        <v>0.12660540919548249</v>
      </c>
      <c r="AO19">
        <f t="shared" si="0"/>
        <v>0.1299779260408892</v>
      </c>
      <c r="AP19">
        <f t="shared" si="0"/>
        <v>0.13322811625395109</v>
      </c>
      <c r="AQ19">
        <f t="shared" si="0"/>
        <v>0.13688126110673129</v>
      </c>
      <c r="AR19">
        <f t="shared" si="0"/>
        <v>0.14029579638101669</v>
      </c>
      <c r="AS19">
        <f t="shared" si="0"/>
        <v>0.1434719228782444</v>
      </c>
      <c r="AT19">
        <f t="shared" si="0"/>
        <v>0.1464098413998533</v>
      </c>
      <c r="AU19">
        <f t="shared" si="0"/>
        <v>0.1491097527472835</v>
      </c>
      <c r="AV19">
        <f t="shared" si="0"/>
        <v>0.1515718577219709</v>
      </c>
      <c r="AW19">
        <f t="shared" si="0"/>
        <v>0.15379635712535661</v>
      </c>
      <c r="AX19">
        <f t="shared" si="0"/>
        <v>0.15578345175887648</v>
      </c>
      <c r="AY19">
        <f t="shared" si="0"/>
        <v>0.1575333424239716</v>
      </c>
      <c r="AZ19">
        <f t="shared" si="0"/>
        <v>0.15904622992207901</v>
      </c>
    </row>
    <row r="20" spans="1:52">
      <c r="A20" t="s">
        <v>644</v>
      </c>
      <c r="B20">
        <f>B5</f>
        <v>0</v>
      </c>
      <c r="C20">
        <f t="shared" ref="C20:AZ20" si="1">C5</f>
        <v>0</v>
      </c>
      <c r="D20">
        <f t="shared" si="1"/>
        <v>0</v>
      </c>
      <c r="E20">
        <f t="shared" si="1"/>
        <v>1.1482035947312699E-4</v>
      </c>
      <c r="F20">
        <f t="shared" si="1"/>
        <v>4.0148004385836102E-4</v>
      </c>
      <c r="G20">
        <f t="shared" si="1"/>
        <v>6.88425758543188E-4</v>
      </c>
      <c r="H20">
        <f t="shared" si="1"/>
        <v>9.7565750352760698E-4</v>
      </c>
      <c r="I20">
        <f t="shared" si="1"/>
        <v>1.2631752788116099E-3</v>
      </c>
      <c r="J20">
        <f t="shared" si="1"/>
        <v>1.5509790843952201E-3</v>
      </c>
      <c r="K20">
        <f t="shared" si="1"/>
        <v>1.83906892027842E-3</v>
      </c>
      <c r="L20">
        <f t="shared" si="1"/>
        <v>2.12744478646121E-3</v>
      </c>
      <c r="M20">
        <f t="shared" si="1"/>
        <v>2.41610668294359E-3</v>
      </c>
      <c r="N20">
        <f t="shared" si="1"/>
        <v>2.7050546097255601E-3</v>
      </c>
      <c r="O20">
        <f t="shared" si="1"/>
        <v>1.89244968298036E-3</v>
      </c>
      <c r="P20">
        <f t="shared" si="1"/>
        <v>1.1859161987303999E-3</v>
      </c>
      <c r="Q20">
        <f t="shared" si="1"/>
        <v>1.5372663773518E-3</v>
      </c>
      <c r="R20">
        <f t="shared" si="1"/>
        <v>1.9724004409046102E-3</v>
      </c>
      <c r="S20">
        <f t="shared" si="1"/>
        <v>2.4024488909871102E-3</v>
      </c>
      <c r="T20">
        <f t="shared" si="1"/>
        <v>3.0261654959952001E-3</v>
      </c>
      <c r="U20">
        <f t="shared" si="1"/>
        <v>3.6324235384659902E-3</v>
      </c>
      <c r="V20">
        <f t="shared" si="1"/>
        <v>4.2212468542577796E-3</v>
      </c>
      <c r="W20">
        <f t="shared" si="1"/>
        <v>4.4709882592558602E-3</v>
      </c>
      <c r="X20">
        <f t="shared" si="1"/>
        <v>4.7255268175655299E-3</v>
      </c>
      <c r="Y20">
        <f t="shared" si="1"/>
        <v>4.9848863650451001E-3</v>
      </c>
      <c r="Z20">
        <f t="shared" si="1"/>
        <v>5.2772781106758503E-3</v>
      </c>
      <c r="AA20">
        <f t="shared" si="1"/>
        <v>5.5723702577220998E-3</v>
      </c>
      <c r="AB20">
        <f t="shared" si="1"/>
        <v>5.9064232421181398E-3</v>
      </c>
      <c r="AC20">
        <f t="shared" si="1"/>
        <v>6.2402045829732704E-3</v>
      </c>
      <c r="AD20">
        <f t="shared" si="1"/>
        <v>6.57373811614579E-3</v>
      </c>
      <c r="AE20">
        <f t="shared" si="1"/>
        <v>6.9070476774939996E-3</v>
      </c>
      <c r="AF20">
        <f t="shared" si="1"/>
        <v>7.2401571028762003E-3</v>
      </c>
      <c r="AG20">
        <f t="shared" si="1"/>
        <v>7.6131381662508796E-3</v>
      </c>
      <c r="AH20">
        <f t="shared" si="1"/>
        <v>7.9817511929445497E-3</v>
      </c>
      <c r="AI20">
        <f t="shared" si="1"/>
        <v>8.3460200188155108E-3</v>
      </c>
      <c r="AJ20">
        <f t="shared" si="1"/>
        <v>8.70596847972205E-3</v>
      </c>
      <c r="AK20">
        <f t="shared" si="1"/>
        <v>9.0616204115224804E-3</v>
      </c>
      <c r="AL20">
        <f t="shared" si="1"/>
        <v>9.4541441621411003E-3</v>
      </c>
      <c r="AM20">
        <f t="shared" si="1"/>
        <v>9.8365412679321893E-3</v>
      </c>
      <c r="AN20">
        <f t="shared" si="1"/>
        <v>1.0208835564754E-2</v>
      </c>
      <c r="AO20">
        <f t="shared" si="1"/>
        <v>1.0571050888465E-2</v>
      </c>
      <c r="AP20">
        <f t="shared" si="1"/>
        <v>1.0923211074923301E-2</v>
      </c>
      <c r="AQ20">
        <f t="shared" si="1"/>
        <v>1.1320970643642601E-2</v>
      </c>
      <c r="AR20">
        <f t="shared" si="1"/>
        <v>1.16963603726802E-2</v>
      </c>
      <c r="AS20">
        <f t="shared" si="1"/>
        <v>1.2049404097894499E-2</v>
      </c>
      <c r="AT20">
        <f t="shared" si="1"/>
        <v>1.23801256551437E-2</v>
      </c>
      <c r="AU20">
        <f t="shared" si="1"/>
        <v>1.26885488802863E-2</v>
      </c>
      <c r="AV20">
        <f t="shared" si="1"/>
        <v>1.2974697609180399E-2</v>
      </c>
      <c r="AW20">
        <f t="shared" si="1"/>
        <v>1.32385956776844E-2</v>
      </c>
      <c r="AX20">
        <f t="shared" si="1"/>
        <v>1.3480266921656599E-2</v>
      </c>
      <c r="AY20">
        <f t="shared" si="1"/>
        <v>1.36997351769553E-2</v>
      </c>
      <c r="AZ20">
        <f t="shared" si="1"/>
        <v>1.38970242794387E-2</v>
      </c>
    </row>
    <row r="21" spans="1:52">
      <c r="A21" t="s">
        <v>678</v>
      </c>
      <c r="B21">
        <f>SUM(B19:B20)</f>
        <v>3.5669181924632198E-2</v>
      </c>
      <c r="C21">
        <f t="shared" ref="C21:AZ21" si="2">SUM(C19:C20)</f>
        <v>3.8050704649529796E-2</v>
      </c>
      <c r="D21">
        <f t="shared" si="2"/>
        <v>4.0343319280310097E-2</v>
      </c>
      <c r="E21">
        <f t="shared" si="2"/>
        <v>4.2708220624323126E-2</v>
      </c>
      <c r="F21">
        <f t="shared" si="2"/>
        <v>4.516263166405126E-2</v>
      </c>
      <c r="G21">
        <f t="shared" si="2"/>
        <v>4.7534697902724389E-2</v>
      </c>
      <c r="H21">
        <f t="shared" si="2"/>
        <v>4.9932488785962403E-2</v>
      </c>
      <c r="I21">
        <f t="shared" si="2"/>
        <v>5.0416458824072911E-2</v>
      </c>
      <c r="J21">
        <f t="shared" si="2"/>
        <v>5.0613736200835327E-2</v>
      </c>
      <c r="K21">
        <f t="shared" si="2"/>
        <v>5.0086752750900715E-2</v>
      </c>
      <c r="L21">
        <f t="shared" si="2"/>
        <v>4.9237398155216605E-2</v>
      </c>
      <c r="M21">
        <f t="shared" si="2"/>
        <v>5.0579085974930792E-2</v>
      </c>
      <c r="N21">
        <f t="shared" si="2"/>
        <v>5.1979569704246262E-2</v>
      </c>
      <c r="O21">
        <f t="shared" si="2"/>
        <v>5.219135395926866E-2</v>
      </c>
      <c r="P21">
        <f t="shared" si="2"/>
        <v>5.2428982463730407E-2</v>
      </c>
      <c r="Q21">
        <f t="shared" si="2"/>
        <v>5.5391519012526001E-2</v>
      </c>
      <c r="R21">
        <f t="shared" si="2"/>
        <v>5.8353290545203808E-2</v>
      </c>
      <c r="S21">
        <f t="shared" si="2"/>
        <v>6.1363599991099908E-2</v>
      </c>
      <c r="T21">
        <f t="shared" si="2"/>
        <v>6.4386805441811495E-2</v>
      </c>
      <c r="U21">
        <f t="shared" si="2"/>
        <v>6.74410360882155E-2</v>
      </c>
      <c r="V21">
        <f t="shared" si="2"/>
        <v>7.0525893206408272E-2</v>
      </c>
      <c r="W21">
        <f t="shared" si="2"/>
        <v>7.3652167590429654E-2</v>
      </c>
      <c r="X21">
        <f t="shared" si="2"/>
        <v>7.6794774307540031E-2</v>
      </c>
      <c r="Y21">
        <f t="shared" si="2"/>
        <v>7.995394900883579E-2</v>
      </c>
      <c r="Z21">
        <f t="shared" si="2"/>
        <v>8.3486628749878652E-2</v>
      </c>
      <c r="AA21">
        <f t="shared" si="2"/>
        <v>8.7002635169263598E-2</v>
      </c>
      <c r="AB21">
        <f t="shared" si="2"/>
        <v>9.0685622468496638E-2</v>
      </c>
      <c r="AC21">
        <f t="shared" si="2"/>
        <v>9.4333648910730358E-2</v>
      </c>
      <c r="AD21">
        <f t="shared" si="2"/>
        <v>9.796054389706127E-2</v>
      </c>
      <c r="AE21">
        <f t="shared" si="2"/>
        <v>0.1015665430785858</v>
      </c>
      <c r="AF21">
        <f t="shared" si="2"/>
        <v>0.1051518821064004</v>
      </c>
      <c r="AG21">
        <f t="shared" si="2"/>
        <v>0.10923178860372779</v>
      </c>
      <c r="AH21">
        <f t="shared" si="2"/>
        <v>0.11323768013068775</v>
      </c>
      <c r="AI21">
        <f t="shared" si="2"/>
        <v>0.117169781324577</v>
      </c>
      <c r="AJ21">
        <f t="shared" si="2"/>
        <v>0.12102831682269255</v>
      </c>
      <c r="AK21">
        <f t="shared" si="2"/>
        <v>0.12481351126233108</v>
      </c>
      <c r="AL21">
        <f t="shared" si="2"/>
        <v>0.12894673656402189</v>
      </c>
      <c r="AM21">
        <f t="shared" si="2"/>
        <v>0.1329469061842242</v>
      </c>
      <c r="AN21">
        <f t="shared" si="2"/>
        <v>0.13681424476023649</v>
      </c>
      <c r="AO21">
        <f t="shared" si="2"/>
        <v>0.1405489769293542</v>
      </c>
      <c r="AP21">
        <f t="shared" si="2"/>
        <v>0.1441513273288744</v>
      </c>
      <c r="AQ21">
        <f t="shared" si="2"/>
        <v>0.14820223175037389</v>
      </c>
      <c r="AR21">
        <f t="shared" si="2"/>
        <v>0.1519921567536969</v>
      </c>
      <c r="AS21">
        <f t="shared" si="2"/>
        <v>0.15552132697613891</v>
      </c>
      <c r="AT21">
        <f t="shared" si="2"/>
        <v>0.15878996705499701</v>
      </c>
      <c r="AU21">
        <f t="shared" si="2"/>
        <v>0.16179830162756981</v>
      </c>
      <c r="AV21">
        <f t="shared" si="2"/>
        <v>0.16454655533115131</v>
      </c>
      <c r="AW21">
        <f t="shared" si="2"/>
        <v>0.16703495280304101</v>
      </c>
      <c r="AX21">
        <f t="shared" si="2"/>
        <v>0.16926371868053308</v>
      </c>
      <c r="AY21">
        <f t="shared" si="2"/>
        <v>0.1712330776009269</v>
      </c>
      <c r="AZ21">
        <f t="shared" si="2"/>
        <v>0.17294325420151771</v>
      </c>
    </row>
    <row r="22" spans="1:52">
      <c r="Q22" s="72" t="s">
        <v>681</v>
      </c>
      <c r="R22">
        <v>1</v>
      </c>
      <c r="S22" s="72">
        <f>S21/$R$21</f>
        <v>1.0515876554307446</v>
      </c>
      <c r="T22" s="72">
        <f t="shared" ref="T22:AZ22" si="3">T21/$R$21</f>
        <v>1.1033963096208563</v>
      </c>
      <c r="U22" s="72">
        <f t="shared" si="3"/>
        <v>1.1557366424087396</v>
      </c>
      <c r="V22" s="72">
        <f t="shared" si="3"/>
        <v>1.208601820865181</v>
      </c>
      <c r="W22" s="72">
        <f t="shared" si="3"/>
        <v>1.2621767667647543</v>
      </c>
      <c r="X22" s="72">
        <f t="shared" si="3"/>
        <v>1.3160315997612919</v>
      </c>
      <c r="Y22" s="72">
        <f t="shared" si="3"/>
        <v>1.3701703582062588</v>
      </c>
      <c r="Z22" s="72">
        <f t="shared" si="3"/>
        <v>1.4307098703406471</v>
      </c>
      <c r="AA22" s="72">
        <f t="shared" si="3"/>
        <v>1.4909636518589533</v>
      </c>
      <c r="AB22" s="72">
        <f t="shared" si="3"/>
        <v>1.5540789837420796</v>
      </c>
      <c r="AC22" s="72">
        <f t="shared" si="3"/>
        <v>1.6165951916225547</v>
      </c>
      <c r="AD22" s="72">
        <f t="shared" si="3"/>
        <v>1.678749269866374</v>
      </c>
      <c r="AE22" s="72">
        <f t="shared" si="3"/>
        <v>1.7405452568250033</v>
      </c>
      <c r="AF22" s="72">
        <f t="shared" si="3"/>
        <v>1.8019871908499097</v>
      </c>
      <c r="AG22" s="72">
        <f t="shared" si="3"/>
        <v>1.8719045247176005</v>
      </c>
      <c r="AH22" s="72">
        <f t="shared" si="3"/>
        <v>1.9405534644694515</v>
      </c>
      <c r="AI22" s="72">
        <f t="shared" si="3"/>
        <v>2.007937859713508</v>
      </c>
      <c r="AJ22" s="72">
        <f t="shared" si="3"/>
        <v>2.0740615600578183</v>
      </c>
      <c r="AK22" s="72">
        <f t="shared" si="3"/>
        <v>2.1389284151104273</v>
      </c>
      <c r="AL22" s="72">
        <f t="shared" si="3"/>
        <v>2.2097594730177614</v>
      </c>
      <c r="AM22" s="72">
        <f t="shared" si="3"/>
        <v>2.2783103564868528</v>
      </c>
      <c r="AN22" s="72">
        <f t="shared" si="3"/>
        <v>2.3445849151257772</v>
      </c>
      <c r="AO22" s="72">
        <f t="shared" si="3"/>
        <v>2.4085869985425568</v>
      </c>
      <c r="AP22" s="72">
        <f t="shared" si="3"/>
        <v>2.4703204563452426</v>
      </c>
      <c r="AQ22" s="72">
        <f t="shared" si="3"/>
        <v>2.5397407818084901</v>
      </c>
      <c r="AR22" s="72">
        <f t="shared" si="3"/>
        <v>2.6046887045033915</v>
      </c>
      <c r="AS22" s="72">
        <f t="shared" si="3"/>
        <v>2.66516807403797</v>
      </c>
      <c r="AT22" s="72">
        <f t="shared" si="3"/>
        <v>2.7211827400202768</v>
      </c>
      <c r="AU22" s="72">
        <f t="shared" si="3"/>
        <v>2.7727365520583893</v>
      </c>
      <c r="AV22" s="72">
        <f t="shared" si="3"/>
        <v>2.8198333597603051</v>
      </c>
      <c r="AW22" s="72">
        <f t="shared" si="3"/>
        <v>2.8624770127341175</v>
      </c>
      <c r="AX22" s="72">
        <f t="shared" si="3"/>
        <v>2.9006713605878267</v>
      </c>
      <c r="AY22" s="72">
        <f t="shared" si="3"/>
        <v>2.9344202529295229</v>
      </c>
      <c r="AZ22" s="72">
        <f t="shared" si="3"/>
        <v>2.9637275393672264</v>
      </c>
    </row>
    <row r="23" spans="1:52" ht="30">
      <c r="A23" s="57" t="s">
        <v>625</v>
      </c>
      <c r="C23">
        <f>(C21-B21)/B21</f>
        <v>6.6766956694708501E-2</v>
      </c>
      <c r="D23">
        <f t="shared" ref="D23:AZ23" si="4">(D21-C21)/C21</f>
        <v>6.0251568319080573E-2</v>
      </c>
      <c r="E23">
        <f t="shared" si="4"/>
        <v>5.8619404307846318E-2</v>
      </c>
      <c r="F23">
        <f t="shared" si="4"/>
        <v>5.74692882037399E-2</v>
      </c>
      <c r="G23">
        <f t="shared" si="4"/>
        <v>5.2522763870761234E-2</v>
      </c>
      <c r="H23">
        <f t="shared" si="4"/>
        <v>5.0442960385377524E-2</v>
      </c>
      <c r="I23">
        <f t="shared" si="4"/>
        <v>9.6924877945712834E-3</v>
      </c>
      <c r="J23">
        <f t="shared" si="4"/>
        <v>3.9129558355300298E-3</v>
      </c>
      <c r="K23">
        <f t="shared" si="4"/>
        <v>-1.041186621441147E-2</v>
      </c>
      <c r="L23">
        <f t="shared" si="4"/>
        <v>-1.6957669424253814E-2</v>
      </c>
      <c r="M23">
        <f t="shared" si="4"/>
        <v>2.7249364710227635E-2</v>
      </c>
      <c r="N23">
        <f t="shared" si="4"/>
        <v>2.7688988488435935E-2</v>
      </c>
      <c r="O23">
        <f t="shared" si="4"/>
        <v>4.0743749174417991E-3</v>
      </c>
      <c r="P23">
        <f t="shared" si="4"/>
        <v>4.553024331332688E-3</v>
      </c>
      <c r="Q23">
        <f t="shared" si="4"/>
        <v>5.650570370777333E-2</v>
      </c>
      <c r="R23">
        <f t="shared" si="4"/>
        <v>5.3469765507027242E-2</v>
      </c>
      <c r="S23">
        <f t="shared" si="4"/>
        <v>5.1587655430744596E-2</v>
      </c>
      <c r="T23">
        <f t="shared" si="4"/>
        <v>4.9267080991826889E-2</v>
      </c>
      <c r="U23">
        <f t="shared" si="4"/>
        <v>4.7435660543280328E-2</v>
      </c>
      <c r="V23">
        <f t="shared" si="4"/>
        <v>4.5741543978619459E-2</v>
      </c>
      <c r="W23">
        <f t="shared" si="4"/>
        <v>4.432803672364289E-2</v>
      </c>
      <c r="X23">
        <f t="shared" si="4"/>
        <v>4.2668217649560754E-2</v>
      </c>
      <c r="Y23">
        <f t="shared" si="4"/>
        <v>4.113788639633488E-2</v>
      </c>
      <c r="Z23">
        <f t="shared" si="4"/>
        <v>4.4183930685555796E-2</v>
      </c>
      <c r="AA23">
        <f t="shared" si="4"/>
        <v>4.2114605321035385E-2</v>
      </c>
      <c r="AB23">
        <f t="shared" si="4"/>
        <v>4.2331905143652135E-2</v>
      </c>
      <c r="AC23">
        <f t="shared" si="4"/>
        <v>4.0227175410313933E-2</v>
      </c>
      <c r="AD23">
        <f t="shared" si="4"/>
        <v>3.8447521411613242E-2</v>
      </c>
      <c r="AE23">
        <f t="shared" si="4"/>
        <v>3.6810730505067224E-2</v>
      </c>
      <c r="AF23">
        <f t="shared" si="4"/>
        <v>3.5300394393067952E-2</v>
      </c>
      <c r="AG23">
        <f t="shared" si="4"/>
        <v>3.8800128115624527E-2</v>
      </c>
      <c r="AH23">
        <f t="shared" si="4"/>
        <v>3.6673312578379302E-2</v>
      </c>
      <c r="AI23">
        <f t="shared" si="4"/>
        <v>3.4724317818514268E-2</v>
      </c>
      <c r="AJ23">
        <f t="shared" si="4"/>
        <v>3.2931148752653648E-2</v>
      </c>
      <c r="AK23">
        <f t="shared" si="4"/>
        <v>3.1275279529697712E-2</v>
      </c>
      <c r="AL23">
        <f t="shared" si="4"/>
        <v>3.3115207319211359E-2</v>
      </c>
      <c r="AM23">
        <f t="shared" si="4"/>
        <v>3.1021875596023516E-2</v>
      </c>
      <c r="AN23">
        <f t="shared" si="4"/>
        <v>2.9089346168411998E-2</v>
      </c>
      <c r="AO23">
        <f t="shared" si="4"/>
        <v>2.7297831272341082E-2</v>
      </c>
      <c r="AP23">
        <f t="shared" si="4"/>
        <v>2.5630570056236632E-2</v>
      </c>
      <c r="AQ23">
        <f t="shared" si="4"/>
        <v>2.810174902002498E-2</v>
      </c>
      <c r="AR23">
        <f t="shared" si="4"/>
        <v>2.5572658107514946E-2</v>
      </c>
      <c r="AS23">
        <f t="shared" si="4"/>
        <v>2.3219423276959108E-2</v>
      </c>
      <c r="AT23">
        <f t="shared" si="4"/>
        <v>2.1017310888554852E-2</v>
      </c>
      <c r="AU23">
        <f t="shared" si="4"/>
        <v>1.8945369335147337E-2</v>
      </c>
      <c r="AV23">
        <f t="shared" si="4"/>
        <v>1.6985677080266787E-2</v>
      </c>
      <c r="AW23">
        <f t="shared" si="4"/>
        <v>1.5122756394880322E-2</v>
      </c>
      <c r="AX23">
        <f t="shared" si="4"/>
        <v>1.3343110768679165E-2</v>
      </c>
      <c r="AY23">
        <f t="shared" si="4"/>
        <v>1.1634855571800195E-2</v>
      </c>
      <c r="AZ23">
        <f t="shared" si="4"/>
        <v>9.987419630315339E-3</v>
      </c>
    </row>
    <row r="24" spans="1:52">
      <c r="A24" t="s">
        <v>679</v>
      </c>
      <c r="C24">
        <f>C21/B21</f>
        <v>1.0667669566947084</v>
      </c>
      <c r="D24">
        <f t="shared" ref="D24:AZ24" si="5">D21/C21</f>
        <v>1.0602515683190805</v>
      </c>
      <c r="E24">
        <f t="shared" si="5"/>
        <v>1.0586194043078463</v>
      </c>
      <c r="F24">
        <f t="shared" si="5"/>
        <v>1.05746928820374</v>
      </c>
      <c r="G24">
        <f t="shared" si="5"/>
        <v>1.0525227638707613</v>
      </c>
      <c r="H24">
        <f t="shared" si="5"/>
        <v>1.0504429603853775</v>
      </c>
      <c r="I24">
        <f t="shared" si="5"/>
        <v>1.0096924877945712</v>
      </c>
      <c r="J24">
        <f t="shared" si="5"/>
        <v>1.00391295583553</v>
      </c>
      <c r="K24">
        <f t="shared" si="5"/>
        <v>0.98958813378558852</v>
      </c>
      <c r="L24">
        <f t="shared" si="5"/>
        <v>0.98304233057574619</v>
      </c>
      <c r="M24">
        <f t="shared" si="5"/>
        <v>1.0272493647102277</v>
      </c>
      <c r="N24">
        <f t="shared" si="5"/>
        <v>1.0276889884884359</v>
      </c>
      <c r="O24">
        <f t="shared" si="5"/>
        <v>1.0040743749174419</v>
      </c>
      <c r="P24">
        <f t="shared" si="5"/>
        <v>1.0045530243313328</v>
      </c>
      <c r="Q24">
        <f t="shared" si="5"/>
        <v>1.0565057037077734</v>
      </c>
      <c r="R24">
        <f t="shared" si="5"/>
        <v>1.0534697655070273</v>
      </c>
      <c r="S24">
        <f t="shared" si="5"/>
        <v>1.0515876554307446</v>
      </c>
      <c r="T24">
        <f t="shared" si="5"/>
        <v>1.049267080991827</v>
      </c>
      <c r="U24">
        <f t="shared" si="5"/>
        <v>1.0474356605432804</v>
      </c>
      <c r="V24">
        <f t="shared" si="5"/>
        <v>1.0457415439786195</v>
      </c>
      <c r="W24">
        <f t="shared" si="5"/>
        <v>1.0443280367236429</v>
      </c>
      <c r="X24">
        <f t="shared" si="5"/>
        <v>1.0426682176495607</v>
      </c>
      <c r="Y24">
        <f t="shared" si="5"/>
        <v>1.041137886396335</v>
      </c>
      <c r="Z24">
        <f t="shared" si="5"/>
        <v>1.0441839306855558</v>
      </c>
      <c r="AA24">
        <f t="shared" si="5"/>
        <v>1.0421146053210353</v>
      </c>
      <c r="AB24">
        <f t="shared" si="5"/>
        <v>1.0423319051436521</v>
      </c>
      <c r="AC24">
        <f t="shared" si="5"/>
        <v>1.0402271754103138</v>
      </c>
      <c r="AD24">
        <f t="shared" si="5"/>
        <v>1.0384475214116133</v>
      </c>
      <c r="AE24">
        <f t="shared" si="5"/>
        <v>1.0368107305050671</v>
      </c>
      <c r="AF24">
        <f t="shared" si="5"/>
        <v>1.0353003943930679</v>
      </c>
      <c r="AG24">
        <f t="shared" si="5"/>
        <v>1.0388001281156245</v>
      </c>
      <c r="AH24">
        <f t="shared" si="5"/>
        <v>1.0366733125783794</v>
      </c>
      <c r="AI24">
        <f t="shared" si="5"/>
        <v>1.0347243178185144</v>
      </c>
      <c r="AJ24">
        <f t="shared" si="5"/>
        <v>1.0329311487526536</v>
      </c>
      <c r="AK24">
        <f t="shared" si="5"/>
        <v>1.0312752795296978</v>
      </c>
      <c r="AL24">
        <f t="shared" si="5"/>
        <v>1.0331152073192114</v>
      </c>
      <c r="AM24">
        <f t="shared" si="5"/>
        <v>1.0310218755960234</v>
      </c>
      <c r="AN24">
        <f t="shared" si="5"/>
        <v>1.0290893461684121</v>
      </c>
      <c r="AO24">
        <f t="shared" si="5"/>
        <v>1.0272978312723411</v>
      </c>
      <c r="AP24">
        <f t="shared" si="5"/>
        <v>1.0256305700562367</v>
      </c>
      <c r="AQ24">
        <f t="shared" si="5"/>
        <v>1.028101749020025</v>
      </c>
      <c r="AR24">
        <f t="shared" si="5"/>
        <v>1.0255726581075149</v>
      </c>
      <c r="AS24">
        <f t="shared" si="5"/>
        <v>1.0232194232769591</v>
      </c>
      <c r="AT24">
        <f t="shared" si="5"/>
        <v>1.021017310888555</v>
      </c>
      <c r="AU24">
        <f t="shared" si="5"/>
        <v>1.0189453693351473</v>
      </c>
      <c r="AV24">
        <f t="shared" si="5"/>
        <v>1.0169856770802668</v>
      </c>
      <c r="AW24">
        <f t="shared" si="5"/>
        <v>1.0151227563948804</v>
      </c>
      <c r="AX24">
        <f t="shared" si="5"/>
        <v>1.0133431107686792</v>
      </c>
      <c r="AY24">
        <f t="shared" si="5"/>
        <v>1.0116348555718002</v>
      </c>
      <c r="AZ24">
        <f t="shared" si="5"/>
        <v>1.0099874196303154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61"/>
  <sheetViews>
    <sheetView topLeftCell="A9" workbookViewId="0">
      <selection activeCell="B33" sqref="B33"/>
    </sheetView>
  </sheetViews>
  <sheetFormatPr defaultRowHeight="15"/>
  <cols>
    <col min="1" max="1" width="20.5703125" customWidth="1"/>
  </cols>
  <sheetData>
    <row r="1" spans="1:36">
      <c r="A1" t="s">
        <v>643</v>
      </c>
    </row>
    <row r="3" spans="1:36" ht="30">
      <c r="A3" s="93" t="s">
        <v>701</v>
      </c>
      <c r="B3" s="22">
        <f>B29</f>
        <v>5.8353290545203808E-2</v>
      </c>
      <c r="C3" s="22">
        <f t="shared" ref="C3:AJ3" si="0">C29</f>
        <v>6.1363599991099915E-2</v>
      </c>
      <c r="D3" s="22">
        <f t="shared" si="0"/>
        <v>6.4386805441811495E-2</v>
      </c>
      <c r="E3" s="22">
        <f t="shared" si="0"/>
        <v>6.74410360882155E-2</v>
      </c>
      <c r="F3" s="22">
        <f t="shared" si="0"/>
        <v>6.9800643253500119E-2</v>
      </c>
      <c r="G3" s="22">
        <f t="shared" si="0"/>
        <v>7.2132171738415574E-2</v>
      </c>
      <c r="H3" s="22">
        <f t="shared" si="0"/>
        <v>7.4410108267218555E-2</v>
      </c>
      <c r="I3" s="22">
        <f t="shared" si="0"/>
        <v>7.6634250011170774E-2</v>
      </c>
      <c r="J3" s="22">
        <f t="shared" si="0"/>
        <v>7.9140813120522679E-2</v>
      </c>
      <c r="K3" s="22">
        <f t="shared" si="0"/>
        <v>8.1553520582189745E-2</v>
      </c>
      <c r="L3" s="22">
        <f t="shared" si="0"/>
        <v>8.4045793940505154E-2</v>
      </c>
      <c r="M3" s="22">
        <f t="shared" si="0"/>
        <v>8.6425344213014732E-2</v>
      </c>
      <c r="N3" s="22">
        <f t="shared" si="0"/>
        <v>8.8706030351734508E-2</v>
      </c>
      <c r="O3" s="22">
        <f t="shared" si="0"/>
        <v>9.0888812542816749E-2</v>
      </c>
      <c r="P3" s="22">
        <f t="shared" si="0"/>
        <v>9.2974640835583142E-2</v>
      </c>
      <c r="Q3" s="22">
        <f t="shared" si="0"/>
        <v>9.5409209748214277E-2</v>
      </c>
      <c r="R3" s="22">
        <f t="shared" si="0"/>
        <v>9.7691128520865284E-2</v>
      </c>
      <c r="S3" s="22">
        <f t="shared" si="0"/>
        <v>9.9823145515460718E-2</v>
      </c>
      <c r="T3" s="22">
        <f t="shared" si="0"/>
        <v>0.10180799933795939</v>
      </c>
      <c r="U3" s="22">
        <f t="shared" si="0"/>
        <v>0.10364841883835257</v>
      </c>
      <c r="V3" s="22">
        <f t="shared" si="0"/>
        <v>0.10568957206736644</v>
      </c>
      <c r="W3" s="22">
        <f t="shared" si="0"/>
        <v>0.10753420083065338</v>
      </c>
      <c r="X3" s="22">
        <f t="shared" si="0"/>
        <v>0.10918698870173001</v>
      </c>
      <c r="Y3" s="22">
        <f t="shared" si="0"/>
        <v>0.11065260949814586</v>
      </c>
      <c r="Z3" s="22">
        <f t="shared" si="0"/>
        <v>0.1119357272814841</v>
      </c>
      <c r="AA3" s="22">
        <f t="shared" si="0"/>
        <v>0.11348093560505204</v>
      </c>
      <c r="AB3" s="22">
        <f t="shared" si="0"/>
        <v>0.11474379998594025</v>
      </c>
      <c r="AC3" s="22">
        <f t="shared" si="0"/>
        <v>0.11573322103318279</v>
      </c>
      <c r="AD3" s="22">
        <f t="shared" si="0"/>
        <v>0.11645808959984665</v>
      </c>
      <c r="AE3" s="22">
        <f t="shared" si="0"/>
        <v>0.11692728678303242</v>
      </c>
      <c r="AF3" s="22">
        <f t="shared" si="0"/>
        <v>0.11714968392387394</v>
      </c>
      <c r="AG3" s="22">
        <f t="shared" si="0"/>
        <v>0.11713414260753792</v>
      </c>
      <c r="AH3" s="22">
        <f t="shared" si="0"/>
        <v>0.11688951466322467</v>
      </c>
      <c r="AI3" s="22">
        <f t="shared" si="0"/>
        <v>0.11642464216416795</v>
      </c>
      <c r="AJ3" s="22">
        <f t="shared" si="0"/>
        <v>0.11574835742763405</v>
      </c>
    </row>
    <row r="4" spans="1:36" s="96" customFormat="1">
      <c r="A4" s="98"/>
      <c r="B4" s="25"/>
    </row>
    <row r="5" spans="1:36" s="96" customFormat="1">
      <c r="A5" s="99" t="s">
        <v>719</v>
      </c>
      <c r="B5" s="25"/>
    </row>
    <row r="6" spans="1:36" s="96" customFormat="1">
      <c r="A6" s="98" t="s">
        <v>660</v>
      </c>
      <c r="B6" s="96">
        <v>2016</v>
      </c>
      <c r="C6" s="96">
        <v>2017</v>
      </c>
      <c r="D6" s="96">
        <v>2018</v>
      </c>
      <c r="E6" s="96">
        <v>2019</v>
      </c>
      <c r="F6" s="96">
        <v>2020</v>
      </c>
      <c r="G6" s="96">
        <v>2021</v>
      </c>
      <c r="H6" s="96">
        <v>2022</v>
      </c>
      <c r="I6" s="96">
        <v>2023</v>
      </c>
      <c r="J6" s="96">
        <v>2024</v>
      </c>
      <c r="K6" s="96">
        <v>2025</v>
      </c>
      <c r="L6" s="96">
        <v>2026</v>
      </c>
      <c r="M6" s="96">
        <v>2027</v>
      </c>
      <c r="N6" s="96">
        <v>2028</v>
      </c>
      <c r="O6" s="96">
        <v>2029</v>
      </c>
      <c r="P6" s="96">
        <v>2030</v>
      </c>
      <c r="Q6" s="96">
        <v>2031</v>
      </c>
      <c r="R6" s="96">
        <v>2032</v>
      </c>
      <c r="S6" s="96">
        <v>2033</v>
      </c>
      <c r="T6" s="96">
        <v>2034</v>
      </c>
      <c r="U6" s="96">
        <v>2035</v>
      </c>
      <c r="V6" s="96">
        <v>2036</v>
      </c>
      <c r="W6" s="96">
        <v>2037</v>
      </c>
      <c r="X6" s="96">
        <v>2038</v>
      </c>
      <c r="Y6" s="96">
        <v>2039</v>
      </c>
      <c r="Z6" s="96">
        <v>2040</v>
      </c>
      <c r="AA6" s="96">
        <v>2041</v>
      </c>
      <c r="AB6" s="96">
        <v>2042</v>
      </c>
      <c r="AC6" s="96">
        <v>2043</v>
      </c>
      <c r="AD6" s="96">
        <v>2044</v>
      </c>
      <c r="AE6" s="96">
        <v>2045</v>
      </c>
      <c r="AF6" s="96">
        <v>2046</v>
      </c>
      <c r="AG6" s="96">
        <v>2047</v>
      </c>
      <c r="AH6" s="96">
        <v>2048</v>
      </c>
      <c r="AI6" s="96">
        <v>2049</v>
      </c>
      <c r="AJ6" s="96">
        <v>2050</v>
      </c>
    </row>
    <row r="7" spans="1:36" s="96" customFormat="1">
      <c r="A7" s="98" t="s">
        <v>644</v>
      </c>
      <c r="B7" s="22">
        <v>1.9724004409046102E-3</v>
      </c>
      <c r="C7" s="22">
        <v>2.4024488909871102E-3</v>
      </c>
      <c r="D7" s="22">
        <v>3.0261654959952001E-3</v>
      </c>
      <c r="E7" s="22">
        <v>3.6324235384659902E-3</v>
      </c>
      <c r="F7" s="22">
        <v>4.3436916677353204E-3</v>
      </c>
      <c r="G7" s="22">
        <v>4.7282811441666803E-3</v>
      </c>
      <c r="H7" s="22">
        <v>5.1301047407508902E-3</v>
      </c>
      <c r="I7" s="22">
        <v>5.5492216315010797E-3</v>
      </c>
      <c r="J7" s="22">
        <v>6.0172824230024704E-3</v>
      </c>
      <c r="K7" s="22">
        <v>6.5016383866267702E-3</v>
      </c>
      <c r="L7" s="22">
        <v>7.0433375450379698E-3</v>
      </c>
      <c r="M7" s="22">
        <v>7.5990620120001302E-3</v>
      </c>
      <c r="N7" s="22">
        <v>8.1685469156336198E-3</v>
      </c>
      <c r="O7" s="22">
        <v>8.7515290133280792E-3</v>
      </c>
      <c r="P7" s="22">
        <v>9.3477466917424902E-3</v>
      </c>
      <c r="Q7" s="96">
        <v>1.0005908993047199E-2</v>
      </c>
      <c r="R7" s="96">
        <v>1.0673042494720999E-2</v>
      </c>
      <c r="S7" s="96">
        <v>1.13486557057532E-2</v>
      </c>
      <c r="T7" s="96">
        <v>1.20322587644027E-2</v>
      </c>
      <c r="U7" s="96">
        <v>1.2723363438197501E-2</v>
      </c>
      <c r="V7" s="96">
        <v>1.3475285485180699E-2</v>
      </c>
      <c r="W7" s="96">
        <v>1.42274343088132E-2</v>
      </c>
      <c r="X7" s="96">
        <v>1.4979007458989601E-2</v>
      </c>
      <c r="Y7" s="96">
        <v>1.57292041148735E-2</v>
      </c>
      <c r="Z7" s="96">
        <v>1.6477225084898E-2</v>
      </c>
      <c r="AA7" s="96">
        <v>1.7299313988973702E-2</v>
      </c>
      <c r="AB7" s="96">
        <v>1.8102243590448399E-2</v>
      </c>
      <c r="AC7" s="96">
        <v>1.8884570782576701E-2</v>
      </c>
      <c r="AD7" s="96">
        <v>1.9644854087882298E-2</v>
      </c>
      <c r="AE7" s="96">
        <v>2.0381653658158499E-2</v>
      </c>
      <c r="AF7" s="96">
        <v>2.1093531274467701E-2</v>
      </c>
      <c r="AG7" s="96">
        <v>2.1779050347141601E-2</v>
      </c>
      <c r="AH7" s="96">
        <v>2.24367759157812E-2</v>
      </c>
      <c r="AI7" s="96">
        <v>2.30652746492571E-2</v>
      </c>
      <c r="AJ7" s="96">
        <v>2.36631148457087E-2</v>
      </c>
    </row>
    <row r="8" spans="1:36" s="96" customFormat="1">
      <c r="A8" s="98" t="s">
        <v>667</v>
      </c>
      <c r="B8" s="96">
        <v>0</v>
      </c>
      <c r="C8" s="96">
        <v>0</v>
      </c>
      <c r="D8" s="96">
        <v>0</v>
      </c>
      <c r="E8" s="96">
        <v>0</v>
      </c>
      <c r="F8" s="96">
        <v>0</v>
      </c>
      <c r="G8" s="96">
        <v>0</v>
      </c>
      <c r="H8" s="96">
        <v>0</v>
      </c>
      <c r="I8" s="96">
        <v>0</v>
      </c>
      <c r="J8" s="96">
        <v>0</v>
      </c>
      <c r="K8" s="96">
        <v>0</v>
      </c>
      <c r="L8" s="96">
        <v>0</v>
      </c>
      <c r="M8" s="96">
        <v>0</v>
      </c>
      <c r="N8" s="96">
        <v>0</v>
      </c>
      <c r="O8" s="96">
        <v>0</v>
      </c>
      <c r="P8" s="96">
        <v>0</v>
      </c>
      <c r="Q8" s="96">
        <v>0</v>
      </c>
      <c r="R8" s="96">
        <v>0</v>
      </c>
      <c r="S8" s="96">
        <v>0</v>
      </c>
      <c r="T8" s="96">
        <v>0</v>
      </c>
      <c r="U8" s="96">
        <v>0</v>
      </c>
      <c r="V8" s="96">
        <v>0</v>
      </c>
      <c r="W8" s="96">
        <v>0</v>
      </c>
      <c r="X8" s="96">
        <v>0</v>
      </c>
      <c r="Y8" s="96">
        <v>0</v>
      </c>
      <c r="Z8" s="96">
        <v>0</v>
      </c>
      <c r="AA8" s="96">
        <v>0</v>
      </c>
      <c r="AB8" s="96">
        <v>0</v>
      </c>
      <c r="AC8" s="96">
        <v>0</v>
      </c>
      <c r="AD8" s="96">
        <v>0</v>
      </c>
      <c r="AE8" s="96">
        <v>0</v>
      </c>
      <c r="AF8" s="96">
        <v>0</v>
      </c>
      <c r="AG8" s="96">
        <v>0</v>
      </c>
      <c r="AH8" s="96">
        <v>0</v>
      </c>
      <c r="AI8" s="96">
        <v>0</v>
      </c>
      <c r="AJ8" s="96">
        <v>0</v>
      </c>
    </row>
    <row r="9" spans="1:36" s="96" customFormat="1">
      <c r="A9" s="98" t="s">
        <v>668</v>
      </c>
      <c r="B9" s="96">
        <v>3.9092473629111599E-2</v>
      </c>
      <c r="C9" s="96">
        <v>4.160995722553E-2</v>
      </c>
      <c r="D9" s="96">
        <v>4.3956299545571301E-2</v>
      </c>
      <c r="E9" s="96">
        <v>4.6339086108775802E-2</v>
      </c>
      <c r="F9" s="96">
        <v>4.8062512062271599E-2</v>
      </c>
      <c r="G9" s="96">
        <v>5.0078373315350297E-2</v>
      </c>
      <c r="H9" s="96">
        <v>5.20271409489588E-2</v>
      </c>
      <c r="I9" s="96">
        <v>5.3908481720891098E-2</v>
      </c>
      <c r="J9" s="96">
        <v>5.6037295235576698E-2</v>
      </c>
      <c r="K9" s="96">
        <v>5.8064445230833497E-2</v>
      </c>
      <c r="L9" s="96">
        <v>6.0089740631468803E-2</v>
      </c>
      <c r="M9" s="96">
        <v>6.2002853520428197E-2</v>
      </c>
      <c r="N9" s="96">
        <v>6.38049967655063E-2</v>
      </c>
      <c r="O9" s="96">
        <v>6.5497371849261493E-2</v>
      </c>
      <c r="P9" s="96">
        <v>6.70811688690163E-2</v>
      </c>
      <c r="Q9" s="96">
        <v>6.8954112953885302E-2</v>
      </c>
      <c r="R9" s="96">
        <v>7.0666570676911497E-2</v>
      </c>
      <c r="S9" s="96">
        <v>7.2221783414487498E-2</v>
      </c>
      <c r="T9" s="96">
        <v>7.3622981157770204E-2</v>
      </c>
      <c r="U9" s="96">
        <v>7.4873382512680206E-2</v>
      </c>
      <c r="V9" s="96">
        <v>7.6264841295357697E-2</v>
      </c>
      <c r="W9" s="96">
        <v>7.7460691431451303E-2</v>
      </c>
      <c r="X9" s="96">
        <v>7.8466420468040199E-2</v>
      </c>
      <c r="Y9" s="96">
        <v>7.9287504566967607E-2</v>
      </c>
      <c r="Z9" s="96">
        <v>7.9929408504840704E-2</v>
      </c>
      <c r="AA9" s="96">
        <v>8.0760483738513397E-2</v>
      </c>
      <c r="AB9" s="96">
        <v>8.1329524545185605E-2</v>
      </c>
      <c r="AC9" s="96">
        <v>8.1646876164093996E-2</v>
      </c>
      <c r="AD9" s="96">
        <v>8.1722872449238995E-2</v>
      </c>
      <c r="AE9" s="96">
        <v>8.1567835869385097E-2</v>
      </c>
      <c r="AF9" s="96">
        <v>8.11920775080609E-2</v>
      </c>
      <c r="AG9" s="96">
        <v>8.0605897063558599E-2</v>
      </c>
      <c r="AH9" s="96">
        <v>7.98195828489347E-2</v>
      </c>
      <c r="AI9" s="96">
        <v>7.8843411792009502E-2</v>
      </c>
      <c r="AJ9" s="96">
        <v>7.7687649435367101E-2</v>
      </c>
    </row>
    <row r="10" spans="1:36" s="96" customFormat="1" ht="30">
      <c r="A10" s="98" t="s">
        <v>669</v>
      </c>
      <c r="B10" s="96">
        <v>0</v>
      </c>
      <c r="C10" s="96">
        <v>0</v>
      </c>
      <c r="D10" s="96">
        <v>0</v>
      </c>
      <c r="E10" s="96">
        <v>0</v>
      </c>
      <c r="F10" s="96">
        <v>0</v>
      </c>
      <c r="G10" s="96">
        <v>0</v>
      </c>
      <c r="H10" s="96">
        <v>0</v>
      </c>
      <c r="I10" s="96">
        <v>0</v>
      </c>
      <c r="J10" s="96">
        <v>0</v>
      </c>
      <c r="K10" s="96">
        <v>0</v>
      </c>
      <c r="L10" s="96">
        <v>0</v>
      </c>
      <c r="M10" s="96">
        <v>0</v>
      </c>
      <c r="N10" s="96">
        <v>0</v>
      </c>
      <c r="O10" s="96">
        <v>0</v>
      </c>
      <c r="P10" s="96">
        <v>0</v>
      </c>
      <c r="Q10" s="96">
        <v>0</v>
      </c>
      <c r="R10" s="96">
        <v>0</v>
      </c>
      <c r="S10" s="96">
        <v>0</v>
      </c>
      <c r="T10" s="96">
        <v>0</v>
      </c>
      <c r="U10" s="96">
        <v>0</v>
      </c>
      <c r="V10" s="96">
        <v>0</v>
      </c>
      <c r="W10" s="96">
        <v>0</v>
      </c>
      <c r="X10" s="96">
        <v>0</v>
      </c>
      <c r="Y10" s="96">
        <v>0</v>
      </c>
      <c r="Z10" s="96">
        <v>0</v>
      </c>
      <c r="AA10" s="96">
        <v>0</v>
      </c>
      <c r="AB10" s="96">
        <v>0</v>
      </c>
      <c r="AC10" s="96">
        <v>0</v>
      </c>
      <c r="AD10" s="96">
        <v>0</v>
      </c>
      <c r="AE10" s="96">
        <v>0</v>
      </c>
      <c r="AF10" s="96">
        <v>0</v>
      </c>
      <c r="AG10" s="96">
        <v>0</v>
      </c>
      <c r="AH10" s="96">
        <v>0</v>
      </c>
      <c r="AI10" s="96">
        <v>0</v>
      </c>
      <c r="AJ10" s="96">
        <v>0</v>
      </c>
    </row>
    <row r="11" spans="1:36" s="96" customFormat="1" ht="30">
      <c r="A11" s="98" t="s">
        <v>670</v>
      </c>
      <c r="B11" s="96">
        <v>0</v>
      </c>
      <c r="C11" s="96">
        <v>0</v>
      </c>
      <c r="D11" s="96">
        <v>0</v>
      </c>
      <c r="E11" s="96">
        <v>0</v>
      </c>
      <c r="F11" s="96">
        <v>0</v>
      </c>
      <c r="G11" s="96">
        <v>0</v>
      </c>
      <c r="H11" s="96">
        <v>0</v>
      </c>
      <c r="I11" s="96">
        <v>0</v>
      </c>
      <c r="J11" s="96">
        <v>0</v>
      </c>
      <c r="K11" s="96">
        <v>0</v>
      </c>
      <c r="L11" s="96">
        <v>0</v>
      </c>
      <c r="M11" s="96">
        <v>0</v>
      </c>
      <c r="N11" s="96">
        <v>0</v>
      </c>
      <c r="O11" s="96">
        <v>0</v>
      </c>
      <c r="P11" s="96">
        <v>0</v>
      </c>
      <c r="Q11" s="96">
        <v>0</v>
      </c>
      <c r="R11" s="96">
        <v>0</v>
      </c>
      <c r="S11" s="96">
        <v>0</v>
      </c>
      <c r="T11" s="96">
        <v>0</v>
      </c>
      <c r="U11" s="96">
        <v>0</v>
      </c>
      <c r="V11" s="96">
        <v>0</v>
      </c>
      <c r="W11" s="96">
        <v>0</v>
      </c>
      <c r="X11" s="96">
        <v>0</v>
      </c>
      <c r="Y11" s="96">
        <v>0</v>
      </c>
      <c r="Z11" s="96">
        <v>0</v>
      </c>
      <c r="AA11" s="96">
        <v>0</v>
      </c>
      <c r="AB11" s="96">
        <v>0</v>
      </c>
      <c r="AC11" s="96">
        <v>0</v>
      </c>
      <c r="AD11" s="96">
        <v>0</v>
      </c>
      <c r="AE11" s="96">
        <v>0</v>
      </c>
      <c r="AF11" s="96">
        <v>0</v>
      </c>
      <c r="AG11" s="96">
        <v>0</v>
      </c>
      <c r="AH11" s="96">
        <v>0</v>
      </c>
      <c r="AI11" s="96">
        <v>0</v>
      </c>
      <c r="AJ11" s="96">
        <v>0</v>
      </c>
    </row>
    <row r="12" spans="1:36" s="96" customFormat="1">
      <c r="A12" s="98" t="s">
        <v>671</v>
      </c>
      <c r="B12" s="96">
        <v>0</v>
      </c>
      <c r="C12" s="96">
        <v>0</v>
      </c>
      <c r="D12" s="96">
        <v>0</v>
      </c>
      <c r="E12" s="96">
        <v>0</v>
      </c>
      <c r="F12" s="96">
        <v>0</v>
      </c>
      <c r="G12" s="96">
        <v>0</v>
      </c>
      <c r="H12" s="96">
        <v>0</v>
      </c>
      <c r="I12" s="96">
        <v>0</v>
      </c>
      <c r="J12" s="96">
        <v>0</v>
      </c>
      <c r="K12" s="96">
        <v>0</v>
      </c>
      <c r="L12" s="96">
        <v>0</v>
      </c>
      <c r="M12" s="96">
        <v>0</v>
      </c>
      <c r="N12" s="96">
        <v>0</v>
      </c>
      <c r="O12" s="96">
        <v>0</v>
      </c>
      <c r="P12" s="96">
        <v>0</v>
      </c>
      <c r="Q12" s="96">
        <v>0</v>
      </c>
      <c r="R12" s="96">
        <v>0</v>
      </c>
      <c r="S12" s="96">
        <v>0</v>
      </c>
      <c r="T12" s="96">
        <v>0</v>
      </c>
      <c r="U12" s="96">
        <v>0</v>
      </c>
      <c r="V12" s="96">
        <v>0</v>
      </c>
      <c r="W12" s="96">
        <v>0</v>
      </c>
      <c r="X12" s="96">
        <v>0</v>
      </c>
      <c r="Y12" s="96">
        <v>0</v>
      </c>
      <c r="Z12" s="96">
        <v>0</v>
      </c>
      <c r="AA12" s="96">
        <v>0</v>
      </c>
      <c r="AB12" s="96">
        <v>0</v>
      </c>
      <c r="AC12" s="96">
        <v>0</v>
      </c>
      <c r="AD12" s="96">
        <v>0</v>
      </c>
      <c r="AE12" s="96">
        <v>0</v>
      </c>
      <c r="AF12" s="96">
        <v>0</v>
      </c>
      <c r="AG12" s="96">
        <v>0</v>
      </c>
      <c r="AH12" s="96">
        <v>0</v>
      </c>
      <c r="AI12" s="96">
        <v>0</v>
      </c>
      <c r="AJ12" s="96">
        <v>0</v>
      </c>
    </row>
    <row r="13" spans="1:36" s="96" customFormat="1">
      <c r="A13" s="98" t="s">
        <v>672</v>
      </c>
      <c r="B13" s="96">
        <v>0</v>
      </c>
      <c r="C13" s="96">
        <v>0</v>
      </c>
      <c r="D13" s="96">
        <v>0</v>
      </c>
      <c r="E13" s="96">
        <v>0</v>
      </c>
      <c r="F13" s="96">
        <v>0</v>
      </c>
      <c r="G13" s="96">
        <v>0</v>
      </c>
      <c r="H13" s="96">
        <v>0</v>
      </c>
      <c r="I13" s="96">
        <v>0</v>
      </c>
      <c r="J13" s="96">
        <v>0</v>
      </c>
      <c r="K13" s="96">
        <v>0</v>
      </c>
      <c r="L13" s="96">
        <v>0</v>
      </c>
      <c r="M13" s="96">
        <v>0</v>
      </c>
      <c r="N13" s="96">
        <v>0</v>
      </c>
      <c r="O13" s="96">
        <v>0</v>
      </c>
      <c r="P13" s="96">
        <v>0</v>
      </c>
      <c r="Q13" s="96">
        <v>0</v>
      </c>
      <c r="R13" s="96">
        <v>0</v>
      </c>
      <c r="S13" s="96">
        <v>0</v>
      </c>
      <c r="T13" s="96">
        <v>0</v>
      </c>
      <c r="U13" s="96">
        <v>0</v>
      </c>
      <c r="V13" s="96">
        <v>0</v>
      </c>
      <c r="W13" s="96">
        <v>0</v>
      </c>
      <c r="X13" s="96">
        <v>0</v>
      </c>
      <c r="Y13" s="96">
        <v>0</v>
      </c>
      <c r="Z13" s="96">
        <v>0</v>
      </c>
      <c r="AA13" s="96">
        <v>0</v>
      </c>
      <c r="AB13" s="96">
        <v>0</v>
      </c>
      <c r="AC13" s="96">
        <v>0</v>
      </c>
      <c r="AD13" s="96">
        <v>0</v>
      </c>
      <c r="AE13" s="96">
        <v>0</v>
      </c>
      <c r="AF13" s="96">
        <v>0</v>
      </c>
      <c r="AG13" s="96">
        <v>0</v>
      </c>
      <c r="AH13" s="96">
        <v>0</v>
      </c>
      <c r="AI13" s="96">
        <v>0</v>
      </c>
      <c r="AJ13" s="96">
        <v>0</v>
      </c>
    </row>
    <row r="14" spans="1:36" s="96" customFormat="1">
      <c r="A14" s="98" t="s">
        <v>673</v>
      </c>
      <c r="B14" s="96">
        <v>0</v>
      </c>
      <c r="C14" s="96">
        <v>0</v>
      </c>
      <c r="D14" s="96">
        <v>0</v>
      </c>
      <c r="E14" s="96">
        <v>0</v>
      </c>
      <c r="F14" s="96">
        <v>0</v>
      </c>
      <c r="G14" s="96">
        <v>0</v>
      </c>
      <c r="H14" s="96">
        <v>0</v>
      </c>
      <c r="I14" s="96">
        <v>0</v>
      </c>
      <c r="J14" s="96">
        <v>0</v>
      </c>
      <c r="K14" s="96">
        <v>0</v>
      </c>
      <c r="L14" s="96">
        <v>0</v>
      </c>
      <c r="M14" s="96">
        <v>0</v>
      </c>
      <c r="N14" s="96">
        <v>0</v>
      </c>
      <c r="O14" s="96">
        <v>0</v>
      </c>
      <c r="P14" s="96">
        <v>0</v>
      </c>
      <c r="Q14" s="96">
        <v>0</v>
      </c>
      <c r="R14" s="96">
        <v>0</v>
      </c>
      <c r="S14" s="96">
        <v>0</v>
      </c>
      <c r="T14" s="96">
        <v>0</v>
      </c>
      <c r="U14" s="96">
        <v>0</v>
      </c>
      <c r="V14" s="96">
        <v>0</v>
      </c>
      <c r="W14" s="96">
        <v>0</v>
      </c>
      <c r="X14" s="96">
        <v>0</v>
      </c>
      <c r="Y14" s="96">
        <v>0</v>
      </c>
      <c r="Z14" s="96">
        <v>0</v>
      </c>
      <c r="AA14" s="96">
        <v>0</v>
      </c>
      <c r="AB14" s="96">
        <v>0</v>
      </c>
      <c r="AC14" s="96">
        <v>0</v>
      </c>
      <c r="AD14" s="96">
        <v>0</v>
      </c>
      <c r="AE14" s="96">
        <v>0</v>
      </c>
      <c r="AF14" s="96">
        <v>0</v>
      </c>
      <c r="AG14" s="96">
        <v>0</v>
      </c>
      <c r="AH14" s="96">
        <v>0</v>
      </c>
      <c r="AI14" s="96">
        <v>0</v>
      </c>
      <c r="AJ14" s="96">
        <v>0</v>
      </c>
    </row>
    <row r="15" spans="1:36" s="96" customFormat="1">
      <c r="A15" s="98" t="s">
        <v>721</v>
      </c>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row>
    <row r="16" spans="1:36" s="96" customFormat="1">
      <c r="A16" s="98"/>
    </row>
    <row r="17" spans="1:36" s="96" customFormat="1">
      <c r="A17" s="98"/>
    </row>
    <row r="18" spans="1:36" s="96" customFormat="1">
      <c r="A18" s="98" t="s">
        <v>644</v>
      </c>
      <c r="B18" s="96">
        <v>0</v>
      </c>
      <c r="C18" s="96">
        <v>0</v>
      </c>
      <c r="D18" s="96">
        <v>0</v>
      </c>
      <c r="E18" s="96">
        <v>0</v>
      </c>
      <c r="F18" s="22">
        <v>2.8413408306630201E-4</v>
      </c>
      <c r="G18" s="22">
        <v>5.7099590822000498E-4</v>
      </c>
      <c r="H18" s="22">
        <v>8.6047195130906095E-4</v>
      </c>
      <c r="I18" s="22">
        <v>1.1524494015913999E-3</v>
      </c>
      <c r="J18" s="22">
        <v>1.44593563754141E-3</v>
      </c>
      <c r="K18" s="22">
        <v>1.7408192752369699E-3</v>
      </c>
      <c r="L18" s="22">
        <v>2.0406291441659899E-3</v>
      </c>
      <c r="M18" s="22">
        <v>2.3413809807747198E-3</v>
      </c>
      <c r="N18" s="22">
        <v>2.6443743800806802E-3</v>
      </c>
      <c r="O18" s="22">
        <v>2.9495888642210701E-3</v>
      </c>
      <c r="P18" s="22">
        <v>3.25700466874306E-3</v>
      </c>
      <c r="Q18" s="22">
        <v>3.5664377812741799E-3</v>
      </c>
      <c r="R18" s="22">
        <v>3.8781068894131899E-3</v>
      </c>
      <c r="S18" s="22">
        <v>4.1920148468000103E-3</v>
      </c>
      <c r="T18" s="22">
        <v>4.5081645070745901E-3</v>
      </c>
      <c r="U18" s="22">
        <v>4.8265587238768498E-3</v>
      </c>
      <c r="V18" s="22">
        <v>5.1472003508467399E-3</v>
      </c>
      <c r="W18" s="22">
        <v>5.47009224162418E-3</v>
      </c>
      <c r="X18" s="22">
        <v>5.7952372498490997E-3</v>
      </c>
      <c r="Y18" s="22">
        <v>6.1226382291614499E-3</v>
      </c>
      <c r="Z18" s="22">
        <v>6.4522980332011601E-3</v>
      </c>
      <c r="AA18" s="22">
        <v>6.7842195156081597E-3</v>
      </c>
      <c r="AB18" s="22">
        <v>7.1184055300223797E-3</v>
      </c>
      <c r="AC18" s="22">
        <v>7.45485893008376E-3</v>
      </c>
      <c r="AD18" s="22">
        <v>7.79358256943223E-3</v>
      </c>
      <c r="AE18" s="22">
        <v>8.1345793017077294E-3</v>
      </c>
      <c r="AF18" s="22">
        <v>8.4778519805501894E-3</v>
      </c>
      <c r="AG18" s="22">
        <v>8.8234034595995499E-3</v>
      </c>
      <c r="AH18" s="22">
        <v>9.1712365924957306E-3</v>
      </c>
      <c r="AI18" s="22">
        <v>9.5213542328786704E-3</v>
      </c>
      <c r="AJ18" s="22">
        <v>9.8737592343883102E-3</v>
      </c>
    </row>
    <row r="19" spans="1:36" s="96" customFormat="1">
      <c r="A19" s="98" t="s">
        <v>667</v>
      </c>
      <c r="B19" s="96">
        <v>0</v>
      </c>
      <c r="C19" s="96">
        <v>0</v>
      </c>
      <c r="D19" s="96">
        <v>0</v>
      </c>
      <c r="E19" s="96">
        <v>0</v>
      </c>
      <c r="F19" s="96">
        <v>0</v>
      </c>
      <c r="G19" s="96">
        <v>0</v>
      </c>
      <c r="H19" s="96">
        <v>0</v>
      </c>
      <c r="I19" s="96">
        <v>0</v>
      </c>
      <c r="J19" s="96">
        <v>0</v>
      </c>
      <c r="K19" s="96">
        <v>0</v>
      </c>
      <c r="L19" s="96">
        <v>0</v>
      </c>
      <c r="M19" s="96">
        <v>0</v>
      </c>
      <c r="N19" s="96">
        <v>0</v>
      </c>
      <c r="O19" s="96">
        <v>0</v>
      </c>
      <c r="P19" s="96">
        <v>0</v>
      </c>
      <c r="Q19" s="96">
        <v>0</v>
      </c>
      <c r="R19" s="96">
        <v>0</v>
      </c>
      <c r="S19" s="96">
        <v>0</v>
      </c>
      <c r="T19" s="96">
        <v>0</v>
      </c>
      <c r="U19" s="96">
        <v>0</v>
      </c>
      <c r="V19" s="96">
        <v>0</v>
      </c>
      <c r="W19" s="96">
        <v>0</v>
      </c>
      <c r="X19" s="96">
        <v>0</v>
      </c>
      <c r="Y19" s="96">
        <v>0</v>
      </c>
      <c r="Z19" s="96">
        <v>0</v>
      </c>
      <c r="AA19" s="96">
        <v>0</v>
      </c>
      <c r="AB19" s="96">
        <v>0</v>
      </c>
      <c r="AC19" s="96">
        <v>0</v>
      </c>
      <c r="AD19" s="96">
        <v>0</v>
      </c>
      <c r="AE19" s="96">
        <v>0</v>
      </c>
      <c r="AF19" s="96">
        <v>0</v>
      </c>
      <c r="AG19" s="96">
        <v>0</v>
      </c>
      <c r="AH19" s="96">
        <v>0</v>
      </c>
      <c r="AI19" s="96">
        <v>0</v>
      </c>
      <c r="AJ19" s="96">
        <v>0</v>
      </c>
    </row>
    <row r="20" spans="1:36" s="96" customFormat="1">
      <c r="A20" s="98" t="s">
        <v>668</v>
      </c>
      <c r="B20" s="96">
        <v>1.7288416475187598E-2</v>
      </c>
      <c r="C20" s="96">
        <v>1.7351193874582799E-2</v>
      </c>
      <c r="D20" s="96">
        <v>1.7404340400245001E-2</v>
      </c>
      <c r="E20" s="96">
        <v>1.7469526440973701E-2</v>
      </c>
      <c r="F20" s="96">
        <v>1.7110305440426899E-2</v>
      </c>
      <c r="G20" s="96">
        <v>1.67545213706786E-2</v>
      </c>
      <c r="H20" s="96">
        <v>1.63923906261998E-2</v>
      </c>
      <c r="I20" s="96">
        <v>1.60240972571872E-2</v>
      </c>
      <c r="J20" s="96">
        <v>1.5640299824402099E-2</v>
      </c>
      <c r="K20" s="96">
        <v>1.52466176894925E-2</v>
      </c>
      <c r="L20" s="96">
        <v>1.48720866198324E-2</v>
      </c>
      <c r="M20" s="96">
        <v>1.44820476998117E-2</v>
      </c>
      <c r="N20" s="96">
        <v>1.4088112290513899E-2</v>
      </c>
      <c r="O20" s="96">
        <v>1.3690322816006101E-2</v>
      </c>
      <c r="P20" s="96">
        <v>1.32887206060813E-2</v>
      </c>
      <c r="Q20" s="96">
        <v>1.28827500200076E-2</v>
      </c>
      <c r="R20" s="96">
        <v>1.2473408459819601E-2</v>
      </c>
      <c r="S20" s="96">
        <v>1.2060691548420001E-2</v>
      </c>
      <c r="T20" s="96">
        <v>1.16445949087119E-2</v>
      </c>
      <c r="U20" s="96">
        <v>1.1225114163597999E-2</v>
      </c>
      <c r="V20" s="96">
        <v>1.08022449359813E-2</v>
      </c>
      <c r="W20" s="96">
        <v>1.03759828487647E-2</v>
      </c>
      <c r="X20" s="22">
        <v>9.9463235248511105E-3</v>
      </c>
      <c r="Y20" s="22">
        <v>9.5132625871433008E-3</v>
      </c>
      <c r="Z20" s="22">
        <v>9.0767956585442299E-3</v>
      </c>
      <c r="AA20" s="22">
        <v>8.6369183619567792E-3</v>
      </c>
      <c r="AB20" s="22">
        <v>8.1936263202838592E-3</v>
      </c>
      <c r="AC20" s="22">
        <v>7.74691515642834E-3</v>
      </c>
      <c r="AD20" s="22">
        <v>7.29678049329312E-3</v>
      </c>
      <c r="AE20" s="22">
        <v>6.8432179537810996E-3</v>
      </c>
      <c r="AF20" s="22">
        <v>6.3862231607951497E-3</v>
      </c>
      <c r="AG20" s="22">
        <v>5.9257917372381704E-3</v>
      </c>
      <c r="AH20" s="22">
        <v>5.4619193060130499E-3</v>
      </c>
      <c r="AI20" s="22">
        <v>4.9946014900226704E-3</v>
      </c>
      <c r="AJ20" s="22">
        <v>4.5238339121699399E-3</v>
      </c>
    </row>
    <row r="21" spans="1:36" s="96" customFormat="1" ht="30">
      <c r="A21" s="98" t="s">
        <v>669</v>
      </c>
      <c r="B21" s="96">
        <v>0</v>
      </c>
      <c r="C21" s="96">
        <v>0</v>
      </c>
      <c r="D21" s="96">
        <v>0</v>
      </c>
      <c r="E21" s="96">
        <v>0</v>
      </c>
      <c r="F21" s="96">
        <v>0</v>
      </c>
      <c r="G21" s="96">
        <v>0</v>
      </c>
      <c r="H21" s="96">
        <v>0</v>
      </c>
      <c r="I21" s="96">
        <v>0</v>
      </c>
      <c r="J21" s="96">
        <v>0</v>
      </c>
      <c r="K21" s="96">
        <v>0</v>
      </c>
      <c r="L21" s="96">
        <v>0</v>
      </c>
      <c r="M21" s="96">
        <v>0</v>
      </c>
      <c r="N21" s="96">
        <v>0</v>
      </c>
      <c r="O21" s="96">
        <v>0</v>
      </c>
      <c r="P21" s="96">
        <v>0</v>
      </c>
      <c r="Q21" s="96">
        <v>0</v>
      </c>
      <c r="R21" s="96">
        <v>0</v>
      </c>
      <c r="S21" s="96">
        <v>0</v>
      </c>
      <c r="T21" s="96">
        <v>0</v>
      </c>
      <c r="U21" s="96">
        <v>0</v>
      </c>
      <c r="V21" s="96">
        <v>0</v>
      </c>
      <c r="W21" s="96">
        <v>0</v>
      </c>
      <c r="X21" s="96">
        <v>0</v>
      </c>
      <c r="Y21" s="96">
        <v>0</v>
      </c>
      <c r="Z21" s="96">
        <v>0</v>
      </c>
      <c r="AA21" s="96">
        <v>0</v>
      </c>
      <c r="AB21" s="96">
        <v>0</v>
      </c>
      <c r="AC21" s="96">
        <v>0</v>
      </c>
      <c r="AD21" s="96">
        <v>0</v>
      </c>
      <c r="AE21" s="96">
        <v>0</v>
      </c>
      <c r="AF21" s="96">
        <v>0</v>
      </c>
      <c r="AG21" s="96">
        <v>0</v>
      </c>
      <c r="AH21" s="96">
        <v>0</v>
      </c>
      <c r="AI21" s="96">
        <v>0</v>
      </c>
      <c r="AJ21" s="96">
        <v>0</v>
      </c>
    </row>
    <row r="22" spans="1:36" s="96" customFormat="1" ht="30">
      <c r="A22" s="98" t="s">
        <v>670</v>
      </c>
      <c r="B22" s="96">
        <v>0</v>
      </c>
      <c r="C22" s="96">
        <v>0</v>
      </c>
      <c r="D22" s="96">
        <v>0</v>
      </c>
      <c r="E22" s="96">
        <v>0</v>
      </c>
      <c r="F22" s="96">
        <v>0</v>
      </c>
      <c r="G22" s="96">
        <v>0</v>
      </c>
      <c r="H22" s="96">
        <v>0</v>
      </c>
      <c r="I22" s="96">
        <v>0</v>
      </c>
      <c r="J22" s="96">
        <v>0</v>
      </c>
      <c r="K22" s="96">
        <v>0</v>
      </c>
      <c r="L22" s="96">
        <v>0</v>
      </c>
      <c r="M22" s="96">
        <v>0</v>
      </c>
      <c r="N22" s="96">
        <v>0</v>
      </c>
      <c r="O22" s="96">
        <v>0</v>
      </c>
      <c r="P22" s="96">
        <v>0</v>
      </c>
      <c r="Q22" s="96">
        <v>0</v>
      </c>
      <c r="R22" s="96">
        <v>0</v>
      </c>
      <c r="S22" s="96">
        <v>0</v>
      </c>
      <c r="T22" s="96">
        <v>0</v>
      </c>
      <c r="U22" s="96">
        <v>0</v>
      </c>
      <c r="V22" s="96">
        <v>0</v>
      </c>
      <c r="W22" s="96">
        <v>0</v>
      </c>
      <c r="X22" s="96">
        <v>0</v>
      </c>
      <c r="Y22" s="96">
        <v>0</v>
      </c>
      <c r="Z22" s="96">
        <v>0</v>
      </c>
      <c r="AA22" s="96">
        <v>0</v>
      </c>
      <c r="AB22" s="96">
        <v>0</v>
      </c>
      <c r="AC22" s="96">
        <v>0</v>
      </c>
      <c r="AD22" s="96">
        <v>0</v>
      </c>
      <c r="AE22" s="96">
        <v>0</v>
      </c>
      <c r="AF22" s="96">
        <v>0</v>
      </c>
      <c r="AG22" s="96">
        <v>0</v>
      </c>
      <c r="AH22" s="96">
        <v>0</v>
      </c>
      <c r="AI22" s="96">
        <v>0</v>
      </c>
      <c r="AJ22" s="96">
        <v>0</v>
      </c>
    </row>
    <row r="23" spans="1:36" s="96" customFormat="1">
      <c r="A23" s="98" t="s">
        <v>671</v>
      </c>
      <c r="B23" s="96">
        <v>0</v>
      </c>
      <c r="C23" s="96">
        <v>0</v>
      </c>
      <c r="D23" s="96">
        <v>0</v>
      </c>
      <c r="E23" s="96">
        <v>0</v>
      </c>
      <c r="F23" s="96">
        <v>0</v>
      </c>
      <c r="G23" s="96">
        <v>0</v>
      </c>
      <c r="H23" s="96">
        <v>0</v>
      </c>
      <c r="I23" s="96">
        <v>0</v>
      </c>
      <c r="J23" s="96">
        <v>0</v>
      </c>
      <c r="K23" s="96">
        <v>0</v>
      </c>
      <c r="L23" s="96">
        <v>0</v>
      </c>
      <c r="M23" s="96">
        <v>0</v>
      </c>
      <c r="N23" s="96">
        <v>0</v>
      </c>
      <c r="O23" s="96">
        <v>0</v>
      </c>
      <c r="P23" s="96">
        <v>0</v>
      </c>
      <c r="Q23" s="96">
        <v>0</v>
      </c>
      <c r="R23" s="96">
        <v>0</v>
      </c>
      <c r="S23" s="96">
        <v>0</v>
      </c>
      <c r="T23" s="96">
        <v>0</v>
      </c>
      <c r="U23" s="96">
        <v>0</v>
      </c>
      <c r="V23" s="96">
        <v>0</v>
      </c>
      <c r="W23" s="96">
        <v>0</v>
      </c>
      <c r="X23" s="96">
        <v>0</v>
      </c>
      <c r="Y23" s="96">
        <v>0</v>
      </c>
      <c r="Z23" s="96">
        <v>0</v>
      </c>
      <c r="AA23" s="96">
        <v>0</v>
      </c>
      <c r="AB23" s="96">
        <v>0</v>
      </c>
      <c r="AC23" s="96">
        <v>0</v>
      </c>
      <c r="AD23" s="96">
        <v>0</v>
      </c>
      <c r="AE23" s="96">
        <v>0</v>
      </c>
      <c r="AF23" s="96">
        <v>0</v>
      </c>
      <c r="AG23" s="96">
        <v>0</v>
      </c>
      <c r="AH23" s="96">
        <v>0</v>
      </c>
      <c r="AI23" s="96">
        <v>0</v>
      </c>
      <c r="AJ23" s="96">
        <v>0</v>
      </c>
    </row>
    <row r="24" spans="1:36" s="96" customFormat="1" ht="14.25" customHeight="1">
      <c r="A24" s="98" t="s">
        <v>672</v>
      </c>
      <c r="B24" s="96">
        <v>0</v>
      </c>
      <c r="C24" s="96">
        <v>0</v>
      </c>
      <c r="D24" s="96">
        <v>0</v>
      </c>
      <c r="E24" s="96">
        <v>0</v>
      </c>
      <c r="F24" s="96">
        <v>0</v>
      </c>
      <c r="G24" s="96">
        <v>0</v>
      </c>
      <c r="H24" s="96">
        <v>0</v>
      </c>
      <c r="I24" s="96">
        <v>0</v>
      </c>
      <c r="J24" s="96">
        <v>0</v>
      </c>
      <c r="K24" s="96">
        <v>0</v>
      </c>
      <c r="L24" s="96">
        <v>0</v>
      </c>
      <c r="M24" s="96">
        <v>0</v>
      </c>
      <c r="N24" s="96">
        <v>0</v>
      </c>
      <c r="O24" s="96">
        <v>0</v>
      </c>
      <c r="P24" s="96">
        <v>0</v>
      </c>
      <c r="Q24" s="96">
        <v>0</v>
      </c>
      <c r="R24" s="96">
        <v>0</v>
      </c>
      <c r="S24" s="96">
        <v>0</v>
      </c>
      <c r="T24" s="96">
        <v>0</v>
      </c>
      <c r="U24" s="96">
        <v>0</v>
      </c>
      <c r="V24" s="96">
        <v>0</v>
      </c>
      <c r="W24" s="96">
        <v>0</v>
      </c>
      <c r="X24" s="96">
        <v>0</v>
      </c>
      <c r="Y24" s="96">
        <v>0</v>
      </c>
      <c r="Z24" s="96">
        <v>0</v>
      </c>
      <c r="AA24" s="96">
        <v>0</v>
      </c>
      <c r="AB24" s="96">
        <v>0</v>
      </c>
      <c r="AC24" s="96">
        <v>0</v>
      </c>
      <c r="AD24" s="96">
        <v>0</v>
      </c>
      <c r="AE24" s="96">
        <v>0</v>
      </c>
      <c r="AF24" s="96">
        <v>0</v>
      </c>
      <c r="AG24" s="96">
        <v>0</v>
      </c>
      <c r="AH24" s="96">
        <v>0</v>
      </c>
      <c r="AI24" s="96">
        <v>0</v>
      </c>
      <c r="AJ24" s="96">
        <v>0</v>
      </c>
    </row>
    <row r="25" spans="1:36" s="96" customFormat="1">
      <c r="A25" s="98" t="s">
        <v>673</v>
      </c>
      <c r="B25" s="96">
        <v>0</v>
      </c>
      <c r="C25" s="96">
        <v>0</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6">
        <v>0</v>
      </c>
      <c r="AJ25" s="96">
        <v>0</v>
      </c>
    </row>
    <row r="26" spans="1:36" s="96" customFormat="1">
      <c r="A26" s="98" t="s">
        <v>721</v>
      </c>
      <c r="B26" s="96">
        <f>SUM(B18:B25)</f>
        <v>1.7288416475187598E-2</v>
      </c>
      <c r="C26" s="96">
        <f t="shared" ref="C26:AJ26" si="1">SUM(C18:C25)</f>
        <v>1.7351193874582799E-2</v>
      </c>
      <c r="D26" s="96">
        <f t="shared" si="1"/>
        <v>1.7404340400245001E-2</v>
      </c>
      <c r="E26" s="96">
        <f t="shared" si="1"/>
        <v>1.7469526440973701E-2</v>
      </c>
      <c r="F26" s="96">
        <f t="shared" si="1"/>
        <v>1.7394439523493201E-2</v>
      </c>
      <c r="G26" s="96">
        <f t="shared" si="1"/>
        <v>1.7325517278898604E-2</v>
      </c>
      <c r="H26" s="96">
        <f t="shared" si="1"/>
        <v>1.7252862577508861E-2</v>
      </c>
      <c r="I26" s="96">
        <f t="shared" si="1"/>
        <v>1.7176546658778599E-2</v>
      </c>
      <c r="J26" s="96">
        <f t="shared" si="1"/>
        <v>1.7086235461943509E-2</v>
      </c>
      <c r="K26" s="96">
        <f t="shared" si="1"/>
        <v>1.6987436964729472E-2</v>
      </c>
      <c r="L26" s="96">
        <f t="shared" si="1"/>
        <v>1.6912715763998391E-2</v>
      </c>
      <c r="M26" s="96">
        <f t="shared" si="1"/>
        <v>1.6823428680586418E-2</v>
      </c>
      <c r="N26" s="96">
        <f t="shared" si="1"/>
        <v>1.6732486670594578E-2</v>
      </c>
      <c r="O26" s="96">
        <f t="shared" si="1"/>
        <v>1.663991168022717E-2</v>
      </c>
      <c r="P26" s="96">
        <f t="shared" si="1"/>
        <v>1.6545725274824362E-2</v>
      </c>
      <c r="Q26" s="96">
        <f t="shared" si="1"/>
        <v>1.6449187801281781E-2</v>
      </c>
      <c r="R26" s="96">
        <f t="shared" si="1"/>
        <v>1.6351515349232792E-2</v>
      </c>
      <c r="S26" s="96">
        <f t="shared" si="1"/>
        <v>1.6252706395220012E-2</v>
      </c>
      <c r="T26" s="96">
        <f t="shared" si="1"/>
        <v>1.6152759415786491E-2</v>
      </c>
      <c r="U26" s="96">
        <f t="shared" si="1"/>
        <v>1.605167288747485E-2</v>
      </c>
      <c r="V26" s="96">
        <f t="shared" si="1"/>
        <v>1.594944528682804E-2</v>
      </c>
      <c r="W26" s="96">
        <f t="shared" si="1"/>
        <v>1.5846075090388878E-2</v>
      </c>
      <c r="X26" s="96">
        <f t="shared" si="1"/>
        <v>1.5741560774700208E-2</v>
      </c>
      <c r="Y26" s="96">
        <f t="shared" si="1"/>
        <v>1.5635900816304751E-2</v>
      </c>
      <c r="Z26" s="96">
        <f t="shared" si="1"/>
        <v>1.5529093691745391E-2</v>
      </c>
      <c r="AA26" s="96">
        <f t="shared" si="1"/>
        <v>1.5421137877564939E-2</v>
      </c>
      <c r="AB26" s="96">
        <f t="shared" si="1"/>
        <v>1.5312031850306239E-2</v>
      </c>
      <c r="AC26" s="96">
        <f t="shared" si="1"/>
        <v>1.5201774086512101E-2</v>
      </c>
      <c r="AD26" s="96">
        <f t="shared" si="1"/>
        <v>1.509036306272535E-2</v>
      </c>
      <c r="AE26" s="96">
        <f t="shared" si="1"/>
        <v>1.4977797255488829E-2</v>
      </c>
      <c r="AF26" s="96">
        <f t="shared" si="1"/>
        <v>1.4864075141345339E-2</v>
      </c>
      <c r="AG26" s="96">
        <f t="shared" si="1"/>
        <v>1.4749195196837719E-2</v>
      </c>
      <c r="AH26" s="96">
        <f t="shared" si="1"/>
        <v>1.463315589850878E-2</v>
      </c>
      <c r="AI26" s="96">
        <f t="shared" si="1"/>
        <v>1.451595572290134E-2</v>
      </c>
      <c r="AJ26" s="96">
        <f t="shared" si="1"/>
        <v>1.439759314655825E-2</v>
      </c>
    </row>
    <row r="27" spans="1:36" s="96" customFormat="1">
      <c r="A27" s="98"/>
    </row>
    <row r="28" spans="1:36" s="96" customFormat="1">
      <c r="A28" s="98"/>
      <c r="B28" s="25"/>
    </row>
    <row r="29" spans="1:36" s="96" customFormat="1">
      <c r="A29" s="98" t="s">
        <v>720</v>
      </c>
      <c r="B29" s="100">
        <f>SUM(B7:B25)</f>
        <v>5.8353290545203808E-2</v>
      </c>
      <c r="C29" s="100">
        <f t="shared" ref="C29:AJ29" si="2">SUM(C7:C25)</f>
        <v>6.1363599991099915E-2</v>
      </c>
      <c r="D29" s="100">
        <f t="shared" si="2"/>
        <v>6.4386805441811495E-2</v>
      </c>
      <c r="E29" s="100">
        <f t="shared" si="2"/>
        <v>6.74410360882155E-2</v>
      </c>
      <c r="F29" s="100">
        <f t="shared" si="2"/>
        <v>6.9800643253500119E-2</v>
      </c>
      <c r="G29" s="100">
        <f t="shared" si="2"/>
        <v>7.2132171738415574E-2</v>
      </c>
      <c r="H29" s="100">
        <f t="shared" si="2"/>
        <v>7.4410108267218555E-2</v>
      </c>
      <c r="I29" s="100">
        <f t="shared" si="2"/>
        <v>7.6634250011170774E-2</v>
      </c>
      <c r="J29" s="100">
        <f t="shared" si="2"/>
        <v>7.9140813120522679E-2</v>
      </c>
      <c r="K29" s="100">
        <f t="shared" si="2"/>
        <v>8.1553520582189745E-2</v>
      </c>
      <c r="L29" s="100">
        <f t="shared" si="2"/>
        <v>8.4045793940505154E-2</v>
      </c>
      <c r="M29" s="100">
        <f t="shared" si="2"/>
        <v>8.6425344213014732E-2</v>
      </c>
      <c r="N29" s="100">
        <f t="shared" si="2"/>
        <v>8.8706030351734508E-2</v>
      </c>
      <c r="O29" s="100">
        <f t="shared" si="2"/>
        <v>9.0888812542816749E-2</v>
      </c>
      <c r="P29" s="100">
        <f t="shared" si="2"/>
        <v>9.2974640835583142E-2</v>
      </c>
      <c r="Q29" s="100">
        <f t="shared" si="2"/>
        <v>9.5409209748214277E-2</v>
      </c>
      <c r="R29" s="100">
        <f t="shared" si="2"/>
        <v>9.7691128520865284E-2</v>
      </c>
      <c r="S29" s="100">
        <f t="shared" si="2"/>
        <v>9.9823145515460718E-2</v>
      </c>
      <c r="T29" s="100">
        <f t="shared" si="2"/>
        <v>0.10180799933795939</v>
      </c>
      <c r="U29" s="100">
        <f t="shared" si="2"/>
        <v>0.10364841883835257</v>
      </c>
      <c r="V29" s="100">
        <f t="shared" si="2"/>
        <v>0.10568957206736644</v>
      </c>
      <c r="W29" s="100">
        <f t="shared" si="2"/>
        <v>0.10753420083065338</v>
      </c>
      <c r="X29" s="100">
        <f t="shared" si="2"/>
        <v>0.10918698870173001</v>
      </c>
      <c r="Y29" s="100">
        <f t="shared" si="2"/>
        <v>0.11065260949814586</v>
      </c>
      <c r="Z29" s="100">
        <f t="shared" si="2"/>
        <v>0.1119357272814841</v>
      </c>
      <c r="AA29" s="100">
        <f t="shared" si="2"/>
        <v>0.11348093560505204</v>
      </c>
      <c r="AB29" s="100">
        <f t="shared" si="2"/>
        <v>0.11474379998594025</v>
      </c>
      <c r="AC29" s="100">
        <f t="shared" si="2"/>
        <v>0.11573322103318279</v>
      </c>
      <c r="AD29" s="100">
        <f t="shared" si="2"/>
        <v>0.11645808959984665</v>
      </c>
      <c r="AE29" s="100">
        <f t="shared" si="2"/>
        <v>0.11692728678303242</v>
      </c>
      <c r="AF29" s="100">
        <f t="shared" si="2"/>
        <v>0.11714968392387394</v>
      </c>
      <c r="AG29" s="100">
        <f t="shared" si="2"/>
        <v>0.11713414260753792</v>
      </c>
      <c r="AH29" s="100">
        <f t="shared" si="2"/>
        <v>0.11688951466322467</v>
      </c>
      <c r="AI29" s="100">
        <f t="shared" si="2"/>
        <v>0.11642464216416795</v>
      </c>
      <c r="AJ29" s="100">
        <f t="shared" si="2"/>
        <v>0.11574835742763405</v>
      </c>
    </row>
    <row r="30" spans="1:36" s="96" customFormat="1">
      <c r="A30" s="98"/>
      <c r="B30" s="25"/>
    </row>
    <row r="31" spans="1:36" s="97" customFormat="1"/>
    <row r="32" spans="1:36" s="97" customFormat="1">
      <c r="A32" s="99" t="s">
        <v>723</v>
      </c>
      <c r="B32" s="25"/>
    </row>
    <row r="33" spans="1:36" s="97" customFormat="1">
      <c r="A33" s="98" t="s">
        <v>722</v>
      </c>
      <c r="B33" s="25">
        <v>1</v>
      </c>
    </row>
    <row r="34" spans="1:36" s="97" customFormat="1">
      <c r="A34" s="98"/>
      <c r="B34" s="25"/>
    </row>
    <row r="35" spans="1:36" s="97" customFormat="1">
      <c r="A35" s="98"/>
      <c r="B35" s="25"/>
    </row>
    <row r="36" spans="1:36" s="97" customFormat="1">
      <c r="A36" s="102"/>
      <c r="B36" s="103"/>
      <c r="C36" s="103"/>
      <c r="D36" s="103"/>
      <c r="E36" s="103"/>
      <c r="F36" s="103"/>
      <c r="G36" s="103"/>
      <c r="H36" s="103"/>
      <c r="I36" s="103"/>
      <c r="J36" s="103"/>
      <c r="K36" s="103"/>
      <c r="L36" s="103"/>
      <c r="M36" s="103"/>
      <c r="N36" s="103"/>
      <c r="O36" s="103"/>
      <c r="P36" s="103"/>
      <c r="Q36" s="103"/>
      <c r="R36" s="103"/>
      <c r="S36" s="103"/>
      <c r="T36" s="103"/>
      <c r="U36" s="103"/>
      <c r="V36" s="103"/>
      <c r="W36" s="103"/>
      <c r="X36" s="103"/>
      <c r="Y36" s="103"/>
      <c r="Z36" s="103"/>
      <c r="AA36" s="103"/>
      <c r="AB36" s="103"/>
      <c r="AC36" s="103"/>
      <c r="AD36" s="103"/>
      <c r="AE36" s="103"/>
      <c r="AF36" s="103"/>
      <c r="AG36" s="103"/>
      <c r="AH36" s="103"/>
      <c r="AI36" s="103"/>
      <c r="AJ36" s="103"/>
    </row>
    <row r="37" spans="1:36" s="97" customFormat="1">
      <c r="A37" s="102"/>
      <c r="B37" s="103"/>
      <c r="C37" s="103"/>
      <c r="D37" s="103"/>
      <c r="E37" s="103"/>
      <c r="F37" s="103"/>
      <c r="G37" s="103"/>
      <c r="H37" s="103"/>
      <c r="I37" s="103"/>
      <c r="J37" s="103"/>
      <c r="K37" s="103"/>
      <c r="L37" s="103"/>
      <c r="M37" s="103"/>
      <c r="N37" s="103"/>
      <c r="O37" s="103"/>
      <c r="P37" s="103"/>
      <c r="Q37" s="103"/>
      <c r="R37" s="103"/>
      <c r="S37" s="103"/>
      <c r="T37" s="103"/>
      <c r="U37" s="103"/>
      <c r="V37" s="103"/>
      <c r="W37" s="103"/>
      <c r="X37" s="103"/>
      <c r="Y37" s="103"/>
      <c r="Z37" s="103"/>
      <c r="AA37" s="103"/>
      <c r="AB37" s="103"/>
      <c r="AC37" s="103"/>
      <c r="AD37" s="103"/>
      <c r="AE37" s="103"/>
      <c r="AF37" s="103"/>
      <c r="AG37" s="103"/>
      <c r="AH37" s="103"/>
      <c r="AI37" s="103"/>
      <c r="AJ37" s="103"/>
    </row>
    <row r="38" spans="1:36" s="97" customFormat="1">
      <c r="A38" s="98"/>
      <c r="B38" s="25"/>
    </row>
    <row r="39" spans="1:36" s="96" customFormat="1">
      <c r="A39" s="99" t="s">
        <v>718</v>
      </c>
      <c r="B39" s="25"/>
    </row>
    <row r="41" spans="1:36">
      <c r="A41" s="69" t="s">
        <v>702</v>
      </c>
      <c r="B41">
        <v>2016</v>
      </c>
      <c r="C41">
        <v>2017</v>
      </c>
      <c r="D41">
        <v>2018</v>
      </c>
      <c r="E41">
        <v>2019</v>
      </c>
      <c r="F41">
        <v>2020</v>
      </c>
      <c r="G41">
        <v>2021</v>
      </c>
      <c r="H41">
        <v>2022</v>
      </c>
      <c r="I41">
        <v>2023</v>
      </c>
      <c r="J41">
        <v>2024</v>
      </c>
      <c r="K41">
        <v>2025</v>
      </c>
      <c r="L41">
        <v>2026</v>
      </c>
      <c r="M41">
        <v>2027</v>
      </c>
      <c r="N41">
        <v>2028</v>
      </c>
      <c r="O41">
        <v>2029</v>
      </c>
      <c r="P41">
        <v>2030</v>
      </c>
      <c r="Q41">
        <v>2031</v>
      </c>
      <c r="R41">
        <v>2032</v>
      </c>
      <c r="S41">
        <v>2033</v>
      </c>
      <c r="T41">
        <v>2034</v>
      </c>
      <c r="U41">
        <v>2035</v>
      </c>
      <c r="V41">
        <v>2036</v>
      </c>
      <c r="W41">
        <v>2037</v>
      </c>
      <c r="X41">
        <v>2038</v>
      </c>
      <c r="Y41">
        <v>2039</v>
      </c>
      <c r="Z41">
        <v>2040</v>
      </c>
      <c r="AA41">
        <v>2041</v>
      </c>
      <c r="AB41">
        <v>2042</v>
      </c>
      <c r="AC41">
        <v>2043</v>
      </c>
      <c r="AD41">
        <v>2044</v>
      </c>
      <c r="AE41">
        <v>2045</v>
      </c>
      <c r="AF41">
        <v>2046</v>
      </c>
      <c r="AG41">
        <v>2047</v>
      </c>
      <c r="AH41">
        <v>2048</v>
      </c>
      <c r="AI41">
        <v>2049</v>
      </c>
      <c r="AJ41">
        <v>2050</v>
      </c>
    </row>
    <row r="42" spans="1:36">
      <c r="A42" t="s">
        <v>644</v>
      </c>
      <c r="B42" s="22">
        <v>1.9724004409046102E-3</v>
      </c>
      <c r="C42" s="22">
        <v>2.4024488909871102E-3</v>
      </c>
      <c r="D42" s="22">
        <v>3.0261654959952001E-3</v>
      </c>
      <c r="E42" s="22">
        <v>3.6324235384659902E-3</v>
      </c>
      <c r="F42" s="22">
        <v>4.2212468542577796E-3</v>
      </c>
      <c r="G42" s="22">
        <v>4.4709882592558602E-3</v>
      </c>
      <c r="H42" s="22">
        <v>4.7255268175655299E-3</v>
      </c>
      <c r="I42" s="22">
        <v>4.9848863650451001E-3</v>
      </c>
      <c r="J42" s="22">
        <v>5.2772781106758503E-3</v>
      </c>
      <c r="K42" s="22">
        <v>5.5723702577220998E-3</v>
      </c>
      <c r="L42" s="22">
        <v>5.9064232421181398E-3</v>
      </c>
      <c r="M42" s="22">
        <v>6.2402045829732704E-3</v>
      </c>
      <c r="N42" s="22">
        <v>6.57373811614579E-3</v>
      </c>
      <c r="O42" s="22">
        <v>6.9070476774939996E-3</v>
      </c>
      <c r="P42" s="22">
        <v>7.2401571028762003E-3</v>
      </c>
      <c r="Q42" s="22">
        <v>7.6131381662508796E-3</v>
      </c>
      <c r="R42" s="22">
        <v>7.9817511929445497E-3</v>
      </c>
      <c r="S42" s="22">
        <v>8.3460200188155108E-3</v>
      </c>
      <c r="T42" s="22">
        <v>8.70596847972205E-3</v>
      </c>
      <c r="U42" s="22">
        <v>9.0616204115224804E-3</v>
      </c>
      <c r="V42" s="22">
        <v>9.4541441621411003E-3</v>
      </c>
      <c r="W42" s="22">
        <v>9.8365412679321893E-3</v>
      </c>
      <c r="X42">
        <v>1.0208835564754E-2</v>
      </c>
      <c r="Y42">
        <v>1.0571050888465E-2</v>
      </c>
      <c r="Z42">
        <v>1.0923211074923301E-2</v>
      </c>
      <c r="AA42">
        <v>1.1320970643642601E-2</v>
      </c>
      <c r="AB42">
        <v>1.16963603726802E-2</v>
      </c>
      <c r="AC42">
        <v>1.2049404097894499E-2</v>
      </c>
      <c r="AD42">
        <v>1.23801256551437E-2</v>
      </c>
      <c r="AE42">
        <v>1.26885488802863E-2</v>
      </c>
      <c r="AF42">
        <v>1.2974697609180399E-2</v>
      </c>
      <c r="AG42">
        <v>1.32385956776844E-2</v>
      </c>
      <c r="AH42">
        <v>1.3480266921656599E-2</v>
      </c>
      <c r="AI42">
        <v>1.36997351769553E-2</v>
      </c>
      <c r="AJ42">
        <v>1.38970242794387E-2</v>
      </c>
    </row>
    <row r="43" spans="1:36">
      <c r="A43" t="s">
        <v>667</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row>
    <row r="44" spans="1:36">
      <c r="A44" t="s">
        <v>668</v>
      </c>
      <c r="B44">
        <v>3.9092473629111599E-2</v>
      </c>
      <c r="C44">
        <v>4.160995722553E-2</v>
      </c>
      <c r="D44">
        <v>4.3956299545571301E-2</v>
      </c>
      <c r="E44">
        <v>4.6339086108775802E-2</v>
      </c>
      <c r="F44">
        <v>4.8758517716582003E-2</v>
      </c>
      <c r="G44">
        <v>5.1550827583344998E-2</v>
      </c>
      <c r="H44">
        <v>5.4357009448420202E-2</v>
      </c>
      <c r="I44">
        <v>5.7177264113246098E-2</v>
      </c>
      <c r="J44">
        <v>6.0351181410603701E-2</v>
      </c>
      <c r="K44">
        <v>6.3513466262024199E-2</v>
      </c>
      <c r="L44">
        <v>6.6777063919279497E-2</v>
      </c>
      <c r="M44">
        <v>7.00200353626136E-2</v>
      </c>
      <c r="N44">
        <v>7.3242581393465095E-2</v>
      </c>
      <c r="O44">
        <v>7.64449028132725E-2</v>
      </c>
      <c r="P44">
        <v>7.9627200423474404E-2</v>
      </c>
      <c r="Q44">
        <v>8.3265467964120404E-2</v>
      </c>
      <c r="R44">
        <v>8.6834029830815701E-2</v>
      </c>
      <c r="S44">
        <v>9.0333086824998798E-2</v>
      </c>
      <c r="T44">
        <v>9.3762839748108298E-2</v>
      </c>
      <c r="U44">
        <v>9.7123489401582705E-2</v>
      </c>
      <c r="V44">
        <v>0.10079523935802701</v>
      </c>
      <c r="W44">
        <v>0.104344001537546</v>
      </c>
      <c r="X44">
        <v>0.10776997674158</v>
      </c>
      <c r="Y44">
        <v>0.111073365771566</v>
      </c>
      <c r="Z44">
        <v>0.114254369428943</v>
      </c>
      <c r="AA44">
        <v>0.117838268985774</v>
      </c>
      <c r="AB44">
        <v>0.121183500223846</v>
      </c>
      <c r="AC44">
        <v>0.124290263944596</v>
      </c>
      <c r="AD44">
        <v>0.12715876094946299</v>
      </c>
      <c r="AE44">
        <v>0.12978919203988701</v>
      </c>
      <c r="AF44">
        <v>0.132181758017304</v>
      </c>
      <c r="AG44">
        <v>0.134336659683155</v>
      </c>
      <c r="AH44">
        <v>0.13625409783887599</v>
      </c>
      <c r="AI44">
        <v>0.13793427328590799</v>
      </c>
      <c r="AJ44">
        <v>0.13937738682568801</v>
      </c>
    </row>
    <row r="45" spans="1:36">
      <c r="A45" t="s">
        <v>669</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row>
    <row r="46" spans="1:36">
      <c r="A46" t="s">
        <v>670</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row>
    <row r="47" spans="1:36">
      <c r="A47" t="s">
        <v>671</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row>
    <row r="48" spans="1:36">
      <c r="A48" t="s">
        <v>672</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row>
    <row r="49" spans="1:36">
      <c r="A49" t="s">
        <v>673</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row>
    <row r="50" spans="1:36">
      <c r="A50" t="s">
        <v>556</v>
      </c>
      <c r="B50">
        <v>4.1064874070016202E-2</v>
      </c>
      <c r="C50">
        <v>4.4012406116517203E-2</v>
      </c>
      <c r="D50">
        <v>4.6982465041566501E-2</v>
      </c>
      <c r="E50">
        <v>4.9971509647241799E-2</v>
      </c>
      <c r="F50">
        <v>5.2979764570839701E-2</v>
      </c>
      <c r="G50">
        <v>5.6021815842600901E-2</v>
      </c>
      <c r="H50">
        <v>5.9082536265985801E-2</v>
      </c>
      <c r="I50">
        <v>6.2162150478291198E-2</v>
      </c>
      <c r="J50">
        <v>6.5628459521279506E-2</v>
      </c>
      <c r="K50">
        <v>6.9085836519746299E-2</v>
      </c>
      <c r="L50">
        <v>7.2683487161397595E-2</v>
      </c>
      <c r="M50">
        <v>7.6260239945586894E-2</v>
      </c>
      <c r="N50">
        <v>7.9816319509610906E-2</v>
      </c>
      <c r="O50">
        <v>8.3351950490766505E-2</v>
      </c>
      <c r="P50">
        <v>8.6867357526350594E-2</v>
      </c>
      <c r="Q50">
        <v>9.0878606130371298E-2</v>
      </c>
      <c r="R50">
        <v>9.4815781023760301E-2</v>
      </c>
      <c r="S50">
        <v>9.8679106843814299E-2</v>
      </c>
      <c r="T50">
        <v>0.10246880822783</v>
      </c>
      <c r="U50">
        <v>0.106185109813105</v>
      </c>
      <c r="V50">
        <v>0.110249383520168</v>
      </c>
      <c r="W50">
        <v>0.114180542805479</v>
      </c>
      <c r="X50">
        <v>0.117978812306334</v>
      </c>
      <c r="Y50">
        <v>0.12164441666003099</v>
      </c>
      <c r="Z50">
        <v>0.12517758050386599</v>
      </c>
      <c r="AA50">
        <v>0.129159239629417</v>
      </c>
      <c r="AB50">
        <v>0.13287986059652601</v>
      </c>
      <c r="AC50">
        <v>0.13633966804249001</v>
      </c>
      <c r="AD50">
        <v>0.139538886604607</v>
      </c>
      <c r="AE50">
        <v>0.14247774092017301</v>
      </c>
      <c r="AF50">
        <v>0.14515645562648499</v>
      </c>
      <c r="AG50">
        <v>0.14757525536083901</v>
      </c>
      <c r="AH50">
        <v>0.14973436476053301</v>
      </c>
      <c r="AI50">
        <v>0.15163400846286301</v>
      </c>
      <c r="AJ50">
        <v>0.15327441110512699</v>
      </c>
    </row>
    <row r="52" spans="1:36">
      <c r="A52" s="69" t="s">
        <v>703</v>
      </c>
      <c r="B52">
        <v>2016</v>
      </c>
      <c r="C52">
        <v>2017</v>
      </c>
      <c r="D52">
        <v>2018</v>
      </c>
      <c r="E52">
        <v>2019</v>
      </c>
      <c r="F52">
        <v>2020</v>
      </c>
      <c r="G52">
        <v>2021</v>
      </c>
      <c r="H52">
        <v>2022</v>
      </c>
      <c r="I52">
        <v>2023</v>
      </c>
      <c r="J52">
        <v>2024</v>
      </c>
      <c r="K52">
        <v>2025</v>
      </c>
      <c r="L52">
        <v>2026</v>
      </c>
      <c r="M52">
        <v>2027</v>
      </c>
      <c r="N52">
        <v>2028</v>
      </c>
      <c r="O52">
        <v>2029</v>
      </c>
      <c r="P52">
        <v>2030</v>
      </c>
      <c r="Q52">
        <v>2031</v>
      </c>
      <c r="R52">
        <v>2032</v>
      </c>
      <c r="S52">
        <v>2033</v>
      </c>
      <c r="T52">
        <v>2034</v>
      </c>
      <c r="U52">
        <v>2035</v>
      </c>
      <c r="V52">
        <v>2036</v>
      </c>
      <c r="W52">
        <v>2037</v>
      </c>
      <c r="X52">
        <v>2038</v>
      </c>
      <c r="Y52">
        <v>2039</v>
      </c>
      <c r="Z52">
        <v>2040</v>
      </c>
      <c r="AA52">
        <v>2041</v>
      </c>
      <c r="AB52">
        <v>2042</v>
      </c>
      <c r="AC52">
        <v>2043</v>
      </c>
      <c r="AD52">
        <v>2044</v>
      </c>
      <c r="AE52">
        <v>2045</v>
      </c>
      <c r="AF52">
        <v>2046</v>
      </c>
      <c r="AG52">
        <v>2047</v>
      </c>
      <c r="AH52">
        <v>2048</v>
      </c>
      <c r="AI52">
        <v>2049</v>
      </c>
      <c r="AJ52">
        <v>2050</v>
      </c>
    </row>
    <row r="53" spans="1:36">
      <c r="A53" t="s">
        <v>644</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row>
    <row r="54" spans="1:36">
      <c r="A54" t="s">
        <v>667</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row>
    <row r="55" spans="1:36">
      <c r="A55" t="s">
        <v>668</v>
      </c>
      <c r="B55">
        <v>1.7288416475187598E-2</v>
      </c>
      <c r="C55">
        <v>1.7351193874582799E-2</v>
      </c>
      <c r="D55">
        <v>1.7404340400245001E-2</v>
      </c>
      <c r="E55">
        <v>1.7469526440973701E-2</v>
      </c>
      <c r="F55">
        <v>1.7546128635568502E-2</v>
      </c>
      <c r="G55">
        <v>1.7630351747828801E-2</v>
      </c>
      <c r="H55">
        <v>1.77122380415543E-2</v>
      </c>
      <c r="I55">
        <v>1.7791798530544599E-2</v>
      </c>
      <c r="J55">
        <v>1.7858169228599102E-2</v>
      </c>
      <c r="K55">
        <v>1.7916798649517299E-2</v>
      </c>
      <c r="L55">
        <v>1.8002135307099001E-2</v>
      </c>
      <c r="M55">
        <v>1.8073408965143499E-2</v>
      </c>
      <c r="N55">
        <v>1.8144224387450399E-2</v>
      </c>
      <c r="O55">
        <v>1.8214592587819298E-2</v>
      </c>
      <c r="P55">
        <v>1.82845245800498E-2</v>
      </c>
      <c r="Q55">
        <v>1.8353182473356499E-2</v>
      </c>
      <c r="R55">
        <v>1.84218991069275E-2</v>
      </c>
      <c r="S55">
        <v>1.8490674480762699E-2</v>
      </c>
      <c r="T55">
        <v>1.85595085948622E-2</v>
      </c>
      <c r="U55">
        <v>1.8628401449225899E-2</v>
      </c>
      <c r="V55">
        <v>1.8697353043853799E-2</v>
      </c>
      <c r="W55">
        <v>1.8766363378746001E-2</v>
      </c>
      <c r="X55">
        <v>1.8835432453902502E-2</v>
      </c>
      <c r="Y55">
        <v>1.89045602693232E-2</v>
      </c>
      <c r="Z55">
        <v>1.89737468250081E-2</v>
      </c>
      <c r="AA55">
        <v>1.9042992120957301E-2</v>
      </c>
      <c r="AB55">
        <v>1.9112296157170701E-2</v>
      </c>
      <c r="AC55">
        <v>1.9181658933648399E-2</v>
      </c>
      <c r="AD55">
        <v>1.9251080450390302E-2</v>
      </c>
      <c r="AE55">
        <v>1.93205607073965E-2</v>
      </c>
      <c r="AF55">
        <v>1.9390099704666899E-2</v>
      </c>
      <c r="AG55">
        <v>1.94596974422016E-2</v>
      </c>
      <c r="AH55">
        <v>1.9529353920000499E-2</v>
      </c>
      <c r="AI55">
        <v>1.9599069138063599E-2</v>
      </c>
      <c r="AJ55">
        <v>1.9668843096391001E-2</v>
      </c>
    </row>
    <row r="56" spans="1:36">
      <c r="A56" t="s">
        <v>669</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row>
    <row r="57" spans="1:36">
      <c r="A57" t="s">
        <v>670</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row>
    <row r="58" spans="1:36">
      <c r="A58" t="s">
        <v>671</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row>
    <row r="59" spans="1:36">
      <c r="A59" t="s">
        <v>672</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row>
    <row r="60" spans="1:36">
      <c r="A60" t="s">
        <v>673</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row>
    <row r="61" spans="1:36">
      <c r="A61" t="s">
        <v>556</v>
      </c>
      <c r="B61">
        <v>1.7288416475187598E-2</v>
      </c>
      <c r="C61">
        <v>1.7351193874582799E-2</v>
      </c>
      <c r="D61">
        <v>1.7404340400245001E-2</v>
      </c>
      <c r="E61">
        <v>1.7469526440973701E-2</v>
      </c>
      <c r="F61">
        <v>1.7546128635568502E-2</v>
      </c>
      <c r="G61">
        <v>1.7630351747828801E-2</v>
      </c>
      <c r="H61">
        <v>1.77122380415543E-2</v>
      </c>
      <c r="I61">
        <v>1.7791798530544599E-2</v>
      </c>
      <c r="J61">
        <v>1.7858169228599102E-2</v>
      </c>
      <c r="K61">
        <v>1.7916798649517299E-2</v>
      </c>
      <c r="L61">
        <v>1.8002135307099001E-2</v>
      </c>
      <c r="M61">
        <v>1.8073408965143499E-2</v>
      </c>
      <c r="N61">
        <v>1.8144224387450399E-2</v>
      </c>
      <c r="O61">
        <v>1.8214592587819298E-2</v>
      </c>
      <c r="P61">
        <v>1.82845245800498E-2</v>
      </c>
      <c r="Q61">
        <v>1.8353182473356499E-2</v>
      </c>
      <c r="R61">
        <v>1.84218991069275E-2</v>
      </c>
      <c r="S61">
        <v>1.8490674480762699E-2</v>
      </c>
      <c r="T61">
        <v>1.85595085948622E-2</v>
      </c>
      <c r="U61">
        <v>1.8628401449225899E-2</v>
      </c>
      <c r="V61">
        <v>1.8697353043853799E-2</v>
      </c>
      <c r="W61">
        <v>1.8766363378746001E-2</v>
      </c>
      <c r="X61">
        <v>1.8835432453902502E-2</v>
      </c>
      <c r="Y61">
        <v>1.89045602693232E-2</v>
      </c>
      <c r="Z61">
        <v>1.89737468250081E-2</v>
      </c>
      <c r="AA61">
        <v>1.9042992120957301E-2</v>
      </c>
      <c r="AB61">
        <v>1.9112296157170701E-2</v>
      </c>
      <c r="AC61">
        <v>1.9181658933648399E-2</v>
      </c>
      <c r="AD61">
        <v>1.9251080450390302E-2</v>
      </c>
      <c r="AE61">
        <v>1.93205607073965E-2</v>
      </c>
      <c r="AF61">
        <v>1.9390099704666899E-2</v>
      </c>
      <c r="AG61">
        <v>1.94596974422016E-2</v>
      </c>
      <c r="AH61">
        <v>1.9529353920000499E-2</v>
      </c>
      <c r="AI61">
        <v>1.9599069138063599E-2</v>
      </c>
      <c r="AJ61">
        <v>1.9668843096391001E-2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5"/>
  <sheetViews>
    <sheetView workbookViewId="0">
      <selection activeCell="A24" sqref="A24:XFD26"/>
    </sheetView>
  </sheetViews>
  <sheetFormatPr defaultRowHeight="15"/>
  <sheetData>
    <row r="1" spans="1:52">
      <c r="A1" s="68" t="s">
        <v>641</v>
      </c>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row>
    <row r="2" spans="1:52" ht="15.75" thickBot="1">
      <c r="A2" s="108" t="s">
        <v>627</v>
      </c>
      <c r="B2" s="108"/>
      <c r="C2" s="108"/>
      <c r="D2" s="108"/>
      <c r="E2" s="108"/>
      <c r="F2" s="108"/>
      <c r="G2" s="108"/>
      <c r="H2" s="108"/>
      <c r="I2" s="108"/>
      <c r="J2" s="108"/>
      <c r="K2" s="108"/>
      <c r="L2" s="108"/>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c r="AZ2" s="59"/>
    </row>
    <row r="3" spans="1:52" s="58" customFormat="1">
      <c r="A3" s="64"/>
      <c r="B3" s="109" t="s">
        <v>628</v>
      </c>
      <c r="C3" s="110"/>
      <c r="D3" s="110"/>
      <c r="E3" s="110"/>
      <c r="F3" s="110"/>
      <c r="G3" s="110"/>
      <c r="H3" s="110"/>
      <c r="I3" s="111"/>
      <c r="J3" s="110" t="s">
        <v>629</v>
      </c>
      <c r="K3" s="110"/>
      <c r="L3" s="110"/>
      <c r="M3" s="110"/>
      <c r="N3" s="110"/>
      <c r="O3" s="110"/>
      <c r="P3" s="110"/>
      <c r="Q3" s="110"/>
      <c r="R3" s="110"/>
      <c r="S3" s="110"/>
      <c r="T3" s="110"/>
      <c r="U3" s="110"/>
      <c r="V3" s="110"/>
      <c r="W3" s="110"/>
      <c r="X3" s="110"/>
      <c r="Y3" s="110"/>
      <c r="Z3" s="110"/>
      <c r="AA3" s="110"/>
      <c r="AB3" s="110"/>
      <c r="AC3" s="110"/>
      <c r="AD3" s="110"/>
      <c r="AE3" s="110"/>
      <c r="AF3" s="110"/>
      <c r="AG3" s="110"/>
      <c r="AH3" s="110"/>
      <c r="AI3" s="110"/>
      <c r="AJ3" s="110"/>
      <c r="AK3" s="110"/>
      <c r="AL3" s="110"/>
      <c r="AM3" s="110"/>
      <c r="AN3" s="110"/>
      <c r="AO3" s="110"/>
      <c r="AP3" s="110"/>
      <c r="AQ3" s="110"/>
      <c r="AR3" s="110"/>
      <c r="AS3" s="110"/>
      <c r="AT3" s="110"/>
      <c r="AU3" s="110"/>
      <c r="AV3" s="110"/>
      <c r="AW3" s="110"/>
      <c r="AX3" s="110"/>
      <c r="AY3" s="110"/>
      <c r="AZ3" s="112"/>
    </row>
    <row r="4" spans="1:52" s="58" customFormat="1">
      <c r="A4" s="65" t="s">
        <v>630</v>
      </c>
      <c r="B4" s="66">
        <v>2015</v>
      </c>
      <c r="C4" s="66">
        <v>2016</v>
      </c>
      <c r="D4" s="66">
        <v>2017</v>
      </c>
      <c r="E4" s="66">
        <v>2018</v>
      </c>
      <c r="F4" s="66">
        <v>2019</v>
      </c>
      <c r="G4" s="66">
        <v>2020</v>
      </c>
      <c r="H4" s="66">
        <v>2021</v>
      </c>
      <c r="I4" s="66">
        <v>2022</v>
      </c>
      <c r="J4" s="66">
        <v>2023</v>
      </c>
      <c r="K4" s="66">
        <v>2024</v>
      </c>
      <c r="L4" s="66">
        <v>2025</v>
      </c>
      <c r="M4" s="66">
        <v>2026</v>
      </c>
      <c r="N4" s="66">
        <v>2027</v>
      </c>
      <c r="O4" s="66">
        <v>2028</v>
      </c>
      <c r="P4" s="66">
        <v>2029</v>
      </c>
      <c r="Q4" s="66">
        <v>2030</v>
      </c>
      <c r="R4" s="66">
        <v>2031</v>
      </c>
      <c r="S4" s="66">
        <v>2032</v>
      </c>
      <c r="T4" s="66">
        <v>2033</v>
      </c>
      <c r="U4" s="66">
        <v>2034</v>
      </c>
      <c r="V4" s="66">
        <v>2035</v>
      </c>
      <c r="W4" s="66">
        <v>2036</v>
      </c>
      <c r="X4" s="66">
        <v>2037</v>
      </c>
      <c r="Y4" s="66">
        <v>2038</v>
      </c>
      <c r="Z4" s="66">
        <v>2039</v>
      </c>
      <c r="AA4" s="66">
        <v>2040</v>
      </c>
      <c r="AB4" s="66">
        <v>2041</v>
      </c>
      <c r="AC4" s="66">
        <v>2042</v>
      </c>
      <c r="AD4" s="66">
        <v>2043</v>
      </c>
      <c r="AE4" s="66">
        <v>2044</v>
      </c>
      <c r="AF4" s="66">
        <v>2045</v>
      </c>
      <c r="AG4" s="66">
        <v>2046</v>
      </c>
      <c r="AH4" s="66">
        <v>2047</v>
      </c>
      <c r="AI4" s="66">
        <v>2048</v>
      </c>
      <c r="AJ4" s="66">
        <v>2049</v>
      </c>
      <c r="AK4" s="66">
        <v>2050</v>
      </c>
      <c r="AL4" s="66">
        <v>2051</v>
      </c>
      <c r="AM4" s="66">
        <v>2052</v>
      </c>
      <c r="AN4" s="66">
        <v>2053</v>
      </c>
      <c r="AO4" s="66">
        <v>2054</v>
      </c>
      <c r="AP4" s="66">
        <v>2055</v>
      </c>
      <c r="AQ4" s="66">
        <v>2056</v>
      </c>
      <c r="AR4" s="66">
        <v>2057</v>
      </c>
      <c r="AS4" s="66">
        <v>2058</v>
      </c>
      <c r="AT4" s="66">
        <v>2059</v>
      </c>
      <c r="AU4" s="67">
        <v>2060</v>
      </c>
    </row>
    <row r="5" spans="1:52" s="60" customFormat="1">
      <c r="A5" s="61" t="s">
        <v>631</v>
      </c>
      <c r="B5" s="62">
        <v>39059415</v>
      </c>
      <c r="C5" s="62">
        <v>39312207</v>
      </c>
      <c r="D5" s="62">
        <v>39613019</v>
      </c>
      <c r="E5" s="62">
        <v>39952483</v>
      </c>
      <c r="F5" s="62">
        <v>40295352</v>
      </c>
      <c r="G5" s="62">
        <v>40639392</v>
      </c>
      <c r="H5" s="62">
        <v>40980939</v>
      </c>
      <c r="I5" s="62">
        <v>41321565</v>
      </c>
      <c r="J5" s="62">
        <v>41659526</v>
      </c>
      <c r="K5" s="62">
        <v>41994283</v>
      </c>
      <c r="L5" s="62">
        <v>42326397</v>
      </c>
      <c r="M5" s="62">
        <v>42655695</v>
      </c>
      <c r="N5" s="62">
        <v>42981484</v>
      </c>
      <c r="O5" s="62">
        <v>43304691</v>
      </c>
      <c r="P5" s="62">
        <v>43624393</v>
      </c>
      <c r="Q5" s="62">
        <v>43939250</v>
      </c>
      <c r="R5" s="62">
        <v>44250503</v>
      </c>
      <c r="S5" s="62">
        <v>44556617</v>
      </c>
      <c r="T5" s="62">
        <v>44856079</v>
      </c>
      <c r="U5" s="62">
        <v>45150800</v>
      </c>
      <c r="V5" s="62">
        <v>45440735</v>
      </c>
      <c r="W5" s="62">
        <v>45726459</v>
      </c>
      <c r="X5" s="62">
        <v>46006009</v>
      </c>
      <c r="Y5" s="62">
        <v>46277743</v>
      </c>
      <c r="Z5" s="62">
        <v>46544307</v>
      </c>
      <c r="AA5" s="62">
        <v>46804202</v>
      </c>
      <c r="AB5" s="62">
        <v>47056631</v>
      </c>
      <c r="AC5" s="62">
        <v>47303447</v>
      </c>
      <c r="AD5" s="62">
        <v>47544426</v>
      </c>
      <c r="AE5" s="62">
        <v>47778649</v>
      </c>
      <c r="AF5" s="62">
        <v>48007817</v>
      </c>
      <c r="AG5" s="62">
        <v>48230450</v>
      </c>
      <c r="AH5" s="62">
        <v>48449179</v>
      </c>
      <c r="AI5" s="62">
        <v>48663583</v>
      </c>
      <c r="AJ5" s="62">
        <v>48872567</v>
      </c>
      <c r="AK5" s="62">
        <v>49077801</v>
      </c>
      <c r="AL5" s="62">
        <v>49278229</v>
      </c>
      <c r="AM5" s="62">
        <v>49473225</v>
      </c>
      <c r="AN5" s="62">
        <v>49664564</v>
      </c>
      <c r="AO5" s="62">
        <v>49855335</v>
      </c>
      <c r="AP5" s="62">
        <v>50044172</v>
      </c>
      <c r="AQ5" s="62">
        <v>50229888</v>
      </c>
      <c r="AR5" s="62">
        <v>50416346</v>
      </c>
      <c r="AS5" s="62">
        <v>50602446</v>
      </c>
      <c r="AT5" s="62">
        <v>50789873</v>
      </c>
      <c r="AU5" s="63">
        <v>50975904</v>
      </c>
    </row>
    <row r="6" spans="1:52" s="60" customFormat="1"/>
    <row r="8" spans="1:52">
      <c r="A8" t="s">
        <v>612</v>
      </c>
      <c r="B8" t="s">
        <v>633</v>
      </c>
    </row>
    <row r="9" spans="1:52">
      <c r="B9" t="s">
        <v>632</v>
      </c>
    </row>
    <row r="11" spans="1:52">
      <c r="A11" s="1" t="s">
        <v>642</v>
      </c>
    </row>
    <row r="12" spans="1:52">
      <c r="A12" t="s">
        <v>637</v>
      </c>
    </row>
    <row r="13" spans="1:52">
      <c r="A13" t="s">
        <v>634</v>
      </c>
      <c r="B13">
        <v>2015</v>
      </c>
      <c r="C13">
        <v>2016</v>
      </c>
      <c r="D13">
        <v>2017</v>
      </c>
      <c r="E13">
        <v>2018</v>
      </c>
      <c r="F13">
        <v>2019</v>
      </c>
      <c r="G13">
        <v>2020</v>
      </c>
      <c r="H13">
        <v>2021</v>
      </c>
      <c r="I13">
        <v>2022</v>
      </c>
      <c r="J13">
        <v>2023</v>
      </c>
      <c r="K13">
        <v>2024</v>
      </c>
      <c r="L13">
        <v>2025</v>
      </c>
      <c r="M13">
        <v>2026</v>
      </c>
      <c r="N13">
        <v>2027</v>
      </c>
      <c r="O13">
        <v>2028</v>
      </c>
      <c r="P13">
        <v>2029</v>
      </c>
      <c r="Q13">
        <v>2030</v>
      </c>
      <c r="R13">
        <v>2031</v>
      </c>
      <c r="S13">
        <v>2032</v>
      </c>
      <c r="T13">
        <v>2033</v>
      </c>
      <c r="U13">
        <v>2034</v>
      </c>
      <c r="V13">
        <v>2035</v>
      </c>
      <c r="W13">
        <v>2036</v>
      </c>
      <c r="X13">
        <v>2037</v>
      </c>
      <c r="Y13">
        <v>2038</v>
      </c>
      <c r="Z13">
        <v>2039</v>
      </c>
      <c r="AA13">
        <v>2040</v>
      </c>
      <c r="AB13">
        <v>2041</v>
      </c>
      <c r="AC13">
        <v>2042</v>
      </c>
      <c r="AD13">
        <v>2043</v>
      </c>
      <c r="AE13">
        <v>2044</v>
      </c>
      <c r="AF13">
        <v>2045</v>
      </c>
      <c r="AG13">
        <v>2046</v>
      </c>
      <c r="AH13">
        <v>2047</v>
      </c>
      <c r="AI13">
        <v>2048</v>
      </c>
      <c r="AJ13">
        <v>2049</v>
      </c>
      <c r="AK13">
        <v>2050</v>
      </c>
      <c r="AL13">
        <v>2051</v>
      </c>
      <c r="AM13">
        <v>2052</v>
      </c>
      <c r="AN13">
        <v>2053</v>
      </c>
      <c r="AO13">
        <v>2054</v>
      </c>
      <c r="AP13">
        <v>2055</v>
      </c>
      <c r="AQ13">
        <v>2056</v>
      </c>
      <c r="AR13">
        <v>2057</v>
      </c>
      <c r="AS13">
        <v>2058</v>
      </c>
      <c r="AT13">
        <v>2059</v>
      </c>
      <c r="AU13">
        <v>2060</v>
      </c>
    </row>
    <row r="14" spans="1:52">
      <c r="A14" t="s">
        <v>635</v>
      </c>
      <c r="B14" s="24">
        <v>321369</v>
      </c>
      <c r="C14" s="24">
        <v>323996</v>
      </c>
      <c r="D14" s="24">
        <v>326626</v>
      </c>
      <c r="E14" s="24">
        <v>329256</v>
      </c>
      <c r="F14" s="24">
        <v>331884</v>
      </c>
      <c r="G14" s="24">
        <v>334503</v>
      </c>
      <c r="H14" s="24">
        <v>337109</v>
      </c>
      <c r="I14" s="24">
        <v>339698</v>
      </c>
      <c r="J14" s="24">
        <v>342267</v>
      </c>
      <c r="K14" s="24">
        <v>344814</v>
      </c>
      <c r="L14" s="24">
        <v>347335</v>
      </c>
      <c r="M14" s="24">
        <v>349826</v>
      </c>
      <c r="N14" s="24">
        <v>352281</v>
      </c>
      <c r="O14" s="24">
        <v>354698</v>
      </c>
      <c r="P14" s="24">
        <v>357073</v>
      </c>
      <c r="Q14" s="24">
        <v>359402</v>
      </c>
      <c r="R14" s="24">
        <v>361685</v>
      </c>
      <c r="S14" s="24">
        <v>363920</v>
      </c>
      <c r="T14" s="24">
        <v>366106</v>
      </c>
      <c r="U14" s="24">
        <v>368246</v>
      </c>
      <c r="V14" s="24">
        <v>370338</v>
      </c>
      <c r="W14" s="24">
        <v>372390</v>
      </c>
      <c r="X14" s="24">
        <v>374401</v>
      </c>
      <c r="Y14" s="24">
        <v>376375</v>
      </c>
      <c r="Z14" s="24">
        <v>378313</v>
      </c>
      <c r="AA14" s="24">
        <v>380219</v>
      </c>
      <c r="AB14" s="24">
        <v>382096</v>
      </c>
      <c r="AC14" s="24">
        <v>383949</v>
      </c>
      <c r="AD14" s="24">
        <v>385779</v>
      </c>
      <c r="AE14" s="24">
        <v>387593</v>
      </c>
      <c r="AF14" s="24">
        <v>389394</v>
      </c>
      <c r="AG14" s="24">
        <v>391187</v>
      </c>
      <c r="AH14" s="24">
        <v>392973</v>
      </c>
      <c r="AI14" s="24">
        <v>394756</v>
      </c>
      <c r="AJ14" s="24">
        <v>396540</v>
      </c>
      <c r="AK14" s="24">
        <v>398328</v>
      </c>
      <c r="AL14" s="24">
        <v>400124</v>
      </c>
      <c r="AM14" s="24">
        <v>401929</v>
      </c>
      <c r="AN14" s="24">
        <v>403744</v>
      </c>
      <c r="AO14" s="24">
        <v>405572</v>
      </c>
      <c r="AP14" s="24">
        <v>407412</v>
      </c>
      <c r="AQ14" s="24">
        <v>409265</v>
      </c>
      <c r="AR14" s="24">
        <v>411130</v>
      </c>
      <c r="AS14" s="24">
        <v>413008</v>
      </c>
      <c r="AT14" s="24">
        <v>414896</v>
      </c>
      <c r="AU14" s="24">
        <v>416795</v>
      </c>
    </row>
    <row r="15" spans="1:52">
      <c r="A15" t="s">
        <v>636</v>
      </c>
      <c r="B15">
        <v>321369000</v>
      </c>
      <c r="C15">
        <v>323996000</v>
      </c>
      <c r="D15">
        <v>326626000</v>
      </c>
      <c r="E15">
        <v>329256000</v>
      </c>
      <c r="F15">
        <v>331884000</v>
      </c>
      <c r="G15">
        <v>334503000</v>
      </c>
      <c r="H15">
        <v>337109000</v>
      </c>
      <c r="I15">
        <v>339698000</v>
      </c>
      <c r="J15">
        <v>342267000</v>
      </c>
      <c r="K15">
        <v>344814000</v>
      </c>
      <c r="L15">
        <v>347335000</v>
      </c>
      <c r="M15">
        <v>349826000</v>
      </c>
      <c r="N15">
        <v>352281000</v>
      </c>
      <c r="O15">
        <v>354698000</v>
      </c>
      <c r="P15">
        <v>357073000</v>
      </c>
      <c r="Q15">
        <v>359402000</v>
      </c>
      <c r="R15">
        <v>361685000</v>
      </c>
      <c r="S15">
        <v>363920000</v>
      </c>
      <c r="T15">
        <v>366106000</v>
      </c>
      <c r="U15">
        <v>368246000</v>
      </c>
      <c r="V15">
        <v>370338000</v>
      </c>
      <c r="W15">
        <v>372390000</v>
      </c>
      <c r="X15">
        <v>374401000</v>
      </c>
      <c r="Y15">
        <v>376375000</v>
      </c>
      <c r="Z15">
        <v>378313000</v>
      </c>
      <c r="AA15">
        <v>380219000</v>
      </c>
      <c r="AB15">
        <v>382096000</v>
      </c>
      <c r="AC15">
        <v>383949000</v>
      </c>
      <c r="AD15">
        <v>385779000</v>
      </c>
      <c r="AE15">
        <v>387593000</v>
      </c>
      <c r="AF15">
        <v>389394000</v>
      </c>
      <c r="AG15">
        <v>391187000</v>
      </c>
      <c r="AH15">
        <v>392973000</v>
      </c>
      <c r="AI15">
        <v>394756000</v>
      </c>
      <c r="AJ15">
        <v>396540000</v>
      </c>
      <c r="AK15">
        <v>398328000</v>
      </c>
      <c r="AL15">
        <v>400124000</v>
      </c>
      <c r="AM15">
        <v>401929000</v>
      </c>
      <c r="AN15">
        <v>403744000</v>
      </c>
      <c r="AO15">
        <v>405572000</v>
      </c>
      <c r="AP15">
        <v>407412000</v>
      </c>
      <c r="AQ15">
        <v>409265000</v>
      </c>
      <c r="AR15">
        <v>411130000</v>
      </c>
      <c r="AS15">
        <v>413008000</v>
      </c>
      <c r="AT15">
        <v>414896000</v>
      </c>
      <c r="AU15">
        <v>416795000</v>
      </c>
    </row>
    <row r="16" spans="1:52">
      <c r="F16" s="24"/>
    </row>
    <row r="17" spans="1:37">
      <c r="A17" t="s">
        <v>658</v>
      </c>
      <c r="F17" s="24"/>
    </row>
    <row r="18" spans="1:37">
      <c r="A18" t="s">
        <v>656</v>
      </c>
      <c r="F18" s="24"/>
    </row>
    <row r="19" spans="1:37">
      <c r="A19" t="s">
        <v>657</v>
      </c>
      <c r="F19" s="24"/>
    </row>
    <row r="20" spans="1:37">
      <c r="F20" s="24"/>
    </row>
    <row r="21" spans="1:37">
      <c r="A21" t="s">
        <v>638</v>
      </c>
      <c r="F21" s="24"/>
    </row>
    <row r="22" spans="1:37">
      <c r="A22" t="s">
        <v>659</v>
      </c>
      <c r="B22">
        <v>0.12154070554409417</v>
      </c>
      <c r="C22">
        <v>0.12133547019099002</v>
      </c>
      <c r="D22">
        <v>0.12127944193052605</v>
      </c>
      <c r="E22">
        <v>0.12134170068275142</v>
      </c>
      <c r="F22">
        <v>0.12141396391510287</v>
      </c>
      <c r="G22">
        <v>0.12149186105954207</v>
      </c>
      <c r="H22">
        <v>0.12156584072214031</v>
      </c>
      <c r="I22">
        <v>0.12164206147813646</v>
      </c>
      <c r="J22">
        <v>0.12171645528198745</v>
      </c>
      <c r="K22">
        <v>0.12178821915583474</v>
      </c>
      <c r="L22">
        <v>0.121860443088085</v>
      </c>
      <c r="M22">
        <v>0.1219340329192227</v>
      </c>
      <c r="N22">
        <v>0.12200908933493433</v>
      </c>
      <c r="O22">
        <v>0.12208890661915207</v>
      </c>
      <c r="P22">
        <v>0.12217219728178831</v>
      </c>
      <c r="Q22">
        <v>0.12225655394238207</v>
      </c>
      <c r="R22">
        <v>0.12234541935662248</v>
      </c>
      <c r="S22">
        <v>0.12243519729610904</v>
      </c>
      <c r="T22">
        <v>0.12252210835113328</v>
      </c>
      <c r="U22">
        <v>0.12261042889807357</v>
      </c>
      <c r="V22">
        <v>0.12270070854192656</v>
      </c>
      <c r="W22">
        <v>0.12279185531297833</v>
      </c>
      <c r="X22">
        <v>0.12287896934035966</v>
      </c>
      <c r="Y22">
        <v>0.12295647426104284</v>
      </c>
      <c r="Z22">
        <v>0.1230312122501738</v>
      </c>
      <c r="AA22">
        <v>0.1230980093051636</v>
      </c>
      <c r="AB22">
        <v>0.12315394822243625</v>
      </c>
      <c r="AC22">
        <v>0.12320242271760051</v>
      </c>
      <c r="AD22">
        <v>0.12324264928884154</v>
      </c>
      <c r="AE22">
        <v>0.12327015451775444</v>
      </c>
      <c r="AF22">
        <v>0.12328853808738707</v>
      </c>
      <c r="AG22">
        <v>0.12329256851582492</v>
      </c>
      <c r="AH22">
        <v>0.12328882391411115</v>
      </c>
      <c r="AI22">
        <v>0.1232750939821054</v>
      </c>
      <c r="AJ22">
        <v>0.12324750844807586</v>
      </c>
      <c r="AK22">
        <v>0.12320951828643731</v>
      </c>
    </row>
    <row r="23" spans="1:37">
      <c r="F23" s="24"/>
    </row>
    <row r="24" spans="1:37">
      <c r="F24" s="24"/>
    </row>
    <row r="25" spans="1:37">
      <c r="B25" s="22"/>
      <c r="C25" s="22"/>
      <c r="D25" s="22"/>
      <c r="E25" s="22"/>
      <c r="F25" s="24"/>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row>
  </sheetData>
  <mergeCells count="3">
    <mergeCell ref="A2:L2"/>
    <mergeCell ref="B3:I3"/>
    <mergeCell ref="J3:AZ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02"/>
  <sheetViews>
    <sheetView workbookViewId="0">
      <pane xSplit="2" ySplit="1" topLeftCell="X23" activePane="bottomRight" state="frozen"/>
      <selection pane="topRight" activeCell="C1" sqref="C1"/>
      <selection pane="bottomLeft" activeCell="A2" sqref="A2"/>
      <selection pane="bottomRight" activeCell="D61" sqref="D61:AL6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5" t="s">
        <v>136</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135</v>
      </c>
      <c r="D3" s="17" t="s">
        <v>134</v>
      </c>
      <c r="E3" s="17"/>
      <c r="F3" s="17"/>
      <c r="G3" s="17"/>
    </row>
    <row r="4" spans="1:39" ht="15" customHeight="1">
      <c r="C4" s="17" t="s">
        <v>133</v>
      </c>
      <c r="D4" s="17" t="s">
        <v>132</v>
      </c>
      <c r="E4" s="17"/>
      <c r="F4" s="17"/>
      <c r="G4" s="17" t="s">
        <v>131</v>
      </c>
    </row>
    <row r="5" spans="1:39" ht="15" customHeight="1">
      <c r="C5" s="17" t="s">
        <v>130</v>
      </c>
      <c r="D5" s="17" t="s">
        <v>129</v>
      </c>
      <c r="E5" s="17"/>
      <c r="F5" s="17"/>
      <c r="G5" s="17"/>
    </row>
    <row r="6" spans="1:39" ht="15" customHeight="1">
      <c r="C6" s="17" t="s">
        <v>128</v>
      </c>
      <c r="D6" s="17"/>
      <c r="E6" s="17" t="s">
        <v>127</v>
      </c>
      <c r="F6" s="17"/>
      <c r="G6" s="17"/>
    </row>
    <row r="10" spans="1:39" ht="15" customHeight="1">
      <c r="A10" s="7" t="s">
        <v>126</v>
      </c>
      <c r="B10" s="16" t="s">
        <v>125</v>
      </c>
    </row>
    <row r="11" spans="1:39" ht="15" customHeight="1">
      <c r="B11" s="15" t="s">
        <v>124</v>
      </c>
    </row>
    <row r="12" spans="1:39" ht="15" customHeight="1">
      <c r="B12" s="15" t="s">
        <v>124</v>
      </c>
      <c r="C12" s="14" t="s">
        <v>124</v>
      </c>
      <c r="D12" s="14" t="s">
        <v>124</v>
      </c>
      <c r="E12" s="14" t="s">
        <v>124</v>
      </c>
      <c r="F12" s="14" t="s">
        <v>124</v>
      </c>
      <c r="G12" s="14" t="s">
        <v>124</v>
      </c>
      <c r="H12" s="14" t="s">
        <v>124</v>
      </c>
      <c r="I12" s="14" t="s">
        <v>124</v>
      </c>
      <c r="J12" s="14" t="s">
        <v>124</v>
      </c>
      <c r="K12" s="14" t="s">
        <v>124</v>
      </c>
      <c r="L12" s="14" t="s">
        <v>124</v>
      </c>
      <c r="M12" s="14" t="s">
        <v>124</v>
      </c>
      <c r="N12" s="14" t="s">
        <v>124</v>
      </c>
      <c r="O12" s="14" t="s">
        <v>124</v>
      </c>
      <c r="P12" s="14" t="s">
        <v>124</v>
      </c>
      <c r="Q12" s="14" t="s">
        <v>124</v>
      </c>
      <c r="R12" s="14" t="s">
        <v>124</v>
      </c>
      <c r="S12" s="14" t="s">
        <v>124</v>
      </c>
      <c r="T12" s="14" t="s">
        <v>124</v>
      </c>
      <c r="U12" s="14" t="s">
        <v>124</v>
      </c>
      <c r="V12" s="14" t="s">
        <v>124</v>
      </c>
      <c r="W12" s="14" t="s">
        <v>124</v>
      </c>
      <c r="X12" s="14" t="s">
        <v>124</v>
      </c>
      <c r="Y12" s="14" t="s">
        <v>124</v>
      </c>
      <c r="Z12" s="14" t="s">
        <v>124</v>
      </c>
      <c r="AA12" s="14" t="s">
        <v>124</v>
      </c>
      <c r="AB12" s="14" t="s">
        <v>124</v>
      </c>
      <c r="AC12" s="14" t="s">
        <v>124</v>
      </c>
      <c r="AD12" s="14" t="s">
        <v>124</v>
      </c>
      <c r="AE12" s="14" t="s">
        <v>124</v>
      </c>
      <c r="AF12" s="14" t="s">
        <v>124</v>
      </c>
      <c r="AG12" s="14" t="s">
        <v>124</v>
      </c>
      <c r="AH12" s="14" t="s">
        <v>124</v>
      </c>
      <c r="AI12" s="14" t="s">
        <v>124</v>
      </c>
      <c r="AJ12" s="14" t="s">
        <v>124</v>
      </c>
      <c r="AK12" s="14" t="s">
        <v>124</v>
      </c>
      <c r="AL12" s="14" t="s">
        <v>124</v>
      </c>
      <c r="AM12" s="14" t="s">
        <v>123</v>
      </c>
    </row>
    <row r="13" spans="1:39" ht="15" customHeight="1" thickBot="1">
      <c r="B13" s="13" t="s">
        <v>122</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121</v>
      </c>
    </row>
    <row r="16" spans="1:39" ht="15" customHeight="1">
      <c r="B16" s="6" t="s">
        <v>120</v>
      </c>
    </row>
    <row r="17" spans="1:39" ht="15" customHeight="1">
      <c r="B17" s="6" t="s">
        <v>119</v>
      </c>
    </row>
    <row r="18" spans="1:39" ht="15" customHeight="1">
      <c r="A18" s="7" t="s">
        <v>118</v>
      </c>
      <c r="B18" s="10" t="s">
        <v>117</v>
      </c>
      <c r="C18" s="12">
        <v>2754.7158199999999</v>
      </c>
      <c r="D18" s="12">
        <v>2841.099365</v>
      </c>
      <c r="E18" s="12">
        <v>2906.3637699999999</v>
      </c>
      <c r="F18" s="12">
        <v>2960.2353520000001</v>
      </c>
      <c r="G18" s="12">
        <v>2991.188721</v>
      </c>
      <c r="H18" s="12">
        <v>3016.9077149999998</v>
      </c>
      <c r="I18" s="12">
        <v>3036.5541990000002</v>
      </c>
      <c r="J18" s="12">
        <v>3050.8999020000001</v>
      </c>
      <c r="K18" s="12">
        <v>3056.3759770000001</v>
      </c>
      <c r="L18" s="12">
        <v>3059.033203</v>
      </c>
      <c r="M18" s="12">
        <v>3060.4414059999999</v>
      </c>
      <c r="N18" s="12">
        <v>3069.5708009999998</v>
      </c>
      <c r="O18" s="12">
        <v>3082.5654300000001</v>
      </c>
      <c r="P18" s="12">
        <v>3100.5715329999998</v>
      </c>
      <c r="Q18" s="12">
        <v>3119.217529</v>
      </c>
      <c r="R18" s="12">
        <v>3136.4179690000001</v>
      </c>
      <c r="S18" s="12">
        <v>3151.7963869999999</v>
      </c>
      <c r="T18" s="12">
        <v>3167.8041990000002</v>
      </c>
      <c r="U18" s="12">
        <v>3186.7382809999999</v>
      </c>
      <c r="V18" s="12">
        <v>3206.476318</v>
      </c>
      <c r="W18" s="12">
        <v>3225.2102049999999</v>
      </c>
      <c r="X18" s="12">
        <v>3246.8376459999999</v>
      </c>
      <c r="Y18" s="12">
        <v>3268.7465820000002</v>
      </c>
      <c r="Z18" s="12">
        <v>3291.9289549999999</v>
      </c>
      <c r="AA18" s="12">
        <v>3312.0126949999999</v>
      </c>
      <c r="AB18" s="12">
        <v>3330.8308109999998</v>
      </c>
      <c r="AC18" s="12">
        <v>3350.0126949999999</v>
      </c>
      <c r="AD18" s="12">
        <v>3371.4733890000002</v>
      </c>
      <c r="AE18" s="12">
        <v>3393.1801759999998</v>
      </c>
      <c r="AF18" s="12">
        <v>3414.976807</v>
      </c>
      <c r="AG18" s="12">
        <v>3437.594482</v>
      </c>
      <c r="AH18" s="12">
        <v>3461.571289</v>
      </c>
      <c r="AI18" s="12">
        <v>3485.1918949999999</v>
      </c>
      <c r="AJ18" s="12">
        <v>3510.5217290000001</v>
      </c>
      <c r="AK18" s="12">
        <v>3538.9448240000002</v>
      </c>
      <c r="AL18" s="12">
        <v>3567.172607</v>
      </c>
      <c r="AM18" s="8">
        <v>6.7159999999999997E-3</v>
      </c>
    </row>
    <row r="19" spans="1:39" ht="15" customHeight="1">
      <c r="A19" s="7" t="s">
        <v>116</v>
      </c>
      <c r="B19" s="10" t="s">
        <v>115</v>
      </c>
      <c r="C19" s="12">
        <v>95.267319000000001</v>
      </c>
      <c r="D19" s="12">
        <v>97.402907999999996</v>
      </c>
      <c r="E19" s="12">
        <v>101.998131</v>
      </c>
      <c r="F19" s="12">
        <v>104.102829</v>
      </c>
      <c r="G19" s="12">
        <v>105.533676</v>
      </c>
      <c r="H19" s="12">
        <v>107.219849</v>
      </c>
      <c r="I19" s="12">
        <v>109.18032100000001</v>
      </c>
      <c r="J19" s="12">
        <v>110.982384</v>
      </c>
      <c r="K19" s="12">
        <v>112.548294</v>
      </c>
      <c r="L19" s="12">
        <v>114.004913</v>
      </c>
      <c r="M19" s="12">
        <v>114.81811500000001</v>
      </c>
      <c r="N19" s="12">
        <v>115.253754</v>
      </c>
      <c r="O19" s="12">
        <v>116.226494</v>
      </c>
      <c r="P19" s="12">
        <v>117.57854500000001</v>
      </c>
      <c r="Q19" s="12">
        <v>118.943336</v>
      </c>
      <c r="R19" s="12">
        <v>120.27786999999999</v>
      </c>
      <c r="S19" s="12">
        <v>121.62445099999999</v>
      </c>
      <c r="T19" s="12">
        <v>122.891975</v>
      </c>
      <c r="U19" s="12">
        <v>124.628998</v>
      </c>
      <c r="V19" s="12">
        <v>126.68428</v>
      </c>
      <c r="W19" s="12">
        <v>128.76664700000001</v>
      </c>
      <c r="X19" s="12">
        <v>130.686813</v>
      </c>
      <c r="Y19" s="12">
        <v>132.77589399999999</v>
      </c>
      <c r="Z19" s="12">
        <v>135.18772899999999</v>
      </c>
      <c r="AA19" s="12">
        <v>137.19120799999999</v>
      </c>
      <c r="AB19" s="12">
        <v>139.21051</v>
      </c>
      <c r="AC19" s="12">
        <v>141.35270700000001</v>
      </c>
      <c r="AD19" s="12">
        <v>143.578262</v>
      </c>
      <c r="AE19" s="12">
        <v>146.044678</v>
      </c>
      <c r="AF19" s="12">
        <v>148.436859</v>
      </c>
      <c r="AG19" s="12">
        <v>150.836929</v>
      </c>
      <c r="AH19" s="12">
        <v>153.33187899999999</v>
      </c>
      <c r="AI19" s="12">
        <v>155.65527299999999</v>
      </c>
      <c r="AJ19" s="12">
        <v>158.054947</v>
      </c>
      <c r="AK19" s="12">
        <v>160.68417400000001</v>
      </c>
      <c r="AL19" s="12">
        <v>163.39167800000001</v>
      </c>
      <c r="AM19" s="8">
        <v>1.5330999999999999E-2</v>
      </c>
    </row>
    <row r="20" spans="1:39" ht="15" customHeight="1">
      <c r="A20" s="7" t="s">
        <v>114</v>
      </c>
      <c r="B20" s="10" t="s">
        <v>113</v>
      </c>
      <c r="C20" s="12">
        <v>278.76654100000002</v>
      </c>
      <c r="D20" s="12">
        <v>276.19635</v>
      </c>
      <c r="E20" s="12">
        <v>286.33380099999999</v>
      </c>
      <c r="F20" s="12">
        <v>290.87667800000003</v>
      </c>
      <c r="G20" s="12">
        <v>294.527466</v>
      </c>
      <c r="H20" s="12">
        <v>299.24032599999998</v>
      </c>
      <c r="I20" s="12">
        <v>305.15640300000001</v>
      </c>
      <c r="J20" s="12">
        <v>310.56869499999999</v>
      </c>
      <c r="K20" s="12">
        <v>315.63772599999999</v>
      </c>
      <c r="L20" s="12">
        <v>319.98034699999999</v>
      </c>
      <c r="M20" s="12">
        <v>322.27261399999998</v>
      </c>
      <c r="N20" s="12">
        <v>323.00799599999999</v>
      </c>
      <c r="O20" s="12">
        <v>324.80233800000002</v>
      </c>
      <c r="P20" s="12">
        <v>327.04489100000001</v>
      </c>
      <c r="Q20" s="12">
        <v>329.597015</v>
      </c>
      <c r="R20" s="12">
        <v>332.22427399999998</v>
      </c>
      <c r="S20" s="12">
        <v>334.76455700000002</v>
      </c>
      <c r="T20" s="12">
        <v>337.08557100000002</v>
      </c>
      <c r="U20" s="12">
        <v>340.79324300000002</v>
      </c>
      <c r="V20" s="12">
        <v>345.35092200000003</v>
      </c>
      <c r="W20" s="12">
        <v>350.009094</v>
      </c>
      <c r="X20" s="12">
        <v>354.27090500000003</v>
      </c>
      <c r="Y20" s="12">
        <v>359.050568</v>
      </c>
      <c r="Z20" s="12">
        <v>364.578125</v>
      </c>
      <c r="AA20" s="12">
        <v>369.18002300000001</v>
      </c>
      <c r="AB20" s="12">
        <v>373.65515099999999</v>
      </c>
      <c r="AC20" s="12">
        <v>378.38580300000001</v>
      </c>
      <c r="AD20" s="12">
        <v>383.442474</v>
      </c>
      <c r="AE20" s="12">
        <v>389.153503</v>
      </c>
      <c r="AF20" s="12">
        <v>394.70049999999998</v>
      </c>
      <c r="AG20" s="12">
        <v>400.06976300000002</v>
      </c>
      <c r="AH20" s="12">
        <v>405.657623</v>
      </c>
      <c r="AI20" s="12">
        <v>410.67614700000001</v>
      </c>
      <c r="AJ20" s="12">
        <v>415.77493299999998</v>
      </c>
      <c r="AK20" s="12">
        <v>421.47631799999999</v>
      </c>
      <c r="AL20" s="12">
        <v>427.33480800000001</v>
      </c>
      <c r="AM20" s="8">
        <v>1.2919999999999999E-2</v>
      </c>
    </row>
    <row r="21" spans="1:39" ht="15" customHeight="1">
      <c r="B21" s="6" t="s">
        <v>112</v>
      </c>
    </row>
    <row r="22" spans="1:39" ht="15" customHeight="1">
      <c r="A22" s="7" t="s">
        <v>111</v>
      </c>
      <c r="B22" s="10" t="s">
        <v>110</v>
      </c>
      <c r="C22" s="12">
        <v>1089.569336</v>
      </c>
      <c r="D22" s="12">
        <v>1087.9144289999999</v>
      </c>
      <c r="E22" s="12">
        <v>1116.23999</v>
      </c>
      <c r="F22" s="12">
        <v>1147.5314940000001</v>
      </c>
      <c r="G22" s="12">
        <v>1175.0268550000001</v>
      </c>
      <c r="H22" s="12">
        <v>1204.362427</v>
      </c>
      <c r="I22" s="12">
        <v>1237.076294</v>
      </c>
      <c r="J22" s="12">
        <v>1270.0543210000001</v>
      </c>
      <c r="K22" s="12">
        <v>1301.381592</v>
      </c>
      <c r="L22" s="12">
        <v>1332.9736330000001</v>
      </c>
      <c r="M22" s="12">
        <v>1363.9456789999999</v>
      </c>
      <c r="N22" s="12">
        <v>1392.8820800000001</v>
      </c>
      <c r="O22" s="12">
        <v>1423.486572</v>
      </c>
      <c r="P22" s="12">
        <v>1457.362061</v>
      </c>
      <c r="Q22" s="12">
        <v>1489.892212</v>
      </c>
      <c r="R22" s="12">
        <v>1519.0385739999999</v>
      </c>
      <c r="S22" s="12">
        <v>1547.5423579999999</v>
      </c>
      <c r="T22" s="12">
        <v>1577.993774</v>
      </c>
      <c r="U22" s="12">
        <v>1611.3937989999999</v>
      </c>
      <c r="V22" s="12">
        <v>1646.644409</v>
      </c>
      <c r="W22" s="12">
        <v>1683.0104980000001</v>
      </c>
      <c r="X22" s="12">
        <v>1719.9383539999999</v>
      </c>
      <c r="Y22" s="12">
        <v>1756.8358149999999</v>
      </c>
      <c r="Z22" s="12">
        <v>1796.579712</v>
      </c>
      <c r="AA22" s="12">
        <v>1835.4586179999999</v>
      </c>
      <c r="AB22" s="12">
        <v>1873.126831</v>
      </c>
      <c r="AC22" s="12">
        <v>1911.270264</v>
      </c>
      <c r="AD22" s="12">
        <v>1950.940186</v>
      </c>
      <c r="AE22" s="12">
        <v>1991.517456</v>
      </c>
      <c r="AF22" s="12">
        <v>2032.1754149999999</v>
      </c>
      <c r="AG22" s="12">
        <v>2073.9284670000002</v>
      </c>
      <c r="AH22" s="12">
        <v>2115.7902829999998</v>
      </c>
      <c r="AI22" s="12">
        <v>2155.5529790000001</v>
      </c>
      <c r="AJ22" s="12">
        <v>2194.2231449999999</v>
      </c>
      <c r="AK22" s="12">
        <v>2234.5397950000001</v>
      </c>
      <c r="AL22" s="12">
        <v>2275.1591800000001</v>
      </c>
      <c r="AM22" s="8">
        <v>2.1937000000000002E-2</v>
      </c>
    </row>
    <row r="23" spans="1:39" ht="15" customHeight="1">
      <c r="B23" s="6" t="s">
        <v>109</v>
      </c>
    </row>
    <row r="24" spans="1:39" ht="15" customHeight="1">
      <c r="A24" s="7" t="s">
        <v>108</v>
      </c>
      <c r="B24" s="10" t="s">
        <v>67</v>
      </c>
      <c r="C24" s="12">
        <v>1848.8195800000001</v>
      </c>
      <c r="D24" s="12">
        <v>1804.44397</v>
      </c>
      <c r="E24" s="12">
        <v>1837.1137699999999</v>
      </c>
      <c r="F24" s="12">
        <v>1858.936768</v>
      </c>
      <c r="G24" s="12">
        <v>1924.6213379999999</v>
      </c>
      <c r="H24" s="12">
        <v>1975.1804199999999</v>
      </c>
      <c r="I24" s="12">
        <v>2013.0551760000001</v>
      </c>
      <c r="J24" s="12">
        <v>2069.4978030000002</v>
      </c>
      <c r="K24" s="12">
        <v>2104.680664</v>
      </c>
      <c r="L24" s="12">
        <v>2112.8701169999999</v>
      </c>
      <c r="M24" s="12">
        <v>2141.966797</v>
      </c>
      <c r="N24" s="12">
        <v>2137.205078</v>
      </c>
      <c r="O24" s="12">
        <v>2147.7902829999998</v>
      </c>
      <c r="P24" s="12">
        <v>2147.6865229999999</v>
      </c>
      <c r="Q24" s="12">
        <v>2152.5983890000002</v>
      </c>
      <c r="R24" s="12">
        <v>2160.179932</v>
      </c>
      <c r="S24" s="12">
        <v>2157.055664</v>
      </c>
      <c r="T24" s="12">
        <v>2145.7946780000002</v>
      </c>
      <c r="U24" s="12">
        <v>2154.0041500000002</v>
      </c>
      <c r="V24" s="12">
        <v>2155.6538089999999</v>
      </c>
      <c r="W24" s="12">
        <v>2167.7553710000002</v>
      </c>
      <c r="X24" s="12">
        <v>2171.2321780000002</v>
      </c>
      <c r="Y24" s="12">
        <v>2179.9968260000001</v>
      </c>
      <c r="Z24" s="12">
        <v>2185.4267580000001</v>
      </c>
      <c r="AA24" s="12">
        <v>2209.0668949999999</v>
      </c>
      <c r="AB24" s="12">
        <v>2205.498779</v>
      </c>
      <c r="AC24" s="12">
        <v>2218.9338379999999</v>
      </c>
      <c r="AD24" s="12">
        <v>2234.0561520000001</v>
      </c>
      <c r="AE24" s="12">
        <v>2250.758057</v>
      </c>
      <c r="AF24" s="12">
        <v>2266.4790039999998</v>
      </c>
      <c r="AG24" s="12">
        <v>2281.7192380000001</v>
      </c>
      <c r="AH24" s="12">
        <v>2297.4719239999999</v>
      </c>
      <c r="AI24" s="12">
        <v>2312.7897950000001</v>
      </c>
      <c r="AJ24" s="12">
        <v>2328.593018</v>
      </c>
      <c r="AK24" s="12">
        <v>2346.7873540000001</v>
      </c>
      <c r="AL24" s="12">
        <v>2366.3078609999998</v>
      </c>
      <c r="AM24" s="8">
        <v>8.005E-3</v>
      </c>
    </row>
    <row r="25" spans="1:39" ht="15" customHeight="1">
      <c r="A25" s="7" t="s">
        <v>107</v>
      </c>
      <c r="B25" s="10" t="s">
        <v>65</v>
      </c>
      <c r="C25" s="12">
        <v>495.38400300000001</v>
      </c>
      <c r="D25" s="12">
        <v>482.08770800000002</v>
      </c>
      <c r="E25" s="12">
        <v>484.58898900000003</v>
      </c>
      <c r="F25" s="12">
        <v>477.33242799999999</v>
      </c>
      <c r="G25" s="12">
        <v>466.46579000000003</v>
      </c>
      <c r="H25" s="12">
        <v>453.39776599999999</v>
      </c>
      <c r="I25" s="12">
        <v>447.15121499999998</v>
      </c>
      <c r="J25" s="12">
        <v>440.75106799999998</v>
      </c>
      <c r="K25" s="12">
        <v>433.81362899999999</v>
      </c>
      <c r="L25" s="12">
        <v>425.71398900000003</v>
      </c>
      <c r="M25" s="12">
        <v>415.220215</v>
      </c>
      <c r="N25" s="12">
        <v>401.66503899999998</v>
      </c>
      <c r="O25" s="12">
        <v>388.99533100000002</v>
      </c>
      <c r="P25" s="12">
        <v>376.330872</v>
      </c>
      <c r="Q25" s="12">
        <v>364.46667500000001</v>
      </c>
      <c r="R25" s="12">
        <v>352.45068400000002</v>
      </c>
      <c r="S25" s="12">
        <v>345.44073500000002</v>
      </c>
      <c r="T25" s="12">
        <v>337.801849</v>
      </c>
      <c r="U25" s="12">
        <v>330.78433200000001</v>
      </c>
      <c r="V25" s="12">
        <v>324.89080799999999</v>
      </c>
      <c r="W25" s="12">
        <v>318.94070399999998</v>
      </c>
      <c r="X25" s="12">
        <v>312.18383799999998</v>
      </c>
      <c r="Y25" s="12">
        <v>304.94003300000003</v>
      </c>
      <c r="Z25" s="12">
        <v>297.921021</v>
      </c>
      <c r="AA25" s="12">
        <v>290.30264299999999</v>
      </c>
      <c r="AB25" s="12">
        <v>282.64859000000001</v>
      </c>
      <c r="AC25" s="12">
        <v>278.19168100000002</v>
      </c>
      <c r="AD25" s="12">
        <v>274.03836100000001</v>
      </c>
      <c r="AE25" s="12">
        <v>270.96539300000001</v>
      </c>
      <c r="AF25" s="12">
        <v>267.72042800000003</v>
      </c>
      <c r="AG25" s="12">
        <v>264.35119600000002</v>
      </c>
      <c r="AH25" s="12">
        <v>261.60446200000001</v>
      </c>
      <c r="AI25" s="12">
        <v>258.67450000000002</v>
      </c>
      <c r="AJ25" s="12">
        <v>255.620499</v>
      </c>
      <c r="AK25" s="12">
        <v>253.150116</v>
      </c>
      <c r="AL25" s="12">
        <v>251.08853099999999</v>
      </c>
      <c r="AM25" s="8">
        <v>-1.9002999999999999E-2</v>
      </c>
    </row>
    <row r="27" spans="1:39" ht="15" customHeight="1">
      <c r="B27" s="6" t="s">
        <v>106</v>
      </c>
    </row>
    <row r="28" spans="1:39" ht="15" customHeight="1">
      <c r="B28" s="6" t="s">
        <v>105</v>
      </c>
    </row>
    <row r="29" spans="1:39" ht="15" customHeight="1">
      <c r="A29" s="7" t="s">
        <v>104</v>
      </c>
      <c r="B29" s="10" t="s">
        <v>103</v>
      </c>
      <c r="C29" s="11">
        <v>30.603650999999999</v>
      </c>
      <c r="D29" s="11">
        <v>31.509575000000002</v>
      </c>
      <c r="E29" s="11">
        <v>31.906033999999998</v>
      </c>
      <c r="F29" s="11">
        <v>32.246943999999999</v>
      </c>
      <c r="G29" s="11">
        <v>33.059235000000001</v>
      </c>
      <c r="H29" s="11">
        <v>34.305168000000002</v>
      </c>
      <c r="I29" s="11">
        <v>36.344261000000003</v>
      </c>
      <c r="J29" s="11">
        <v>38.065047999999997</v>
      </c>
      <c r="K29" s="11">
        <v>39.891491000000002</v>
      </c>
      <c r="L29" s="11">
        <v>41.537930000000003</v>
      </c>
      <c r="M29" s="11">
        <v>43.693077000000002</v>
      </c>
      <c r="N29" s="11">
        <v>43.727955000000001</v>
      </c>
      <c r="O29" s="11">
        <v>43.788077999999999</v>
      </c>
      <c r="P29" s="11">
        <v>43.805911999999999</v>
      </c>
      <c r="Q29" s="11">
        <v>43.835673999999997</v>
      </c>
      <c r="R29" s="11">
        <v>43.877605000000003</v>
      </c>
      <c r="S29" s="11">
        <v>43.919356999999998</v>
      </c>
      <c r="T29" s="11">
        <v>43.968491</v>
      </c>
      <c r="U29" s="11">
        <v>43.984439999999999</v>
      </c>
      <c r="V29" s="11">
        <v>44.006680000000003</v>
      </c>
      <c r="W29" s="11">
        <v>44.023136000000001</v>
      </c>
      <c r="X29" s="11">
        <v>44.067101000000001</v>
      </c>
      <c r="Y29" s="11">
        <v>44.082698999999998</v>
      </c>
      <c r="Z29" s="11">
        <v>44.093013999999997</v>
      </c>
      <c r="AA29" s="11">
        <v>44.119880999999999</v>
      </c>
      <c r="AB29" s="11">
        <v>44.135840999999999</v>
      </c>
      <c r="AC29" s="11">
        <v>44.143416999999999</v>
      </c>
      <c r="AD29" s="11">
        <v>44.145972999999998</v>
      </c>
      <c r="AE29" s="11">
        <v>44.145226000000001</v>
      </c>
      <c r="AF29" s="11">
        <v>44.143954999999998</v>
      </c>
      <c r="AG29" s="11">
        <v>44.143082</v>
      </c>
      <c r="AH29" s="11">
        <v>44.141311999999999</v>
      </c>
      <c r="AI29" s="11">
        <v>44.139552999999999</v>
      </c>
      <c r="AJ29" s="11">
        <v>44.122180999999998</v>
      </c>
      <c r="AK29" s="11">
        <v>44.117683</v>
      </c>
      <c r="AL29" s="11">
        <v>44.131473999999997</v>
      </c>
      <c r="AM29" s="8">
        <v>9.9579999999999998E-3</v>
      </c>
    </row>
    <row r="30" spans="1:39" ht="15" customHeight="1">
      <c r="A30" s="7" t="s">
        <v>102</v>
      </c>
      <c r="B30" s="10" t="s">
        <v>101</v>
      </c>
      <c r="C30" s="11">
        <v>35.451607000000003</v>
      </c>
      <c r="D30" s="11">
        <v>36.862761999999996</v>
      </c>
      <c r="E30" s="11">
        <v>38.502898999999999</v>
      </c>
      <c r="F30" s="11">
        <v>39.299244000000002</v>
      </c>
      <c r="G30" s="11">
        <v>40.98901</v>
      </c>
      <c r="H30" s="11">
        <v>42.707455000000003</v>
      </c>
      <c r="I30" s="11">
        <v>44.636696000000001</v>
      </c>
      <c r="J30" s="11">
        <v>46.742007999999998</v>
      </c>
      <c r="K30" s="11">
        <v>49.035522</v>
      </c>
      <c r="L30" s="11">
        <v>50.404778</v>
      </c>
      <c r="M30" s="11">
        <v>53.085563999999998</v>
      </c>
      <c r="N30" s="11">
        <v>53.089740999999997</v>
      </c>
      <c r="O30" s="11">
        <v>53.089740999999997</v>
      </c>
      <c r="P30" s="11">
        <v>53.089740999999997</v>
      </c>
      <c r="Q30" s="11">
        <v>53.089740999999997</v>
      </c>
      <c r="R30" s="11">
        <v>53.090854999999998</v>
      </c>
      <c r="S30" s="11">
        <v>53.090854999999998</v>
      </c>
      <c r="T30" s="11">
        <v>53.091084000000002</v>
      </c>
      <c r="U30" s="11">
        <v>53.091084000000002</v>
      </c>
      <c r="V30" s="11">
        <v>53.091084000000002</v>
      </c>
      <c r="W30" s="11">
        <v>53.091084000000002</v>
      </c>
      <c r="X30" s="11">
        <v>53.095184000000003</v>
      </c>
      <c r="Y30" s="11">
        <v>53.095184000000003</v>
      </c>
      <c r="Z30" s="11">
        <v>53.095184000000003</v>
      </c>
      <c r="AA30" s="11">
        <v>53.095184000000003</v>
      </c>
      <c r="AB30" s="11">
        <v>53.095184000000003</v>
      </c>
      <c r="AC30" s="11">
        <v>53.095184000000003</v>
      </c>
      <c r="AD30" s="11">
        <v>53.095184000000003</v>
      </c>
      <c r="AE30" s="11">
        <v>53.095184000000003</v>
      </c>
      <c r="AF30" s="11">
        <v>53.095184000000003</v>
      </c>
      <c r="AG30" s="11">
        <v>53.095184000000003</v>
      </c>
      <c r="AH30" s="11">
        <v>53.095184000000003</v>
      </c>
      <c r="AI30" s="11">
        <v>53.095184000000003</v>
      </c>
      <c r="AJ30" s="11">
        <v>53.095184000000003</v>
      </c>
      <c r="AK30" s="11">
        <v>53.095184000000003</v>
      </c>
      <c r="AL30" s="11">
        <v>53.095184000000003</v>
      </c>
      <c r="AM30" s="8">
        <v>1.0789999999999999E-2</v>
      </c>
    </row>
    <row r="31" spans="1:39" ht="15" customHeight="1">
      <c r="A31" s="7" t="s">
        <v>100</v>
      </c>
      <c r="B31" s="10" t="s">
        <v>99</v>
      </c>
      <c r="C31" s="11">
        <v>27.315633999999999</v>
      </c>
      <c r="D31" s="11">
        <v>28.508223000000001</v>
      </c>
      <c r="E31" s="11">
        <v>28.523223999999999</v>
      </c>
      <c r="F31" s="11">
        <v>28.844861999999999</v>
      </c>
      <c r="G31" s="11">
        <v>29.240245999999999</v>
      </c>
      <c r="H31" s="11">
        <v>30.148546</v>
      </c>
      <c r="I31" s="11">
        <v>32.057842000000001</v>
      </c>
      <c r="J31" s="11">
        <v>33.455624</v>
      </c>
      <c r="K31" s="11">
        <v>34.981181999999997</v>
      </c>
      <c r="L31" s="11">
        <v>36.646973000000003</v>
      </c>
      <c r="M31" s="11">
        <v>38.437145000000001</v>
      </c>
      <c r="N31" s="11">
        <v>38.437213999999997</v>
      </c>
      <c r="O31" s="11">
        <v>38.437213999999997</v>
      </c>
      <c r="P31" s="11">
        <v>38.437213999999997</v>
      </c>
      <c r="Q31" s="11">
        <v>38.437213999999997</v>
      </c>
      <c r="R31" s="11">
        <v>38.437213999999997</v>
      </c>
      <c r="S31" s="11">
        <v>38.437213999999997</v>
      </c>
      <c r="T31" s="11">
        <v>38.437213999999997</v>
      </c>
      <c r="U31" s="11">
        <v>38.437213999999997</v>
      </c>
      <c r="V31" s="11">
        <v>38.437213999999997</v>
      </c>
      <c r="W31" s="11">
        <v>38.437213999999997</v>
      </c>
      <c r="X31" s="11">
        <v>38.437213999999997</v>
      </c>
      <c r="Y31" s="11">
        <v>38.437213999999997</v>
      </c>
      <c r="Z31" s="11">
        <v>38.437213999999997</v>
      </c>
      <c r="AA31" s="11">
        <v>38.437213999999997</v>
      </c>
      <c r="AB31" s="11">
        <v>38.437213999999997</v>
      </c>
      <c r="AC31" s="11">
        <v>38.437213999999997</v>
      </c>
      <c r="AD31" s="11">
        <v>38.437213999999997</v>
      </c>
      <c r="AE31" s="11">
        <v>38.437213999999997</v>
      </c>
      <c r="AF31" s="11">
        <v>38.437213999999997</v>
      </c>
      <c r="AG31" s="11">
        <v>38.437213999999997</v>
      </c>
      <c r="AH31" s="11">
        <v>38.437213999999997</v>
      </c>
      <c r="AI31" s="11">
        <v>38.437213999999997</v>
      </c>
      <c r="AJ31" s="11">
        <v>38.437213999999997</v>
      </c>
      <c r="AK31" s="11">
        <v>38.437213999999997</v>
      </c>
      <c r="AL31" s="11">
        <v>38.437213999999997</v>
      </c>
      <c r="AM31" s="8">
        <v>8.8280000000000008E-3</v>
      </c>
    </row>
    <row r="32" spans="1:39" ht="15" customHeight="1">
      <c r="A32" s="7" t="s">
        <v>98</v>
      </c>
      <c r="B32" s="10" t="s">
        <v>97</v>
      </c>
      <c r="C32" s="11">
        <v>31.873632000000001</v>
      </c>
      <c r="D32" s="11">
        <v>31.770073</v>
      </c>
      <c r="E32" s="11">
        <v>32.214336000000003</v>
      </c>
      <c r="F32" s="11">
        <v>32.608336999999999</v>
      </c>
      <c r="G32" s="11">
        <v>33.632153000000002</v>
      </c>
      <c r="H32" s="11">
        <v>35.022728000000001</v>
      </c>
      <c r="I32" s="11">
        <v>36.935988999999999</v>
      </c>
      <c r="J32" s="11">
        <v>38.546805999999997</v>
      </c>
      <c r="K32" s="11">
        <v>40.354961000000003</v>
      </c>
      <c r="L32" s="11">
        <v>42.377895000000002</v>
      </c>
      <c r="M32" s="11">
        <v>44.355328</v>
      </c>
      <c r="N32" s="11">
        <v>44.585838000000003</v>
      </c>
      <c r="O32" s="11">
        <v>44.796729999999997</v>
      </c>
      <c r="P32" s="11">
        <v>44.824539000000001</v>
      </c>
      <c r="Q32" s="11">
        <v>44.904919</v>
      </c>
      <c r="R32" s="11">
        <v>45.033234</v>
      </c>
      <c r="S32" s="11">
        <v>45.117629999999998</v>
      </c>
      <c r="T32" s="11">
        <v>45.196052999999999</v>
      </c>
      <c r="U32" s="11">
        <v>45.232658000000001</v>
      </c>
      <c r="V32" s="11">
        <v>45.272162999999999</v>
      </c>
      <c r="W32" s="11">
        <v>45.294803999999999</v>
      </c>
      <c r="X32" s="11">
        <v>45.349525</v>
      </c>
      <c r="Y32" s="11">
        <v>45.356009999999998</v>
      </c>
      <c r="Z32" s="11">
        <v>45.345511999999999</v>
      </c>
      <c r="AA32" s="11">
        <v>45.409401000000003</v>
      </c>
      <c r="AB32" s="11">
        <v>45.437508000000001</v>
      </c>
      <c r="AC32" s="11">
        <v>45.440342000000001</v>
      </c>
      <c r="AD32" s="11">
        <v>45.434596999999997</v>
      </c>
      <c r="AE32" s="11">
        <v>45.425986999999999</v>
      </c>
      <c r="AF32" s="11">
        <v>45.399067000000002</v>
      </c>
      <c r="AG32" s="11">
        <v>45.366982</v>
      </c>
      <c r="AH32" s="11">
        <v>45.347565000000003</v>
      </c>
      <c r="AI32" s="11">
        <v>45.338551000000002</v>
      </c>
      <c r="AJ32" s="11">
        <v>45.288165999999997</v>
      </c>
      <c r="AK32" s="11">
        <v>45.262816999999998</v>
      </c>
      <c r="AL32" s="11">
        <v>45.292285999999997</v>
      </c>
      <c r="AM32" s="8">
        <v>1.0484E-2</v>
      </c>
    </row>
    <row r="33" spans="1:39" ht="15" customHeight="1">
      <c r="A33" s="7" t="s">
        <v>96</v>
      </c>
      <c r="B33" s="10" t="s">
        <v>95</v>
      </c>
      <c r="C33" s="11">
        <v>38.763267999999997</v>
      </c>
      <c r="D33" s="11">
        <v>38.296871000000003</v>
      </c>
      <c r="E33" s="11">
        <v>39.246952</v>
      </c>
      <c r="F33" s="11">
        <v>40.011124000000002</v>
      </c>
      <c r="G33" s="11">
        <v>41.606318999999999</v>
      </c>
      <c r="H33" s="11">
        <v>43.406421999999999</v>
      </c>
      <c r="I33" s="11">
        <v>45.164046999999997</v>
      </c>
      <c r="J33" s="11">
        <v>47.361373999999998</v>
      </c>
      <c r="K33" s="11">
        <v>49.720390000000002</v>
      </c>
      <c r="L33" s="11">
        <v>51.131874000000003</v>
      </c>
      <c r="M33" s="11">
        <v>54.797961999999998</v>
      </c>
      <c r="N33" s="11">
        <v>55.135773</v>
      </c>
      <c r="O33" s="11">
        <v>55.339557999999997</v>
      </c>
      <c r="P33" s="11">
        <v>55.268340999999999</v>
      </c>
      <c r="Q33" s="11">
        <v>55.279015000000001</v>
      </c>
      <c r="R33" s="11">
        <v>55.423732999999999</v>
      </c>
      <c r="S33" s="11">
        <v>55.401394000000003</v>
      </c>
      <c r="T33" s="11">
        <v>55.333210000000001</v>
      </c>
      <c r="U33" s="11">
        <v>55.323386999999997</v>
      </c>
      <c r="V33" s="11">
        <v>55.361462000000003</v>
      </c>
      <c r="W33" s="11">
        <v>55.363349999999997</v>
      </c>
      <c r="X33" s="11">
        <v>55.37368</v>
      </c>
      <c r="Y33" s="11">
        <v>55.340316999999999</v>
      </c>
      <c r="Z33" s="11">
        <v>55.296813999999998</v>
      </c>
      <c r="AA33" s="11">
        <v>55.397933999999999</v>
      </c>
      <c r="AB33" s="11">
        <v>55.464703</v>
      </c>
      <c r="AC33" s="11">
        <v>55.446869</v>
      </c>
      <c r="AD33" s="11">
        <v>55.435809999999996</v>
      </c>
      <c r="AE33" s="11">
        <v>55.430298000000001</v>
      </c>
      <c r="AF33" s="11">
        <v>55.399925000000003</v>
      </c>
      <c r="AG33" s="11">
        <v>55.334881000000003</v>
      </c>
      <c r="AH33" s="11">
        <v>55.311588</v>
      </c>
      <c r="AI33" s="11">
        <v>55.337349000000003</v>
      </c>
      <c r="AJ33" s="11">
        <v>55.285224999999997</v>
      </c>
      <c r="AK33" s="11">
        <v>55.254753000000001</v>
      </c>
      <c r="AL33" s="11">
        <v>55.313209999999998</v>
      </c>
      <c r="AM33" s="8">
        <v>1.0872E-2</v>
      </c>
    </row>
    <row r="34" spans="1:39" ht="15" customHeight="1">
      <c r="A34" s="7" t="s">
        <v>94</v>
      </c>
      <c r="B34" s="10" t="s">
        <v>93</v>
      </c>
      <c r="C34" s="11">
        <v>27.561610999999999</v>
      </c>
      <c r="D34" s="11">
        <v>28.276395999999998</v>
      </c>
      <c r="E34" s="11">
        <v>28.659534000000001</v>
      </c>
      <c r="F34" s="11">
        <v>29.072980999999999</v>
      </c>
      <c r="G34" s="11">
        <v>29.779045</v>
      </c>
      <c r="H34" s="11">
        <v>30.847487999999998</v>
      </c>
      <c r="I34" s="11">
        <v>32.654300999999997</v>
      </c>
      <c r="J34" s="11">
        <v>33.868484000000002</v>
      </c>
      <c r="K34" s="11">
        <v>35.343643</v>
      </c>
      <c r="L34" s="11">
        <v>37.506259999999997</v>
      </c>
      <c r="M34" s="11">
        <v>38.661338999999998</v>
      </c>
      <c r="N34" s="11">
        <v>38.791901000000003</v>
      </c>
      <c r="O34" s="11">
        <v>38.907291000000001</v>
      </c>
      <c r="P34" s="11">
        <v>38.946278</v>
      </c>
      <c r="Q34" s="11">
        <v>39.006644999999999</v>
      </c>
      <c r="R34" s="11">
        <v>39.060616000000003</v>
      </c>
      <c r="S34" s="11">
        <v>39.122050999999999</v>
      </c>
      <c r="T34" s="11">
        <v>39.184089999999998</v>
      </c>
      <c r="U34" s="11">
        <v>39.214694999999999</v>
      </c>
      <c r="V34" s="11">
        <v>39.219555</v>
      </c>
      <c r="W34" s="11">
        <v>39.225140000000003</v>
      </c>
      <c r="X34" s="11">
        <v>39.231808000000001</v>
      </c>
      <c r="Y34" s="11">
        <v>39.231498999999999</v>
      </c>
      <c r="Z34" s="11">
        <v>39.220066000000003</v>
      </c>
      <c r="AA34" s="11">
        <v>39.224018000000001</v>
      </c>
      <c r="AB34" s="11">
        <v>39.209476000000002</v>
      </c>
      <c r="AC34" s="11">
        <v>39.209591000000003</v>
      </c>
      <c r="AD34" s="11">
        <v>39.202472999999998</v>
      </c>
      <c r="AE34" s="11">
        <v>39.194000000000003</v>
      </c>
      <c r="AF34" s="11">
        <v>39.171635000000002</v>
      </c>
      <c r="AG34" s="11">
        <v>39.156708000000002</v>
      </c>
      <c r="AH34" s="11">
        <v>39.142498000000003</v>
      </c>
      <c r="AI34" s="11">
        <v>39.121243</v>
      </c>
      <c r="AJ34" s="11">
        <v>39.100357000000002</v>
      </c>
      <c r="AK34" s="11">
        <v>39.085163000000001</v>
      </c>
      <c r="AL34" s="11">
        <v>39.079571000000001</v>
      </c>
      <c r="AM34" s="8">
        <v>9.5619999999999993E-3</v>
      </c>
    </row>
    <row r="35" spans="1:39" ht="15" customHeight="1">
      <c r="A35" s="7" t="s">
        <v>92</v>
      </c>
      <c r="B35" s="10" t="s">
        <v>91</v>
      </c>
      <c r="C35" s="11">
        <v>31.012893999999999</v>
      </c>
      <c r="D35" s="11">
        <v>31.048470999999999</v>
      </c>
      <c r="E35" s="11">
        <v>31.635221000000001</v>
      </c>
      <c r="F35" s="11">
        <v>32.194237000000001</v>
      </c>
      <c r="G35" s="11">
        <v>33.421779999999998</v>
      </c>
      <c r="H35" s="11">
        <v>35.017223000000001</v>
      </c>
      <c r="I35" s="11">
        <v>36.929851999999997</v>
      </c>
      <c r="J35" s="11">
        <v>38.53989</v>
      </c>
      <c r="K35" s="11">
        <v>40.347304999999999</v>
      </c>
      <c r="L35" s="11">
        <v>42.369624999999999</v>
      </c>
      <c r="M35" s="11">
        <v>44.346333000000001</v>
      </c>
      <c r="N35" s="11">
        <v>44.576461999999999</v>
      </c>
      <c r="O35" s="11">
        <v>44.787284999999997</v>
      </c>
      <c r="P35" s="11">
        <v>44.815128000000001</v>
      </c>
      <c r="Q35" s="11">
        <v>44.895389999999999</v>
      </c>
      <c r="R35" s="11">
        <v>45.023482999999999</v>
      </c>
      <c r="S35" s="11">
        <v>45.107757999999997</v>
      </c>
      <c r="T35" s="11">
        <v>45.186011999999998</v>
      </c>
      <c r="U35" s="11">
        <v>45.222518999999998</v>
      </c>
      <c r="V35" s="11">
        <v>45.261898000000002</v>
      </c>
      <c r="W35" s="11">
        <v>45.284396999999998</v>
      </c>
      <c r="X35" s="11">
        <v>45.338867</v>
      </c>
      <c r="Y35" s="11">
        <v>45.345188</v>
      </c>
      <c r="Z35" s="11">
        <v>45.334567999999997</v>
      </c>
      <c r="AA35" s="11">
        <v>45.398243000000001</v>
      </c>
      <c r="AB35" s="11">
        <v>45.426124999999999</v>
      </c>
      <c r="AC35" s="11">
        <v>45.428809999999999</v>
      </c>
      <c r="AD35" s="11">
        <v>45.422913000000001</v>
      </c>
      <c r="AE35" s="11">
        <v>45.414158</v>
      </c>
      <c r="AF35" s="11">
        <v>45.387058000000003</v>
      </c>
      <c r="AG35" s="11">
        <v>45.354773999999999</v>
      </c>
      <c r="AH35" s="11">
        <v>45.335175</v>
      </c>
      <c r="AI35" s="11">
        <v>45.325943000000002</v>
      </c>
      <c r="AJ35" s="11">
        <v>45.275471000000003</v>
      </c>
      <c r="AK35" s="11">
        <v>45.249893</v>
      </c>
      <c r="AL35" s="11">
        <v>45.279045000000004</v>
      </c>
      <c r="AM35" s="8">
        <v>1.1159000000000001E-2</v>
      </c>
    </row>
    <row r="36" spans="1:39" ht="15" customHeight="1">
      <c r="A36" s="7" t="s">
        <v>90</v>
      </c>
      <c r="B36" s="10" t="s">
        <v>89</v>
      </c>
      <c r="C36" s="11">
        <v>38.319972999999997</v>
      </c>
      <c r="D36" s="11">
        <v>37.847309000000003</v>
      </c>
      <c r="E36" s="11">
        <v>38.789585000000002</v>
      </c>
      <c r="F36" s="11">
        <v>39.608497999999997</v>
      </c>
      <c r="G36" s="11">
        <v>41.403435000000002</v>
      </c>
      <c r="H36" s="11">
        <v>43.403069000000002</v>
      </c>
      <c r="I36" s="11">
        <v>45.160190999999998</v>
      </c>
      <c r="J36" s="11">
        <v>47.356869000000003</v>
      </c>
      <c r="K36" s="11">
        <v>49.714965999999997</v>
      </c>
      <c r="L36" s="11">
        <v>51.125824000000001</v>
      </c>
      <c r="M36" s="11">
        <v>54.791553</v>
      </c>
      <c r="N36" s="11">
        <v>55.129092999999997</v>
      </c>
      <c r="O36" s="11">
        <v>55.332932</v>
      </c>
      <c r="P36" s="11">
        <v>55.261845000000001</v>
      </c>
      <c r="Q36" s="11">
        <v>55.272590999999998</v>
      </c>
      <c r="R36" s="11">
        <v>55.417233000000003</v>
      </c>
      <c r="S36" s="11">
        <v>55.394871000000002</v>
      </c>
      <c r="T36" s="11">
        <v>55.326622</v>
      </c>
      <c r="U36" s="11">
        <v>55.316715000000002</v>
      </c>
      <c r="V36" s="11">
        <v>55.354782</v>
      </c>
      <c r="W36" s="11">
        <v>55.356620999999997</v>
      </c>
      <c r="X36" s="11">
        <v>55.366881999999997</v>
      </c>
      <c r="Y36" s="11">
        <v>55.333416</v>
      </c>
      <c r="Z36" s="11">
        <v>55.289893999999997</v>
      </c>
      <c r="AA36" s="11">
        <v>55.390937999999998</v>
      </c>
      <c r="AB36" s="11">
        <v>55.457572999999996</v>
      </c>
      <c r="AC36" s="11">
        <v>55.439667</v>
      </c>
      <c r="AD36" s="11">
        <v>55.428528</v>
      </c>
      <c r="AE36" s="11">
        <v>55.422939</v>
      </c>
      <c r="AF36" s="11">
        <v>55.392474999999997</v>
      </c>
      <c r="AG36" s="11">
        <v>55.327357999999997</v>
      </c>
      <c r="AH36" s="11">
        <v>55.303981999999998</v>
      </c>
      <c r="AI36" s="11">
        <v>55.329628</v>
      </c>
      <c r="AJ36" s="11">
        <v>55.277428</v>
      </c>
      <c r="AK36" s="11">
        <v>55.246876</v>
      </c>
      <c r="AL36" s="11">
        <v>55.305210000000002</v>
      </c>
      <c r="AM36" s="8">
        <v>1.1219E-2</v>
      </c>
    </row>
    <row r="37" spans="1:39" ht="15" customHeight="1">
      <c r="A37" s="7" t="s">
        <v>88</v>
      </c>
      <c r="B37" s="10" t="s">
        <v>87</v>
      </c>
      <c r="C37" s="11">
        <v>26.555567</v>
      </c>
      <c r="D37" s="11">
        <v>27.470853999999999</v>
      </c>
      <c r="E37" s="11">
        <v>28.053599999999999</v>
      </c>
      <c r="F37" s="11">
        <v>28.667314999999999</v>
      </c>
      <c r="G37" s="11">
        <v>29.572980999999999</v>
      </c>
      <c r="H37" s="11">
        <v>30.841412999999999</v>
      </c>
      <c r="I37" s="11">
        <v>32.647499000000003</v>
      </c>
      <c r="J37" s="11">
        <v>33.860897000000001</v>
      </c>
      <c r="K37" s="11">
        <v>35.335411000000001</v>
      </c>
      <c r="L37" s="11">
        <v>37.497334000000002</v>
      </c>
      <c r="M37" s="11">
        <v>38.651688</v>
      </c>
      <c r="N37" s="11">
        <v>38.781841</v>
      </c>
      <c r="O37" s="11">
        <v>38.897098999999997</v>
      </c>
      <c r="P37" s="11">
        <v>38.936073</v>
      </c>
      <c r="Q37" s="11">
        <v>38.996239000000003</v>
      </c>
      <c r="R37" s="11">
        <v>39.049934</v>
      </c>
      <c r="S37" s="11">
        <v>39.111187000000001</v>
      </c>
      <c r="T37" s="11">
        <v>39.172984999999997</v>
      </c>
      <c r="U37" s="11">
        <v>39.203484000000003</v>
      </c>
      <c r="V37" s="11">
        <v>39.208159999999999</v>
      </c>
      <c r="W37" s="11">
        <v>39.213577000000001</v>
      </c>
      <c r="X37" s="11">
        <v>39.219893999999996</v>
      </c>
      <c r="Y37" s="11">
        <v>39.219397999999998</v>
      </c>
      <c r="Z37" s="11">
        <v>39.207790000000003</v>
      </c>
      <c r="AA37" s="11">
        <v>39.211483000000001</v>
      </c>
      <c r="AB37" s="11">
        <v>39.196682000000003</v>
      </c>
      <c r="AC37" s="11">
        <v>39.196617000000003</v>
      </c>
      <c r="AD37" s="11">
        <v>39.189323000000002</v>
      </c>
      <c r="AE37" s="11">
        <v>39.180672000000001</v>
      </c>
      <c r="AF37" s="11">
        <v>39.158107999999999</v>
      </c>
      <c r="AG37" s="11">
        <v>39.142924999999998</v>
      </c>
      <c r="AH37" s="11">
        <v>39.128498</v>
      </c>
      <c r="AI37" s="11">
        <v>39.106997999999997</v>
      </c>
      <c r="AJ37" s="11">
        <v>39.086021000000002</v>
      </c>
      <c r="AK37" s="11">
        <v>39.070545000000003</v>
      </c>
      <c r="AL37" s="11">
        <v>39.064568000000001</v>
      </c>
      <c r="AM37" s="8">
        <v>1.0409E-2</v>
      </c>
    </row>
    <row r="38" spans="1:39" ht="15" customHeight="1">
      <c r="A38" s="7" t="s">
        <v>86</v>
      </c>
      <c r="B38" s="10" t="s">
        <v>85</v>
      </c>
      <c r="C38" s="11">
        <v>25.014265000000002</v>
      </c>
      <c r="D38" s="11">
        <v>25.025724</v>
      </c>
      <c r="E38" s="11">
        <v>25.492909999999998</v>
      </c>
      <c r="F38" s="11">
        <v>25.937494000000001</v>
      </c>
      <c r="G38" s="11">
        <v>26.928089</v>
      </c>
      <c r="H38" s="11">
        <v>28.217580999999999</v>
      </c>
      <c r="I38" s="11">
        <v>29.764713</v>
      </c>
      <c r="J38" s="11">
        <v>31.065165</v>
      </c>
      <c r="K38" s="11">
        <v>32.523251000000002</v>
      </c>
      <c r="L38" s="11">
        <v>34.159592000000004</v>
      </c>
      <c r="M38" s="11">
        <v>35.749889000000003</v>
      </c>
      <c r="N38" s="11">
        <v>35.936604000000003</v>
      </c>
      <c r="O38" s="11">
        <v>36.109402000000003</v>
      </c>
      <c r="P38" s="11">
        <v>36.133121000000003</v>
      </c>
      <c r="Q38" s="11">
        <v>36.199531999999998</v>
      </c>
      <c r="R38" s="11">
        <v>36.304676000000001</v>
      </c>
      <c r="S38" s="11">
        <v>36.375038000000004</v>
      </c>
      <c r="T38" s="11">
        <v>36.441077999999997</v>
      </c>
      <c r="U38" s="11">
        <v>36.471488999999998</v>
      </c>
      <c r="V38" s="11">
        <v>36.504252999999999</v>
      </c>
      <c r="W38" s="11">
        <v>36.523251000000002</v>
      </c>
      <c r="X38" s="11">
        <v>36.569313000000001</v>
      </c>
      <c r="Y38" s="11">
        <v>36.575291</v>
      </c>
      <c r="Z38" s="11">
        <v>36.567329000000001</v>
      </c>
      <c r="AA38" s="11">
        <v>36.619746999999997</v>
      </c>
      <c r="AB38" s="11">
        <v>36.642757000000003</v>
      </c>
      <c r="AC38" s="11">
        <v>36.645358999999999</v>
      </c>
      <c r="AD38" s="11">
        <v>36.640732</v>
      </c>
      <c r="AE38" s="11">
        <v>36.633609999999997</v>
      </c>
      <c r="AF38" s="11">
        <v>36.611687000000003</v>
      </c>
      <c r="AG38" s="11">
        <v>36.585735</v>
      </c>
      <c r="AH38" s="11">
        <v>36.569842999999999</v>
      </c>
      <c r="AI38" s="11">
        <v>36.562134</v>
      </c>
      <c r="AJ38" s="11">
        <v>36.520622000000003</v>
      </c>
      <c r="AK38" s="11">
        <v>36.499789999999997</v>
      </c>
      <c r="AL38" s="11">
        <v>36.523788000000003</v>
      </c>
      <c r="AM38" s="8">
        <v>1.1181E-2</v>
      </c>
    </row>
    <row r="39" spans="1:39" ht="15" customHeight="1">
      <c r="A39" s="7" t="s">
        <v>84</v>
      </c>
      <c r="B39" s="10" t="s">
        <v>83</v>
      </c>
      <c r="C39" s="11">
        <v>31.300711</v>
      </c>
      <c r="D39" s="11">
        <v>30.914626999999999</v>
      </c>
      <c r="E39" s="11">
        <v>31.684301000000001</v>
      </c>
      <c r="F39" s="11">
        <v>32.353209999999997</v>
      </c>
      <c r="G39" s="11">
        <v>33.819358999999999</v>
      </c>
      <c r="H39" s="11">
        <v>35.452708999999999</v>
      </c>
      <c r="I39" s="11">
        <v>36.887970000000003</v>
      </c>
      <c r="J39" s="11">
        <v>38.682274</v>
      </c>
      <c r="K39" s="11">
        <v>40.608424999999997</v>
      </c>
      <c r="L39" s="11">
        <v>41.760849</v>
      </c>
      <c r="M39" s="11">
        <v>44.755108</v>
      </c>
      <c r="N39" s="11">
        <v>45.030819000000001</v>
      </c>
      <c r="O39" s="11">
        <v>45.197319</v>
      </c>
      <c r="P39" s="11">
        <v>45.139256000000003</v>
      </c>
      <c r="Q39" s="11">
        <v>45.148032999999998</v>
      </c>
      <c r="R39" s="11">
        <v>45.266177999999996</v>
      </c>
      <c r="S39" s="11">
        <v>45.247912999999997</v>
      </c>
      <c r="T39" s="11">
        <v>45.192165000000003</v>
      </c>
      <c r="U39" s="11">
        <v>45.184074000000003</v>
      </c>
      <c r="V39" s="11">
        <v>45.215167999999998</v>
      </c>
      <c r="W39" s="11">
        <v>45.216670999999998</v>
      </c>
      <c r="X39" s="11">
        <v>45.225051999999998</v>
      </c>
      <c r="Y39" s="11">
        <v>45.197716</v>
      </c>
      <c r="Z39" s="11">
        <v>45.162166999999997</v>
      </c>
      <c r="AA39" s="11">
        <v>45.244700999999999</v>
      </c>
      <c r="AB39" s="11">
        <v>45.299129000000001</v>
      </c>
      <c r="AC39" s="11">
        <v>45.284503999999998</v>
      </c>
      <c r="AD39" s="11">
        <v>45.275405999999997</v>
      </c>
      <c r="AE39" s="11">
        <v>45.27084</v>
      </c>
      <c r="AF39" s="11">
        <v>45.245956</v>
      </c>
      <c r="AG39" s="11">
        <v>45.192768000000001</v>
      </c>
      <c r="AH39" s="11">
        <v>45.173672000000003</v>
      </c>
      <c r="AI39" s="11">
        <v>45.194622000000003</v>
      </c>
      <c r="AJ39" s="11">
        <v>45.151985000000003</v>
      </c>
      <c r="AK39" s="11">
        <v>45.127029</v>
      </c>
      <c r="AL39" s="11">
        <v>45.174675000000001</v>
      </c>
      <c r="AM39" s="8">
        <v>1.1219E-2</v>
      </c>
    </row>
    <row r="40" spans="1:39" ht="15" customHeight="1">
      <c r="A40" s="7" t="s">
        <v>82</v>
      </c>
      <c r="B40" s="10" t="s">
        <v>81</v>
      </c>
      <c r="C40" s="11">
        <v>21.256405000000001</v>
      </c>
      <c r="D40" s="11">
        <v>21.989045999999998</v>
      </c>
      <c r="E40" s="11">
        <v>22.455504999999999</v>
      </c>
      <c r="F40" s="11">
        <v>22.946753000000001</v>
      </c>
      <c r="G40" s="11">
        <v>23.671693999999999</v>
      </c>
      <c r="H40" s="11">
        <v>24.687010000000001</v>
      </c>
      <c r="I40" s="11">
        <v>26.132691999999999</v>
      </c>
      <c r="J40" s="11">
        <v>27.103956</v>
      </c>
      <c r="K40" s="11">
        <v>28.284230999999998</v>
      </c>
      <c r="L40" s="11">
        <v>30.014741999999998</v>
      </c>
      <c r="M40" s="11">
        <v>30.938744</v>
      </c>
      <c r="N40" s="11">
        <v>31.042926999999999</v>
      </c>
      <c r="O40" s="11">
        <v>31.135183000000001</v>
      </c>
      <c r="P40" s="11">
        <v>31.166381999999999</v>
      </c>
      <c r="Q40" s="11">
        <v>31.21454</v>
      </c>
      <c r="R40" s="11">
        <v>31.257521000000001</v>
      </c>
      <c r="S40" s="11">
        <v>31.306550999999999</v>
      </c>
      <c r="T40" s="11">
        <v>31.356016</v>
      </c>
      <c r="U40" s="11">
        <v>31.38043</v>
      </c>
      <c r="V40" s="11">
        <v>31.384172</v>
      </c>
      <c r="W40" s="11">
        <v>31.38851</v>
      </c>
      <c r="X40" s="11">
        <v>31.393566</v>
      </c>
      <c r="Y40" s="11">
        <v>31.393169</v>
      </c>
      <c r="Z40" s="11">
        <v>31.383876999999998</v>
      </c>
      <c r="AA40" s="11">
        <v>31.386832999999999</v>
      </c>
      <c r="AB40" s="11">
        <v>31.374984999999999</v>
      </c>
      <c r="AC40" s="11">
        <v>31.374932999999999</v>
      </c>
      <c r="AD40" s="11">
        <v>31.369095000000002</v>
      </c>
      <c r="AE40" s="11">
        <v>31.362169000000002</v>
      </c>
      <c r="AF40" s="11">
        <v>31.344109</v>
      </c>
      <c r="AG40" s="11">
        <v>31.331955000000001</v>
      </c>
      <c r="AH40" s="11">
        <v>31.320408</v>
      </c>
      <c r="AI40" s="11">
        <v>31.303197999999998</v>
      </c>
      <c r="AJ40" s="11">
        <v>31.286407000000001</v>
      </c>
      <c r="AK40" s="11">
        <v>31.274018999999999</v>
      </c>
      <c r="AL40" s="11">
        <v>31.269234000000001</v>
      </c>
      <c r="AM40" s="8">
        <v>1.0409E-2</v>
      </c>
    </row>
    <row r="41" spans="1:39" ht="15" customHeight="1">
      <c r="A41" s="7" t="s">
        <v>80</v>
      </c>
      <c r="B41" s="10" t="s">
        <v>79</v>
      </c>
      <c r="C41" s="11">
        <v>21.843988</v>
      </c>
      <c r="D41" s="11">
        <v>22.171402</v>
      </c>
      <c r="E41" s="11">
        <v>22.516642000000001</v>
      </c>
      <c r="F41" s="11">
        <v>22.871893</v>
      </c>
      <c r="G41" s="11">
        <v>23.258692</v>
      </c>
      <c r="H41" s="11">
        <v>23.701466</v>
      </c>
      <c r="I41" s="11">
        <v>24.220213000000001</v>
      </c>
      <c r="J41" s="11">
        <v>24.787303999999999</v>
      </c>
      <c r="K41" s="11">
        <v>25.405645</v>
      </c>
      <c r="L41" s="11">
        <v>26.097639000000001</v>
      </c>
      <c r="M41" s="11">
        <v>26.845806</v>
      </c>
      <c r="N41" s="11">
        <v>27.573623999999999</v>
      </c>
      <c r="O41" s="11">
        <v>28.287921999999998</v>
      </c>
      <c r="P41" s="11">
        <v>28.980530000000002</v>
      </c>
      <c r="Q41" s="11">
        <v>29.645053999999998</v>
      </c>
      <c r="R41" s="11">
        <v>30.278172000000001</v>
      </c>
      <c r="S41" s="11">
        <v>30.876719000000001</v>
      </c>
      <c r="T41" s="11">
        <v>31.440387999999999</v>
      </c>
      <c r="U41" s="11">
        <v>31.968554999999999</v>
      </c>
      <c r="V41" s="11">
        <v>32.460842</v>
      </c>
      <c r="W41" s="11">
        <v>32.911579000000003</v>
      </c>
      <c r="X41" s="11">
        <v>33.322673999999999</v>
      </c>
      <c r="Y41" s="11">
        <v>33.692608</v>
      </c>
      <c r="Z41" s="11">
        <v>34.022533000000003</v>
      </c>
      <c r="AA41" s="11">
        <v>34.313735999999999</v>
      </c>
      <c r="AB41" s="11">
        <v>34.569446999999997</v>
      </c>
      <c r="AC41" s="11">
        <v>34.792301000000002</v>
      </c>
      <c r="AD41" s="11">
        <v>34.984240999999997</v>
      </c>
      <c r="AE41" s="11">
        <v>35.148712000000003</v>
      </c>
      <c r="AF41" s="11">
        <v>35.289042999999999</v>
      </c>
      <c r="AG41" s="11">
        <v>35.409069000000002</v>
      </c>
      <c r="AH41" s="11">
        <v>35.511597000000002</v>
      </c>
      <c r="AI41" s="11">
        <v>35.598686000000001</v>
      </c>
      <c r="AJ41" s="11">
        <v>35.671432000000003</v>
      </c>
      <c r="AK41" s="11">
        <v>35.733756999999997</v>
      </c>
      <c r="AL41" s="11">
        <v>35.790092000000001</v>
      </c>
      <c r="AM41" s="8">
        <v>1.4184E-2</v>
      </c>
    </row>
    <row r="42" spans="1:39" ht="15" customHeight="1">
      <c r="A42" s="7" t="s">
        <v>78</v>
      </c>
      <c r="B42" s="10" t="s">
        <v>77</v>
      </c>
      <c r="C42" s="11">
        <v>12.975569</v>
      </c>
      <c r="D42" s="11">
        <v>13.111388</v>
      </c>
      <c r="E42" s="11">
        <v>13.256240999999999</v>
      </c>
      <c r="F42" s="11">
        <v>18.315954000000001</v>
      </c>
      <c r="G42" s="11">
        <v>18.350027000000001</v>
      </c>
      <c r="H42" s="11">
        <v>18.444386999999999</v>
      </c>
      <c r="I42" s="11">
        <v>18.614371999999999</v>
      </c>
      <c r="J42" s="11">
        <v>18.771469</v>
      </c>
      <c r="K42" s="11">
        <v>18.982975</v>
      </c>
      <c r="L42" s="11">
        <v>19.243134999999999</v>
      </c>
      <c r="M42" s="11">
        <v>19.530783</v>
      </c>
      <c r="N42" s="11">
        <v>19.823022999999999</v>
      </c>
      <c r="O42" s="11">
        <v>20.086855</v>
      </c>
      <c r="P42" s="11">
        <v>20.198049999999999</v>
      </c>
      <c r="Q42" s="11">
        <v>20.348365999999999</v>
      </c>
      <c r="R42" s="11">
        <v>20.460498999999999</v>
      </c>
      <c r="S42" s="11">
        <v>20.531744</v>
      </c>
      <c r="T42" s="11">
        <v>20.568021999999999</v>
      </c>
      <c r="U42" s="11">
        <v>20.528690000000001</v>
      </c>
      <c r="V42" s="11">
        <v>20.536581000000002</v>
      </c>
      <c r="W42" s="11">
        <v>20.545642999999998</v>
      </c>
      <c r="X42" s="11">
        <v>20.555440999999998</v>
      </c>
      <c r="Y42" s="11">
        <v>20.567322000000001</v>
      </c>
      <c r="Z42" s="11">
        <v>20.581375000000001</v>
      </c>
      <c r="AA42" s="11">
        <v>20.594137</v>
      </c>
      <c r="AB42" s="11">
        <v>20.608761000000001</v>
      </c>
      <c r="AC42" s="11">
        <v>20.617125000000001</v>
      </c>
      <c r="AD42" s="11">
        <v>20.616949000000002</v>
      </c>
      <c r="AE42" s="11">
        <v>20.608404</v>
      </c>
      <c r="AF42" s="11">
        <v>20.599985</v>
      </c>
      <c r="AG42" s="11">
        <v>20.590644999999999</v>
      </c>
      <c r="AH42" s="11">
        <v>20.582363000000001</v>
      </c>
      <c r="AI42" s="11">
        <v>20.579219999999999</v>
      </c>
      <c r="AJ42" s="11">
        <v>20.574770000000001</v>
      </c>
      <c r="AK42" s="11">
        <v>20.572745999999999</v>
      </c>
      <c r="AL42" s="11">
        <v>20.571159000000002</v>
      </c>
      <c r="AM42" s="8">
        <v>1.3335E-2</v>
      </c>
    </row>
    <row r="43" spans="1:39" ht="15" customHeight="1">
      <c r="A43" s="7" t="s">
        <v>76</v>
      </c>
      <c r="B43" s="10" t="s">
        <v>75</v>
      </c>
      <c r="C43" s="11">
        <v>13.874877</v>
      </c>
      <c r="D43" s="11">
        <v>13.765390999999999</v>
      </c>
      <c r="E43" s="11">
        <v>13.694302</v>
      </c>
      <c r="F43" s="11">
        <v>14.101350999999999</v>
      </c>
      <c r="G43" s="11">
        <v>14.484923999999999</v>
      </c>
      <c r="H43" s="11">
        <v>14.901259</v>
      </c>
      <c r="I43" s="11">
        <v>15.304323</v>
      </c>
      <c r="J43" s="11">
        <v>15.721138</v>
      </c>
      <c r="K43" s="11">
        <v>16.137438</v>
      </c>
      <c r="L43" s="11">
        <v>16.547498999999998</v>
      </c>
      <c r="M43" s="11">
        <v>16.797675999999999</v>
      </c>
      <c r="N43" s="11">
        <v>17.052316999999999</v>
      </c>
      <c r="O43" s="11">
        <v>17.318541</v>
      </c>
      <c r="P43" s="11">
        <v>17.584378999999998</v>
      </c>
      <c r="Q43" s="11">
        <v>17.845991000000001</v>
      </c>
      <c r="R43" s="11">
        <v>18.112867000000001</v>
      </c>
      <c r="S43" s="11">
        <v>18.344187000000002</v>
      </c>
      <c r="T43" s="11">
        <v>18.571173000000002</v>
      </c>
      <c r="U43" s="11">
        <v>18.776471999999998</v>
      </c>
      <c r="V43" s="11">
        <v>18.967039</v>
      </c>
      <c r="W43" s="11">
        <v>19.131781</v>
      </c>
      <c r="X43" s="11">
        <v>19.283145999999999</v>
      </c>
      <c r="Y43" s="11">
        <v>19.414835</v>
      </c>
      <c r="Z43" s="11">
        <v>19.530846</v>
      </c>
      <c r="AA43" s="11">
        <v>19.651968</v>
      </c>
      <c r="AB43" s="11">
        <v>19.750102999999999</v>
      </c>
      <c r="AC43" s="11">
        <v>19.848803</v>
      </c>
      <c r="AD43" s="11">
        <v>19.928238</v>
      </c>
      <c r="AE43" s="11">
        <v>19.987418999999999</v>
      </c>
      <c r="AF43" s="11">
        <v>20.042995000000001</v>
      </c>
      <c r="AG43" s="11">
        <v>20.089908999999999</v>
      </c>
      <c r="AH43" s="11">
        <v>20.116475999999999</v>
      </c>
      <c r="AI43" s="11">
        <v>20.144665</v>
      </c>
      <c r="AJ43" s="11">
        <v>20.191894999999999</v>
      </c>
      <c r="AK43" s="11">
        <v>20.239044</v>
      </c>
      <c r="AL43" s="11">
        <v>20.287987000000001</v>
      </c>
      <c r="AM43" s="8">
        <v>1.1473000000000001E-2</v>
      </c>
    </row>
    <row r="44" spans="1:39" ht="15" customHeight="1">
      <c r="A44" s="7" t="s">
        <v>74</v>
      </c>
      <c r="B44" s="10" t="s">
        <v>73</v>
      </c>
      <c r="C44" s="11">
        <v>6.9812409999999998</v>
      </c>
      <c r="D44" s="11">
        <v>7.0393140000000001</v>
      </c>
      <c r="E44" s="11">
        <v>7.1179360000000003</v>
      </c>
      <c r="F44" s="11">
        <v>7.2254969999999998</v>
      </c>
      <c r="G44" s="11">
        <v>7.3282730000000003</v>
      </c>
      <c r="H44" s="11">
        <v>7.4290880000000001</v>
      </c>
      <c r="I44" s="11">
        <v>7.5362159999999996</v>
      </c>
      <c r="J44" s="11">
        <v>7.6466399999999997</v>
      </c>
      <c r="K44" s="11">
        <v>7.7621289999999998</v>
      </c>
      <c r="L44" s="11">
        <v>7.8845229999999997</v>
      </c>
      <c r="M44" s="11">
        <v>8.0163910000000005</v>
      </c>
      <c r="N44" s="11">
        <v>8.1575349999999993</v>
      </c>
      <c r="O44" s="11">
        <v>8.3117289999999997</v>
      </c>
      <c r="P44" s="11">
        <v>8.4749230000000004</v>
      </c>
      <c r="Q44" s="11">
        <v>8.6447929999999999</v>
      </c>
      <c r="R44" s="11">
        <v>8.8166659999999997</v>
      </c>
      <c r="S44" s="11">
        <v>8.9852950000000007</v>
      </c>
      <c r="T44" s="11">
        <v>9.1473069999999996</v>
      </c>
      <c r="U44" s="11">
        <v>9.30138</v>
      </c>
      <c r="V44" s="11">
        <v>9.439743</v>
      </c>
      <c r="W44" s="11">
        <v>9.55898</v>
      </c>
      <c r="X44" s="11">
        <v>9.6642919999999997</v>
      </c>
      <c r="Y44" s="11">
        <v>9.7554599999999994</v>
      </c>
      <c r="Z44" s="11">
        <v>9.8378119999999996</v>
      </c>
      <c r="AA44" s="11">
        <v>9.9087540000000001</v>
      </c>
      <c r="AB44" s="11">
        <v>9.9841999999999995</v>
      </c>
      <c r="AC44" s="11">
        <v>10.042498999999999</v>
      </c>
      <c r="AD44" s="11">
        <v>10.094125</v>
      </c>
      <c r="AE44" s="11">
        <v>10.134669000000001</v>
      </c>
      <c r="AF44" s="11">
        <v>10.168647999999999</v>
      </c>
      <c r="AG44" s="11">
        <v>10.203753000000001</v>
      </c>
      <c r="AH44" s="11">
        <v>10.236666</v>
      </c>
      <c r="AI44" s="11">
        <v>10.264092</v>
      </c>
      <c r="AJ44" s="11">
        <v>10.294888</v>
      </c>
      <c r="AK44" s="11">
        <v>10.322232</v>
      </c>
      <c r="AL44" s="11">
        <v>10.348374</v>
      </c>
      <c r="AM44" s="8">
        <v>1.1396999999999999E-2</v>
      </c>
    </row>
    <row r="45" spans="1:39" ht="15" customHeight="1">
      <c r="B45" s="6" t="s">
        <v>72</v>
      </c>
    </row>
    <row r="46" spans="1:39" ht="15" customHeight="1">
      <c r="A46" s="7" t="s">
        <v>71</v>
      </c>
      <c r="B46" s="10" t="s">
        <v>70</v>
      </c>
      <c r="C46" s="11">
        <v>66.679198999999997</v>
      </c>
      <c r="D46" s="11">
        <v>66.679198999999997</v>
      </c>
      <c r="E46" s="11">
        <v>66.924819999999997</v>
      </c>
      <c r="F46" s="11">
        <v>67.177986000000004</v>
      </c>
      <c r="G46" s="11">
        <v>67.431572000000003</v>
      </c>
      <c r="H46" s="11">
        <v>67.672531000000006</v>
      </c>
      <c r="I46" s="11">
        <v>67.917373999999995</v>
      </c>
      <c r="J46" s="11">
        <v>68.178534999999997</v>
      </c>
      <c r="K46" s="11">
        <v>68.460944999999995</v>
      </c>
      <c r="L46" s="11">
        <v>68.750534000000002</v>
      </c>
      <c r="M46" s="11">
        <v>69.038612000000001</v>
      </c>
      <c r="N46" s="11">
        <v>69.358635000000007</v>
      </c>
      <c r="O46" s="11">
        <v>69.705237999999994</v>
      </c>
      <c r="P46" s="11">
        <v>70.077826999999999</v>
      </c>
      <c r="Q46" s="11">
        <v>70.470832999999999</v>
      </c>
      <c r="R46" s="11">
        <v>70.860847000000007</v>
      </c>
      <c r="S46" s="11">
        <v>71.252112999999994</v>
      </c>
      <c r="T46" s="11">
        <v>71.654953000000006</v>
      </c>
      <c r="U46" s="11">
        <v>72.064812000000003</v>
      </c>
      <c r="V46" s="11">
        <v>72.464607000000001</v>
      </c>
      <c r="W46" s="11">
        <v>72.861289999999997</v>
      </c>
      <c r="X46" s="11">
        <v>73.257689999999997</v>
      </c>
      <c r="Y46" s="11">
        <v>73.669623999999999</v>
      </c>
      <c r="Z46" s="11">
        <v>74.080185</v>
      </c>
      <c r="AA46" s="11">
        <v>74.499251999999998</v>
      </c>
      <c r="AB46" s="11">
        <v>74.935410000000005</v>
      </c>
      <c r="AC46" s="11">
        <v>75.382537999999997</v>
      </c>
      <c r="AD46" s="11">
        <v>75.824759999999998</v>
      </c>
      <c r="AE46" s="11">
        <v>76.267089999999996</v>
      </c>
      <c r="AF46" s="11">
        <v>76.691451999999998</v>
      </c>
      <c r="AG46" s="11">
        <v>77.105118000000004</v>
      </c>
      <c r="AH46" s="11">
        <v>77.507118000000006</v>
      </c>
      <c r="AI46" s="11">
        <v>77.902068999999997</v>
      </c>
      <c r="AJ46" s="11">
        <v>78.288666000000006</v>
      </c>
      <c r="AK46" s="11">
        <v>78.670440999999997</v>
      </c>
      <c r="AL46" s="11">
        <v>79.056579999999997</v>
      </c>
      <c r="AM46" s="8">
        <v>5.0200000000000002E-3</v>
      </c>
    </row>
    <row r="47" spans="1:39" ht="15" customHeight="1">
      <c r="B47" s="6" t="s">
        <v>69</v>
      </c>
    </row>
    <row r="48" spans="1:39" ht="15" customHeight="1">
      <c r="A48" s="7" t="s">
        <v>68</v>
      </c>
      <c r="B48" s="10" t="s">
        <v>67</v>
      </c>
      <c r="C48" s="11">
        <v>3.4293390000000001</v>
      </c>
      <c r="D48" s="11">
        <v>3.4551069999999999</v>
      </c>
      <c r="E48" s="11">
        <v>3.4810690000000002</v>
      </c>
      <c r="F48" s="11">
        <v>3.507225</v>
      </c>
      <c r="G48" s="11">
        <v>3.533579</v>
      </c>
      <c r="H48" s="11">
        <v>3.56013</v>
      </c>
      <c r="I48" s="11">
        <v>3.586881</v>
      </c>
      <c r="J48" s="11">
        <v>3.6138319999999999</v>
      </c>
      <c r="K48" s="11">
        <v>3.6409859999999998</v>
      </c>
      <c r="L48" s="11">
        <v>3.6683439999999998</v>
      </c>
      <c r="M48" s="11">
        <v>3.6959089999999999</v>
      </c>
      <c r="N48" s="11">
        <v>3.7236790000000002</v>
      </c>
      <c r="O48" s="11">
        <v>3.7516590000000001</v>
      </c>
      <c r="P48" s="11">
        <v>3.779849</v>
      </c>
      <c r="Q48" s="11">
        <v>3.8082509999999998</v>
      </c>
      <c r="R48" s="11">
        <v>3.836865</v>
      </c>
      <c r="S48" s="11">
        <v>3.8656959999999998</v>
      </c>
      <c r="T48" s="11">
        <v>3.8947419999999999</v>
      </c>
      <c r="U48" s="11">
        <v>3.9240080000000002</v>
      </c>
      <c r="V48" s="11">
        <v>3.9534919999999998</v>
      </c>
      <c r="W48" s="11">
        <v>3.9831979999999998</v>
      </c>
      <c r="X48" s="11">
        <v>4.013128</v>
      </c>
      <c r="Y48" s="11">
        <v>4.0432829999999997</v>
      </c>
      <c r="Z48" s="11">
        <v>4.073664</v>
      </c>
      <c r="AA48" s="11">
        <v>4.1042730000000001</v>
      </c>
      <c r="AB48" s="11">
        <v>4.1351129999999996</v>
      </c>
      <c r="AC48" s="11">
        <v>4.1661840000000003</v>
      </c>
      <c r="AD48" s="11">
        <v>4.1974879999999999</v>
      </c>
      <c r="AE48" s="11">
        <v>4.2290279999999996</v>
      </c>
      <c r="AF48" s="11">
        <v>4.2608050000000004</v>
      </c>
      <c r="AG48" s="11">
        <v>4.2928199999999999</v>
      </c>
      <c r="AH48" s="11">
        <v>4.3250770000000003</v>
      </c>
      <c r="AI48" s="11">
        <v>4.3575749999999998</v>
      </c>
      <c r="AJ48" s="11">
        <v>4.3903179999999997</v>
      </c>
      <c r="AK48" s="11">
        <v>4.4233060000000002</v>
      </c>
      <c r="AL48" s="11">
        <v>4.4565429999999999</v>
      </c>
      <c r="AM48" s="8">
        <v>7.5139999999999998E-3</v>
      </c>
    </row>
    <row r="49" spans="1:39" ht="15" customHeight="1">
      <c r="A49" s="7" t="s">
        <v>66</v>
      </c>
      <c r="B49" s="10" t="s">
        <v>65</v>
      </c>
      <c r="C49" s="11">
        <v>4.8962029999999999</v>
      </c>
      <c r="D49" s="11">
        <v>4.9418049999999996</v>
      </c>
      <c r="E49" s="11">
        <v>4.987832</v>
      </c>
      <c r="F49" s="11">
        <v>5.0342880000000001</v>
      </c>
      <c r="G49" s="11">
        <v>5.0811760000000001</v>
      </c>
      <c r="H49" s="11">
        <v>5.128501</v>
      </c>
      <c r="I49" s="11">
        <v>5.1762680000000003</v>
      </c>
      <c r="J49" s="11">
        <v>5.2244780000000004</v>
      </c>
      <c r="K49" s="11">
        <v>5.2731389999999996</v>
      </c>
      <c r="L49" s="11">
        <v>5.3222509999999996</v>
      </c>
      <c r="M49" s="11">
        <v>5.3718219999999999</v>
      </c>
      <c r="N49" s="11">
        <v>5.4218539999999997</v>
      </c>
      <c r="O49" s="11">
        <v>5.472353</v>
      </c>
      <c r="P49" s="11">
        <v>5.5233210000000001</v>
      </c>
      <c r="Q49" s="11">
        <v>5.5747640000000001</v>
      </c>
      <c r="R49" s="11">
        <v>5.6266870000000004</v>
      </c>
      <c r="S49" s="11">
        <v>5.6790919999999998</v>
      </c>
      <c r="T49" s="11">
        <v>5.7319870000000002</v>
      </c>
      <c r="U49" s="11">
        <v>5.785374</v>
      </c>
      <c r="V49" s="11">
        <v>5.8392580000000001</v>
      </c>
      <c r="W49" s="11">
        <v>5.893643</v>
      </c>
      <c r="X49" s="11">
        <v>5.9485359999999998</v>
      </c>
      <c r="Y49" s="11">
        <v>6.0039389999999999</v>
      </c>
      <c r="Z49" s="11">
        <v>6.0598590000000003</v>
      </c>
      <c r="AA49" s="11">
        <v>6.1162999999999998</v>
      </c>
      <c r="AB49" s="11">
        <v>6.1732649999999998</v>
      </c>
      <c r="AC49" s="11">
        <v>6.2307620000000004</v>
      </c>
      <c r="AD49" s="11">
        <v>6.2887950000000004</v>
      </c>
      <c r="AE49" s="11">
        <v>6.3473680000000003</v>
      </c>
      <c r="AF49" s="11">
        <v>6.4064860000000001</v>
      </c>
      <c r="AG49" s="11">
        <v>6.4661549999999997</v>
      </c>
      <c r="AH49" s="11">
        <v>6.5263790000000004</v>
      </c>
      <c r="AI49" s="11">
        <v>6.5871649999999997</v>
      </c>
      <c r="AJ49" s="11">
        <v>6.648517</v>
      </c>
      <c r="AK49" s="11">
        <v>6.7104400000000002</v>
      </c>
      <c r="AL49" s="11">
        <v>6.772939</v>
      </c>
      <c r="AM49" s="8">
        <v>9.3139999999999994E-3</v>
      </c>
    </row>
    <row r="51" spans="1:39" ht="15" customHeight="1">
      <c r="B51" s="6" t="s">
        <v>64</v>
      </c>
    </row>
    <row r="52" spans="1:39" ht="15" customHeight="1">
      <c r="B52" s="6" t="s">
        <v>63</v>
      </c>
    </row>
    <row r="53" spans="1:39" ht="15" customHeight="1">
      <c r="A53" s="7" t="s">
        <v>62</v>
      </c>
      <c r="B53" s="10" t="s">
        <v>46</v>
      </c>
      <c r="C53" s="9">
        <v>15.775078000000001</v>
      </c>
      <c r="D53" s="9">
        <v>16.025835000000001</v>
      </c>
      <c r="E53" s="9">
        <v>16.137191999999999</v>
      </c>
      <c r="F53" s="9">
        <v>16.178652</v>
      </c>
      <c r="G53" s="9">
        <v>16.072056</v>
      </c>
      <c r="H53" s="9">
        <v>15.903111000000001</v>
      </c>
      <c r="I53" s="9">
        <v>15.658581</v>
      </c>
      <c r="J53" s="9">
        <v>15.367635</v>
      </c>
      <c r="K53" s="9">
        <v>15.015174</v>
      </c>
      <c r="L53" s="9">
        <v>14.624805</v>
      </c>
      <c r="M53" s="9">
        <v>14.22057</v>
      </c>
      <c r="N53" s="9">
        <v>13.886381999999999</v>
      </c>
      <c r="O53" s="9">
        <v>13.594885</v>
      </c>
      <c r="P53" s="9">
        <v>13.350963999999999</v>
      </c>
      <c r="Q53" s="9">
        <v>13.134099000000001</v>
      </c>
      <c r="R53" s="9">
        <v>12.934099</v>
      </c>
      <c r="S53" s="9">
        <v>12.748799</v>
      </c>
      <c r="T53" s="9">
        <v>12.587049</v>
      </c>
      <c r="U53" s="9">
        <v>12.456303999999999</v>
      </c>
      <c r="V53" s="9">
        <v>12.346171</v>
      </c>
      <c r="W53" s="9">
        <v>12.250639</v>
      </c>
      <c r="X53" s="9">
        <v>12.183037000000001</v>
      </c>
      <c r="Y53" s="9">
        <v>12.13274</v>
      </c>
      <c r="Z53" s="9">
        <v>12.102270000000001</v>
      </c>
      <c r="AA53" s="9">
        <v>12.074341</v>
      </c>
      <c r="AB53" s="9">
        <v>12.054338</v>
      </c>
      <c r="AC53" s="9">
        <v>12.04715</v>
      </c>
      <c r="AD53" s="9">
        <v>12.058828999999999</v>
      </c>
      <c r="AE53" s="9">
        <v>12.080607000000001</v>
      </c>
      <c r="AF53" s="9">
        <v>12.110669</v>
      </c>
      <c r="AG53" s="9">
        <v>12.150600000000001</v>
      </c>
      <c r="AH53" s="9">
        <v>12.2011</v>
      </c>
      <c r="AI53" s="9">
        <v>12.255096</v>
      </c>
      <c r="AJ53" s="9">
        <v>12.319570000000001</v>
      </c>
      <c r="AK53" s="9">
        <v>12.398258999999999</v>
      </c>
      <c r="AL53" s="9">
        <v>12.478044000000001</v>
      </c>
      <c r="AM53" s="8">
        <v>-7.3330000000000001E-3</v>
      </c>
    </row>
    <row r="54" spans="1:39" ht="15" customHeight="1">
      <c r="A54" s="7" t="s">
        <v>61</v>
      </c>
      <c r="B54" s="10" t="s">
        <v>44</v>
      </c>
      <c r="C54" s="9">
        <v>0.85876300000000005</v>
      </c>
      <c r="D54" s="9">
        <v>0.884996</v>
      </c>
      <c r="E54" s="9">
        <v>0.93155900000000003</v>
      </c>
      <c r="F54" s="9">
        <v>0.92333600000000005</v>
      </c>
      <c r="G54" s="9">
        <v>0.91124000000000005</v>
      </c>
      <c r="H54" s="9">
        <v>0.89993299999999998</v>
      </c>
      <c r="I54" s="9">
        <v>0.89225399999999999</v>
      </c>
      <c r="J54" s="9">
        <v>0.882934</v>
      </c>
      <c r="K54" s="9">
        <v>0.87229299999999999</v>
      </c>
      <c r="L54" s="9">
        <v>0.86168699999999998</v>
      </c>
      <c r="M54" s="9">
        <v>0.854908</v>
      </c>
      <c r="N54" s="9">
        <v>0.84533700000000001</v>
      </c>
      <c r="O54" s="9">
        <v>0.83936699999999997</v>
      </c>
      <c r="P54" s="9">
        <v>0.83629500000000001</v>
      </c>
      <c r="Q54" s="9">
        <v>0.83360000000000001</v>
      </c>
      <c r="R54" s="9">
        <v>0.83053200000000005</v>
      </c>
      <c r="S54" s="9">
        <v>0.82924100000000001</v>
      </c>
      <c r="T54" s="9">
        <v>0.82764099999999996</v>
      </c>
      <c r="U54" s="9">
        <v>0.83016299999999998</v>
      </c>
      <c r="V54" s="9">
        <v>0.83537399999999995</v>
      </c>
      <c r="W54" s="9">
        <v>0.84179499999999996</v>
      </c>
      <c r="X54" s="9">
        <v>0.84764099999999998</v>
      </c>
      <c r="Y54" s="9">
        <v>0.85534900000000003</v>
      </c>
      <c r="Z54" s="9">
        <v>0.86571399999999998</v>
      </c>
      <c r="AA54" s="9">
        <v>0.87312900000000004</v>
      </c>
      <c r="AB54" s="9">
        <v>0.88157799999999997</v>
      </c>
      <c r="AC54" s="9">
        <v>0.89069299999999996</v>
      </c>
      <c r="AD54" s="9">
        <v>0.90110999999999997</v>
      </c>
      <c r="AE54" s="9">
        <v>0.91387600000000002</v>
      </c>
      <c r="AF54" s="9">
        <v>0.92626900000000001</v>
      </c>
      <c r="AG54" s="9">
        <v>0.93904799999999999</v>
      </c>
      <c r="AH54" s="9">
        <v>0.95331999999999995</v>
      </c>
      <c r="AI54" s="9">
        <v>0.96641100000000002</v>
      </c>
      <c r="AJ54" s="9">
        <v>0.97901499999999997</v>
      </c>
      <c r="AK54" s="9">
        <v>0.99298200000000003</v>
      </c>
      <c r="AL54" s="9">
        <v>1.0072779999999999</v>
      </c>
      <c r="AM54" s="8">
        <v>3.8140000000000001E-3</v>
      </c>
    </row>
    <row r="55" spans="1:39" ht="15" customHeight="1">
      <c r="A55" s="7" t="s">
        <v>60</v>
      </c>
      <c r="B55" s="10" t="s">
        <v>42</v>
      </c>
      <c r="C55" s="9">
        <v>0.26308500000000001</v>
      </c>
      <c r="D55" s="9">
        <v>0.264822</v>
      </c>
      <c r="E55" s="9">
        <v>0.26668799999999998</v>
      </c>
      <c r="F55" s="9">
        <v>0.26855200000000001</v>
      </c>
      <c r="G55" s="9">
        <v>0.27043200000000001</v>
      </c>
      <c r="H55" s="9">
        <v>0.27232499999999998</v>
      </c>
      <c r="I55" s="9">
        <v>0.27422400000000002</v>
      </c>
      <c r="J55" s="9">
        <v>0.27612700000000001</v>
      </c>
      <c r="K55" s="9">
        <v>0.27803299999999997</v>
      </c>
      <c r="L55" s="9">
        <v>0.27993800000000002</v>
      </c>
      <c r="M55" s="9">
        <v>0.28183900000000001</v>
      </c>
      <c r="N55" s="9">
        <v>0.28373500000000001</v>
      </c>
      <c r="O55" s="9">
        <v>0.28561700000000001</v>
      </c>
      <c r="P55" s="9">
        <v>0.28748299999999999</v>
      </c>
      <c r="Q55" s="9">
        <v>0.289329</v>
      </c>
      <c r="R55" s="9">
        <v>0.29115400000000002</v>
      </c>
      <c r="S55" s="9">
        <v>0.29295599999999999</v>
      </c>
      <c r="T55" s="9">
        <v>0.29473300000000002</v>
      </c>
      <c r="U55" s="9">
        <v>0.296487</v>
      </c>
      <c r="V55" s="9">
        <v>0.29821700000000001</v>
      </c>
      <c r="W55" s="9">
        <v>0.299925</v>
      </c>
      <c r="X55" s="9">
        <v>0.30161300000000002</v>
      </c>
      <c r="Y55" s="9">
        <v>0.30328100000000002</v>
      </c>
      <c r="Z55" s="9">
        <v>0.30492999999999998</v>
      </c>
      <c r="AA55" s="9">
        <v>0.306562</v>
      </c>
      <c r="AB55" s="9">
        <v>0.30817899999999998</v>
      </c>
      <c r="AC55" s="9">
        <v>0.30978299999999998</v>
      </c>
      <c r="AD55" s="9">
        <v>0.31137700000000001</v>
      </c>
      <c r="AE55" s="9">
        <v>0.31296400000000002</v>
      </c>
      <c r="AF55" s="9">
        <v>0.31454799999999999</v>
      </c>
      <c r="AG55" s="9">
        <v>0.31613000000000002</v>
      </c>
      <c r="AH55" s="9">
        <v>0.31771899999999997</v>
      </c>
      <c r="AI55" s="9">
        <v>0.31931900000000002</v>
      </c>
      <c r="AJ55" s="9">
        <v>0.32093100000000002</v>
      </c>
      <c r="AK55" s="9">
        <v>0.32255699999999998</v>
      </c>
      <c r="AL55" s="9">
        <v>0.32420100000000002</v>
      </c>
      <c r="AM55" s="8">
        <v>5.9680000000000002E-3</v>
      </c>
    </row>
    <row r="56" spans="1:39" ht="15" customHeight="1">
      <c r="A56" s="7" t="s">
        <v>59</v>
      </c>
      <c r="B56" s="10" t="s">
        <v>40</v>
      </c>
      <c r="C56" s="9">
        <v>5.5477470000000002</v>
      </c>
      <c r="D56" s="9">
        <v>5.4677259999999999</v>
      </c>
      <c r="E56" s="9">
        <v>5.622357</v>
      </c>
      <c r="F56" s="9">
        <v>5.6429330000000002</v>
      </c>
      <c r="G56" s="9">
        <v>5.6475330000000001</v>
      </c>
      <c r="H56" s="9">
        <v>5.6732279999999999</v>
      </c>
      <c r="I56" s="9">
        <v>5.7155940000000003</v>
      </c>
      <c r="J56" s="9">
        <v>5.7439499999999999</v>
      </c>
      <c r="K56" s="9">
        <v>5.7620139999999997</v>
      </c>
      <c r="L56" s="9">
        <v>5.7617430000000001</v>
      </c>
      <c r="M56" s="9">
        <v>5.7176989999999996</v>
      </c>
      <c r="N56" s="9">
        <v>5.6415610000000003</v>
      </c>
      <c r="O56" s="9">
        <v>5.5775649999999999</v>
      </c>
      <c r="P56" s="9">
        <v>5.5177120000000004</v>
      </c>
      <c r="Q56" s="9">
        <v>5.4606490000000001</v>
      </c>
      <c r="R56" s="9">
        <v>5.4059090000000003</v>
      </c>
      <c r="S56" s="9">
        <v>5.3544879999999999</v>
      </c>
      <c r="T56" s="9">
        <v>5.3057499999999997</v>
      </c>
      <c r="U56" s="9">
        <v>5.2850739999999998</v>
      </c>
      <c r="V56" s="9">
        <v>5.2863189999999998</v>
      </c>
      <c r="W56" s="9">
        <v>5.2995770000000002</v>
      </c>
      <c r="X56" s="9">
        <v>5.3152220000000003</v>
      </c>
      <c r="Y56" s="9">
        <v>5.346851</v>
      </c>
      <c r="Z56" s="9">
        <v>5.3945299999999996</v>
      </c>
      <c r="AA56" s="9">
        <v>5.4353389999999999</v>
      </c>
      <c r="AB56" s="9">
        <v>5.4730420000000004</v>
      </c>
      <c r="AC56" s="9">
        <v>5.5248030000000004</v>
      </c>
      <c r="AD56" s="9">
        <v>5.5855100000000002</v>
      </c>
      <c r="AE56" s="9">
        <v>5.6611710000000004</v>
      </c>
      <c r="AF56" s="9">
        <v>5.7377900000000004</v>
      </c>
      <c r="AG56" s="9">
        <v>5.8105370000000001</v>
      </c>
      <c r="AH56" s="9">
        <v>5.8872020000000003</v>
      </c>
      <c r="AI56" s="9">
        <v>5.9575389999999997</v>
      </c>
      <c r="AJ56" s="9">
        <v>6.0288950000000003</v>
      </c>
      <c r="AK56" s="9">
        <v>6.1121889999999999</v>
      </c>
      <c r="AL56" s="9">
        <v>6.1968249999999996</v>
      </c>
      <c r="AM56" s="8">
        <v>3.6879999999999999E-3</v>
      </c>
    </row>
    <row r="57" spans="1:39" ht="15" customHeight="1">
      <c r="A57" s="7" t="s">
        <v>58</v>
      </c>
      <c r="B57" s="10" t="s">
        <v>38</v>
      </c>
      <c r="C57" s="9">
        <v>4.2696999999999999E-2</v>
      </c>
      <c r="D57" s="9">
        <v>4.4561000000000003E-2</v>
      </c>
      <c r="E57" s="9">
        <v>4.5220999999999997E-2</v>
      </c>
      <c r="F57" s="9">
        <v>4.6080999999999997E-2</v>
      </c>
      <c r="G57" s="9">
        <v>4.6538999999999997E-2</v>
      </c>
      <c r="H57" s="9">
        <v>4.7101999999999998E-2</v>
      </c>
      <c r="I57" s="9">
        <v>4.7725999999999998E-2</v>
      </c>
      <c r="J57" s="9">
        <v>4.8353E-2</v>
      </c>
      <c r="K57" s="9">
        <v>4.9035000000000002E-2</v>
      </c>
      <c r="L57" s="9">
        <v>4.9707000000000001E-2</v>
      </c>
      <c r="M57" s="9">
        <v>5.0309E-2</v>
      </c>
      <c r="N57" s="9">
        <v>5.0871E-2</v>
      </c>
      <c r="O57" s="9">
        <v>5.1480999999999999E-2</v>
      </c>
      <c r="P57" s="9">
        <v>5.2144000000000003E-2</v>
      </c>
      <c r="Q57" s="9">
        <v>5.2734999999999997E-2</v>
      </c>
      <c r="R57" s="9">
        <v>5.3241999999999998E-2</v>
      </c>
      <c r="S57" s="9">
        <v>5.3724000000000001E-2</v>
      </c>
      <c r="T57" s="9">
        <v>5.4228999999999999E-2</v>
      </c>
      <c r="U57" s="9">
        <v>5.4822000000000003E-2</v>
      </c>
      <c r="V57" s="9">
        <v>5.5388E-2</v>
      </c>
      <c r="W57" s="9">
        <v>5.5966000000000002E-2</v>
      </c>
      <c r="X57" s="9">
        <v>5.6488999999999998E-2</v>
      </c>
      <c r="Y57" s="9">
        <v>5.7068000000000001E-2</v>
      </c>
      <c r="Z57" s="9">
        <v>5.7651000000000001E-2</v>
      </c>
      <c r="AA57" s="9">
        <v>5.8175999999999999E-2</v>
      </c>
      <c r="AB57" s="9">
        <v>5.8689999999999999E-2</v>
      </c>
      <c r="AC57" s="9">
        <v>5.9200000000000003E-2</v>
      </c>
      <c r="AD57" s="9">
        <v>5.9725E-2</v>
      </c>
      <c r="AE57" s="9">
        <v>6.0239000000000001E-2</v>
      </c>
      <c r="AF57" s="9">
        <v>6.0732000000000001E-2</v>
      </c>
      <c r="AG57" s="9">
        <v>6.1223E-2</v>
      </c>
      <c r="AH57" s="9">
        <v>6.1709E-2</v>
      </c>
      <c r="AI57" s="9">
        <v>6.2174E-2</v>
      </c>
      <c r="AJ57" s="9">
        <v>6.2651999999999999E-2</v>
      </c>
      <c r="AK57" s="9">
        <v>6.3125000000000001E-2</v>
      </c>
      <c r="AL57" s="9">
        <v>6.3577999999999996E-2</v>
      </c>
      <c r="AM57" s="8">
        <v>1.0508E-2</v>
      </c>
    </row>
    <row r="58" spans="1:39" ht="15" customHeight="1">
      <c r="A58" s="7" t="s">
        <v>57</v>
      </c>
      <c r="B58" s="10" t="s">
        <v>36</v>
      </c>
      <c r="C58" s="9">
        <v>0.53911799999999999</v>
      </c>
      <c r="D58" s="9">
        <v>0.522254</v>
      </c>
      <c r="E58" s="9">
        <v>0.52774399999999999</v>
      </c>
      <c r="F58" s="9">
        <v>0.53003100000000003</v>
      </c>
      <c r="G58" s="9">
        <v>0.54466599999999998</v>
      </c>
      <c r="H58" s="9">
        <v>0.55480600000000002</v>
      </c>
      <c r="I58" s="9">
        <v>0.56122700000000003</v>
      </c>
      <c r="J58" s="9">
        <v>0.57265999999999995</v>
      </c>
      <c r="K58" s="9">
        <v>0.57805200000000001</v>
      </c>
      <c r="L58" s="9">
        <v>0.57597399999999999</v>
      </c>
      <c r="M58" s="9">
        <v>0.57955100000000004</v>
      </c>
      <c r="N58" s="9">
        <v>0.57394999999999996</v>
      </c>
      <c r="O58" s="9">
        <v>0.57249099999999997</v>
      </c>
      <c r="P58" s="9">
        <v>0.56819399999999998</v>
      </c>
      <c r="Q58" s="9">
        <v>0.56524600000000003</v>
      </c>
      <c r="R58" s="9">
        <v>0.56300600000000001</v>
      </c>
      <c r="S58" s="9">
        <v>0.55799900000000002</v>
      </c>
      <c r="T58" s="9">
        <v>0.55094699999999996</v>
      </c>
      <c r="U58" s="9">
        <v>0.54893000000000003</v>
      </c>
      <c r="V58" s="9">
        <v>0.54525299999999999</v>
      </c>
      <c r="W58" s="9">
        <v>0.54422499999999996</v>
      </c>
      <c r="X58" s="9">
        <v>0.54103199999999996</v>
      </c>
      <c r="Y58" s="9">
        <v>0.53916500000000001</v>
      </c>
      <c r="Z58" s="9">
        <v>0.53647699999999998</v>
      </c>
      <c r="AA58" s="9">
        <v>0.53823600000000005</v>
      </c>
      <c r="AB58" s="9">
        <v>0.53335900000000003</v>
      </c>
      <c r="AC58" s="9">
        <v>0.53260600000000002</v>
      </c>
      <c r="AD58" s="9">
        <v>0.53223600000000004</v>
      </c>
      <c r="AE58" s="9">
        <v>0.53221600000000002</v>
      </c>
      <c r="AF58" s="9">
        <v>0.53193699999999999</v>
      </c>
      <c r="AG58" s="9">
        <v>0.53151999999999999</v>
      </c>
      <c r="AH58" s="9">
        <v>0.53119799999999995</v>
      </c>
      <c r="AI58" s="9">
        <v>0.530752</v>
      </c>
      <c r="AJ58" s="9">
        <v>0.530393</v>
      </c>
      <c r="AK58" s="9">
        <v>0.53054999999999997</v>
      </c>
      <c r="AL58" s="9">
        <v>0.53097399999999995</v>
      </c>
      <c r="AM58" s="8">
        <v>4.8700000000000002E-4</v>
      </c>
    </row>
    <row r="59" spans="1:39" ht="15" customHeight="1">
      <c r="A59" s="7" t="s">
        <v>56</v>
      </c>
      <c r="B59" s="10" t="s">
        <v>34</v>
      </c>
      <c r="C59" s="9">
        <v>0.102036</v>
      </c>
      <c r="D59" s="9">
        <v>9.9306000000000005E-2</v>
      </c>
      <c r="E59" s="9">
        <v>9.7979999999999998E-2</v>
      </c>
      <c r="F59" s="9">
        <v>9.5564999999999997E-2</v>
      </c>
      <c r="G59" s="9">
        <v>9.2473E-2</v>
      </c>
      <c r="H59" s="9">
        <v>8.9025999999999994E-2</v>
      </c>
      <c r="I59" s="9">
        <v>8.6962999999999999E-2</v>
      </c>
      <c r="J59" s="9">
        <v>8.4903000000000006E-2</v>
      </c>
      <c r="K59" s="9">
        <v>8.2770999999999997E-2</v>
      </c>
      <c r="L59" s="9">
        <v>8.0453999999999998E-2</v>
      </c>
      <c r="M59" s="9">
        <v>7.7726000000000003E-2</v>
      </c>
      <c r="N59" s="9">
        <v>7.4477000000000002E-2</v>
      </c>
      <c r="O59" s="9">
        <v>7.1443999999999994E-2</v>
      </c>
      <c r="P59" s="9">
        <v>6.8462999999999996E-2</v>
      </c>
      <c r="Q59" s="9">
        <v>6.5676999999999999E-2</v>
      </c>
      <c r="R59" s="9">
        <v>6.2909000000000007E-2</v>
      </c>
      <c r="S59" s="9">
        <v>6.1072000000000001E-2</v>
      </c>
      <c r="T59" s="9">
        <v>5.9153999999999998E-2</v>
      </c>
      <c r="U59" s="9">
        <v>5.7375000000000002E-2</v>
      </c>
      <c r="V59" s="9">
        <v>5.5818E-2</v>
      </c>
      <c r="W59" s="9">
        <v>5.4275999999999998E-2</v>
      </c>
      <c r="X59" s="9">
        <v>5.2623999999999997E-2</v>
      </c>
      <c r="Y59" s="9">
        <v>5.0916000000000003E-2</v>
      </c>
      <c r="Z59" s="9">
        <v>4.9272000000000003E-2</v>
      </c>
      <c r="AA59" s="9">
        <v>4.7553999999999999E-2</v>
      </c>
      <c r="AB59" s="9">
        <v>4.5860999999999999E-2</v>
      </c>
      <c r="AC59" s="9">
        <v>4.4720999999999997E-2</v>
      </c>
      <c r="AD59" s="9">
        <v>4.3645999999999997E-2</v>
      </c>
      <c r="AE59" s="9">
        <v>4.2757999999999997E-2</v>
      </c>
      <c r="AF59" s="9">
        <v>4.1855999999999997E-2</v>
      </c>
      <c r="AG59" s="9">
        <v>4.0946999999999997E-2</v>
      </c>
      <c r="AH59" s="9">
        <v>4.0148000000000003E-2</v>
      </c>
      <c r="AI59" s="9">
        <v>3.9331999999999999E-2</v>
      </c>
      <c r="AJ59" s="9">
        <v>3.8508000000000001E-2</v>
      </c>
      <c r="AK59" s="9">
        <v>3.7783999999999998E-2</v>
      </c>
      <c r="AL59" s="9">
        <v>3.7130000000000003E-2</v>
      </c>
      <c r="AM59" s="8">
        <v>-2.852E-2</v>
      </c>
    </row>
    <row r="60" spans="1:39" ht="15" customHeight="1">
      <c r="A60" s="7" t="s">
        <v>55</v>
      </c>
      <c r="B60" s="10" t="s">
        <v>32</v>
      </c>
      <c r="C60" s="9">
        <v>0.68296599999999996</v>
      </c>
      <c r="D60" s="9">
        <v>0.80842999999999998</v>
      </c>
      <c r="E60" s="9">
        <v>0.68206</v>
      </c>
      <c r="F60" s="9">
        <v>0.68742400000000004</v>
      </c>
      <c r="G60" s="9">
        <v>0.70188799999999996</v>
      </c>
      <c r="H60" s="9">
        <v>0.675763</v>
      </c>
      <c r="I60" s="9">
        <v>0.68438299999999996</v>
      </c>
      <c r="J60" s="9">
        <v>0.69353200000000004</v>
      </c>
      <c r="K60" s="9">
        <v>0.70374599999999998</v>
      </c>
      <c r="L60" s="9">
        <v>0.71500200000000003</v>
      </c>
      <c r="M60" s="9">
        <v>0.72545499999999996</v>
      </c>
      <c r="N60" s="9">
        <v>0.73613499999999998</v>
      </c>
      <c r="O60" s="9">
        <v>0.74669200000000002</v>
      </c>
      <c r="P60" s="9">
        <v>0.755602</v>
      </c>
      <c r="Q60" s="9">
        <v>0.76531000000000005</v>
      </c>
      <c r="R60" s="9">
        <v>0.77650300000000005</v>
      </c>
      <c r="S60" s="9">
        <v>0.78829099999999996</v>
      </c>
      <c r="T60" s="9">
        <v>0.79963399999999996</v>
      </c>
      <c r="U60" s="9">
        <v>0.812921</v>
      </c>
      <c r="V60" s="9">
        <v>0.82619399999999998</v>
      </c>
      <c r="W60" s="9">
        <v>0.84001899999999996</v>
      </c>
      <c r="X60" s="9">
        <v>0.84858699999999998</v>
      </c>
      <c r="Y60" s="9">
        <v>0.85694800000000004</v>
      </c>
      <c r="Z60" s="9">
        <v>0.86336299999999999</v>
      </c>
      <c r="AA60" s="9">
        <v>0.87206099999999998</v>
      </c>
      <c r="AB60" s="9">
        <v>0.87997000000000003</v>
      </c>
      <c r="AC60" s="9">
        <v>0.88703699999999996</v>
      </c>
      <c r="AD60" s="9">
        <v>0.89518399999999998</v>
      </c>
      <c r="AE60" s="9">
        <v>0.90332400000000002</v>
      </c>
      <c r="AF60" s="9">
        <v>0.91266000000000003</v>
      </c>
      <c r="AG60" s="9">
        <v>0.92175200000000002</v>
      </c>
      <c r="AH60" s="9">
        <v>0.92991299999999999</v>
      </c>
      <c r="AI60" s="9">
        <v>0.938809</v>
      </c>
      <c r="AJ60" s="9">
        <v>0.94630300000000001</v>
      </c>
      <c r="AK60" s="9">
        <v>0.95511999999999997</v>
      </c>
      <c r="AL60" s="9">
        <v>0.96409199999999995</v>
      </c>
      <c r="AM60" s="8">
        <v>5.1929999999999997E-3</v>
      </c>
    </row>
    <row r="61" spans="1:39" ht="15" customHeight="1">
      <c r="A61" s="7" t="s">
        <v>54</v>
      </c>
      <c r="B61" s="10" t="s">
        <v>30</v>
      </c>
      <c r="C61" s="9">
        <v>0.24691099999999999</v>
      </c>
      <c r="D61" s="9">
        <v>0.25178699999999998</v>
      </c>
      <c r="E61" s="9">
        <v>0.25580700000000001</v>
      </c>
      <c r="F61" s="9">
        <v>0.25994400000000001</v>
      </c>
      <c r="G61" s="9">
        <v>0.26342900000000002</v>
      </c>
      <c r="H61" s="9">
        <v>0.266706</v>
      </c>
      <c r="I61" s="9">
        <v>0.26980799999999999</v>
      </c>
      <c r="J61" s="9">
        <v>0.27259699999999998</v>
      </c>
      <c r="K61" s="9">
        <v>0.27527000000000001</v>
      </c>
      <c r="L61" s="9">
        <v>0.277868</v>
      </c>
      <c r="M61" s="9">
        <v>0.28026400000000001</v>
      </c>
      <c r="N61" s="9">
        <v>0.28251799999999999</v>
      </c>
      <c r="O61" s="9">
        <v>0.28479500000000002</v>
      </c>
      <c r="P61" s="9">
        <v>0.28720699999999999</v>
      </c>
      <c r="Q61" s="9">
        <v>0.28945199999999999</v>
      </c>
      <c r="R61" s="9">
        <v>0.29143200000000002</v>
      </c>
      <c r="S61" s="9">
        <v>0.29328199999999999</v>
      </c>
      <c r="T61" s="9">
        <v>0.29505799999999999</v>
      </c>
      <c r="U61" s="9">
        <v>0.29698600000000003</v>
      </c>
      <c r="V61" s="9">
        <v>0.29882999999999998</v>
      </c>
      <c r="W61" s="9">
        <v>0.30066799999999999</v>
      </c>
      <c r="X61" s="9">
        <v>0.30230499999999999</v>
      </c>
      <c r="Y61" s="9">
        <v>0.30400500000000003</v>
      </c>
      <c r="Z61" s="9">
        <v>0.30570999999999998</v>
      </c>
      <c r="AA61" s="9">
        <v>0.30725000000000002</v>
      </c>
      <c r="AB61" s="9">
        <v>0.30873200000000001</v>
      </c>
      <c r="AC61" s="9">
        <v>0.31020199999999998</v>
      </c>
      <c r="AD61" s="9">
        <v>0.311718</v>
      </c>
      <c r="AE61" s="9">
        <v>0.31323499999999999</v>
      </c>
      <c r="AF61" s="9">
        <v>0.31473000000000001</v>
      </c>
      <c r="AG61" s="9">
        <v>0.31622299999999998</v>
      </c>
      <c r="AH61" s="9">
        <v>0.317687</v>
      </c>
      <c r="AI61" s="9">
        <v>0.31906400000000001</v>
      </c>
      <c r="AJ61" s="9">
        <v>0.32049299999999997</v>
      </c>
      <c r="AK61" s="9">
        <v>0.32192900000000002</v>
      </c>
      <c r="AL61" s="9">
        <v>0.32328200000000001</v>
      </c>
      <c r="AM61" s="8">
        <v>7.378E-3</v>
      </c>
    </row>
    <row r="62" spans="1:39" ht="15" customHeight="1">
      <c r="A62" s="7" t="s">
        <v>53</v>
      </c>
      <c r="B62" s="10" t="s">
        <v>28</v>
      </c>
      <c r="C62" s="9">
        <v>2.3632040000000001</v>
      </c>
      <c r="D62" s="9">
        <v>2.3645459999999998</v>
      </c>
      <c r="E62" s="9">
        <v>2.4116200000000001</v>
      </c>
      <c r="F62" s="9">
        <v>2.4610970000000001</v>
      </c>
      <c r="G62" s="9">
        <v>2.5042770000000001</v>
      </c>
      <c r="H62" s="9">
        <v>2.5550480000000002</v>
      </c>
      <c r="I62" s="9">
        <v>2.6141540000000001</v>
      </c>
      <c r="J62" s="9">
        <v>2.6718030000000002</v>
      </c>
      <c r="K62" s="9">
        <v>2.7245360000000001</v>
      </c>
      <c r="L62" s="9">
        <v>2.7775820000000002</v>
      </c>
      <c r="M62" s="9">
        <v>2.8281520000000002</v>
      </c>
      <c r="N62" s="9">
        <v>2.8721350000000001</v>
      </c>
      <c r="O62" s="9">
        <v>2.918755</v>
      </c>
      <c r="P62" s="9">
        <v>2.970666</v>
      </c>
      <c r="Q62" s="9">
        <v>3.0178129999999999</v>
      </c>
      <c r="R62" s="9">
        <v>3.0575459999999999</v>
      </c>
      <c r="S62" s="9">
        <v>3.0959129999999999</v>
      </c>
      <c r="T62" s="9">
        <v>3.1372369999999998</v>
      </c>
      <c r="U62" s="9">
        <v>3.184453</v>
      </c>
      <c r="V62" s="9">
        <v>3.2342719999999998</v>
      </c>
      <c r="W62" s="9">
        <v>3.2854139999999998</v>
      </c>
      <c r="X62" s="9">
        <v>3.3363260000000001</v>
      </c>
      <c r="Y62" s="9">
        <v>3.3868529999999999</v>
      </c>
      <c r="Z62" s="9">
        <v>3.4421979999999999</v>
      </c>
      <c r="AA62" s="9">
        <v>3.4939900000000002</v>
      </c>
      <c r="AB62" s="9">
        <v>3.5422159999999998</v>
      </c>
      <c r="AC62" s="9">
        <v>3.5907290000000001</v>
      </c>
      <c r="AD62" s="9">
        <v>3.6416059999999999</v>
      </c>
      <c r="AE62" s="9">
        <v>3.693092</v>
      </c>
      <c r="AF62" s="9">
        <v>3.7446790000000001</v>
      </c>
      <c r="AG62" s="9">
        <v>3.798108</v>
      </c>
      <c r="AH62" s="9">
        <v>3.8516330000000001</v>
      </c>
      <c r="AI62" s="9">
        <v>3.900725</v>
      </c>
      <c r="AJ62" s="9">
        <v>3.9479389999999999</v>
      </c>
      <c r="AK62" s="9">
        <v>3.9978729999999998</v>
      </c>
      <c r="AL62" s="9">
        <v>4.0472489999999999</v>
      </c>
      <c r="AM62" s="8">
        <v>1.5932999999999999E-2</v>
      </c>
    </row>
    <row r="63" spans="1:39" ht="15" customHeight="1">
      <c r="A63" s="7" t="s">
        <v>52</v>
      </c>
      <c r="B63" s="10" t="s">
        <v>26</v>
      </c>
      <c r="C63" s="9">
        <v>0.64632199999999995</v>
      </c>
      <c r="D63" s="9">
        <v>0.65523200000000004</v>
      </c>
      <c r="E63" s="9">
        <v>0.64425100000000002</v>
      </c>
      <c r="F63" s="9">
        <v>0.63986200000000004</v>
      </c>
      <c r="G63" s="9">
        <v>0.63606799999999997</v>
      </c>
      <c r="H63" s="9">
        <v>0.63479300000000005</v>
      </c>
      <c r="I63" s="9">
        <v>0.634266</v>
      </c>
      <c r="J63" s="9">
        <v>0.63519899999999996</v>
      </c>
      <c r="K63" s="9">
        <v>0.636683</v>
      </c>
      <c r="L63" s="9">
        <v>0.63813900000000001</v>
      </c>
      <c r="M63" s="9">
        <v>0.63964500000000002</v>
      </c>
      <c r="N63" s="9">
        <v>0.64125600000000005</v>
      </c>
      <c r="O63" s="9">
        <v>0.64555899999999999</v>
      </c>
      <c r="P63" s="9">
        <v>0.65279200000000004</v>
      </c>
      <c r="Q63" s="9">
        <v>0.660304</v>
      </c>
      <c r="R63" s="9">
        <v>0.668103</v>
      </c>
      <c r="S63" s="9">
        <v>0.67613999999999996</v>
      </c>
      <c r="T63" s="9">
        <v>0.68448699999999996</v>
      </c>
      <c r="U63" s="9">
        <v>0.69309600000000005</v>
      </c>
      <c r="V63" s="9">
        <v>0.70199599999999995</v>
      </c>
      <c r="W63" s="9">
        <v>0.71118499999999996</v>
      </c>
      <c r="X63" s="9">
        <v>0.72060500000000005</v>
      </c>
      <c r="Y63" s="9">
        <v>0.73036400000000001</v>
      </c>
      <c r="Z63" s="9">
        <v>0.74036100000000005</v>
      </c>
      <c r="AA63" s="9">
        <v>0.75060199999999999</v>
      </c>
      <c r="AB63" s="9">
        <v>0.76108100000000001</v>
      </c>
      <c r="AC63" s="9">
        <v>0.77176900000000004</v>
      </c>
      <c r="AD63" s="9">
        <v>0.78263700000000003</v>
      </c>
      <c r="AE63" s="9">
        <v>0.79367500000000002</v>
      </c>
      <c r="AF63" s="9">
        <v>0.80489299999999997</v>
      </c>
      <c r="AG63" s="9">
        <v>0.81626699999999996</v>
      </c>
      <c r="AH63" s="9">
        <v>0.827708</v>
      </c>
      <c r="AI63" s="9">
        <v>0.83932899999999999</v>
      </c>
      <c r="AJ63" s="9">
        <v>0.85114000000000001</v>
      </c>
      <c r="AK63" s="9">
        <v>0.86309100000000005</v>
      </c>
      <c r="AL63" s="9">
        <v>0.87518099999999999</v>
      </c>
      <c r="AM63" s="8">
        <v>8.5489999999999993E-3</v>
      </c>
    </row>
    <row r="64" spans="1:39" ht="15" customHeight="1">
      <c r="A64" s="7" t="s">
        <v>51</v>
      </c>
      <c r="B64" s="10" t="s">
        <v>24</v>
      </c>
      <c r="C64" s="9">
        <v>0.133771</v>
      </c>
      <c r="D64" s="9">
        <v>0.13498399999999999</v>
      </c>
      <c r="E64" s="9">
        <v>0.13614200000000001</v>
      </c>
      <c r="F64" s="9">
        <v>0.136799</v>
      </c>
      <c r="G64" s="9">
        <v>0.137016</v>
      </c>
      <c r="H64" s="9">
        <v>0.13676099999999999</v>
      </c>
      <c r="I64" s="9">
        <v>0.13668</v>
      </c>
      <c r="J64" s="9">
        <v>0.13669400000000001</v>
      </c>
      <c r="K64" s="9">
        <v>0.13661000000000001</v>
      </c>
      <c r="L64" s="9">
        <v>0.13672999999999999</v>
      </c>
      <c r="M64" s="9">
        <v>0.13693</v>
      </c>
      <c r="N64" s="9">
        <v>0.13700599999999999</v>
      </c>
      <c r="O64" s="9">
        <v>0.13698199999999999</v>
      </c>
      <c r="P64" s="9">
        <v>0.13713400000000001</v>
      </c>
      <c r="Q64" s="9">
        <v>0.137373</v>
      </c>
      <c r="R64" s="9">
        <v>0.137521</v>
      </c>
      <c r="S64" s="9">
        <v>0.13761399999999999</v>
      </c>
      <c r="T64" s="9">
        <v>0.13773199999999999</v>
      </c>
      <c r="U64" s="9">
        <v>0.13788800000000001</v>
      </c>
      <c r="V64" s="9">
        <v>0.13814199999999999</v>
      </c>
      <c r="W64" s="9">
        <v>0.138402</v>
      </c>
      <c r="X64" s="9">
        <v>0.13866800000000001</v>
      </c>
      <c r="Y64" s="9">
        <v>0.13889299999999999</v>
      </c>
      <c r="Z64" s="9">
        <v>0.139177</v>
      </c>
      <c r="AA64" s="9">
        <v>0.13928699999999999</v>
      </c>
      <c r="AB64" s="9">
        <v>0.13933799999999999</v>
      </c>
      <c r="AC64" s="9">
        <v>0.139403</v>
      </c>
      <c r="AD64" s="9">
        <v>0.13952300000000001</v>
      </c>
      <c r="AE64" s="9">
        <v>0.139625</v>
      </c>
      <c r="AF64" s="9">
        <v>0.13977999999999999</v>
      </c>
      <c r="AG64" s="9">
        <v>0.140041</v>
      </c>
      <c r="AH64" s="9">
        <v>0.14032900000000001</v>
      </c>
      <c r="AI64" s="9">
        <v>0.14047000000000001</v>
      </c>
      <c r="AJ64" s="9">
        <v>0.14061000000000001</v>
      </c>
      <c r="AK64" s="9">
        <v>0.14080599999999999</v>
      </c>
      <c r="AL64" s="9">
        <v>0.14102300000000001</v>
      </c>
      <c r="AM64" s="8">
        <v>1.2880000000000001E-3</v>
      </c>
    </row>
    <row r="65" spans="1:39" ht="15" customHeight="1">
      <c r="A65" s="7" t="s">
        <v>50</v>
      </c>
      <c r="B65" s="10" t="s">
        <v>22</v>
      </c>
      <c r="C65" s="9">
        <v>0.69172100000000003</v>
      </c>
      <c r="D65" s="9">
        <v>0.68908100000000005</v>
      </c>
      <c r="E65" s="9">
        <v>0.65462799999999999</v>
      </c>
      <c r="F65" s="9">
        <v>0.67199299999999995</v>
      </c>
      <c r="G65" s="9">
        <v>0.67932499999999996</v>
      </c>
      <c r="H65" s="9">
        <v>0.68556600000000001</v>
      </c>
      <c r="I65" s="9">
        <v>0.68124600000000002</v>
      </c>
      <c r="J65" s="9">
        <v>0.68265200000000004</v>
      </c>
      <c r="K65" s="9">
        <v>0.68936299999999995</v>
      </c>
      <c r="L65" s="9">
        <v>0.70040199999999997</v>
      </c>
      <c r="M65" s="9">
        <v>0.71115700000000004</v>
      </c>
      <c r="N65" s="9">
        <v>0.71785399999999999</v>
      </c>
      <c r="O65" s="9">
        <v>0.72053500000000004</v>
      </c>
      <c r="P65" s="9">
        <v>0.72517200000000004</v>
      </c>
      <c r="Q65" s="9">
        <v>0.729487</v>
      </c>
      <c r="R65" s="9">
        <v>0.73280100000000004</v>
      </c>
      <c r="S65" s="9">
        <v>0.73160099999999995</v>
      </c>
      <c r="T65" s="9">
        <v>0.73513600000000001</v>
      </c>
      <c r="U65" s="9">
        <v>0.738174</v>
      </c>
      <c r="V65" s="9">
        <v>0.74643199999999998</v>
      </c>
      <c r="W65" s="9">
        <v>0.75612500000000005</v>
      </c>
      <c r="X65" s="9">
        <v>0.75980800000000004</v>
      </c>
      <c r="Y65" s="9">
        <v>0.766289</v>
      </c>
      <c r="Z65" s="9">
        <v>0.77251199999999998</v>
      </c>
      <c r="AA65" s="9">
        <v>0.77823799999999999</v>
      </c>
      <c r="AB65" s="9">
        <v>0.78113299999999997</v>
      </c>
      <c r="AC65" s="9">
        <v>0.78649899999999995</v>
      </c>
      <c r="AD65" s="9">
        <v>0.79083999999999999</v>
      </c>
      <c r="AE65" s="9">
        <v>0.79465699999999995</v>
      </c>
      <c r="AF65" s="9">
        <v>0.79997600000000002</v>
      </c>
      <c r="AG65" s="9">
        <v>0.80574999999999997</v>
      </c>
      <c r="AH65" s="9">
        <v>0.81116900000000003</v>
      </c>
      <c r="AI65" s="9">
        <v>0.81711699999999998</v>
      </c>
      <c r="AJ65" s="9">
        <v>0.82068799999999997</v>
      </c>
      <c r="AK65" s="9">
        <v>0.82395499999999999</v>
      </c>
      <c r="AL65" s="9">
        <v>0.83204</v>
      </c>
      <c r="AM65" s="8">
        <v>5.5599999999999998E-3</v>
      </c>
    </row>
    <row r="66" spans="1:39" ht="15" customHeight="1">
      <c r="A66" s="7" t="s">
        <v>49</v>
      </c>
      <c r="B66" s="6" t="s">
        <v>20</v>
      </c>
      <c r="C66" s="5">
        <v>27.893416999999999</v>
      </c>
      <c r="D66" s="5">
        <v>28.213564000000002</v>
      </c>
      <c r="E66" s="5">
        <v>28.413247999999999</v>
      </c>
      <c r="F66" s="5">
        <v>28.542271</v>
      </c>
      <c r="G66" s="5">
        <v>28.506943</v>
      </c>
      <c r="H66" s="5">
        <v>28.394166999999999</v>
      </c>
      <c r="I66" s="5">
        <v>28.257109</v>
      </c>
      <c r="J66" s="5">
        <v>28.069037999999999</v>
      </c>
      <c r="K66" s="5">
        <v>27.803581000000001</v>
      </c>
      <c r="L66" s="5">
        <v>27.480029999999999</v>
      </c>
      <c r="M66" s="5">
        <v>27.104203999999999</v>
      </c>
      <c r="N66" s="5">
        <v>26.743216</v>
      </c>
      <c r="O66" s="5">
        <v>26.446166999999999</v>
      </c>
      <c r="P66" s="5">
        <v>26.209827000000001</v>
      </c>
      <c r="Q66" s="5">
        <v>26.001076000000001</v>
      </c>
      <c r="R66" s="5">
        <v>25.804758</v>
      </c>
      <c r="S66" s="5">
        <v>25.621117000000002</v>
      </c>
      <c r="T66" s="5">
        <v>25.468789999999998</v>
      </c>
      <c r="U66" s="5">
        <v>25.392672000000001</v>
      </c>
      <c r="V66" s="5">
        <v>25.368407999999999</v>
      </c>
      <c r="W66" s="5">
        <v>25.378215999999998</v>
      </c>
      <c r="X66" s="5">
        <v>25.403959</v>
      </c>
      <c r="Y66" s="5">
        <v>25.468723000000001</v>
      </c>
      <c r="Z66" s="5">
        <v>25.574166999999999</v>
      </c>
      <c r="AA66" s="5">
        <v>25.674765000000001</v>
      </c>
      <c r="AB66" s="5">
        <v>25.767519</v>
      </c>
      <c r="AC66" s="5">
        <v>25.894591999999999</v>
      </c>
      <c r="AD66" s="5">
        <v>26.053940000000001</v>
      </c>
      <c r="AE66" s="5">
        <v>26.241440000000001</v>
      </c>
      <c r="AF66" s="5">
        <v>26.440517</v>
      </c>
      <c r="AG66" s="5">
        <v>26.648143999999998</v>
      </c>
      <c r="AH66" s="5">
        <v>26.870837999999999</v>
      </c>
      <c r="AI66" s="5">
        <v>27.086137999999998</v>
      </c>
      <c r="AJ66" s="5">
        <v>27.307137000000001</v>
      </c>
      <c r="AK66" s="5">
        <v>27.560219</v>
      </c>
      <c r="AL66" s="5">
        <v>27.820896000000001</v>
      </c>
      <c r="AM66" s="4">
        <v>-4.1199999999999999E-4</v>
      </c>
    </row>
    <row r="68" spans="1:39" ht="15" customHeight="1">
      <c r="B68" s="6" t="s">
        <v>48</v>
      </c>
    </row>
    <row r="69" spans="1:39" ht="15" customHeight="1">
      <c r="A69" s="7" t="s">
        <v>47</v>
      </c>
      <c r="B69" s="10" t="s">
        <v>46</v>
      </c>
      <c r="C69" s="9">
        <v>8.5481850000000001</v>
      </c>
      <c r="D69" s="9">
        <v>8.6850850000000008</v>
      </c>
      <c r="E69" s="9">
        <v>8.7440580000000008</v>
      </c>
      <c r="F69" s="9">
        <v>8.7638119999999997</v>
      </c>
      <c r="G69" s="9">
        <v>8.7054410000000004</v>
      </c>
      <c r="H69" s="9">
        <v>8.6132310000000007</v>
      </c>
      <c r="I69" s="9">
        <v>8.4800889999999995</v>
      </c>
      <c r="J69" s="9">
        <v>8.3247330000000002</v>
      </c>
      <c r="K69" s="9">
        <v>8.13612</v>
      </c>
      <c r="L69" s="9">
        <v>7.9274399999999998</v>
      </c>
      <c r="M69" s="9">
        <v>7.7122739999999999</v>
      </c>
      <c r="N69" s="9">
        <v>7.5324989999999996</v>
      </c>
      <c r="O69" s="9">
        <v>7.3766730000000003</v>
      </c>
      <c r="P69" s="9">
        <v>7.2470670000000004</v>
      </c>
      <c r="Q69" s="9">
        <v>7.1309440000000004</v>
      </c>
      <c r="R69" s="9">
        <v>7.0248759999999999</v>
      </c>
      <c r="S69" s="9">
        <v>6.9246369999999997</v>
      </c>
      <c r="T69" s="9">
        <v>6.8375969999999997</v>
      </c>
      <c r="U69" s="9">
        <v>6.7675929999999997</v>
      </c>
      <c r="V69" s="9">
        <v>6.7088469999999996</v>
      </c>
      <c r="W69" s="9">
        <v>6.6580950000000003</v>
      </c>
      <c r="X69" s="9">
        <v>6.6215510000000002</v>
      </c>
      <c r="Y69" s="9">
        <v>6.5937330000000003</v>
      </c>
      <c r="Z69" s="9">
        <v>6.5759660000000002</v>
      </c>
      <c r="AA69" s="9">
        <v>6.5594590000000004</v>
      </c>
      <c r="AB69" s="9">
        <v>6.5467890000000004</v>
      </c>
      <c r="AC69" s="9">
        <v>6.5405620000000004</v>
      </c>
      <c r="AD69" s="9">
        <v>6.5439749999999997</v>
      </c>
      <c r="AE69" s="9">
        <v>6.5536289999999999</v>
      </c>
      <c r="AF69" s="9">
        <v>6.5690049999999998</v>
      </c>
      <c r="AG69" s="9">
        <v>6.5925479999999999</v>
      </c>
      <c r="AH69" s="9">
        <v>6.6234580000000003</v>
      </c>
      <c r="AI69" s="9">
        <v>6.6587019999999999</v>
      </c>
      <c r="AJ69" s="9">
        <v>6.698639</v>
      </c>
      <c r="AK69" s="9">
        <v>6.7463150000000001</v>
      </c>
      <c r="AL69" s="9">
        <v>6.7929180000000002</v>
      </c>
      <c r="AM69" s="8">
        <v>-7.2009999999999999E-3</v>
      </c>
    </row>
    <row r="70" spans="1:39" ht="15" customHeight="1">
      <c r="A70" s="7" t="s">
        <v>45</v>
      </c>
      <c r="B70" s="10" t="s">
        <v>44</v>
      </c>
      <c r="C70" s="9">
        <v>0.44752999999999998</v>
      </c>
      <c r="D70" s="9">
        <v>0.46100099999999999</v>
      </c>
      <c r="E70" s="9">
        <v>0.484987</v>
      </c>
      <c r="F70" s="9">
        <v>0.480491</v>
      </c>
      <c r="G70" s="9">
        <v>0.474163</v>
      </c>
      <c r="H70" s="9">
        <v>0.46829399999999999</v>
      </c>
      <c r="I70" s="9">
        <v>0.464364</v>
      </c>
      <c r="J70" s="9">
        <v>0.459787</v>
      </c>
      <c r="K70" s="9">
        <v>0.45448699999999997</v>
      </c>
      <c r="L70" s="9">
        <v>0.44924900000000001</v>
      </c>
      <c r="M70" s="9">
        <v>0.446102</v>
      </c>
      <c r="N70" s="9">
        <v>0.44143100000000002</v>
      </c>
      <c r="O70" s="9">
        <v>0.43866699999999997</v>
      </c>
      <c r="P70" s="9">
        <v>0.43745800000000001</v>
      </c>
      <c r="Q70" s="9">
        <v>0.436359</v>
      </c>
      <c r="R70" s="9">
        <v>0.43528</v>
      </c>
      <c r="S70" s="9">
        <v>0.43480099999999999</v>
      </c>
      <c r="T70" s="9">
        <v>0.434332</v>
      </c>
      <c r="U70" s="9">
        <v>0.43601899999999999</v>
      </c>
      <c r="V70" s="9">
        <v>0.43916500000000003</v>
      </c>
      <c r="W70" s="9">
        <v>0.44295699999999999</v>
      </c>
      <c r="X70" s="9">
        <v>0.44634099999999999</v>
      </c>
      <c r="Y70" s="9">
        <v>0.45070100000000002</v>
      </c>
      <c r="Z70" s="9">
        <v>0.45633099999999999</v>
      </c>
      <c r="AA70" s="9">
        <v>0.46045700000000001</v>
      </c>
      <c r="AB70" s="9">
        <v>0.46496199999999999</v>
      </c>
      <c r="AC70" s="9">
        <v>0.46981000000000001</v>
      </c>
      <c r="AD70" s="9">
        <v>0.47513899999999998</v>
      </c>
      <c r="AE70" s="9">
        <v>0.48165799999999998</v>
      </c>
      <c r="AF70" s="9">
        <v>0.48813200000000001</v>
      </c>
      <c r="AG70" s="9">
        <v>0.495226</v>
      </c>
      <c r="AH70" s="9">
        <v>0.50330900000000001</v>
      </c>
      <c r="AI70" s="9">
        <v>0.51115600000000005</v>
      </c>
      <c r="AJ70" s="9">
        <v>0.51861100000000004</v>
      </c>
      <c r="AK70" s="9">
        <v>0.52676699999999999</v>
      </c>
      <c r="AL70" s="9">
        <v>0.53530100000000003</v>
      </c>
      <c r="AM70" s="8">
        <v>4.4050000000000001E-3</v>
      </c>
    </row>
    <row r="71" spans="1:39" ht="15" customHeight="1">
      <c r="A71" s="7" t="s">
        <v>43</v>
      </c>
      <c r="B71" s="10" t="s">
        <v>42</v>
      </c>
      <c r="C71" s="9">
        <v>0.12645400000000001</v>
      </c>
      <c r="D71" s="9">
        <v>0.12728500000000001</v>
      </c>
      <c r="E71" s="9">
        <v>0.12818399999999999</v>
      </c>
      <c r="F71" s="9">
        <v>0.129107</v>
      </c>
      <c r="G71" s="9">
        <v>0.13001799999999999</v>
      </c>
      <c r="H71" s="9">
        <v>0.13092799999999999</v>
      </c>
      <c r="I71" s="9">
        <v>0.13184000000000001</v>
      </c>
      <c r="J71" s="9">
        <v>0.13275400000000001</v>
      </c>
      <c r="K71" s="9">
        <v>0.13367100000000001</v>
      </c>
      <c r="L71" s="9">
        <v>0.13461999999999999</v>
      </c>
      <c r="M71" s="9">
        <v>0.13553699999999999</v>
      </c>
      <c r="N71" s="9">
        <v>0.13645299999999999</v>
      </c>
      <c r="O71" s="9">
        <v>0.137349</v>
      </c>
      <c r="P71" s="9">
        <v>0.13824500000000001</v>
      </c>
      <c r="Q71" s="9">
        <v>0.139125</v>
      </c>
      <c r="R71" s="9">
        <v>0.139983</v>
      </c>
      <c r="S71" s="9">
        <v>0.140851</v>
      </c>
      <c r="T71" s="9">
        <v>0.14169599999999999</v>
      </c>
      <c r="U71" s="9">
        <v>0.142539</v>
      </c>
      <c r="V71" s="9">
        <v>0.14336499999999999</v>
      </c>
      <c r="W71" s="9">
        <v>0.14418600000000001</v>
      </c>
      <c r="X71" s="9">
        <v>0.14499500000000001</v>
      </c>
      <c r="Y71" s="9">
        <v>0.14580000000000001</v>
      </c>
      <c r="Z71" s="9">
        <v>0.146592</v>
      </c>
      <c r="AA71" s="9">
        <v>0.147371</v>
      </c>
      <c r="AB71" s="9">
        <v>0.14813899999999999</v>
      </c>
      <c r="AC71" s="9">
        <v>0.148925</v>
      </c>
      <c r="AD71" s="9">
        <v>0.14968500000000001</v>
      </c>
      <c r="AE71" s="9">
        <v>0.15043699999999999</v>
      </c>
      <c r="AF71" s="9">
        <v>0.151199</v>
      </c>
      <c r="AG71" s="9">
        <v>0.15196799999999999</v>
      </c>
      <c r="AH71" s="9">
        <v>0.152727</v>
      </c>
      <c r="AI71" s="9">
        <v>0.153507</v>
      </c>
      <c r="AJ71" s="9">
        <v>0.15428600000000001</v>
      </c>
      <c r="AK71" s="9">
        <v>0.15506900000000001</v>
      </c>
      <c r="AL71" s="9">
        <v>0.15585499999999999</v>
      </c>
      <c r="AM71" s="8">
        <v>5.9740000000000001E-3</v>
      </c>
    </row>
    <row r="72" spans="1:39" ht="15" customHeight="1">
      <c r="A72" s="7" t="s">
        <v>41</v>
      </c>
      <c r="B72" s="10" t="s">
        <v>40</v>
      </c>
      <c r="C72" s="9">
        <v>2.6665559999999999</v>
      </c>
      <c r="D72" s="9">
        <v>2.6282209999999999</v>
      </c>
      <c r="E72" s="9">
        <v>2.7029390000000002</v>
      </c>
      <c r="F72" s="9">
        <v>2.7138239999999998</v>
      </c>
      <c r="G72" s="9">
        <v>2.7166800000000002</v>
      </c>
      <c r="H72" s="9">
        <v>2.7297169999999999</v>
      </c>
      <c r="I72" s="9">
        <v>2.7507359999999998</v>
      </c>
      <c r="J72" s="9">
        <v>2.7650250000000001</v>
      </c>
      <c r="K72" s="9">
        <v>2.7745320000000002</v>
      </c>
      <c r="L72" s="9">
        <v>2.775995</v>
      </c>
      <c r="M72" s="9">
        <v>2.7555749999999999</v>
      </c>
      <c r="N72" s="9">
        <v>2.719827</v>
      </c>
      <c r="O72" s="9">
        <v>2.689613</v>
      </c>
      <c r="P72" s="9">
        <v>2.6615150000000001</v>
      </c>
      <c r="Q72" s="9">
        <v>2.6346750000000001</v>
      </c>
      <c r="R72" s="9">
        <v>2.6084290000000001</v>
      </c>
      <c r="S72" s="9">
        <v>2.5844459999999998</v>
      </c>
      <c r="T72" s="9">
        <v>2.5613000000000001</v>
      </c>
      <c r="U72" s="9">
        <v>2.5518290000000001</v>
      </c>
      <c r="V72" s="9">
        <v>2.5527769999999999</v>
      </c>
      <c r="W72" s="9">
        <v>2.5595249999999998</v>
      </c>
      <c r="X72" s="9">
        <v>2.5674450000000002</v>
      </c>
      <c r="Y72" s="9">
        <v>2.5831369999999998</v>
      </c>
      <c r="Z72" s="9">
        <v>2.6066449999999999</v>
      </c>
      <c r="AA72" s="9">
        <v>2.6265529999999999</v>
      </c>
      <c r="AB72" s="9">
        <v>2.645232</v>
      </c>
      <c r="AC72" s="9">
        <v>2.6710669999999999</v>
      </c>
      <c r="AD72" s="9">
        <v>2.7008640000000002</v>
      </c>
      <c r="AE72" s="9">
        <v>2.7377989999999999</v>
      </c>
      <c r="AF72" s="9">
        <v>2.7753320000000001</v>
      </c>
      <c r="AG72" s="9">
        <v>2.8111100000000002</v>
      </c>
      <c r="AH72" s="9">
        <v>2.8484859999999999</v>
      </c>
      <c r="AI72" s="9">
        <v>2.8830589999999998</v>
      </c>
      <c r="AJ72" s="9">
        <v>2.9180950000000001</v>
      </c>
      <c r="AK72" s="9">
        <v>2.9588890000000001</v>
      </c>
      <c r="AL72" s="9">
        <v>3.0000179999999999</v>
      </c>
      <c r="AM72" s="8">
        <v>3.8990000000000001E-3</v>
      </c>
    </row>
    <row r="73" spans="1:39" ht="15" customHeight="1">
      <c r="A73" s="7" t="s">
        <v>39</v>
      </c>
      <c r="B73" s="10" t="s">
        <v>38</v>
      </c>
      <c r="C73" s="9">
        <v>2.0205000000000001E-2</v>
      </c>
      <c r="D73" s="9">
        <v>2.1087999999999999E-2</v>
      </c>
      <c r="E73" s="9">
        <v>2.1401E-2</v>
      </c>
      <c r="F73" s="9">
        <v>2.181E-2</v>
      </c>
      <c r="G73" s="9">
        <v>2.2027999999999999E-2</v>
      </c>
      <c r="H73" s="9">
        <v>2.2294999999999999E-2</v>
      </c>
      <c r="I73" s="9">
        <v>2.2591E-2</v>
      </c>
      <c r="J73" s="9">
        <v>2.2887999999999999E-2</v>
      </c>
      <c r="K73" s="9">
        <v>2.3210999999999999E-2</v>
      </c>
      <c r="L73" s="9">
        <v>2.3532000000000001E-2</v>
      </c>
      <c r="M73" s="9">
        <v>2.3817000000000001E-2</v>
      </c>
      <c r="N73" s="9">
        <v>2.4084000000000001E-2</v>
      </c>
      <c r="O73" s="9">
        <v>2.4372000000000001E-2</v>
      </c>
      <c r="P73" s="9">
        <v>2.4687000000000001E-2</v>
      </c>
      <c r="Q73" s="9">
        <v>2.4965999999999999E-2</v>
      </c>
      <c r="R73" s="9">
        <v>2.5205000000000002E-2</v>
      </c>
      <c r="S73" s="9">
        <v>2.5433000000000001E-2</v>
      </c>
      <c r="T73" s="9">
        <v>2.5672E-2</v>
      </c>
      <c r="U73" s="9">
        <v>2.5953E-2</v>
      </c>
      <c r="V73" s="9">
        <v>2.6221000000000001E-2</v>
      </c>
      <c r="W73" s="9">
        <v>2.6495000000000001E-2</v>
      </c>
      <c r="X73" s="9">
        <v>2.6742999999999999E-2</v>
      </c>
      <c r="Y73" s="9">
        <v>2.7018E-2</v>
      </c>
      <c r="Z73" s="9">
        <v>2.7293999999999999E-2</v>
      </c>
      <c r="AA73" s="9">
        <v>2.7542000000000001E-2</v>
      </c>
      <c r="AB73" s="9">
        <v>2.7784E-2</v>
      </c>
      <c r="AC73" s="9">
        <v>2.8028000000000001E-2</v>
      </c>
      <c r="AD73" s="9">
        <v>2.8275999999999999E-2</v>
      </c>
      <c r="AE73" s="9">
        <v>2.8518000000000002E-2</v>
      </c>
      <c r="AF73" s="9">
        <v>2.8752E-2</v>
      </c>
      <c r="AG73" s="9">
        <v>2.8985E-2</v>
      </c>
      <c r="AH73" s="9">
        <v>2.9215000000000001E-2</v>
      </c>
      <c r="AI73" s="9">
        <v>2.9436E-2</v>
      </c>
      <c r="AJ73" s="9">
        <v>2.9662999999999998E-2</v>
      </c>
      <c r="AK73" s="9">
        <v>2.9885999999999999E-2</v>
      </c>
      <c r="AL73" s="9">
        <v>3.0100999999999999E-2</v>
      </c>
      <c r="AM73" s="8">
        <v>1.0521000000000001E-2</v>
      </c>
    </row>
    <row r="74" spans="1:39" ht="15" customHeight="1">
      <c r="A74" s="7" t="s">
        <v>37</v>
      </c>
      <c r="B74" s="10" t="s">
        <v>36</v>
      </c>
      <c r="C74" s="9">
        <v>0.25564900000000002</v>
      </c>
      <c r="D74" s="9">
        <v>0.24764700000000001</v>
      </c>
      <c r="E74" s="9">
        <v>0.25025700000000001</v>
      </c>
      <c r="F74" s="9">
        <v>0.251411</v>
      </c>
      <c r="G74" s="9">
        <v>0.25838</v>
      </c>
      <c r="H74" s="9">
        <v>0.26319799999999999</v>
      </c>
      <c r="I74" s="9">
        <v>0.26624799999999998</v>
      </c>
      <c r="J74" s="9">
        <v>0.27167400000000003</v>
      </c>
      <c r="K74" s="9">
        <v>0.27422600000000003</v>
      </c>
      <c r="L74" s="9">
        <v>0.27330100000000002</v>
      </c>
      <c r="M74" s="9">
        <v>0.27498800000000001</v>
      </c>
      <c r="N74" s="9">
        <v>0.27233200000000002</v>
      </c>
      <c r="O74" s="9">
        <v>0.27160200000000001</v>
      </c>
      <c r="P74" s="9">
        <v>0.26954299999999998</v>
      </c>
      <c r="Q74" s="9">
        <v>0.26810899999999999</v>
      </c>
      <c r="R74" s="9">
        <v>0.26699400000000001</v>
      </c>
      <c r="S74" s="9">
        <v>0.26460600000000001</v>
      </c>
      <c r="T74" s="9">
        <v>0.26122800000000002</v>
      </c>
      <c r="U74" s="9">
        <v>0.26025999999999999</v>
      </c>
      <c r="V74" s="9">
        <v>0.25849</v>
      </c>
      <c r="W74" s="9">
        <v>0.25798700000000002</v>
      </c>
      <c r="X74" s="9">
        <v>0.25645400000000002</v>
      </c>
      <c r="Y74" s="9">
        <v>0.25555899999999998</v>
      </c>
      <c r="Z74" s="9">
        <v>0.25426799999999999</v>
      </c>
      <c r="AA74" s="9">
        <v>0.255077</v>
      </c>
      <c r="AB74" s="9">
        <v>0.25273600000000002</v>
      </c>
      <c r="AC74" s="9">
        <v>0.25238699999999997</v>
      </c>
      <c r="AD74" s="9">
        <v>0.25218499999999999</v>
      </c>
      <c r="AE74" s="9">
        <v>0.25214199999999998</v>
      </c>
      <c r="AF74" s="9">
        <v>0.251994</v>
      </c>
      <c r="AG74" s="9">
        <v>0.25179099999999999</v>
      </c>
      <c r="AH74" s="9">
        <v>0.25161499999999998</v>
      </c>
      <c r="AI74" s="9">
        <v>0.25139899999999998</v>
      </c>
      <c r="AJ74" s="9">
        <v>0.25121500000000002</v>
      </c>
      <c r="AK74" s="9">
        <v>0.25127100000000002</v>
      </c>
      <c r="AL74" s="9">
        <v>0.25145899999999999</v>
      </c>
      <c r="AM74" s="8">
        <v>4.4900000000000002E-4</v>
      </c>
    </row>
    <row r="75" spans="1:39" ht="15" customHeight="1">
      <c r="A75" s="7" t="s">
        <v>35</v>
      </c>
      <c r="B75" s="10" t="s">
        <v>34</v>
      </c>
      <c r="C75" s="9">
        <v>4.8252000000000003E-2</v>
      </c>
      <c r="D75" s="9">
        <v>4.6919000000000002E-2</v>
      </c>
      <c r="E75" s="9">
        <v>4.6339999999999999E-2</v>
      </c>
      <c r="F75" s="9">
        <v>4.5215999999999999E-2</v>
      </c>
      <c r="G75" s="9">
        <v>4.3763000000000003E-2</v>
      </c>
      <c r="H75" s="9">
        <v>4.2138000000000002E-2</v>
      </c>
      <c r="I75" s="9">
        <v>4.1166000000000001E-2</v>
      </c>
      <c r="J75" s="9">
        <v>4.0196000000000003E-2</v>
      </c>
      <c r="K75" s="9">
        <v>3.9190000000000003E-2</v>
      </c>
      <c r="L75" s="9">
        <v>3.8106000000000001E-2</v>
      </c>
      <c r="M75" s="9">
        <v>3.6817999999999997E-2</v>
      </c>
      <c r="N75" s="9">
        <v>3.5284000000000003E-2</v>
      </c>
      <c r="O75" s="9">
        <v>3.3848000000000003E-2</v>
      </c>
      <c r="P75" s="9">
        <v>3.2439000000000003E-2</v>
      </c>
      <c r="Q75" s="9">
        <v>3.1119999999999998E-2</v>
      </c>
      <c r="R75" s="9">
        <v>2.9808000000000001E-2</v>
      </c>
      <c r="S75" s="9">
        <v>2.8941000000000001E-2</v>
      </c>
      <c r="T75" s="9">
        <v>2.8034E-2</v>
      </c>
      <c r="U75" s="9">
        <v>2.7193999999999999E-2</v>
      </c>
      <c r="V75" s="9">
        <v>2.6457999999999999E-2</v>
      </c>
      <c r="W75" s="9">
        <v>2.5729999999999999E-2</v>
      </c>
      <c r="X75" s="9">
        <v>2.4948999999999999E-2</v>
      </c>
      <c r="Y75" s="9">
        <v>2.4142E-2</v>
      </c>
      <c r="Z75" s="9">
        <v>2.3365E-2</v>
      </c>
      <c r="AA75" s="9">
        <v>2.2551999999999999E-2</v>
      </c>
      <c r="AB75" s="9">
        <v>2.1749000000000001E-2</v>
      </c>
      <c r="AC75" s="9">
        <v>2.1212000000000002E-2</v>
      </c>
      <c r="AD75" s="9">
        <v>2.0701000000000001E-2</v>
      </c>
      <c r="AE75" s="9">
        <v>2.0278000000000001E-2</v>
      </c>
      <c r="AF75" s="9">
        <v>1.985E-2</v>
      </c>
      <c r="AG75" s="9">
        <v>1.9421000000000001E-2</v>
      </c>
      <c r="AH75" s="9">
        <v>1.9040999999999999E-2</v>
      </c>
      <c r="AI75" s="9">
        <v>1.8655000000000001E-2</v>
      </c>
      <c r="AJ75" s="9">
        <v>1.8265E-2</v>
      </c>
      <c r="AK75" s="9">
        <v>1.7920999999999999E-2</v>
      </c>
      <c r="AL75" s="9">
        <v>1.7611000000000002E-2</v>
      </c>
      <c r="AM75" s="8">
        <v>-2.8409E-2</v>
      </c>
    </row>
    <row r="76" spans="1:39" ht="15" customHeight="1">
      <c r="A76" s="7" t="s">
        <v>33</v>
      </c>
      <c r="B76" s="10" t="s">
        <v>32</v>
      </c>
      <c r="C76" s="9">
        <v>0.30763800000000002</v>
      </c>
      <c r="D76" s="9">
        <v>0.36185</v>
      </c>
      <c r="E76" s="9">
        <v>0.30743799999999999</v>
      </c>
      <c r="F76" s="9">
        <v>0.310164</v>
      </c>
      <c r="G76" s="9">
        <v>0.317193</v>
      </c>
      <c r="H76" s="9">
        <v>0.30304900000000001</v>
      </c>
      <c r="I76" s="9">
        <v>0.30684899999999998</v>
      </c>
      <c r="J76" s="9">
        <v>0.31087999999999999</v>
      </c>
      <c r="K76" s="9">
        <v>0.31537100000000001</v>
      </c>
      <c r="L76" s="9">
        <v>0.32034699999999999</v>
      </c>
      <c r="M76" s="9">
        <v>0.32494499999999998</v>
      </c>
      <c r="N76" s="9">
        <v>0.32964599999999999</v>
      </c>
      <c r="O76" s="9">
        <v>0.33427600000000002</v>
      </c>
      <c r="P76" s="9">
        <v>0.33819199999999999</v>
      </c>
      <c r="Q76" s="9">
        <v>0.34245500000000001</v>
      </c>
      <c r="R76" s="9">
        <v>0.34736400000000001</v>
      </c>
      <c r="S76" s="9">
        <v>0.352551</v>
      </c>
      <c r="T76" s="9">
        <v>0.35753499999999999</v>
      </c>
      <c r="U76" s="9">
        <v>0.36337199999999997</v>
      </c>
      <c r="V76" s="9">
        <v>0.369203</v>
      </c>
      <c r="W76" s="9">
        <v>0.37527500000000003</v>
      </c>
      <c r="X76" s="9">
        <v>0.37905100000000003</v>
      </c>
      <c r="Y76" s="9">
        <v>0.38273099999999999</v>
      </c>
      <c r="Z76" s="9">
        <v>0.38555699999999998</v>
      </c>
      <c r="AA76" s="9">
        <v>0.38938099999999998</v>
      </c>
      <c r="AB76" s="9">
        <v>0.39285399999999998</v>
      </c>
      <c r="AC76" s="9">
        <v>0.39597900000000003</v>
      </c>
      <c r="AD76" s="9">
        <v>0.39955099999999999</v>
      </c>
      <c r="AE76" s="9">
        <v>0.403115</v>
      </c>
      <c r="AF76" s="9">
        <v>0.40721600000000002</v>
      </c>
      <c r="AG76" s="9">
        <v>0.41121600000000003</v>
      </c>
      <c r="AH76" s="9">
        <v>0.41479899999999997</v>
      </c>
      <c r="AI76" s="9">
        <v>0.41872100000000001</v>
      </c>
      <c r="AJ76" s="9">
        <v>0.422012</v>
      </c>
      <c r="AK76" s="9">
        <v>0.42588500000000001</v>
      </c>
      <c r="AL76" s="9">
        <v>0.42983100000000002</v>
      </c>
      <c r="AM76" s="8">
        <v>5.0759999999999998E-3</v>
      </c>
    </row>
    <row r="77" spans="1:39" ht="15" customHeight="1">
      <c r="A77" s="7" t="s">
        <v>31</v>
      </c>
      <c r="B77" s="10" t="s">
        <v>30</v>
      </c>
      <c r="C77" s="9">
        <v>0.13377800000000001</v>
      </c>
      <c r="D77" s="9">
        <v>0.13642000000000001</v>
      </c>
      <c r="E77" s="9">
        <v>0.138598</v>
      </c>
      <c r="F77" s="9">
        <v>0.14083999999999999</v>
      </c>
      <c r="G77" s="9">
        <v>0.14272799999999999</v>
      </c>
      <c r="H77" s="9">
        <v>0.14450299999999999</v>
      </c>
      <c r="I77" s="9">
        <v>0.14618400000000001</v>
      </c>
      <c r="J77" s="9">
        <v>0.147705</v>
      </c>
      <c r="K77" s="9">
        <v>0.149205</v>
      </c>
      <c r="L77" s="9">
        <v>0.1507</v>
      </c>
      <c r="M77" s="9">
        <v>0.152064</v>
      </c>
      <c r="N77" s="9">
        <v>0.15329999999999999</v>
      </c>
      <c r="O77" s="9">
        <v>0.15454999999999999</v>
      </c>
      <c r="P77" s="9">
        <v>0.15587200000000001</v>
      </c>
      <c r="Q77" s="9">
        <v>0.15710399999999999</v>
      </c>
      <c r="R77" s="9">
        <v>0.15817600000000001</v>
      </c>
      <c r="S77" s="9">
        <v>0.15920000000000001</v>
      </c>
      <c r="T77" s="9">
        <v>0.16017200000000001</v>
      </c>
      <c r="U77" s="9">
        <v>0.16122</v>
      </c>
      <c r="V77" s="9">
        <v>0.16223899999999999</v>
      </c>
      <c r="W77" s="9">
        <v>0.16325899999999999</v>
      </c>
      <c r="X77" s="9">
        <v>0.16417200000000001</v>
      </c>
      <c r="Y77" s="9">
        <v>0.16512299999999999</v>
      </c>
      <c r="Z77" s="9">
        <v>0.166076</v>
      </c>
      <c r="AA77" s="9">
        <v>0.16694700000000001</v>
      </c>
      <c r="AB77" s="9">
        <v>0.167792</v>
      </c>
      <c r="AC77" s="9">
        <v>0.16863600000000001</v>
      </c>
      <c r="AD77" s="9">
        <v>0.16950299999999999</v>
      </c>
      <c r="AE77" s="9">
        <v>0.17038400000000001</v>
      </c>
      <c r="AF77" s="9">
        <v>0.17125899999999999</v>
      </c>
      <c r="AG77" s="9">
        <v>0.17213899999999999</v>
      </c>
      <c r="AH77" s="9">
        <v>0.17300299999999999</v>
      </c>
      <c r="AI77" s="9">
        <v>0.17383599999999999</v>
      </c>
      <c r="AJ77" s="9">
        <v>0.174706</v>
      </c>
      <c r="AK77" s="9">
        <v>0.175589</v>
      </c>
      <c r="AL77" s="9">
        <v>0.17632700000000001</v>
      </c>
      <c r="AM77" s="8">
        <v>7.5760000000000003E-3</v>
      </c>
    </row>
    <row r="78" spans="1:39" ht="15" customHeight="1">
      <c r="A78" s="7" t="s">
        <v>29</v>
      </c>
      <c r="B78" s="10" t="s">
        <v>28</v>
      </c>
      <c r="C78" s="9">
        <v>1.14313</v>
      </c>
      <c r="D78" s="9">
        <v>1.1438630000000001</v>
      </c>
      <c r="E78" s="9">
        <v>1.1666069999999999</v>
      </c>
      <c r="F78" s="9">
        <v>1.1905129999999999</v>
      </c>
      <c r="G78" s="9">
        <v>1.2113750000000001</v>
      </c>
      <c r="H78" s="9">
        <v>1.2359070000000001</v>
      </c>
      <c r="I78" s="9">
        <v>1.2644660000000001</v>
      </c>
      <c r="J78" s="9">
        <v>1.292322</v>
      </c>
      <c r="K78" s="9">
        <v>1.317806</v>
      </c>
      <c r="L78" s="9">
        <v>1.3434440000000001</v>
      </c>
      <c r="M78" s="9">
        <v>1.3678840000000001</v>
      </c>
      <c r="N78" s="9">
        <v>1.3891370000000001</v>
      </c>
      <c r="O78" s="9">
        <v>1.411664</v>
      </c>
      <c r="P78" s="9">
        <v>1.4367479999999999</v>
      </c>
      <c r="Q78" s="9">
        <v>1.45953</v>
      </c>
      <c r="R78" s="9">
        <v>1.478729</v>
      </c>
      <c r="S78" s="9">
        <v>1.497269</v>
      </c>
      <c r="T78" s="9">
        <v>1.5172369999999999</v>
      </c>
      <c r="U78" s="9">
        <v>1.540052</v>
      </c>
      <c r="V78" s="9">
        <v>1.564125</v>
      </c>
      <c r="W78" s="9">
        <v>1.5888389999999999</v>
      </c>
      <c r="X78" s="9">
        <v>1.6134409999999999</v>
      </c>
      <c r="Y78" s="9">
        <v>1.637858</v>
      </c>
      <c r="Z78" s="9">
        <v>1.6646019999999999</v>
      </c>
      <c r="AA78" s="9">
        <v>1.68963</v>
      </c>
      <c r="AB78" s="9">
        <v>1.712936</v>
      </c>
      <c r="AC78" s="9">
        <v>1.73638</v>
      </c>
      <c r="AD78" s="9">
        <v>1.7609669999999999</v>
      </c>
      <c r="AE78" s="9">
        <v>1.785849</v>
      </c>
      <c r="AF78" s="9">
        <v>1.8107800000000001</v>
      </c>
      <c r="AG78" s="9">
        <v>1.8366009999999999</v>
      </c>
      <c r="AH78" s="9">
        <v>1.8624689999999999</v>
      </c>
      <c r="AI78" s="9">
        <v>1.886196</v>
      </c>
      <c r="AJ78" s="9">
        <v>1.909016</v>
      </c>
      <c r="AK78" s="9">
        <v>1.9331510000000001</v>
      </c>
      <c r="AL78" s="9">
        <v>1.957009</v>
      </c>
      <c r="AM78" s="8">
        <v>1.592E-2</v>
      </c>
    </row>
    <row r="79" spans="1:39" ht="15" customHeight="1">
      <c r="A79" s="7" t="s">
        <v>27</v>
      </c>
      <c r="B79" s="10" t="s">
        <v>26</v>
      </c>
      <c r="C79" s="9">
        <v>0.30960300000000002</v>
      </c>
      <c r="D79" s="9">
        <v>0.31334299999999998</v>
      </c>
      <c r="E79" s="9">
        <v>0.30858200000000002</v>
      </c>
      <c r="F79" s="9">
        <v>0.30651099999999998</v>
      </c>
      <c r="G79" s="9">
        <v>0.30471399999999998</v>
      </c>
      <c r="H79" s="9">
        <v>0.30411899999999997</v>
      </c>
      <c r="I79" s="9">
        <v>0.303869</v>
      </c>
      <c r="J79" s="9">
        <v>0.30431799999999998</v>
      </c>
      <c r="K79" s="9">
        <v>0.30503000000000002</v>
      </c>
      <c r="L79" s="9">
        <v>0.30574400000000002</v>
      </c>
      <c r="M79" s="9">
        <v>0.30646800000000002</v>
      </c>
      <c r="N79" s="9">
        <v>0.30724499999999999</v>
      </c>
      <c r="O79" s="9">
        <v>0.30930299999999999</v>
      </c>
      <c r="P79" s="9">
        <v>0.31277100000000002</v>
      </c>
      <c r="Q79" s="9">
        <v>0.31636900000000001</v>
      </c>
      <c r="R79" s="9">
        <v>0.32009799999999999</v>
      </c>
      <c r="S79" s="9">
        <v>0.32395299999999999</v>
      </c>
      <c r="T79" s="9">
        <v>0.32794899999999999</v>
      </c>
      <c r="U79" s="9">
        <v>0.33207799999999998</v>
      </c>
      <c r="V79" s="9">
        <v>0.336341</v>
      </c>
      <c r="W79" s="9">
        <v>0.34074599999999999</v>
      </c>
      <c r="X79" s="9">
        <v>0.34526099999999998</v>
      </c>
      <c r="Y79" s="9">
        <v>0.349941</v>
      </c>
      <c r="Z79" s="9">
        <v>0.35473300000000002</v>
      </c>
      <c r="AA79" s="9">
        <v>0.35963800000000001</v>
      </c>
      <c r="AB79" s="9">
        <v>0.36465599999999998</v>
      </c>
      <c r="AC79" s="9">
        <v>0.36978800000000001</v>
      </c>
      <c r="AD79" s="9">
        <v>0.37499199999999999</v>
      </c>
      <c r="AE79" s="9">
        <v>0.380274</v>
      </c>
      <c r="AF79" s="9">
        <v>0.38564999999999999</v>
      </c>
      <c r="AG79" s="9">
        <v>0.39110600000000001</v>
      </c>
      <c r="AH79" s="9">
        <v>0.39658500000000002</v>
      </c>
      <c r="AI79" s="9">
        <v>0.40216000000000002</v>
      </c>
      <c r="AJ79" s="9">
        <v>0.40782099999999999</v>
      </c>
      <c r="AK79" s="9">
        <v>0.41354600000000002</v>
      </c>
      <c r="AL79" s="9">
        <v>0.41933999999999999</v>
      </c>
      <c r="AM79" s="8">
        <v>8.6070000000000001E-3</v>
      </c>
    </row>
    <row r="80" spans="1:39" ht="15" customHeight="1">
      <c r="A80" s="7" t="s">
        <v>25</v>
      </c>
      <c r="B80" s="10" t="s">
        <v>24</v>
      </c>
      <c r="C80" s="9">
        <v>6.3188999999999995E-2</v>
      </c>
      <c r="D80" s="9">
        <v>6.3761999999999999E-2</v>
      </c>
      <c r="E80" s="9">
        <v>6.4309000000000005E-2</v>
      </c>
      <c r="F80" s="9">
        <v>6.4618999999999996E-2</v>
      </c>
      <c r="G80" s="9">
        <v>6.4722000000000002E-2</v>
      </c>
      <c r="H80" s="9">
        <v>6.4601000000000006E-2</v>
      </c>
      <c r="I80" s="9">
        <v>6.4562999999999995E-2</v>
      </c>
      <c r="J80" s="9">
        <v>6.4570000000000002E-2</v>
      </c>
      <c r="K80" s="9">
        <v>6.4530000000000004E-2</v>
      </c>
      <c r="L80" s="9">
        <v>6.4587000000000006E-2</v>
      </c>
      <c r="M80" s="9">
        <v>6.4681000000000002E-2</v>
      </c>
      <c r="N80" s="9">
        <v>6.4716999999999997E-2</v>
      </c>
      <c r="O80" s="9">
        <v>6.4706E-2</v>
      </c>
      <c r="P80" s="9">
        <v>6.4778000000000002E-2</v>
      </c>
      <c r="Q80" s="9">
        <v>6.4890000000000003E-2</v>
      </c>
      <c r="R80" s="9">
        <v>6.4960000000000004E-2</v>
      </c>
      <c r="S80" s="9">
        <v>6.5004000000000006E-2</v>
      </c>
      <c r="T80" s="9">
        <v>6.5060000000000007E-2</v>
      </c>
      <c r="U80" s="9">
        <v>6.5132999999999996E-2</v>
      </c>
      <c r="V80" s="9">
        <v>6.5254000000000006E-2</v>
      </c>
      <c r="W80" s="9">
        <v>6.5376000000000004E-2</v>
      </c>
      <c r="X80" s="9">
        <v>6.5502000000000005E-2</v>
      </c>
      <c r="Y80" s="9">
        <v>6.5609000000000001E-2</v>
      </c>
      <c r="Z80" s="9">
        <v>6.5742999999999996E-2</v>
      </c>
      <c r="AA80" s="9">
        <v>6.5794000000000005E-2</v>
      </c>
      <c r="AB80" s="9">
        <v>6.5819000000000003E-2</v>
      </c>
      <c r="AC80" s="9">
        <v>6.5849000000000005E-2</v>
      </c>
      <c r="AD80" s="9">
        <v>6.5906000000000006E-2</v>
      </c>
      <c r="AE80" s="9">
        <v>6.5953999999999999E-2</v>
      </c>
      <c r="AF80" s="9">
        <v>6.6027000000000002E-2</v>
      </c>
      <c r="AG80" s="9">
        <v>6.6151000000000001E-2</v>
      </c>
      <c r="AH80" s="9">
        <v>6.6286999999999999E-2</v>
      </c>
      <c r="AI80" s="9">
        <v>6.6352999999999995E-2</v>
      </c>
      <c r="AJ80" s="9">
        <v>6.6419000000000006E-2</v>
      </c>
      <c r="AK80" s="9">
        <v>6.6512000000000002E-2</v>
      </c>
      <c r="AL80" s="9">
        <v>6.6614000000000007E-2</v>
      </c>
      <c r="AM80" s="8">
        <v>1.2880000000000001E-3</v>
      </c>
    </row>
    <row r="81" spans="1:39" ht="15" customHeight="1">
      <c r="A81" s="7" t="s">
        <v>23</v>
      </c>
      <c r="B81" s="10" t="s">
        <v>22</v>
      </c>
      <c r="C81" s="9">
        <v>0.32674599999999998</v>
      </c>
      <c r="D81" s="9">
        <v>0.32549899999999998</v>
      </c>
      <c r="E81" s="9">
        <v>0.309224</v>
      </c>
      <c r="F81" s="9">
        <v>0.31742700000000001</v>
      </c>
      <c r="G81" s="9">
        <v>0.32089000000000001</v>
      </c>
      <c r="H81" s="9">
        <v>0.32383800000000001</v>
      </c>
      <c r="I81" s="9">
        <v>0.32179799999999997</v>
      </c>
      <c r="J81" s="9">
        <v>0.32246200000000003</v>
      </c>
      <c r="K81" s="9">
        <v>0.32563199999999998</v>
      </c>
      <c r="L81" s="9">
        <v>0.330847</v>
      </c>
      <c r="M81" s="9">
        <v>0.33592699999999998</v>
      </c>
      <c r="N81" s="9">
        <v>0.33909</v>
      </c>
      <c r="O81" s="9">
        <v>0.34035700000000002</v>
      </c>
      <c r="P81" s="9">
        <v>0.34254699999999999</v>
      </c>
      <c r="Q81" s="9">
        <v>0.34458499999999997</v>
      </c>
      <c r="R81" s="9">
        <v>0.34615099999999999</v>
      </c>
      <c r="S81" s="9">
        <v>0.345584</v>
      </c>
      <c r="T81" s="9">
        <v>0.34725400000000001</v>
      </c>
      <c r="U81" s="9">
        <v>0.34868900000000003</v>
      </c>
      <c r="V81" s="9">
        <v>0.35259000000000001</v>
      </c>
      <c r="W81" s="9">
        <v>0.35716799999999999</v>
      </c>
      <c r="X81" s="9">
        <v>0.358908</v>
      </c>
      <c r="Y81" s="9">
        <v>0.36196899999999999</v>
      </c>
      <c r="Z81" s="9">
        <v>0.36490899999999998</v>
      </c>
      <c r="AA81" s="9">
        <v>0.367614</v>
      </c>
      <c r="AB81" s="9">
        <v>0.368981</v>
      </c>
      <c r="AC81" s="9">
        <v>0.37151600000000001</v>
      </c>
      <c r="AD81" s="9">
        <v>0.37356699999999998</v>
      </c>
      <c r="AE81" s="9">
        <v>0.37536999999999998</v>
      </c>
      <c r="AF81" s="9">
        <v>0.377882</v>
      </c>
      <c r="AG81" s="9">
        <v>0.38061</v>
      </c>
      <c r="AH81" s="9">
        <v>0.38316899999999998</v>
      </c>
      <c r="AI81" s="9">
        <v>0.38597900000000002</v>
      </c>
      <c r="AJ81" s="9">
        <v>0.38766600000000001</v>
      </c>
      <c r="AK81" s="9">
        <v>0.38920900000000003</v>
      </c>
      <c r="AL81" s="9">
        <v>0.39302799999999999</v>
      </c>
      <c r="AM81" s="8">
        <v>5.5599999999999998E-3</v>
      </c>
    </row>
    <row r="82" spans="1:39" ht="15" customHeight="1">
      <c r="A82" s="7" t="s">
        <v>21</v>
      </c>
      <c r="B82" s="6" t="s">
        <v>20</v>
      </c>
      <c r="C82" s="5">
        <v>14.396914000000001</v>
      </c>
      <c r="D82" s="5">
        <v>14.561980999999999</v>
      </c>
      <c r="E82" s="5">
        <v>14.672924</v>
      </c>
      <c r="F82" s="5">
        <v>14.735742999999999</v>
      </c>
      <c r="G82" s="5">
        <v>14.712095</v>
      </c>
      <c r="H82" s="5">
        <v>14.645818</v>
      </c>
      <c r="I82" s="5">
        <v>14.564762999999999</v>
      </c>
      <c r="J82" s="5">
        <v>14.459313</v>
      </c>
      <c r="K82" s="5">
        <v>14.313008</v>
      </c>
      <c r="L82" s="5">
        <v>14.137912</v>
      </c>
      <c r="M82" s="5">
        <v>13.937079000000001</v>
      </c>
      <c r="N82" s="5">
        <v>13.745049</v>
      </c>
      <c r="O82" s="5">
        <v>13.586978999999999</v>
      </c>
      <c r="P82" s="5">
        <v>13.461861000000001</v>
      </c>
      <c r="Q82" s="5">
        <v>13.350231000000001</v>
      </c>
      <c r="R82" s="5">
        <v>13.246051</v>
      </c>
      <c r="S82" s="5">
        <v>13.147278</v>
      </c>
      <c r="T82" s="5">
        <v>13.065066</v>
      </c>
      <c r="U82" s="5">
        <v>13.021933000000001</v>
      </c>
      <c r="V82" s="5">
        <v>13.005074</v>
      </c>
      <c r="W82" s="5">
        <v>13.005641000000001</v>
      </c>
      <c r="X82" s="5">
        <v>13.014811999999999</v>
      </c>
      <c r="Y82" s="5">
        <v>13.04332</v>
      </c>
      <c r="Z82" s="5">
        <v>13.092081</v>
      </c>
      <c r="AA82" s="5">
        <v>13.138014</v>
      </c>
      <c r="AB82" s="5">
        <v>13.180429999999999</v>
      </c>
      <c r="AC82" s="5">
        <v>13.240138999999999</v>
      </c>
      <c r="AD82" s="5">
        <v>13.315310999999999</v>
      </c>
      <c r="AE82" s="5">
        <v>13.405405999999999</v>
      </c>
      <c r="AF82" s="5">
        <v>13.503080000000001</v>
      </c>
      <c r="AG82" s="5">
        <v>13.608871000000001</v>
      </c>
      <c r="AH82" s="5">
        <v>13.724164</v>
      </c>
      <c r="AI82" s="5">
        <v>13.839159</v>
      </c>
      <c r="AJ82" s="5">
        <v>13.956413</v>
      </c>
      <c r="AK82" s="5">
        <v>14.090011000000001</v>
      </c>
      <c r="AL82" s="5">
        <v>14.225410999999999</v>
      </c>
      <c r="AM82" s="4">
        <v>-6.8800000000000003E-4</v>
      </c>
    </row>
    <row r="83" spans="1:39" ht="15" customHeight="1" thickBot="1"/>
    <row r="84" spans="1:39" ht="15" customHeight="1">
      <c r="B84" s="113" t="s">
        <v>19</v>
      </c>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c r="AA84" s="113"/>
      <c r="AB84" s="113"/>
      <c r="AC84" s="113"/>
      <c r="AD84" s="113"/>
      <c r="AE84" s="113"/>
      <c r="AF84" s="113"/>
      <c r="AG84" s="113"/>
      <c r="AH84" s="113"/>
      <c r="AI84" s="113"/>
      <c r="AJ84" s="113"/>
      <c r="AK84" s="113"/>
      <c r="AL84" s="113"/>
      <c r="AM84" s="113"/>
    </row>
    <row r="85" spans="1:39" ht="15" customHeight="1">
      <c r="B85" s="3" t="s">
        <v>18</v>
      </c>
    </row>
    <row r="86" spans="1:39" ht="15" customHeight="1">
      <c r="B86" s="3" t="s">
        <v>17</v>
      </c>
    </row>
    <row r="87" spans="1:39" ht="15" customHeight="1">
      <c r="B87" s="3" t="s">
        <v>16</v>
      </c>
    </row>
    <row r="88" spans="1:39" ht="15" customHeight="1">
      <c r="B88" s="3" t="s">
        <v>15</v>
      </c>
    </row>
    <row r="89" spans="1:39" ht="15" customHeight="1">
      <c r="B89" s="3" t="s">
        <v>14</v>
      </c>
    </row>
    <row r="90" spans="1:39" ht="15" customHeight="1">
      <c r="B90" s="3" t="s">
        <v>13</v>
      </c>
    </row>
    <row r="91" spans="1:39" ht="15" customHeight="1">
      <c r="B91" s="3" t="s">
        <v>12</v>
      </c>
    </row>
    <row r="92" spans="1:39" ht="15" customHeight="1">
      <c r="B92" s="3" t="s">
        <v>11</v>
      </c>
    </row>
    <row r="93" spans="1:39" ht="15" customHeight="1">
      <c r="B93" s="3" t="s">
        <v>10</v>
      </c>
    </row>
    <row r="94" spans="1:39" ht="15" customHeight="1">
      <c r="B94" s="3" t="s">
        <v>9</v>
      </c>
    </row>
    <row r="95" spans="1:39" ht="15" customHeight="1">
      <c r="B95" s="3" t="s">
        <v>8</v>
      </c>
    </row>
    <row r="96" spans="1:39" ht="15" customHeight="1">
      <c r="B96" s="3" t="s">
        <v>7</v>
      </c>
    </row>
    <row r="97" spans="2:2" ht="15" customHeight="1">
      <c r="B97" s="3" t="s">
        <v>6</v>
      </c>
    </row>
    <row r="98" spans="2:2" ht="15" customHeight="1">
      <c r="B98" s="3" t="s">
        <v>5</v>
      </c>
    </row>
    <row r="99" spans="2:2" ht="15" customHeight="1">
      <c r="B99" s="3" t="s">
        <v>4</v>
      </c>
    </row>
    <row r="100" spans="2:2" ht="15" customHeight="1">
      <c r="B100" s="3" t="s">
        <v>3</v>
      </c>
    </row>
    <row r="101" spans="2:2" ht="15" customHeight="1">
      <c r="B101" s="3" t="s">
        <v>2</v>
      </c>
    </row>
    <row r="102" spans="2:2" ht="15" customHeight="1">
      <c r="B102" s="3" t="s">
        <v>1</v>
      </c>
    </row>
  </sheetData>
  <mergeCells count="1">
    <mergeCell ref="B84:AM84"/>
  </mergeCells>
  <pageMargins left="0.75" right="0.75" top="1" bottom="1" header="0.5" footer="0.5"/>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90"/>
  <sheetViews>
    <sheetView workbookViewId="0">
      <pane xSplit="2" ySplit="1" topLeftCell="C2" activePane="bottomRight" state="frozen"/>
      <selection pane="topRight" activeCell="C1" sqref="C1"/>
      <selection pane="bottomLeft" activeCell="A2" sqref="A2"/>
      <selection pane="bottomRight" activeCell="C27" sqref="C27"/>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5" t="s">
        <v>136</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135</v>
      </c>
      <c r="D3" s="17" t="s">
        <v>134</v>
      </c>
      <c r="E3" s="17"/>
      <c r="F3" s="17"/>
      <c r="G3" s="17"/>
    </row>
    <row r="4" spans="1:39" ht="15" customHeight="1">
      <c r="C4" s="17" t="s">
        <v>133</v>
      </c>
      <c r="D4" s="17" t="s">
        <v>132</v>
      </c>
      <c r="E4" s="17"/>
      <c r="F4" s="17"/>
      <c r="G4" s="17" t="s">
        <v>131</v>
      </c>
    </row>
    <row r="5" spans="1:39" ht="15" customHeight="1">
      <c r="C5" s="17" t="s">
        <v>130</v>
      </c>
      <c r="D5" s="17" t="s">
        <v>129</v>
      </c>
      <c r="E5" s="17"/>
      <c r="F5" s="17"/>
      <c r="G5" s="17"/>
    </row>
    <row r="6" spans="1:39" ht="15" customHeight="1">
      <c r="C6" s="17" t="s">
        <v>128</v>
      </c>
      <c r="D6" s="17"/>
      <c r="E6" s="17" t="s">
        <v>127</v>
      </c>
      <c r="F6" s="17"/>
      <c r="G6" s="17"/>
    </row>
    <row r="10" spans="1:39" ht="15" customHeight="1">
      <c r="A10" s="7" t="s">
        <v>482</v>
      </c>
      <c r="B10" s="16" t="s">
        <v>483</v>
      </c>
    </row>
    <row r="11" spans="1:39" ht="15" customHeight="1">
      <c r="B11" s="15" t="s">
        <v>484</v>
      </c>
    </row>
    <row r="12" spans="1:39" ht="15" customHeight="1">
      <c r="B12" s="15" t="s">
        <v>124</v>
      </c>
      <c r="C12" s="14" t="s">
        <v>124</v>
      </c>
      <c r="D12" s="14" t="s">
        <v>124</v>
      </c>
      <c r="E12" s="14" t="s">
        <v>124</v>
      </c>
      <c r="F12" s="14" t="s">
        <v>124</v>
      </c>
      <c r="G12" s="14" t="s">
        <v>124</v>
      </c>
      <c r="H12" s="14" t="s">
        <v>124</v>
      </c>
      <c r="I12" s="14" t="s">
        <v>124</v>
      </c>
      <c r="J12" s="14" t="s">
        <v>124</v>
      </c>
      <c r="K12" s="14" t="s">
        <v>124</v>
      </c>
      <c r="L12" s="14" t="s">
        <v>124</v>
      </c>
      <c r="M12" s="14" t="s">
        <v>124</v>
      </c>
      <c r="N12" s="14" t="s">
        <v>124</v>
      </c>
      <c r="O12" s="14" t="s">
        <v>124</v>
      </c>
      <c r="P12" s="14" t="s">
        <v>124</v>
      </c>
      <c r="Q12" s="14" t="s">
        <v>124</v>
      </c>
      <c r="R12" s="14" t="s">
        <v>124</v>
      </c>
      <c r="S12" s="14" t="s">
        <v>124</v>
      </c>
      <c r="T12" s="14" t="s">
        <v>124</v>
      </c>
      <c r="U12" s="14" t="s">
        <v>124</v>
      </c>
      <c r="V12" s="14" t="s">
        <v>124</v>
      </c>
      <c r="W12" s="14" t="s">
        <v>124</v>
      </c>
      <c r="X12" s="14" t="s">
        <v>124</v>
      </c>
      <c r="Y12" s="14" t="s">
        <v>124</v>
      </c>
      <c r="Z12" s="14" t="s">
        <v>124</v>
      </c>
      <c r="AA12" s="14" t="s">
        <v>124</v>
      </c>
      <c r="AB12" s="14" t="s">
        <v>124</v>
      </c>
      <c r="AC12" s="14" t="s">
        <v>124</v>
      </c>
      <c r="AD12" s="14" t="s">
        <v>124</v>
      </c>
      <c r="AE12" s="14" t="s">
        <v>124</v>
      </c>
      <c r="AF12" s="14" t="s">
        <v>124</v>
      </c>
      <c r="AG12" s="14" t="s">
        <v>124</v>
      </c>
      <c r="AH12" s="14" t="s">
        <v>124</v>
      </c>
      <c r="AI12" s="14" t="s">
        <v>124</v>
      </c>
      <c r="AJ12" s="14" t="s">
        <v>124</v>
      </c>
      <c r="AK12" s="14" t="s">
        <v>124</v>
      </c>
      <c r="AL12" s="14" t="s">
        <v>124</v>
      </c>
      <c r="AM12" s="14" t="s">
        <v>123</v>
      </c>
    </row>
    <row r="13" spans="1:39" ht="15" customHeight="1" thickBot="1">
      <c r="B13" s="13" t="s">
        <v>485</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64</v>
      </c>
    </row>
    <row r="16" spans="1:39" ht="15" customHeight="1">
      <c r="B16" s="6" t="s">
        <v>486</v>
      </c>
    </row>
    <row r="17" spans="1:39" ht="15" customHeight="1">
      <c r="A17" s="7" t="s">
        <v>487</v>
      </c>
      <c r="B17" s="10" t="s">
        <v>488</v>
      </c>
      <c r="C17" s="12">
        <v>15775.077148</v>
      </c>
      <c r="D17" s="12">
        <v>16025.834961</v>
      </c>
      <c r="E17" s="12">
        <v>16137.192383</v>
      </c>
      <c r="F17" s="12">
        <v>16178.654296999999</v>
      </c>
      <c r="G17" s="12">
        <v>16072.060546999999</v>
      </c>
      <c r="H17" s="12">
        <v>15903.120117</v>
      </c>
      <c r="I17" s="12">
        <v>15658.59375</v>
      </c>
      <c r="J17" s="12">
        <v>15367.652344</v>
      </c>
      <c r="K17" s="12">
        <v>15015.197265999999</v>
      </c>
      <c r="L17" s="12">
        <v>14624.833984000001</v>
      </c>
      <c r="M17" s="12">
        <v>14220.605469</v>
      </c>
      <c r="N17" s="12">
        <v>13886.424805000001</v>
      </c>
      <c r="O17" s="12">
        <v>13594.931640999999</v>
      </c>
      <c r="P17" s="12">
        <v>13351.015625</v>
      </c>
      <c r="Q17" s="12">
        <v>13134.155273</v>
      </c>
      <c r="R17" s="12">
        <v>12934.160156</v>
      </c>
      <c r="S17" s="12">
        <v>12748.863281</v>
      </c>
      <c r="T17" s="12">
        <v>12587.117188</v>
      </c>
      <c r="U17" s="12">
        <v>12456.375</v>
      </c>
      <c r="V17" s="12">
        <v>12346.246094</v>
      </c>
      <c r="W17" s="12">
        <v>12250.716796999999</v>
      </c>
      <c r="X17" s="12">
        <v>12183.117188</v>
      </c>
      <c r="Y17" s="12">
        <v>12132.822265999999</v>
      </c>
      <c r="Z17" s="12">
        <v>12102.355469</v>
      </c>
      <c r="AA17" s="12">
        <v>12074.427734000001</v>
      </c>
      <c r="AB17" s="12">
        <v>12054.428711</v>
      </c>
      <c r="AC17" s="12">
        <v>12047.242188</v>
      </c>
      <c r="AD17" s="12">
        <v>12058.923828000001</v>
      </c>
      <c r="AE17" s="12">
        <v>12080.703125</v>
      </c>
      <c r="AF17" s="12">
        <v>12110.767578000001</v>
      </c>
      <c r="AG17" s="12">
        <v>12150.702148</v>
      </c>
      <c r="AH17" s="12">
        <v>12201.202148</v>
      </c>
      <c r="AI17" s="12">
        <v>12255.201171999999</v>
      </c>
      <c r="AJ17" s="12">
        <v>12319.674805000001</v>
      </c>
      <c r="AK17" s="12">
        <v>12398.368164</v>
      </c>
      <c r="AL17" s="12">
        <v>12478.154296999999</v>
      </c>
      <c r="AM17" s="8">
        <v>-7.3330000000000001E-3</v>
      </c>
    </row>
    <row r="18" spans="1:39" ht="15" customHeight="1">
      <c r="A18" s="7" t="s">
        <v>489</v>
      </c>
      <c r="B18" s="10" t="s">
        <v>490</v>
      </c>
      <c r="C18" s="12">
        <v>6476.6181640000004</v>
      </c>
      <c r="D18" s="12">
        <v>6474.6918949999999</v>
      </c>
      <c r="E18" s="12">
        <v>6407.1865230000003</v>
      </c>
      <c r="F18" s="12">
        <v>6308.5043949999999</v>
      </c>
      <c r="G18" s="12">
        <v>6168.0336909999996</v>
      </c>
      <c r="H18" s="12">
        <v>6019.5239259999998</v>
      </c>
      <c r="I18" s="12">
        <v>5860.763672</v>
      </c>
      <c r="J18" s="12">
        <v>5696.263672</v>
      </c>
      <c r="K18" s="12">
        <v>5516.361328</v>
      </c>
      <c r="L18" s="12">
        <v>5335.4106449999999</v>
      </c>
      <c r="M18" s="12">
        <v>5150.6303710000002</v>
      </c>
      <c r="N18" s="12">
        <v>4997.0576170000004</v>
      </c>
      <c r="O18" s="12">
        <v>4865.3623049999997</v>
      </c>
      <c r="P18" s="12">
        <v>4755.7573240000002</v>
      </c>
      <c r="Q18" s="12">
        <v>4661.0571289999998</v>
      </c>
      <c r="R18" s="12">
        <v>4577.4287109999996</v>
      </c>
      <c r="S18" s="12">
        <v>4505.0688479999999</v>
      </c>
      <c r="T18" s="12">
        <v>4447.2871089999999</v>
      </c>
      <c r="U18" s="12">
        <v>4404.7773440000001</v>
      </c>
      <c r="V18" s="12">
        <v>4372.9838870000003</v>
      </c>
      <c r="W18" s="12">
        <v>4348.3188479999999</v>
      </c>
      <c r="X18" s="12">
        <v>4337.123047</v>
      </c>
      <c r="Y18" s="12">
        <v>4333.1030270000001</v>
      </c>
      <c r="Z18" s="12">
        <v>4336.7666019999997</v>
      </c>
      <c r="AA18" s="12">
        <v>4341.8813479999999</v>
      </c>
      <c r="AB18" s="12">
        <v>4349.6333009999998</v>
      </c>
      <c r="AC18" s="12">
        <v>4361.6132809999999</v>
      </c>
      <c r="AD18" s="12">
        <v>4379.4555659999996</v>
      </c>
      <c r="AE18" s="12">
        <v>4399.8496089999999</v>
      </c>
      <c r="AF18" s="12">
        <v>4422.4130859999996</v>
      </c>
      <c r="AG18" s="12">
        <v>4448.2036129999997</v>
      </c>
      <c r="AH18" s="12">
        <v>4477.1904299999997</v>
      </c>
      <c r="AI18" s="12">
        <v>4506.3935549999997</v>
      </c>
      <c r="AJ18" s="12">
        <v>4537.8515619999998</v>
      </c>
      <c r="AK18" s="12">
        <v>4573.9677730000003</v>
      </c>
      <c r="AL18" s="12">
        <v>4610.8725590000004</v>
      </c>
      <c r="AM18" s="8">
        <v>-9.9349999999999994E-3</v>
      </c>
    </row>
    <row r="19" spans="1:39" ht="15" customHeight="1">
      <c r="A19" s="7" t="s">
        <v>491</v>
      </c>
      <c r="B19" s="10" t="s">
        <v>492</v>
      </c>
      <c r="C19" s="12">
        <v>9279.8583980000003</v>
      </c>
      <c r="D19" s="12">
        <v>9532.5488280000009</v>
      </c>
      <c r="E19" s="12">
        <v>9711.6064449999994</v>
      </c>
      <c r="F19" s="12">
        <v>9852.0341800000006</v>
      </c>
      <c r="G19" s="12">
        <v>9886.3164059999999</v>
      </c>
      <c r="H19" s="12">
        <v>9866.3134769999997</v>
      </c>
      <c r="I19" s="12">
        <v>9781.0068360000005</v>
      </c>
      <c r="J19" s="12">
        <v>9655.0400389999995</v>
      </c>
      <c r="K19" s="12">
        <v>9483.0068360000005</v>
      </c>
      <c r="L19" s="12">
        <v>9274.1162110000005</v>
      </c>
      <c r="M19" s="12">
        <v>9055.2021480000003</v>
      </c>
      <c r="N19" s="12">
        <v>8875.0361329999996</v>
      </c>
      <c r="O19" s="12">
        <v>8715.6181639999995</v>
      </c>
      <c r="P19" s="12">
        <v>8581.6210940000001</v>
      </c>
      <c r="Q19" s="12">
        <v>8459.734375</v>
      </c>
      <c r="R19" s="12">
        <v>8343.6074219999991</v>
      </c>
      <c r="S19" s="12">
        <v>8230.8789059999999</v>
      </c>
      <c r="T19" s="12">
        <v>8127.0805659999996</v>
      </c>
      <c r="U19" s="12">
        <v>8038.9697269999997</v>
      </c>
      <c r="V19" s="12">
        <v>7960.7260740000002</v>
      </c>
      <c r="W19" s="12">
        <v>7889.9331050000001</v>
      </c>
      <c r="X19" s="12">
        <v>7833.5615230000003</v>
      </c>
      <c r="Y19" s="12">
        <v>7787.2983400000003</v>
      </c>
      <c r="Z19" s="12">
        <v>7753.1567379999997</v>
      </c>
      <c r="AA19" s="12">
        <v>7720.1000979999999</v>
      </c>
      <c r="AB19" s="12">
        <v>7692.3276370000003</v>
      </c>
      <c r="AC19" s="12">
        <v>7673.1259769999997</v>
      </c>
      <c r="AD19" s="12">
        <v>7666.9145509999998</v>
      </c>
      <c r="AE19" s="12">
        <v>7668.2412109999996</v>
      </c>
      <c r="AF19" s="12">
        <v>7675.6777339999999</v>
      </c>
      <c r="AG19" s="12">
        <v>7689.7470700000003</v>
      </c>
      <c r="AH19" s="12">
        <v>7711.1777339999999</v>
      </c>
      <c r="AI19" s="12">
        <v>7735.8896480000003</v>
      </c>
      <c r="AJ19" s="12">
        <v>7768.8149409999996</v>
      </c>
      <c r="AK19" s="12">
        <v>7811.2885740000002</v>
      </c>
      <c r="AL19" s="12">
        <v>7854.0629879999997</v>
      </c>
      <c r="AM19" s="8">
        <v>-5.6800000000000002E-3</v>
      </c>
    </row>
    <row r="20" spans="1:39" ht="15" customHeight="1">
      <c r="A20" s="7" t="s">
        <v>493</v>
      </c>
      <c r="B20" s="10" t="s">
        <v>494</v>
      </c>
      <c r="C20" s="12">
        <v>18.600467999999999</v>
      </c>
      <c r="D20" s="12">
        <v>18.594349000000001</v>
      </c>
      <c r="E20" s="12">
        <v>18.399861999999999</v>
      </c>
      <c r="F20" s="12">
        <v>18.115686</v>
      </c>
      <c r="G20" s="12">
        <v>17.710706999999999</v>
      </c>
      <c r="H20" s="12">
        <v>17.282112000000001</v>
      </c>
      <c r="I20" s="12">
        <v>16.82338</v>
      </c>
      <c r="J20" s="12">
        <v>16.348322</v>
      </c>
      <c r="K20" s="12">
        <v>15.828972</v>
      </c>
      <c r="L20" s="12">
        <v>15.3066</v>
      </c>
      <c r="M20" s="12">
        <v>14.773444</v>
      </c>
      <c r="N20" s="12">
        <v>14.330783</v>
      </c>
      <c r="O20" s="12">
        <v>13.951461</v>
      </c>
      <c r="P20" s="12">
        <v>13.636367999999999</v>
      </c>
      <c r="Q20" s="12">
        <v>13.364281</v>
      </c>
      <c r="R20" s="12">
        <v>13.123892</v>
      </c>
      <c r="S20" s="12">
        <v>12.915938000000001</v>
      </c>
      <c r="T20" s="12">
        <v>12.749832</v>
      </c>
      <c r="U20" s="12">
        <v>12.627746999999999</v>
      </c>
      <c r="V20" s="12">
        <v>12.536263</v>
      </c>
      <c r="W20" s="12">
        <v>12.465052</v>
      </c>
      <c r="X20" s="12">
        <v>12.432624000000001</v>
      </c>
      <c r="Y20" s="12">
        <v>12.420825000000001</v>
      </c>
      <c r="Z20" s="12">
        <v>12.431234</v>
      </c>
      <c r="AA20" s="12">
        <v>12.445911000000001</v>
      </c>
      <c r="AB20" s="12">
        <v>12.468126</v>
      </c>
      <c r="AC20" s="12">
        <v>12.502481</v>
      </c>
      <c r="AD20" s="12">
        <v>12.553697</v>
      </c>
      <c r="AE20" s="12">
        <v>12.612252</v>
      </c>
      <c r="AF20" s="12">
        <v>12.676990999999999</v>
      </c>
      <c r="AG20" s="12">
        <v>12.751096</v>
      </c>
      <c r="AH20" s="12">
        <v>12.834424</v>
      </c>
      <c r="AI20" s="12">
        <v>12.918331999999999</v>
      </c>
      <c r="AJ20" s="12">
        <v>13.008673</v>
      </c>
      <c r="AK20" s="12">
        <v>13.112384</v>
      </c>
      <c r="AL20" s="12">
        <v>13.218317000000001</v>
      </c>
      <c r="AM20" s="8">
        <v>-9.9869999999999994E-3</v>
      </c>
    </row>
    <row r="21" spans="1:39" ht="15" customHeight="1">
      <c r="A21" s="7" t="s">
        <v>495</v>
      </c>
      <c r="B21" s="10" t="s">
        <v>496</v>
      </c>
      <c r="C21" s="12">
        <v>858.76245100000006</v>
      </c>
      <c r="D21" s="12">
        <v>884.99597200000005</v>
      </c>
      <c r="E21" s="12">
        <v>931.558899</v>
      </c>
      <c r="F21" s="12">
        <v>923.336365</v>
      </c>
      <c r="G21" s="12">
        <v>911.23999000000003</v>
      </c>
      <c r="H21" s="12">
        <v>899.93328899999995</v>
      </c>
      <c r="I21" s="12">
        <v>892.25372300000004</v>
      </c>
      <c r="J21" s="12">
        <v>882.93359399999997</v>
      </c>
      <c r="K21" s="12">
        <v>872.29284700000005</v>
      </c>
      <c r="L21" s="12">
        <v>861.68658400000004</v>
      </c>
      <c r="M21" s="12">
        <v>854.90777600000001</v>
      </c>
      <c r="N21" s="12">
        <v>845.33654799999999</v>
      </c>
      <c r="O21" s="12">
        <v>839.36694299999999</v>
      </c>
      <c r="P21" s="12">
        <v>836.29461700000002</v>
      </c>
      <c r="Q21" s="12">
        <v>833.59966999999995</v>
      </c>
      <c r="R21" s="12">
        <v>830.53216599999996</v>
      </c>
      <c r="S21" s="12">
        <v>829.24066200000004</v>
      </c>
      <c r="T21" s="12">
        <v>827.64141800000004</v>
      </c>
      <c r="U21" s="12">
        <v>830.16253700000004</v>
      </c>
      <c r="V21" s="12">
        <v>835.37432899999999</v>
      </c>
      <c r="W21" s="12">
        <v>841.79461700000002</v>
      </c>
      <c r="X21" s="12">
        <v>847.64086899999995</v>
      </c>
      <c r="Y21" s="12">
        <v>855.34942599999999</v>
      </c>
      <c r="Z21" s="12">
        <v>865.71374500000002</v>
      </c>
      <c r="AA21" s="12">
        <v>873.12884499999996</v>
      </c>
      <c r="AB21" s="12">
        <v>881.57800299999997</v>
      </c>
      <c r="AC21" s="12">
        <v>890.69293200000004</v>
      </c>
      <c r="AD21" s="12">
        <v>901.11004600000001</v>
      </c>
      <c r="AE21" s="12">
        <v>913.87567100000001</v>
      </c>
      <c r="AF21" s="12">
        <v>926.26898200000005</v>
      </c>
      <c r="AG21" s="12">
        <v>939.04803500000003</v>
      </c>
      <c r="AH21" s="12">
        <v>953.32006799999999</v>
      </c>
      <c r="AI21" s="12">
        <v>966.41076699999996</v>
      </c>
      <c r="AJ21" s="12">
        <v>979.01452600000005</v>
      </c>
      <c r="AK21" s="12">
        <v>992.98168899999996</v>
      </c>
      <c r="AL21" s="12">
        <v>1007.277832</v>
      </c>
      <c r="AM21" s="8">
        <v>3.8140000000000001E-3</v>
      </c>
    </row>
    <row r="22" spans="1:39" ht="15" customHeight="1">
      <c r="A22" s="7" t="s">
        <v>497</v>
      </c>
      <c r="B22" s="10" t="s">
        <v>498</v>
      </c>
      <c r="C22" s="12">
        <v>263.085083</v>
      </c>
      <c r="D22" s="12">
        <v>264.82205199999999</v>
      </c>
      <c r="E22" s="12">
        <v>266.68804899999998</v>
      </c>
      <c r="F22" s="12">
        <v>268.55209400000001</v>
      </c>
      <c r="G22" s="12">
        <v>270.432434</v>
      </c>
      <c r="H22" s="12">
        <v>272.32449300000002</v>
      </c>
      <c r="I22" s="12">
        <v>274.22351099999997</v>
      </c>
      <c r="J22" s="12">
        <v>276.12719700000002</v>
      </c>
      <c r="K22" s="12">
        <v>278.03277600000001</v>
      </c>
      <c r="L22" s="12">
        <v>279.93795799999998</v>
      </c>
      <c r="M22" s="12">
        <v>281.83902</v>
      </c>
      <c r="N22" s="12">
        <v>283.73468000000003</v>
      </c>
      <c r="O22" s="12">
        <v>285.61679099999998</v>
      </c>
      <c r="P22" s="12">
        <v>287.48272700000001</v>
      </c>
      <c r="Q22" s="12">
        <v>289.329407</v>
      </c>
      <c r="R22" s="12">
        <v>291.15420499999999</v>
      </c>
      <c r="S22" s="12">
        <v>292.95565800000003</v>
      </c>
      <c r="T22" s="12">
        <v>294.73318499999999</v>
      </c>
      <c r="U22" s="12">
        <v>296.48681599999998</v>
      </c>
      <c r="V22" s="12">
        <v>298.216949</v>
      </c>
      <c r="W22" s="12">
        <v>299.92465199999998</v>
      </c>
      <c r="X22" s="12">
        <v>301.61279300000001</v>
      </c>
      <c r="Y22" s="12">
        <v>303.280914</v>
      </c>
      <c r="Z22" s="12">
        <v>304.93023699999998</v>
      </c>
      <c r="AA22" s="12">
        <v>306.56222500000001</v>
      </c>
      <c r="AB22" s="12">
        <v>308.178833</v>
      </c>
      <c r="AC22" s="12">
        <v>309.78308099999998</v>
      </c>
      <c r="AD22" s="12">
        <v>311.37734999999998</v>
      </c>
      <c r="AE22" s="12">
        <v>312.96447799999999</v>
      </c>
      <c r="AF22" s="12">
        <v>314.54757699999999</v>
      </c>
      <c r="AG22" s="12">
        <v>316.12994400000002</v>
      </c>
      <c r="AH22" s="12">
        <v>317.71890300000001</v>
      </c>
      <c r="AI22" s="12">
        <v>319.31869499999999</v>
      </c>
      <c r="AJ22" s="12">
        <v>320.930634</v>
      </c>
      <c r="AK22" s="12">
        <v>322.55746499999998</v>
      </c>
      <c r="AL22" s="12">
        <v>324.20114100000001</v>
      </c>
      <c r="AM22" s="8">
        <v>5.9680000000000002E-3</v>
      </c>
    </row>
    <row r="23" spans="1:39" ht="15" customHeight="1">
      <c r="A23" s="7" t="s">
        <v>499</v>
      </c>
      <c r="B23" s="10" t="s">
        <v>500</v>
      </c>
      <c r="C23" s="12">
        <v>107.60051</v>
      </c>
      <c r="D23" s="12">
        <v>107.764145</v>
      </c>
      <c r="E23" s="12">
        <v>107.984909</v>
      </c>
      <c r="F23" s="12">
        <v>108.207764</v>
      </c>
      <c r="G23" s="12">
        <v>108.441704</v>
      </c>
      <c r="H23" s="12">
        <v>108.684692</v>
      </c>
      <c r="I23" s="12">
        <v>108.934776</v>
      </c>
      <c r="J23" s="12">
        <v>109.19091</v>
      </c>
      <c r="K23" s="12">
        <v>109.451973</v>
      </c>
      <c r="L23" s="12">
        <v>109.717117</v>
      </c>
      <c r="M23" s="12">
        <v>109.98468</v>
      </c>
      <c r="N23" s="12">
        <v>110.253845</v>
      </c>
      <c r="O23" s="12">
        <v>110.521111</v>
      </c>
      <c r="P23" s="12">
        <v>110.78529399999999</v>
      </c>
      <c r="Q23" s="12">
        <v>111.044884</v>
      </c>
      <c r="R23" s="12">
        <v>111.298683</v>
      </c>
      <c r="S23" s="12">
        <v>111.545998</v>
      </c>
      <c r="T23" s="12">
        <v>111.786652</v>
      </c>
      <c r="U23" s="12">
        <v>112.020996</v>
      </c>
      <c r="V23" s="12">
        <v>112.249184</v>
      </c>
      <c r="W23" s="12">
        <v>112.47148900000001</v>
      </c>
      <c r="X23" s="12">
        <v>112.688416</v>
      </c>
      <c r="Y23" s="12">
        <v>112.899162</v>
      </c>
      <c r="Z23" s="12">
        <v>113.104004</v>
      </c>
      <c r="AA23" s="12">
        <v>113.303307</v>
      </c>
      <c r="AB23" s="12">
        <v>113.497711</v>
      </c>
      <c r="AC23" s="12">
        <v>113.68804900000001</v>
      </c>
      <c r="AD23" s="12">
        <v>113.875175</v>
      </c>
      <c r="AE23" s="12">
        <v>114.059853</v>
      </c>
      <c r="AF23" s="12">
        <v>114.243217</v>
      </c>
      <c r="AG23" s="12">
        <v>114.426529</v>
      </c>
      <c r="AH23" s="12">
        <v>114.61412799999999</v>
      </c>
      <c r="AI23" s="12">
        <v>114.810417</v>
      </c>
      <c r="AJ23" s="12">
        <v>115.015198</v>
      </c>
      <c r="AK23" s="12">
        <v>115.228447</v>
      </c>
      <c r="AL23" s="12">
        <v>115.450417</v>
      </c>
      <c r="AM23" s="8">
        <v>2.0279999999999999E-3</v>
      </c>
    </row>
    <row r="24" spans="1:39" ht="15" customHeight="1">
      <c r="A24" s="7" t="s">
        <v>501</v>
      </c>
      <c r="B24" s="10" t="s">
        <v>502</v>
      </c>
      <c r="C24" s="12">
        <v>31.639206000000001</v>
      </c>
      <c r="D24" s="12">
        <v>31.885719000000002</v>
      </c>
      <c r="E24" s="12">
        <v>32.145325</v>
      </c>
      <c r="F24" s="12">
        <v>32.402500000000003</v>
      </c>
      <c r="G24" s="12">
        <v>32.659354999999998</v>
      </c>
      <c r="H24" s="12">
        <v>32.915359000000002</v>
      </c>
      <c r="I24" s="12">
        <v>33.169891</v>
      </c>
      <c r="J24" s="12">
        <v>33.422733000000001</v>
      </c>
      <c r="K24" s="12">
        <v>33.673530999999997</v>
      </c>
      <c r="L24" s="12">
        <v>33.922012000000002</v>
      </c>
      <c r="M24" s="12">
        <v>34.167755</v>
      </c>
      <c r="N24" s="12">
        <v>34.410693999999999</v>
      </c>
      <c r="O24" s="12">
        <v>34.649895000000001</v>
      </c>
      <c r="P24" s="12">
        <v>34.885131999999999</v>
      </c>
      <c r="Q24" s="12">
        <v>35.116092999999999</v>
      </c>
      <c r="R24" s="12">
        <v>35.342593999999998</v>
      </c>
      <c r="S24" s="12">
        <v>35.564532999999997</v>
      </c>
      <c r="T24" s="12">
        <v>35.781844999999997</v>
      </c>
      <c r="U24" s="12">
        <v>35.994545000000002</v>
      </c>
      <c r="V24" s="12">
        <v>36.202731999999997</v>
      </c>
      <c r="W24" s="12">
        <v>36.406612000000003</v>
      </c>
      <c r="X24" s="12">
        <v>36.606613000000003</v>
      </c>
      <c r="Y24" s="12">
        <v>36.802860000000003</v>
      </c>
      <c r="Z24" s="12">
        <v>36.995499000000002</v>
      </c>
      <c r="AA24" s="12">
        <v>37.184803000000002</v>
      </c>
      <c r="AB24" s="12">
        <v>37.370941000000002</v>
      </c>
      <c r="AC24" s="12">
        <v>37.554454999999997</v>
      </c>
      <c r="AD24" s="12">
        <v>37.735626000000003</v>
      </c>
      <c r="AE24" s="12">
        <v>37.914852000000003</v>
      </c>
      <c r="AF24" s="12">
        <v>38.092525000000002</v>
      </c>
      <c r="AG24" s="12">
        <v>38.268974</v>
      </c>
      <c r="AH24" s="12">
        <v>38.444777999999999</v>
      </c>
      <c r="AI24" s="12">
        <v>38.619961000000004</v>
      </c>
      <c r="AJ24" s="12">
        <v>38.794719999999998</v>
      </c>
      <c r="AK24" s="12">
        <v>38.969642999999998</v>
      </c>
      <c r="AL24" s="12">
        <v>39.145007999999997</v>
      </c>
      <c r="AM24" s="8">
        <v>6.051E-3</v>
      </c>
    </row>
    <row r="25" spans="1:39" ht="15" customHeight="1">
      <c r="A25" s="7" t="s">
        <v>503</v>
      </c>
      <c r="B25" s="10" t="s">
        <v>504</v>
      </c>
      <c r="C25" s="12">
        <v>123.84538999999999</v>
      </c>
      <c r="D25" s="12">
        <v>125.17216500000001</v>
      </c>
      <c r="E25" s="12">
        <v>126.557816</v>
      </c>
      <c r="F25" s="12">
        <v>127.941818</v>
      </c>
      <c r="G25" s="12">
        <v>129.33135999999999</v>
      </c>
      <c r="H25" s="12">
        <v>130.72444200000001</v>
      </c>
      <c r="I25" s="12">
        <v>132.11883499999999</v>
      </c>
      <c r="J25" s="12">
        <v>133.513565</v>
      </c>
      <c r="K25" s="12">
        <v>134.90728799999999</v>
      </c>
      <c r="L25" s="12">
        <v>136.29882799999999</v>
      </c>
      <c r="M25" s="12">
        <v>137.68658400000001</v>
      </c>
      <c r="N25" s="12">
        <v>139.070145</v>
      </c>
      <c r="O25" s="12">
        <v>140.445786</v>
      </c>
      <c r="P25" s="12">
        <v>141.81234699999999</v>
      </c>
      <c r="Q25" s="12">
        <v>143.16842700000001</v>
      </c>
      <c r="R25" s="12">
        <v>144.51293899999999</v>
      </c>
      <c r="S25" s="12">
        <v>145.84515400000001</v>
      </c>
      <c r="T25" s="12">
        <v>147.164658</v>
      </c>
      <c r="U25" s="12">
        <v>148.471237</v>
      </c>
      <c r="V25" s="12">
        <v>149.76503</v>
      </c>
      <c r="W25" s="12">
        <v>151.04658499999999</v>
      </c>
      <c r="X25" s="12">
        <v>152.317734</v>
      </c>
      <c r="Y25" s="12">
        <v>153.57888800000001</v>
      </c>
      <c r="Z25" s="12">
        <v>154.83068800000001</v>
      </c>
      <c r="AA25" s="12">
        <v>156.07409699999999</v>
      </c>
      <c r="AB25" s="12">
        <v>157.31019599999999</v>
      </c>
      <c r="AC25" s="12">
        <v>158.54057299999999</v>
      </c>
      <c r="AD25" s="12">
        <v>159.766525</v>
      </c>
      <c r="AE25" s="12">
        <v>160.989746</v>
      </c>
      <c r="AF25" s="12">
        <v>162.211838</v>
      </c>
      <c r="AG25" s="12">
        <v>163.434448</v>
      </c>
      <c r="AH25" s="12">
        <v>164.65997300000001</v>
      </c>
      <c r="AI25" s="12">
        <v>165.88832099999999</v>
      </c>
      <c r="AJ25" s="12">
        <v>167.12068199999999</v>
      </c>
      <c r="AK25" s="12">
        <v>168.359375</v>
      </c>
      <c r="AL25" s="12">
        <v>169.605728</v>
      </c>
      <c r="AM25" s="8">
        <v>8.9750000000000003E-3</v>
      </c>
    </row>
    <row r="26" spans="1:39" ht="15" customHeight="1">
      <c r="A26" s="7" t="s">
        <v>505</v>
      </c>
      <c r="B26" s="10" t="s">
        <v>506</v>
      </c>
      <c r="C26" s="12">
        <v>5548.3652339999999</v>
      </c>
      <c r="D26" s="12">
        <v>5468.7246089999999</v>
      </c>
      <c r="E26" s="12">
        <v>5623.3955079999996</v>
      </c>
      <c r="F26" s="12">
        <v>5644.5996089999999</v>
      </c>
      <c r="G26" s="12">
        <v>5650.1025390000004</v>
      </c>
      <c r="H26" s="12">
        <v>5676.7661129999997</v>
      </c>
      <c r="I26" s="12">
        <v>5720.2163090000004</v>
      </c>
      <c r="J26" s="12">
        <v>5750.3051759999998</v>
      </c>
      <c r="K26" s="12">
        <v>5769.7436520000001</v>
      </c>
      <c r="L26" s="12">
        <v>5770.7255859999996</v>
      </c>
      <c r="M26" s="12">
        <v>5728.6416019999997</v>
      </c>
      <c r="N26" s="12">
        <v>5654.3310549999997</v>
      </c>
      <c r="O26" s="12">
        <v>5592.5415039999998</v>
      </c>
      <c r="P26" s="12">
        <v>5535.3657229999999</v>
      </c>
      <c r="Q26" s="12">
        <v>5480.7548829999996</v>
      </c>
      <c r="R26" s="12">
        <v>5428.9804690000001</v>
      </c>
      <c r="S26" s="12">
        <v>5379.3129879999997</v>
      </c>
      <c r="T26" s="12">
        <v>5332.8808589999999</v>
      </c>
      <c r="U26" s="12">
        <v>5314.7714839999999</v>
      </c>
      <c r="V26" s="12">
        <v>5318.5756840000004</v>
      </c>
      <c r="W26" s="12">
        <v>5334.2871089999999</v>
      </c>
      <c r="X26" s="12">
        <v>5351.7558589999999</v>
      </c>
      <c r="Y26" s="12">
        <v>5384.908203</v>
      </c>
      <c r="Z26" s="12">
        <v>5433.689453</v>
      </c>
      <c r="AA26" s="12">
        <v>5475.1972660000001</v>
      </c>
      <c r="AB26" s="12">
        <v>5513.28125</v>
      </c>
      <c r="AC26" s="12">
        <v>5565.0722660000001</v>
      </c>
      <c r="AD26" s="12">
        <v>5624.9697269999997</v>
      </c>
      <c r="AE26" s="12">
        <v>5699.9892579999996</v>
      </c>
      <c r="AF26" s="12">
        <v>5776.720703</v>
      </c>
      <c r="AG26" s="12">
        <v>5851.4677730000003</v>
      </c>
      <c r="AH26" s="12">
        <v>5931.4438479999999</v>
      </c>
      <c r="AI26" s="12">
        <v>6006.8271480000003</v>
      </c>
      <c r="AJ26" s="12">
        <v>6082.8320309999999</v>
      </c>
      <c r="AK26" s="12">
        <v>6170.4726559999999</v>
      </c>
      <c r="AL26" s="12">
        <v>6261.7651370000003</v>
      </c>
      <c r="AM26" s="8">
        <v>3.9909999999999998E-3</v>
      </c>
    </row>
    <row r="27" spans="1:39" ht="15" customHeight="1">
      <c r="A27" s="7" t="s">
        <v>507</v>
      </c>
      <c r="B27" s="10" t="s">
        <v>508</v>
      </c>
      <c r="C27" s="12">
        <v>1471.6791989999999</v>
      </c>
      <c r="D27" s="12">
        <v>1456.3000489999999</v>
      </c>
      <c r="E27" s="12">
        <v>1509.80188</v>
      </c>
      <c r="F27" s="12">
        <v>1527.1098629999999</v>
      </c>
      <c r="G27" s="12">
        <v>1544.057861</v>
      </c>
      <c r="H27" s="12">
        <v>1575.027832</v>
      </c>
      <c r="I27" s="12">
        <v>1612.6256100000001</v>
      </c>
      <c r="J27" s="12">
        <v>1648.8585210000001</v>
      </c>
      <c r="K27" s="12">
        <v>1685.736328</v>
      </c>
      <c r="L27" s="12">
        <v>1713.9868160000001</v>
      </c>
      <c r="M27" s="12">
        <v>1726.2344969999999</v>
      </c>
      <c r="N27" s="12">
        <v>1728.104736</v>
      </c>
      <c r="O27" s="12">
        <v>1734.080811</v>
      </c>
      <c r="P27" s="12">
        <v>1740.5257570000001</v>
      </c>
      <c r="Q27" s="12">
        <v>1746.3522949999999</v>
      </c>
      <c r="R27" s="12">
        <v>1746.075439</v>
      </c>
      <c r="S27" s="12">
        <v>1748.314087</v>
      </c>
      <c r="T27" s="12">
        <v>1745.7242429999999</v>
      </c>
      <c r="U27" s="12">
        <v>1750.943115</v>
      </c>
      <c r="V27" s="12">
        <v>1760.6591800000001</v>
      </c>
      <c r="W27" s="12">
        <v>1770.650635</v>
      </c>
      <c r="X27" s="12">
        <v>1781.330811</v>
      </c>
      <c r="Y27" s="12">
        <v>1794.7641599999999</v>
      </c>
      <c r="Z27" s="12">
        <v>1814.8820800000001</v>
      </c>
      <c r="AA27" s="12">
        <v>1827.899658</v>
      </c>
      <c r="AB27" s="12">
        <v>1847.4293210000001</v>
      </c>
      <c r="AC27" s="12">
        <v>1865.2421879999999</v>
      </c>
      <c r="AD27" s="12">
        <v>1888.690063</v>
      </c>
      <c r="AE27" s="12">
        <v>1917.098389</v>
      </c>
      <c r="AF27" s="12">
        <v>1944.390259</v>
      </c>
      <c r="AG27" s="12">
        <v>1971.5816649999999</v>
      </c>
      <c r="AH27" s="12">
        <v>2002.510376</v>
      </c>
      <c r="AI27" s="12">
        <v>2032.450073</v>
      </c>
      <c r="AJ27" s="12">
        <v>2063.9106449999999</v>
      </c>
      <c r="AK27" s="12">
        <v>2099.5407709999999</v>
      </c>
      <c r="AL27" s="12">
        <v>2135.7993160000001</v>
      </c>
      <c r="AM27" s="8">
        <v>1.1327E-2</v>
      </c>
    </row>
    <row r="28" spans="1:39" ht="15" customHeight="1">
      <c r="A28" s="7" t="s">
        <v>509</v>
      </c>
      <c r="B28" s="10" t="s">
        <v>510</v>
      </c>
      <c r="C28" s="12">
        <v>4076.6857909999999</v>
      </c>
      <c r="D28" s="12">
        <v>4012.4248050000001</v>
      </c>
      <c r="E28" s="12">
        <v>4113.59375</v>
      </c>
      <c r="F28" s="12">
        <v>4117.4897460000002</v>
      </c>
      <c r="G28" s="12">
        <v>4106.044922</v>
      </c>
      <c r="H28" s="12">
        <v>4101.7382809999999</v>
      </c>
      <c r="I28" s="12">
        <v>4107.5908200000003</v>
      </c>
      <c r="J28" s="12">
        <v>4101.4467770000001</v>
      </c>
      <c r="K28" s="12">
        <v>4084.0073240000002</v>
      </c>
      <c r="L28" s="12">
        <v>4056.7387699999999</v>
      </c>
      <c r="M28" s="12">
        <v>4002.406982</v>
      </c>
      <c r="N28" s="12">
        <v>3926.2260740000002</v>
      </c>
      <c r="O28" s="12">
        <v>3858.460693</v>
      </c>
      <c r="P28" s="12">
        <v>3794.8398440000001</v>
      </c>
      <c r="Q28" s="12">
        <v>3734.4023440000001</v>
      </c>
      <c r="R28" s="12">
        <v>3682.905029</v>
      </c>
      <c r="S28" s="12">
        <v>3630.9990229999999</v>
      </c>
      <c r="T28" s="12">
        <v>3587.1564939999998</v>
      </c>
      <c r="U28" s="12">
        <v>3563.8286130000001</v>
      </c>
      <c r="V28" s="12">
        <v>3557.9165039999998</v>
      </c>
      <c r="W28" s="12">
        <v>3563.6364749999998</v>
      </c>
      <c r="X28" s="12">
        <v>3570.4250489999999</v>
      </c>
      <c r="Y28" s="12">
        <v>3590.1437989999999</v>
      </c>
      <c r="Z28" s="12">
        <v>3618.8076169999999</v>
      </c>
      <c r="AA28" s="12">
        <v>3647.297607</v>
      </c>
      <c r="AB28" s="12">
        <v>3665.851807</v>
      </c>
      <c r="AC28" s="12">
        <v>3699.8303219999998</v>
      </c>
      <c r="AD28" s="12">
        <v>3736.2797850000002</v>
      </c>
      <c r="AE28" s="12">
        <v>3782.890625</v>
      </c>
      <c r="AF28" s="12">
        <v>3832.3303219999998</v>
      </c>
      <c r="AG28" s="12">
        <v>3879.8859859999998</v>
      </c>
      <c r="AH28" s="12">
        <v>3928.9333499999998</v>
      </c>
      <c r="AI28" s="12">
        <v>3974.3771969999998</v>
      </c>
      <c r="AJ28" s="12">
        <v>4018.9213869999999</v>
      </c>
      <c r="AK28" s="12">
        <v>4070.9321289999998</v>
      </c>
      <c r="AL28" s="12">
        <v>4125.9658200000003</v>
      </c>
      <c r="AM28" s="8">
        <v>8.2100000000000001E-4</v>
      </c>
    </row>
    <row r="30" spans="1:39" ht="15" customHeight="1">
      <c r="B30" s="6" t="s">
        <v>511</v>
      </c>
    </row>
    <row r="31" spans="1:39" ht="15" customHeight="1">
      <c r="A31" s="7" t="s">
        <v>512</v>
      </c>
      <c r="B31" s="10" t="s">
        <v>513</v>
      </c>
      <c r="C31" s="12">
        <v>2363.2036130000001</v>
      </c>
      <c r="D31" s="12">
        <v>2364.545654</v>
      </c>
      <c r="E31" s="12">
        <v>2411.6201169999999</v>
      </c>
      <c r="F31" s="12">
        <v>2461.0971679999998</v>
      </c>
      <c r="G31" s="12">
        <v>2504.2761230000001</v>
      </c>
      <c r="H31" s="12">
        <v>2555.0478520000001</v>
      </c>
      <c r="I31" s="12">
        <v>2614.154297</v>
      </c>
      <c r="J31" s="12">
        <v>2671.8027339999999</v>
      </c>
      <c r="K31" s="12">
        <v>2724.5358890000002</v>
      </c>
      <c r="L31" s="12">
        <v>2777.5817870000001</v>
      </c>
      <c r="M31" s="12">
        <v>2828.1518550000001</v>
      </c>
      <c r="N31" s="12">
        <v>2872.1345209999999</v>
      </c>
      <c r="O31" s="12">
        <v>2918.7546390000002</v>
      </c>
      <c r="P31" s="12">
        <v>2970.6655270000001</v>
      </c>
      <c r="Q31" s="12">
        <v>3017.8129880000001</v>
      </c>
      <c r="R31" s="12">
        <v>3057.546143</v>
      </c>
      <c r="S31" s="12">
        <v>3095.9123540000001</v>
      </c>
      <c r="T31" s="12">
        <v>3137.2360840000001</v>
      </c>
      <c r="U31" s="12">
        <v>3184.4528810000002</v>
      </c>
      <c r="V31" s="12">
        <v>3234.2717290000001</v>
      </c>
      <c r="W31" s="12">
        <v>3285.4135740000002</v>
      </c>
      <c r="X31" s="12">
        <v>3336.3256839999999</v>
      </c>
      <c r="Y31" s="12">
        <v>3386.852539</v>
      </c>
      <c r="Z31" s="12">
        <v>3442.1979980000001</v>
      </c>
      <c r="AA31" s="12">
        <v>3493.9897460000002</v>
      </c>
      <c r="AB31" s="12">
        <v>3542.2155760000001</v>
      </c>
      <c r="AC31" s="12">
        <v>3590.72876</v>
      </c>
      <c r="AD31" s="12">
        <v>3641.6052249999998</v>
      </c>
      <c r="AE31" s="12">
        <v>3693.091797</v>
      </c>
      <c r="AF31" s="12">
        <v>3744.6784670000002</v>
      </c>
      <c r="AG31" s="12">
        <v>3798.1071780000002</v>
      </c>
      <c r="AH31" s="12">
        <v>3851.6328119999998</v>
      </c>
      <c r="AI31" s="12">
        <v>3900.724365</v>
      </c>
      <c r="AJ31" s="12">
        <v>3947.9379880000001</v>
      </c>
      <c r="AK31" s="12">
        <v>3997.8728030000002</v>
      </c>
      <c r="AL31" s="12">
        <v>4047.2485350000002</v>
      </c>
      <c r="AM31" s="8">
        <v>1.5932999999999999E-2</v>
      </c>
    </row>
    <row r="32" spans="1:39" ht="15" customHeight="1">
      <c r="A32" s="7" t="s">
        <v>514</v>
      </c>
      <c r="B32" s="10" t="s">
        <v>515</v>
      </c>
      <c r="C32" s="12">
        <v>132.64382900000001</v>
      </c>
      <c r="D32" s="12">
        <v>134.07951399999999</v>
      </c>
      <c r="E32" s="12">
        <v>136.28843699999999</v>
      </c>
      <c r="F32" s="12">
        <v>138.617538</v>
      </c>
      <c r="G32" s="12">
        <v>140.65147400000001</v>
      </c>
      <c r="H32" s="12">
        <v>143.050781</v>
      </c>
      <c r="I32" s="12">
        <v>145.84993</v>
      </c>
      <c r="J32" s="12">
        <v>148.582504</v>
      </c>
      <c r="K32" s="12">
        <v>151.083237</v>
      </c>
      <c r="L32" s="12">
        <v>153.600525</v>
      </c>
      <c r="M32" s="12">
        <v>156.00145000000001</v>
      </c>
      <c r="N32" s="12">
        <v>158.089966</v>
      </c>
      <c r="O32" s="12">
        <v>160.30502300000001</v>
      </c>
      <c r="P32" s="12">
        <v>162.77293399999999</v>
      </c>
      <c r="Q32" s="12">
        <v>165.014771</v>
      </c>
      <c r="R32" s="12">
        <v>166.90394599999999</v>
      </c>
      <c r="S32" s="12">
        <v>168.72868299999999</v>
      </c>
      <c r="T32" s="12">
        <v>170.69447299999999</v>
      </c>
      <c r="U32" s="12">
        <v>172.94134500000001</v>
      </c>
      <c r="V32" s="12">
        <v>175.31230199999999</v>
      </c>
      <c r="W32" s="12">
        <v>177.74671900000001</v>
      </c>
      <c r="X32" s="12">
        <v>180.17010500000001</v>
      </c>
      <c r="Y32" s="12">
        <v>182.575333</v>
      </c>
      <c r="Z32" s="12">
        <v>185.21019000000001</v>
      </c>
      <c r="AA32" s="12">
        <v>187.67596399999999</v>
      </c>
      <c r="AB32" s="12">
        <v>189.97216800000001</v>
      </c>
      <c r="AC32" s="12">
        <v>192.28185999999999</v>
      </c>
      <c r="AD32" s="12">
        <v>194.704407</v>
      </c>
      <c r="AE32" s="12">
        <v>197.155823</v>
      </c>
      <c r="AF32" s="12">
        <v>199.61215200000001</v>
      </c>
      <c r="AG32" s="12">
        <v>202.15617399999999</v>
      </c>
      <c r="AH32" s="12">
        <v>204.70486500000001</v>
      </c>
      <c r="AI32" s="12">
        <v>207.04238900000001</v>
      </c>
      <c r="AJ32" s="12">
        <v>209.29058800000001</v>
      </c>
      <c r="AK32" s="12">
        <v>211.668442</v>
      </c>
      <c r="AL32" s="12">
        <v>214.01968400000001</v>
      </c>
      <c r="AM32" s="8">
        <v>1.3849E-2</v>
      </c>
    </row>
    <row r="33" spans="1:39" ht="15" customHeight="1">
      <c r="A33" s="7" t="s">
        <v>516</v>
      </c>
      <c r="B33" s="10" t="s">
        <v>517</v>
      </c>
      <c r="C33" s="12">
        <v>1456.065186</v>
      </c>
      <c r="D33" s="12">
        <v>1459.378418</v>
      </c>
      <c r="E33" s="12">
        <v>1487.0902100000001</v>
      </c>
      <c r="F33" s="12">
        <v>1518.159058</v>
      </c>
      <c r="G33" s="12">
        <v>1543.879639</v>
      </c>
      <c r="H33" s="12">
        <v>1571.931519</v>
      </c>
      <c r="I33" s="12">
        <v>1603.8630370000001</v>
      </c>
      <c r="J33" s="12">
        <v>1635.3054199999999</v>
      </c>
      <c r="K33" s="12">
        <v>1663.690552</v>
      </c>
      <c r="L33" s="12">
        <v>1691.794678</v>
      </c>
      <c r="M33" s="12">
        <v>1718.715698</v>
      </c>
      <c r="N33" s="12">
        <v>1741.884399</v>
      </c>
      <c r="O33" s="12">
        <v>1766.0119629999999</v>
      </c>
      <c r="P33" s="12">
        <v>1792.993164</v>
      </c>
      <c r="Q33" s="12">
        <v>1817.2993160000001</v>
      </c>
      <c r="R33" s="12">
        <v>1837.139404</v>
      </c>
      <c r="S33" s="12">
        <v>1855.760986</v>
      </c>
      <c r="T33" s="12">
        <v>1875.9541019999999</v>
      </c>
      <c r="U33" s="12">
        <v>1898.9445800000001</v>
      </c>
      <c r="V33" s="12">
        <v>1923.8304439999999</v>
      </c>
      <c r="W33" s="12">
        <v>1949.5421140000001</v>
      </c>
      <c r="X33" s="12">
        <v>1975.3538820000001</v>
      </c>
      <c r="Y33" s="12">
        <v>2000.209351</v>
      </c>
      <c r="Z33" s="12">
        <v>2027.904053</v>
      </c>
      <c r="AA33" s="12">
        <v>2053.8149410000001</v>
      </c>
      <c r="AB33" s="12">
        <v>2077.3554690000001</v>
      </c>
      <c r="AC33" s="12">
        <v>2100.5402829999998</v>
      </c>
      <c r="AD33" s="12">
        <v>2124.9514159999999</v>
      </c>
      <c r="AE33" s="12">
        <v>2149.7565920000002</v>
      </c>
      <c r="AF33" s="12">
        <v>2174.5795899999998</v>
      </c>
      <c r="AG33" s="12">
        <v>2200.2890619999998</v>
      </c>
      <c r="AH33" s="12">
        <v>2225.8759770000001</v>
      </c>
      <c r="AI33" s="12">
        <v>2248.94751</v>
      </c>
      <c r="AJ33" s="12">
        <v>2270.6345209999999</v>
      </c>
      <c r="AK33" s="12">
        <v>2293.6408689999998</v>
      </c>
      <c r="AL33" s="12">
        <v>2316.3176269999999</v>
      </c>
      <c r="AM33" s="8">
        <v>1.3679999999999999E-2</v>
      </c>
    </row>
    <row r="34" spans="1:39" ht="15" customHeight="1">
      <c r="A34" s="7" t="s">
        <v>518</v>
      </c>
      <c r="B34" s="10" t="s">
        <v>519</v>
      </c>
      <c r="C34" s="12">
        <v>641.613159</v>
      </c>
      <c r="D34" s="12">
        <v>638.61267099999998</v>
      </c>
      <c r="E34" s="12">
        <v>657.61993399999994</v>
      </c>
      <c r="F34" s="12">
        <v>678.35919200000001</v>
      </c>
      <c r="G34" s="12">
        <v>696.80499299999997</v>
      </c>
      <c r="H34" s="12">
        <v>716.51049799999998</v>
      </c>
      <c r="I34" s="12">
        <v>738.25964399999998</v>
      </c>
      <c r="J34" s="12">
        <v>760.03686500000003</v>
      </c>
      <c r="K34" s="12">
        <v>780.604736</v>
      </c>
      <c r="L34" s="12">
        <v>801.28753700000004</v>
      </c>
      <c r="M34" s="12">
        <v>821.64434800000004</v>
      </c>
      <c r="N34" s="12">
        <v>840.39538600000003</v>
      </c>
      <c r="O34" s="12">
        <v>859.87957800000004</v>
      </c>
      <c r="P34" s="12">
        <v>881.08947799999999</v>
      </c>
      <c r="Q34" s="12">
        <v>901.22259499999996</v>
      </c>
      <c r="R34" s="12">
        <v>919.30517599999996</v>
      </c>
      <c r="S34" s="12">
        <v>936.98242200000004</v>
      </c>
      <c r="T34" s="12">
        <v>955.72955300000001</v>
      </c>
      <c r="U34" s="12">
        <v>976.22515899999996</v>
      </c>
      <c r="V34" s="12">
        <v>998.02282700000001</v>
      </c>
      <c r="W34" s="12">
        <v>1020.576599</v>
      </c>
      <c r="X34" s="12">
        <v>1043.505371</v>
      </c>
      <c r="Y34" s="12">
        <v>1066.165894</v>
      </c>
      <c r="Z34" s="12">
        <v>1090.4576420000001</v>
      </c>
      <c r="AA34" s="12">
        <v>1114.104736</v>
      </c>
      <c r="AB34" s="12">
        <v>1136.756592</v>
      </c>
      <c r="AC34" s="12">
        <v>1159.56665</v>
      </c>
      <c r="AD34" s="12">
        <v>1183.4091800000001</v>
      </c>
      <c r="AE34" s="12">
        <v>1207.8237300000001</v>
      </c>
      <c r="AF34" s="12">
        <v>1232.5858149999999</v>
      </c>
      <c r="AG34" s="12">
        <v>1258.2208250000001</v>
      </c>
      <c r="AH34" s="12">
        <v>1284.1401370000001</v>
      </c>
      <c r="AI34" s="12">
        <v>1308.89978</v>
      </c>
      <c r="AJ34" s="12">
        <v>1333.1527100000001</v>
      </c>
      <c r="AK34" s="12">
        <v>1358.548828</v>
      </c>
      <c r="AL34" s="12">
        <v>1384.094971</v>
      </c>
      <c r="AM34" s="8">
        <v>2.3011E-2</v>
      </c>
    </row>
    <row r="35" spans="1:39" ht="15" customHeight="1">
      <c r="A35" s="7" t="s">
        <v>520</v>
      </c>
      <c r="B35" s="10" t="s">
        <v>521</v>
      </c>
      <c r="C35" s="12">
        <v>132.881393</v>
      </c>
      <c r="D35" s="12">
        <v>132.475067</v>
      </c>
      <c r="E35" s="12">
        <v>130.621689</v>
      </c>
      <c r="F35" s="12">
        <v>125.96154</v>
      </c>
      <c r="G35" s="12">
        <v>122.940056</v>
      </c>
      <c r="H35" s="12">
        <v>123.555122</v>
      </c>
      <c r="I35" s="12">
        <v>126.181641</v>
      </c>
      <c r="J35" s="12">
        <v>127.87784600000001</v>
      </c>
      <c r="K35" s="12">
        <v>129.157364</v>
      </c>
      <c r="L35" s="12">
        <v>130.898911</v>
      </c>
      <c r="M35" s="12">
        <v>131.79029800000001</v>
      </c>
      <c r="N35" s="12">
        <v>131.76486199999999</v>
      </c>
      <c r="O35" s="12">
        <v>132.557999</v>
      </c>
      <c r="P35" s="12">
        <v>133.810059</v>
      </c>
      <c r="Q35" s="12">
        <v>134.276321</v>
      </c>
      <c r="R35" s="12">
        <v>134.19750999999999</v>
      </c>
      <c r="S35" s="12">
        <v>134.44021599999999</v>
      </c>
      <c r="T35" s="12">
        <v>134.85789500000001</v>
      </c>
      <c r="U35" s="12">
        <v>136.341736</v>
      </c>
      <c r="V35" s="12">
        <v>137.10623200000001</v>
      </c>
      <c r="W35" s="12">
        <v>137.548157</v>
      </c>
      <c r="X35" s="12">
        <v>137.296356</v>
      </c>
      <c r="Y35" s="12">
        <v>137.90181000000001</v>
      </c>
      <c r="Z35" s="12">
        <v>138.62622099999999</v>
      </c>
      <c r="AA35" s="12">
        <v>138.394104</v>
      </c>
      <c r="AB35" s="12">
        <v>138.131393</v>
      </c>
      <c r="AC35" s="12">
        <v>138.33985899999999</v>
      </c>
      <c r="AD35" s="12">
        <v>138.54020700000001</v>
      </c>
      <c r="AE35" s="12">
        <v>138.355774</v>
      </c>
      <c r="AF35" s="12">
        <v>137.90115399999999</v>
      </c>
      <c r="AG35" s="12">
        <v>137.44126900000001</v>
      </c>
      <c r="AH35" s="12">
        <v>136.911911</v>
      </c>
      <c r="AI35" s="12">
        <v>135.83474699999999</v>
      </c>
      <c r="AJ35" s="12">
        <v>134.86042800000001</v>
      </c>
      <c r="AK35" s="12">
        <v>134.01470900000001</v>
      </c>
      <c r="AL35" s="12">
        <v>132.816193</v>
      </c>
      <c r="AM35" s="8">
        <v>7.6000000000000004E-5</v>
      </c>
    </row>
    <row r="36" spans="1:39" ht="15" customHeight="1">
      <c r="A36" s="7" t="s">
        <v>522</v>
      </c>
      <c r="B36" s="10" t="s">
        <v>523</v>
      </c>
      <c r="C36" s="12">
        <v>1031.91272</v>
      </c>
      <c r="D36" s="12">
        <v>1159.524048</v>
      </c>
      <c r="E36" s="12">
        <v>1035.846802</v>
      </c>
      <c r="F36" s="12">
        <v>1042.9332280000001</v>
      </c>
      <c r="G36" s="12">
        <v>1057.7897949999999</v>
      </c>
      <c r="H36" s="12">
        <v>1031.4945070000001</v>
      </c>
      <c r="I36" s="12">
        <v>1041.154663</v>
      </c>
      <c r="J36" s="12">
        <v>1051.0318600000001</v>
      </c>
      <c r="K36" s="12">
        <v>1061.7867429999999</v>
      </c>
      <c r="L36" s="12">
        <v>1073.3237300000001</v>
      </c>
      <c r="M36" s="12">
        <v>1083.4445800000001</v>
      </c>
      <c r="N36" s="12">
        <v>1093.1297609999999</v>
      </c>
      <c r="O36" s="12">
        <v>1102.930908</v>
      </c>
      <c r="P36" s="12">
        <v>1111.272095</v>
      </c>
      <c r="Q36" s="12">
        <v>1120.4388429999999</v>
      </c>
      <c r="R36" s="12">
        <v>1130.8435059999999</v>
      </c>
      <c r="S36" s="12">
        <v>1142.644043</v>
      </c>
      <c r="T36" s="12">
        <v>1153.8461910000001</v>
      </c>
      <c r="U36" s="12">
        <v>1167.2823490000001</v>
      </c>
      <c r="V36" s="12">
        <v>1180.842163</v>
      </c>
      <c r="W36" s="12">
        <v>1194.964111</v>
      </c>
      <c r="X36" s="12">
        <v>1203.516357</v>
      </c>
      <c r="Y36" s="12">
        <v>1211.8695070000001</v>
      </c>
      <c r="Z36" s="12">
        <v>1218.3448490000001</v>
      </c>
      <c r="AA36" s="12">
        <v>1226.864746</v>
      </c>
      <c r="AB36" s="12">
        <v>1234.562866</v>
      </c>
      <c r="AC36" s="12">
        <v>1241.959351</v>
      </c>
      <c r="AD36" s="12">
        <v>1250.5485839999999</v>
      </c>
      <c r="AE36" s="12">
        <v>1259.3165280000001</v>
      </c>
      <c r="AF36" s="12">
        <v>1269.2463379999999</v>
      </c>
      <c r="AG36" s="12">
        <v>1278.921875</v>
      </c>
      <c r="AH36" s="12">
        <v>1287.748413</v>
      </c>
      <c r="AI36" s="12">
        <v>1297.2041019999999</v>
      </c>
      <c r="AJ36" s="12">
        <v>1305.304443</v>
      </c>
      <c r="AK36" s="12">
        <v>1314.8330080000001</v>
      </c>
      <c r="AL36" s="12">
        <v>1324.5051269999999</v>
      </c>
      <c r="AM36" s="8">
        <v>3.9199999999999999E-3</v>
      </c>
    </row>
    <row r="37" spans="1:39" ht="15" customHeight="1">
      <c r="A37" s="7" t="s">
        <v>524</v>
      </c>
      <c r="B37" s="10" t="s">
        <v>525</v>
      </c>
      <c r="C37" s="12">
        <v>785.001892</v>
      </c>
      <c r="D37" s="12">
        <v>907.73681599999998</v>
      </c>
      <c r="E37" s="12">
        <v>780.03967299999999</v>
      </c>
      <c r="F37" s="12">
        <v>782.98913600000003</v>
      </c>
      <c r="G37" s="12">
        <v>794.36102300000005</v>
      </c>
      <c r="H37" s="12">
        <v>764.788635</v>
      </c>
      <c r="I37" s="12">
        <v>771.34643600000004</v>
      </c>
      <c r="J37" s="12">
        <v>778.43518100000006</v>
      </c>
      <c r="K37" s="12">
        <v>786.51709000000005</v>
      </c>
      <c r="L37" s="12">
        <v>795.45593299999996</v>
      </c>
      <c r="M37" s="12">
        <v>803.18109100000004</v>
      </c>
      <c r="N37" s="12">
        <v>810.61181599999998</v>
      </c>
      <c r="O37" s="12">
        <v>818.13543700000002</v>
      </c>
      <c r="P37" s="12">
        <v>824.06536900000003</v>
      </c>
      <c r="Q37" s="12">
        <v>830.98657200000002</v>
      </c>
      <c r="R37" s="12">
        <v>839.41156000000001</v>
      </c>
      <c r="S37" s="12">
        <v>849.36236599999995</v>
      </c>
      <c r="T37" s="12">
        <v>858.78845200000001</v>
      </c>
      <c r="U37" s="12">
        <v>870.29632600000002</v>
      </c>
      <c r="V37" s="12">
        <v>882.01208499999996</v>
      </c>
      <c r="W37" s="12">
        <v>894.29559300000005</v>
      </c>
      <c r="X37" s="12">
        <v>901.211365</v>
      </c>
      <c r="Y37" s="12">
        <v>907.86444100000006</v>
      </c>
      <c r="Z37" s="12">
        <v>912.63476600000001</v>
      </c>
      <c r="AA37" s="12">
        <v>919.61505099999999</v>
      </c>
      <c r="AB37" s="12">
        <v>925.83093299999996</v>
      </c>
      <c r="AC37" s="12">
        <v>931.75750700000003</v>
      </c>
      <c r="AD37" s="12">
        <v>938.83032200000002</v>
      </c>
      <c r="AE37" s="12">
        <v>946.08166500000004</v>
      </c>
      <c r="AF37" s="12">
        <v>954.51605199999995</v>
      </c>
      <c r="AG37" s="12">
        <v>962.69897500000002</v>
      </c>
      <c r="AH37" s="12">
        <v>970.06115699999998</v>
      </c>
      <c r="AI37" s="12">
        <v>978.14038100000005</v>
      </c>
      <c r="AJ37" s="12">
        <v>984.81140100000005</v>
      </c>
      <c r="AK37" s="12">
        <v>992.90405299999998</v>
      </c>
      <c r="AL37" s="12">
        <v>1001.222656</v>
      </c>
      <c r="AM37" s="8">
        <v>2.8869999999999998E-3</v>
      </c>
    </row>
    <row r="38" spans="1:39" ht="15" customHeight="1">
      <c r="A38" s="7" t="s">
        <v>526</v>
      </c>
      <c r="B38" s="10" t="s">
        <v>527</v>
      </c>
      <c r="C38" s="12">
        <v>102.03630800000001</v>
      </c>
      <c r="D38" s="12">
        <v>99.306434999999993</v>
      </c>
      <c r="E38" s="12">
        <v>97.980164000000002</v>
      </c>
      <c r="F38" s="12">
        <v>95.565062999999995</v>
      </c>
      <c r="G38" s="12">
        <v>92.472885000000005</v>
      </c>
      <c r="H38" s="12">
        <v>89.025504999999995</v>
      </c>
      <c r="I38" s="12">
        <v>86.963120000000004</v>
      </c>
      <c r="J38" s="12">
        <v>84.902832000000004</v>
      </c>
      <c r="K38" s="12">
        <v>82.771370000000005</v>
      </c>
      <c r="L38" s="12">
        <v>80.454346000000001</v>
      </c>
      <c r="M38" s="12">
        <v>77.725914000000003</v>
      </c>
      <c r="N38" s="12">
        <v>74.476562000000001</v>
      </c>
      <c r="O38" s="12">
        <v>71.443718000000004</v>
      </c>
      <c r="P38" s="12">
        <v>68.463027999999994</v>
      </c>
      <c r="Q38" s="12">
        <v>65.67662</v>
      </c>
      <c r="R38" s="12">
        <v>62.908794</v>
      </c>
      <c r="S38" s="12">
        <v>61.071773999999998</v>
      </c>
      <c r="T38" s="12">
        <v>59.154319999999998</v>
      </c>
      <c r="U38" s="12">
        <v>57.375191000000001</v>
      </c>
      <c r="V38" s="12">
        <v>55.818100000000001</v>
      </c>
      <c r="W38" s="12">
        <v>54.276164999999999</v>
      </c>
      <c r="X38" s="12">
        <v>52.624263999999997</v>
      </c>
      <c r="Y38" s="12">
        <v>50.916339999999998</v>
      </c>
      <c r="Z38" s="12">
        <v>49.271529999999998</v>
      </c>
      <c r="AA38" s="12">
        <v>47.554188000000003</v>
      </c>
      <c r="AB38" s="12">
        <v>45.860728999999999</v>
      </c>
      <c r="AC38" s="12">
        <v>44.720623000000003</v>
      </c>
      <c r="AD38" s="12">
        <v>43.646084000000002</v>
      </c>
      <c r="AE38" s="12">
        <v>42.758071999999999</v>
      </c>
      <c r="AF38" s="12">
        <v>41.855877</v>
      </c>
      <c r="AG38" s="12">
        <v>40.947448999999999</v>
      </c>
      <c r="AH38" s="12">
        <v>40.147812000000002</v>
      </c>
      <c r="AI38" s="12">
        <v>39.331584999999997</v>
      </c>
      <c r="AJ38" s="12">
        <v>38.508316000000001</v>
      </c>
      <c r="AK38" s="12">
        <v>37.784035000000003</v>
      </c>
      <c r="AL38" s="12">
        <v>37.130299000000001</v>
      </c>
      <c r="AM38" s="8">
        <v>-2.852E-2</v>
      </c>
    </row>
    <row r="39" spans="1:39" ht="15" customHeight="1">
      <c r="A39" s="7" t="s">
        <v>528</v>
      </c>
      <c r="B39" s="10" t="s">
        <v>529</v>
      </c>
      <c r="C39" s="12">
        <v>682.96557600000006</v>
      </c>
      <c r="D39" s="12">
        <v>808.43035899999995</v>
      </c>
      <c r="E39" s="12">
        <v>682.05950900000005</v>
      </c>
      <c r="F39" s="12">
        <v>687.42407200000002</v>
      </c>
      <c r="G39" s="12">
        <v>701.88812299999995</v>
      </c>
      <c r="H39" s="12">
        <v>675.76312299999995</v>
      </c>
      <c r="I39" s="12">
        <v>684.38330099999996</v>
      </c>
      <c r="J39" s="12">
        <v>693.53234899999995</v>
      </c>
      <c r="K39" s="12">
        <v>703.74572799999999</v>
      </c>
      <c r="L39" s="12">
        <v>715.00158699999997</v>
      </c>
      <c r="M39" s="12">
        <v>725.45519999999999</v>
      </c>
      <c r="N39" s="12">
        <v>736.13525400000003</v>
      </c>
      <c r="O39" s="12">
        <v>746.69171100000005</v>
      </c>
      <c r="P39" s="12">
        <v>755.60235599999999</v>
      </c>
      <c r="Q39" s="12">
        <v>765.30993699999999</v>
      </c>
      <c r="R39" s="12">
        <v>776.502747</v>
      </c>
      <c r="S39" s="12">
        <v>788.29058799999996</v>
      </c>
      <c r="T39" s="12">
        <v>799.63415499999996</v>
      </c>
      <c r="U39" s="12">
        <v>812.92114300000003</v>
      </c>
      <c r="V39" s="12">
        <v>826.19397000000004</v>
      </c>
      <c r="W39" s="12">
        <v>840.019409</v>
      </c>
      <c r="X39" s="12">
        <v>848.58709699999997</v>
      </c>
      <c r="Y39" s="12">
        <v>856.94812000000002</v>
      </c>
      <c r="Z39" s="12">
        <v>863.36321999999996</v>
      </c>
      <c r="AA39" s="12">
        <v>872.06085199999995</v>
      </c>
      <c r="AB39" s="12">
        <v>879.97021500000005</v>
      </c>
      <c r="AC39" s="12">
        <v>887.03686500000003</v>
      </c>
      <c r="AD39" s="12">
        <v>895.18426499999998</v>
      </c>
      <c r="AE39" s="12">
        <v>903.32360800000004</v>
      </c>
      <c r="AF39" s="12">
        <v>912.66015600000003</v>
      </c>
      <c r="AG39" s="12">
        <v>921.75152600000001</v>
      </c>
      <c r="AH39" s="12">
        <v>929.91332999999997</v>
      </c>
      <c r="AI39" s="12">
        <v>938.80877699999996</v>
      </c>
      <c r="AJ39" s="12">
        <v>946.30310099999997</v>
      </c>
      <c r="AK39" s="12">
        <v>955.11999500000002</v>
      </c>
      <c r="AL39" s="12">
        <v>964.09234600000002</v>
      </c>
      <c r="AM39" s="8">
        <v>5.1929999999999997E-3</v>
      </c>
    </row>
    <row r="40" spans="1:39" ht="15" customHeight="1">
      <c r="A40" s="7" t="s">
        <v>530</v>
      </c>
      <c r="B40" s="10" t="s">
        <v>531</v>
      </c>
      <c r="C40" s="12">
        <v>246.91082800000001</v>
      </c>
      <c r="D40" s="12">
        <v>251.787262</v>
      </c>
      <c r="E40" s="12">
        <v>255.807129</v>
      </c>
      <c r="F40" s="12">
        <v>259.94406099999998</v>
      </c>
      <c r="G40" s="12">
        <v>263.42877199999998</v>
      </c>
      <c r="H40" s="12">
        <v>266.70584100000002</v>
      </c>
      <c r="I40" s="12">
        <v>269.80822799999999</v>
      </c>
      <c r="J40" s="12">
        <v>272.59670999999997</v>
      </c>
      <c r="K40" s="12">
        <v>275.26971400000002</v>
      </c>
      <c r="L40" s="12">
        <v>277.86779799999999</v>
      </c>
      <c r="M40" s="12">
        <v>280.26355000000001</v>
      </c>
      <c r="N40" s="12">
        <v>282.51788299999998</v>
      </c>
      <c r="O40" s="12">
        <v>284.79547100000002</v>
      </c>
      <c r="P40" s="12">
        <v>287.20666499999999</v>
      </c>
      <c r="Q40" s="12">
        <v>289.452271</v>
      </c>
      <c r="R40" s="12">
        <v>291.431915</v>
      </c>
      <c r="S40" s="12">
        <v>293.28170799999998</v>
      </c>
      <c r="T40" s="12">
        <v>295.05770899999999</v>
      </c>
      <c r="U40" s="12">
        <v>296.98596199999997</v>
      </c>
      <c r="V40" s="12">
        <v>298.83007800000001</v>
      </c>
      <c r="W40" s="12">
        <v>300.66845699999999</v>
      </c>
      <c r="X40" s="12">
        <v>302.30502300000001</v>
      </c>
      <c r="Y40" s="12">
        <v>304.005157</v>
      </c>
      <c r="Z40" s="12">
        <v>305.710083</v>
      </c>
      <c r="AA40" s="12">
        <v>307.24963400000001</v>
      </c>
      <c r="AB40" s="12">
        <v>308.73193400000002</v>
      </c>
      <c r="AC40" s="12">
        <v>310.20187399999998</v>
      </c>
      <c r="AD40" s="12">
        <v>311.718323</v>
      </c>
      <c r="AE40" s="12">
        <v>313.23492399999998</v>
      </c>
      <c r="AF40" s="12">
        <v>314.73028599999998</v>
      </c>
      <c r="AG40" s="12">
        <v>316.22287</v>
      </c>
      <c r="AH40" s="12">
        <v>317.68731700000001</v>
      </c>
      <c r="AI40" s="12">
        <v>319.06366000000003</v>
      </c>
      <c r="AJ40" s="12">
        <v>320.493042</v>
      </c>
      <c r="AK40" s="12">
        <v>321.92898600000001</v>
      </c>
      <c r="AL40" s="12">
        <v>323.28247099999999</v>
      </c>
      <c r="AM40" s="8">
        <v>7.378E-3</v>
      </c>
    </row>
    <row r="41" spans="1:39" ht="15" customHeight="1">
      <c r="A41" s="7" t="s">
        <v>532</v>
      </c>
      <c r="B41" s="10" t="s">
        <v>533</v>
      </c>
      <c r="C41" s="12">
        <v>581.81561299999998</v>
      </c>
      <c r="D41" s="12">
        <v>566.81542999999999</v>
      </c>
      <c r="E41" s="12">
        <v>572.96551499999998</v>
      </c>
      <c r="F41" s="12">
        <v>576.11144999999999</v>
      </c>
      <c r="G41" s="12">
        <v>591.20526099999995</v>
      </c>
      <c r="H41" s="12">
        <v>601.90759300000002</v>
      </c>
      <c r="I41" s="12">
        <v>608.95294200000001</v>
      </c>
      <c r="J41" s="12">
        <v>621.01336700000002</v>
      </c>
      <c r="K41" s="12">
        <v>627.08709699999997</v>
      </c>
      <c r="L41" s="12">
        <v>625.68048099999999</v>
      </c>
      <c r="M41" s="12">
        <v>629.85992399999998</v>
      </c>
      <c r="N41" s="12">
        <v>624.82049600000005</v>
      </c>
      <c r="O41" s="12">
        <v>623.97137499999997</v>
      </c>
      <c r="P41" s="12">
        <v>620.33801300000005</v>
      </c>
      <c r="Q41" s="12">
        <v>617.98095699999999</v>
      </c>
      <c r="R41" s="12">
        <v>616.24883999999997</v>
      </c>
      <c r="S41" s="12">
        <v>611.72326699999996</v>
      </c>
      <c r="T41" s="12">
        <v>605.17596400000002</v>
      </c>
      <c r="U41" s="12">
        <v>603.75183100000004</v>
      </c>
      <c r="V41" s="12">
        <v>600.64099099999999</v>
      </c>
      <c r="W41" s="12">
        <v>600.19085700000005</v>
      </c>
      <c r="X41" s="12">
        <v>597.52142300000003</v>
      </c>
      <c r="Y41" s="12">
        <v>596.23345900000004</v>
      </c>
      <c r="Z41" s="12">
        <v>594.12792999999999</v>
      </c>
      <c r="AA41" s="12">
        <v>596.41131600000006</v>
      </c>
      <c r="AB41" s="12">
        <v>592.04858400000001</v>
      </c>
      <c r="AC41" s="12">
        <v>591.80602999999996</v>
      </c>
      <c r="AD41" s="12">
        <v>591.96185300000002</v>
      </c>
      <c r="AE41" s="12">
        <v>592.45495600000004</v>
      </c>
      <c r="AF41" s="12">
        <v>592.66894500000001</v>
      </c>
      <c r="AG41" s="12">
        <v>592.74279799999999</v>
      </c>
      <c r="AH41" s="12">
        <v>592.90673800000002</v>
      </c>
      <c r="AI41" s="12">
        <v>592.925659</v>
      </c>
      <c r="AJ41" s="12">
        <v>593.04504399999996</v>
      </c>
      <c r="AK41" s="12">
        <v>593.67578100000003</v>
      </c>
      <c r="AL41" s="12">
        <v>594.55157499999996</v>
      </c>
      <c r="AM41" s="8">
        <v>1.4059999999999999E-3</v>
      </c>
    </row>
    <row r="42" spans="1:39" ht="15" customHeight="1">
      <c r="A42" s="7" t="s">
        <v>534</v>
      </c>
      <c r="B42" s="10" t="s">
        <v>525</v>
      </c>
      <c r="C42" s="12">
        <v>539.11828600000001</v>
      </c>
      <c r="D42" s="12">
        <v>522.25414999999998</v>
      </c>
      <c r="E42" s="12">
        <v>527.74426300000005</v>
      </c>
      <c r="F42" s="12">
        <v>530.03057899999999</v>
      </c>
      <c r="G42" s="12">
        <v>544.66632100000004</v>
      </c>
      <c r="H42" s="12">
        <v>554.80578600000001</v>
      </c>
      <c r="I42" s="12">
        <v>561.22729500000003</v>
      </c>
      <c r="J42" s="12">
        <v>572.66009499999996</v>
      </c>
      <c r="K42" s="12">
        <v>578.05230700000004</v>
      </c>
      <c r="L42" s="12">
        <v>575.97381600000006</v>
      </c>
      <c r="M42" s="12">
        <v>579.55078100000003</v>
      </c>
      <c r="N42" s="12">
        <v>573.94976799999995</v>
      </c>
      <c r="O42" s="12">
        <v>572.49084500000004</v>
      </c>
      <c r="P42" s="12">
        <v>568.19378700000004</v>
      </c>
      <c r="Q42" s="12">
        <v>565.24597200000005</v>
      </c>
      <c r="R42" s="12">
        <v>563.00640899999996</v>
      </c>
      <c r="S42" s="12">
        <v>557.99938999999995</v>
      </c>
      <c r="T42" s="12">
        <v>550.94653300000004</v>
      </c>
      <c r="U42" s="12">
        <v>548.92962599999998</v>
      </c>
      <c r="V42" s="12">
        <v>545.25305200000003</v>
      </c>
      <c r="W42" s="12">
        <v>544.22479199999998</v>
      </c>
      <c r="X42" s="12">
        <v>541.03228799999999</v>
      </c>
      <c r="Y42" s="12">
        <v>539.16503899999998</v>
      </c>
      <c r="Z42" s="12">
        <v>536.47692900000004</v>
      </c>
      <c r="AA42" s="12">
        <v>538.23577899999998</v>
      </c>
      <c r="AB42" s="12">
        <v>533.35876499999995</v>
      </c>
      <c r="AC42" s="12">
        <v>532.60583499999996</v>
      </c>
      <c r="AD42" s="12">
        <v>532.23638900000003</v>
      </c>
      <c r="AE42" s="12">
        <v>532.21636999999998</v>
      </c>
      <c r="AF42" s="12">
        <v>531.93682899999999</v>
      </c>
      <c r="AG42" s="12">
        <v>531.51983600000005</v>
      </c>
      <c r="AH42" s="12">
        <v>531.19799799999998</v>
      </c>
      <c r="AI42" s="12">
        <v>530.75158699999997</v>
      </c>
      <c r="AJ42" s="12">
        <v>530.39288299999998</v>
      </c>
      <c r="AK42" s="12">
        <v>530.550476</v>
      </c>
      <c r="AL42" s="12">
        <v>530.97387700000002</v>
      </c>
      <c r="AM42" s="8">
        <v>4.8700000000000002E-4</v>
      </c>
    </row>
    <row r="43" spans="1:39" ht="15" customHeight="1">
      <c r="A43" s="7" t="s">
        <v>535</v>
      </c>
      <c r="B43" s="10" t="s">
        <v>536</v>
      </c>
      <c r="C43" s="12">
        <v>42.697353</v>
      </c>
      <c r="D43" s="12">
        <v>44.561295000000001</v>
      </c>
      <c r="E43" s="12">
        <v>45.221255999999997</v>
      </c>
      <c r="F43" s="12">
        <v>46.080860000000001</v>
      </c>
      <c r="G43" s="12">
        <v>46.538939999999997</v>
      </c>
      <c r="H43" s="12">
        <v>47.101821999999999</v>
      </c>
      <c r="I43" s="12">
        <v>47.725628</v>
      </c>
      <c r="J43" s="12">
        <v>48.353282999999998</v>
      </c>
      <c r="K43" s="12">
        <v>49.034767000000002</v>
      </c>
      <c r="L43" s="12">
        <v>49.706668999999998</v>
      </c>
      <c r="M43" s="12">
        <v>50.30912</v>
      </c>
      <c r="N43" s="12">
        <v>50.870700999999997</v>
      </c>
      <c r="O43" s="12">
        <v>51.480530000000002</v>
      </c>
      <c r="P43" s="12">
        <v>52.144249000000002</v>
      </c>
      <c r="Q43" s="12">
        <v>52.735016000000002</v>
      </c>
      <c r="R43" s="12">
        <v>53.242427999999997</v>
      </c>
      <c r="S43" s="12">
        <v>53.723854000000003</v>
      </c>
      <c r="T43" s="12">
        <v>54.229416000000001</v>
      </c>
      <c r="U43" s="12">
        <v>54.822189000000002</v>
      </c>
      <c r="V43" s="12">
        <v>55.387912999999998</v>
      </c>
      <c r="W43" s="12">
        <v>55.966076000000001</v>
      </c>
      <c r="X43" s="12">
        <v>56.489142999999999</v>
      </c>
      <c r="Y43" s="12">
        <v>57.068409000000003</v>
      </c>
      <c r="Z43" s="12">
        <v>57.651001000000001</v>
      </c>
      <c r="AA43" s="12">
        <v>58.175528999999997</v>
      </c>
      <c r="AB43" s="12">
        <v>58.689804000000002</v>
      </c>
      <c r="AC43" s="12">
        <v>59.200180000000003</v>
      </c>
      <c r="AD43" s="12">
        <v>59.725456000000001</v>
      </c>
      <c r="AE43" s="12">
        <v>60.238593999999999</v>
      </c>
      <c r="AF43" s="12">
        <v>60.732086000000002</v>
      </c>
      <c r="AG43" s="12">
        <v>61.222938999999997</v>
      </c>
      <c r="AH43" s="12">
        <v>61.708717</v>
      </c>
      <c r="AI43" s="12">
        <v>62.174048999999997</v>
      </c>
      <c r="AJ43" s="12">
        <v>62.652175999999997</v>
      </c>
      <c r="AK43" s="12">
        <v>63.125281999999999</v>
      </c>
      <c r="AL43" s="12">
        <v>63.577689999999997</v>
      </c>
      <c r="AM43" s="8">
        <v>1.0508E-2</v>
      </c>
    </row>
    <row r="44" spans="1:39" ht="15" customHeight="1">
      <c r="A44" s="7" t="s">
        <v>537</v>
      </c>
      <c r="B44" s="10" t="s">
        <v>538</v>
      </c>
      <c r="C44" s="12">
        <v>10.648009</v>
      </c>
      <c r="D44" s="12">
        <v>11.543526999999999</v>
      </c>
      <c r="E44" s="12">
        <v>11.681818</v>
      </c>
      <c r="F44" s="12">
        <v>11.815345000000001</v>
      </c>
      <c r="G44" s="12">
        <v>11.949463</v>
      </c>
      <c r="H44" s="12">
        <v>12.084269000000001</v>
      </c>
      <c r="I44" s="12">
        <v>12.218351999999999</v>
      </c>
      <c r="J44" s="12">
        <v>12.352746</v>
      </c>
      <c r="K44" s="12">
        <v>12.488025</v>
      </c>
      <c r="L44" s="12">
        <v>12.620948</v>
      </c>
      <c r="M44" s="12">
        <v>12.748310999999999</v>
      </c>
      <c r="N44" s="12">
        <v>12.874998</v>
      </c>
      <c r="O44" s="12">
        <v>13.000832000000001</v>
      </c>
      <c r="P44" s="12">
        <v>13.12433</v>
      </c>
      <c r="Q44" s="12">
        <v>13.246454999999999</v>
      </c>
      <c r="R44" s="12">
        <v>13.368207999999999</v>
      </c>
      <c r="S44" s="12">
        <v>13.489457</v>
      </c>
      <c r="T44" s="12">
        <v>13.610104</v>
      </c>
      <c r="U44" s="12">
        <v>13.730048</v>
      </c>
      <c r="V44" s="12">
        <v>13.849152999999999</v>
      </c>
      <c r="W44" s="12">
        <v>13.967335</v>
      </c>
      <c r="X44" s="12">
        <v>14.084626999999999</v>
      </c>
      <c r="Y44" s="12">
        <v>14.200851999999999</v>
      </c>
      <c r="Z44" s="12">
        <v>14.315894999999999</v>
      </c>
      <c r="AA44" s="12">
        <v>14.429710999999999</v>
      </c>
      <c r="AB44" s="12">
        <v>14.542338000000001</v>
      </c>
      <c r="AC44" s="12">
        <v>14.653836999999999</v>
      </c>
      <c r="AD44" s="12">
        <v>14.764279</v>
      </c>
      <c r="AE44" s="12">
        <v>14.873708000000001</v>
      </c>
      <c r="AF44" s="12">
        <v>14.982229</v>
      </c>
      <c r="AG44" s="12">
        <v>15.089981999999999</v>
      </c>
      <c r="AH44" s="12">
        <v>15.197365</v>
      </c>
      <c r="AI44" s="12">
        <v>15.304154</v>
      </c>
      <c r="AJ44" s="12">
        <v>15.410425</v>
      </c>
      <c r="AK44" s="12">
        <v>15.516643999999999</v>
      </c>
      <c r="AL44" s="12">
        <v>15.623044</v>
      </c>
      <c r="AM44" s="8">
        <v>8.94E-3</v>
      </c>
    </row>
    <row r="45" spans="1:39" ht="15" customHeight="1">
      <c r="A45" s="7" t="s">
        <v>539</v>
      </c>
      <c r="B45" s="10" t="s">
        <v>540</v>
      </c>
      <c r="C45" s="12">
        <v>14.848077999999999</v>
      </c>
      <c r="D45" s="12">
        <v>15.114731000000001</v>
      </c>
      <c r="E45" s="12">
        <v>15.335281</v>
      </c>
      <c r="F45" s="12">
        <v>15.590306999999999</v>
      </c>
      <c r="G45" s="12">
        <v>15.771412</v>
      </c>
      <c r="H45" s="12">
        <v>15.966352000000001</v>
      </c>
      <c r="I45" s="12">
        <v>16.177599000000001</v>
      </c>
      <c r="J45" s="12">
        <v>16.389879000000001</v>
      </c>
      <c r="K45" s="12">
        <v>16.601272999999999</v>
      </c>
      <c r="L45" s="12">
        <v>16.808413999999999</v>
      </c>
      <c r="M45" s="12">
        <v>16.998121000000001</v>
      </c>
      <c r="N45" s="12">
        <v>17.173397000000001</v>
      </c>
      <c r="O45" s="12">
        <v>17.356680000000001</v>
      </c>
      <c r="P45" s="12">
        <v>17.550995</v>
      </c>
      <c r="Q45" s="12">
        <v>17.730799000000001</v>
      </c>
      <c r="R45" s="12">
        <v>17.890305000000001</v>
      </c>
      <c r="S45" s="12">
        <v>18.040251000000001</v>
      </c>
      <c r="T45" s="12">
        <v>18.197716</v>
      </c>
      <c r="U45" s="12">
        <v>18.370052000000001</v>
      </c>
      <c r="V45" s="12">
        <v>18.541843</v>
      </c>
      <c r="W45" s="12">
        <v>18.7134</v>
      </c>
      <c r="X45" s="12">
        <v>18.877462000000001</v>
      </c>
      <c r="Y45" s="12">
        <v>19.046427000000001</v>
      </c>
      <c r="Z45" s="12">
        <v>19.216459</v>
      </c>
      <c r="AA45" s="12">
        <v>19.374818999999999</v>
      </c>
      <c r="AB45" s="12">
        <v>19.526215000000001</v>
      </c>
      <c r="AC45" s="12">
        <v>19.674385000000001</v>
      </c>
      <c r="AD45" s="12">
        <v>19.824681999999999</v>
      </c>
      <c r="AE45" s="12">
        <v>19.971519000000001</v>
      </c>
      <c r="AF45" s="12">
        <v>20.112068000000001</v>
      </c>
      <c r="AG45" s="12">
        <v>20.251131000000001</v>
      </c>
      <c r="AH45" s="12">
        <v>20.389122</v>
      </c>
      <c r="AI45" s="12">
        <v>20.521609999999999</v>
      </c>
      <c r="AJ45" s="12">
        <v>20.651945000000001</v>
      </c>
      <c r="AK45" s="12">
        <v>20.785889000000001</v>
      </c>
      <c r="AL45" s="12">
        <v>20.920151000000001</v>
      </c>
      <c r="AM45" s="8">
        <v>9.606E-3</v>
      </c>
    </row>
    <row r="46" spans="1:39" ht="15" customHeight="1">
      <c r="A46" s="7" t="s">
        <v>541</v>
      </c>
      <c r="B46" s="10" t="s">
        <v>542</v>
      </c>
      <c r="C46" s="12">
        <v>17.201269</v>
      </c>
      <c r="D46" s="12">
        <v>17.903036</v>
      </c>
      <c r="E46" s="12">
        <v>18.204155</v>
      </c>
      <c r="F46" s="12">
        <v>18.675208999999999</v>
      </c>
      <c r="G46" s="12">
        <v>18.818069000000001</v>
      </c>
      <c r="H46" s="12">
        <v>19.051205</v>
      </c>
      <c r="I46" s="12">
        <v>19.329675999999999</v>
      </c>
      <c r="J46" s="12">
        <v>19.610657</v>
      </c>
      <c r="K46" s="12">
        <v>19.945473</v>
      </c>
      <c r="L46" s="12">
        <v>20.277304000000001</v>
      </c>
      <c r="M46" s="12">
        <v>20.562687</v>
      </c>
      <c r="N46" s="12">
        <v>20.822303999999999</v>
      </c>
      <c r="O46" s="12">
        <v>21.12302</v>
      </c>
      <c r="P46" s="12">
        <v>21.468928999999999</v>
      </c>
      <c r="Q46" s="12">
        <v>21.757763000000001</v>
      </c>
      <c r="R46" s="12">
        <v>21.983915</v>
      </c>
      <c r="S46" s="12">
        <v>22.194144999999999</v>
      </c>
      <c r="T46" s="12">
        <v>22.421593000000001</v>
      </c>
      <c r="U46" s="12">
        <v>22.722083999999999</v>
      </c>
      <c r="V46" s="12">
        <v>22.996918000000001</v>
      </c>
      <c r="W46" s="12">
        <v>23.285345</v>
      </c>
      <c r="X46" s="12">
        <v>23.527054</v>
      </c>
      <c r="Y46" s="12">
        <v>23.821124999999999</v>
      </c>
      <c r="Z46" s="12">
        <v>24.118646999999999</v>
      </c>
      <c r="AA46" s="12">
        <v>24.370998</v>
      </c>
      <c r="AB46" s="12">
        <v>24.62125</v>
      </c>
      <c r="AC46" s="12">
        <v>24.871956000000001</v>
      </c>
      <c r="AD46" s="12">
        <v>25.136496999999999</v>
      </c>
      <c r="AE46" s="12">
        <v>25.393367999999999</v>
      </c>
      <c r="AF46" s="12">
        <v>25.637786999999999</v>
      </c>
      <c r="AG46" s="12">
        <v>25.881827999999999</v>
      </c>
      <c r="AH46" s="12">
        <v>26.122229000000001</v>
      </c>
      <c r="AI46" s="12">
        <v>26.348289000000001</v>
      </c>
      <c r="AJ46" s="12">
        <v>26.589804000000001</v>
      </c>
      <c r="AK46" s="12">
        <v>26.822745999999999</v>
      </c>
      <c r="AL46" s="12">
        <v>27.034496000000001</v>
      </c>
      <c r="AM46" s="8">
        <v>1.2196E-2</v>
      </c>
    </row>
    <row r="47" spans="1:39" ht="15" customHeight="1">
      <c r="A47" s="7" t="s">
        <v>543</v>
      </c>
      <c r="B47" s="10" t="s">
        <v>544</v>
      </c>
      <c r="C47" s="12">
        <v>133.770599</v>
      </c>
      <c r="D47" s="12">
        <v>134.98358200000001</v>
      </c>
      <c r="E47" s="12">
        <v>136.14154099999999</v>
      </c>
      <c r="F47" s="12">
        <v>136.79866000000001</v>
      </c>
      <c r="G47" s="12">
        <v>137.015503</v>
      </c>
      <c r="H47" s="12">
        <v>136.76059000000001</v>
      </c>
      <c r="I47" s="12">
        <v>136.68023700000001</v>
      </c>
      <c r="J47" s="12">
        <v>136.694244</v>
      </c>
      <c r="K47" s="12">
        <v>136.609711</v>
      </c>
      <c r="L47" s="12">
        <v>136.73019400000001</v>
      </c>
      <c r="M47" s="12">
        <v>136.93019100000001</v>
      </c>
      <c r="N47" s="12">
        <v>137.00640899999999</v>
      </c>
      <c r="O47" s="12">
        <v>136.98181199999999</v>
      </c>
      <c r="P47" s="12">
        <v>137.134445</v>
      </c>
      <c r="Q47" s="12">
        <v>137.372513</v>
      </c>
      <c r="R47" s="12">
        <v>137.520645</v>
      </c>
      <c r="S47" s="12">
        <v>137.61447100000001</v>
      </c>
      <c r="T47" s="12">
        <v>137.732361</v>
      </c>
      <c r="U47" s="12">
        <v>137.88760400000001</v>
      </c>
      <c r="V47" s="12">
        <v>138.142471</v>
      </c>
      <c r="W47" s="12">
        <v>138.401825</v>
      </c>
      <c r="X47" s="12">
        <v>138.66793799999999</v>
      </c>
      <c r="Y47" s="12">
        <v>138.893417</v>
      </c>
      <c r="Z47" s="12">
        <v>139.17712399999999</v>
      </c>
      <c r="AA47" s="12">
        <v>139.28680399999999</v>
      </c>
      <c r="AB47" s="12">
        <v>139.337906</v>
      </c>
      <c r="AC47" s="12">
        <v>139.40329</v>
      </c>
      <c r="AD47" s="12">
        <v>139.52278100000001</v>
      </c>
      <c r="AE47" s="12">
        <v>139.624695</v>
      </c>
      <c r="AF47" s="12">
        <v>139.77979999999999</v>
      </c>
      <c r="AG47" s="12">
        <v>140.04130599999999</v>
      </c>
      <c r="AH47" s="12">
        <v>140.329193</v>
      </c>
      <c r="AI47" s="12">
        <v>140.47009299999999</v>
      </c>
      <c r="AJ47" s="12">
        <v>140.60964999999999</v>
      </c>
      <c r="AK47" s="12">
        <v>140.806183</v>
      </c>
      <c r="AL47" s="12">
        <v>141.02281199999999</v>
      </c>
      <c r="AM47" s="8">
        <v>1.2880000000000001E-3</v>
      </c>
    </row>
    <row r="48" spans="1:39" ht="15" customHeight="1">
      <c r="A48" s="7" t="s">
        <v>545</v>
      </c>
      <c r="B48" s="10" t="s">
        <v>546</v>
      </c>
      <c r="C48" s="12">
        <v>691.72113000000002</v>
      </c>
      <c r="D48" s="12">
        <v>689.08056599999998</v>
      </c>
      <c r="E48" s="12">
        <v>654.62780799999996</v>
      </c>
      <c r="F48" s="12">
        <v>671.99273700000003</v>
      </c>
      <c r="G48" s="12">
        <v>679.324524</v>
      </c>
      <c r="H48" s="12">
        <v>685.56591800000001</v>
      </c>
      <c r="I48" s="12">
        <v>681.245544</v>
      </c>
      <c r="J48" s="12">
        <v>682.65185499999995</v>
      </c>
      <c r="K48" s="12">
        <v>689.36267099999998</v>
      </c>
      <c r="L48" s="12">
        <v>700.40222200000005</v>
      </c>
      <c r="M48" s="12">
        <v>711.15692100000001</v>
      </c>
      <c r="N48" s="12">
        <v>717.85351600000001</v>
      </c>
      <c r="O48" s="12">
        <v>720.53479000000004</v>
      </c>
      <c r="P48" s="12">
        <v>725.17236300000002</v>
      </c>
      <c r="Q48" s="12">
        <v>729.48669400000006</v>
      </c>
      <c r="R48" s="12">
        <v>732.80078100000003</v>
      </c>
      <c r="S48" s="12">
        <v>731.60058600000002</v>
      </c>
      <c r="T48" s="12">
        <v>735.135986</v>
      </c>
      <c r="U48" s="12">
        <v>738.17443800000001</v>
      </c>
      <c r="V48" s="12">
        <v>746.43237299999998</v>
      </c>
      <c r="W48" s="12">
        <v>756.12457300000005</v>
      </c>
      <c r="X48" s="12">
        <v>759.80773899999997</v>
      </c>
      <c r="Y48" s="12">
        <v>766.28881799999999</v>
      </c>
      <c r="Z48" s="12">
        <v>772.51208499999996</v>
      </c>
      <c r="AA48" s="12">
        <v>778.23791500000004</v>
      </c>
      <c r="AB48" s="12">
        <v>781.13311799999997</v>
      </c>
      <c r="AC48" s="12">
        <v>786.49926800000003</v>
      </c>
      <c r="AD48" s="12">
        <v>790.84039299999995</v>
      </c>
      <c r="AE48" s="12">
        <v>794.65728799999999</v>
      </c>
      <c r="AF48" s="12">
        <v>799.97637899999995</v>
      </c>
      <c r="AG48" s="12">
        <v>805.75048800000002</v>
      </c>
      <c r="AH48" s="12">
        <v>811.16870100000006</v>
      </c>
      <c r="AI48" s="12">
        <v>817.11688200000003</v>
      </c>
      <c r="AJ48" s="12">
        <v>820.68817100000001</v>
      </c>
      <c r="AK48" s="12">
        <v>823.95452899999998</v>
      </c>
      <c r="AL48" s="12">
        <v>832.03967299999999</v>
      </c>
      <c r="AM48" s="8">
        <v>5.5599999999999998E-3</v>
      </c>
    </row>
    <row r="50" spans="1:39" ht="15" customHeight="1">
      <c r="A50" s="7" t="s">
        <v>547</v>
      </c>
      <c r="B50" s="6" t="s">
        <v>548</v>
      </c>
      <c r="C50" s="18">
        <v>646.32220500000005</v>
      </c>
      <c r="D50" s="18">
        <v>655.232483</v>
      </c>
      <c r="E50" s="18">
        <v>644.25122099999999</v>
      </c>
      <c r="F50" s="18">
        <v>639.86187700000005</v>
      </c>
      <c r="G50" s="18">
        <v>636.067993</v>
      </c>
      <c r="H50" s="18">
        <v>634.79290800000001</v>
      </c>
      <c r="I50" s="18">
        <v>634.26617399999998</v>
      </c>
      <c r="J50" s="18">
        <v>635.19879200000003</v>
      </c>
      <c r="K50" s="18">
        <v>636.683044</v>
      </c>
      <c r="L50" s="18">
        <v>638.13915999999995</v>
      </c>
      <c r="M50" s="18">
        <v>639.64520300000004</v>
      </c>
      <c r="N50" s="18">
        <v>641.25604199999998</v>
      </c>
      <c r="O50" s="18">
        <v>645.55914299999995</v>
      </c>
      <c r="P50" s="18">
        <v>652.79211399999997</v>
      </c>
      <c r="Q50" s="18">
        <v>660.30407700000001</v>
      </c>
      <c r="R50" s="18">
        <v>668.10266100000001</v>
      </c>
      <c r="S50" s="18">
        <v>676.13964799999997</v>
      </c>
      <c r="T50" s="18">
        <v>684.48651099999995</v>
      </c>
      <c r="U50" s="18">
        <v>693.09545900000001</v>
      </c>
      <c r="V50" s="18">
        <v>701.995544</v>
      </c>
      <c r="W50" s="18">
        <v>711.18469200000004</v>
      </c>
      <c r="X50" s="18">
        <v>720.60497999999995</v>
      </c>
      <c r="Y50" s="18">
        <v>730.36389199999996</v>
      </c>
      <c r="Z50" s="18">
        <v>740.36138900000003</v>
      </c>
      <c r="AA50" s="18">
        <v>750.60186799999997</v>
      </c>
      <c r="AB50" s="18">
        <v>761.08129899999994</v>
      </c>
      <c r="AC50" s="18">
        <v>771.76910399999997</v>
      </c>
      <c r="AD50" s="18">
        <v>782.63671899999997</v>
      </c>
      <c r="AE50" s="18">
        <v>793.67474400000003</v>
      </c>
      <c r="AF50" s="18">
        <v>804.89269999999999</v>
      </c>
      <c r="AG50" s="18">
        <v>816.26709000000005</v>
      </c>
      <c r="AH50" s="18">
        <v>827.70825200000002</v>
      </c>
      <c r="AI50" s="18">
        <v>839.32904099999996</v>
      </c>
      <c r="AJ50" s="18">
        <v>851.14025900000001</v>
      </c>
      <c r="AK50" s="18">
        <v>863.09130900000002</v>
      </c>
      <c r="AL50" s="18">
        <v>875.18066399999998</v>
      </c>
      <c r="AM50" s="4">
        <v>8.5489999999999993E-3</v>
      </c>
    </row>
    <row r="51" spans="1:39" ht="15" customHeight="1">
      <c r="A51" s="7" t="s">
        <v>549</v>
      </c>
      <c r="B51" s="10" t="s">
        <v>550</v>
      </c>
      <c r="C51" s="12">
        <v>486.19271900000001</v>
      </c>
      <c r="D51" s="12">
        <v>483.72891199999998</v>
      </c>
      <c r="E51" s="12">
        <v>484.11828600000001</v>
      </c>
      <c r="F51" s="12">
        <v>481.07440200000002</v>
      </c>
      <c r="G51" s="12">
        <v>478.47677599999997</v>
      </c>
      <c r="H51" s="12">
        <v>477.74877900000001</v>
      </c>
      <c r="I51" s="12">
        <v>477.36502100000001</v>
      </c>
      <c r="J51" s="12">
        <v>478.082336</v>
      </c>
      <c r="K51" s="12">
        <v>479.20950299999998</v>
      </c>
      <c r="L51" s="12">
        <v>480.31649800000002</v>
      </c>
      <c r="M51" s="12">
        <v>481.464966</v>
      </c>
      <c r="N51" s="12">
        <v>482.68176299999999</v>
      </c>
      <c r="O51" s="12">
        <v>485.92657500000001</v>
      </c>
      <c r="P51" s="12">
        <v>491.38406400000002</v>
      </c>
      <c r="Q51" s="12">
        <v>497.05294800000001</v>
      </c>
      <c r="R51" s="12">
        <v>502.93249500000002</v>
      </c>
      <c r="S51" s="12">
        <v>508.99432400000001</v>
      </c>
      <c r="T51" s="12">
        <v>515.28796399999999</v>
      </c>
      <c r="U51" s="12">
        <v>521.77770999999996</v>
      </c>
      <c r="V51" s="12">
        <v>528.48864700000001</v>
      </c>
      <c r="W51" s="12">
        <v>535.41613800000005</v>
      </c>
      <c r="X51" s="12">
        <v>542.52160600000002</v>
      </c>
      <c r="Y51" s="12">
        <v>549.88098100000002</v>
      </c>
      <c r="Z51" s="12">
        <v>557.421875</v>
      </c>
      <c r="AA51" s="12">
        <v>565.14239499999996</v>
      </c>
      <c r="AB51" s="12">
        <v>573.04040499999996</v>
      </c>
      <c r="AC51" s="12">
        <v>581.09893799999998</v>
      </c>
      <c r="AD51" s="12">
        <v>589.29119900000001</v>
      </c>
      <c r="AE51" s="12">
        <v>597.61303699999996</v>
      </c>
      <c r="AF51" s="12">
        <v>606.06890899999996</v>
      </c>
      <c r="AG51" s="12">
        <v>614.64276099999995</v>
      </c>
      <c r="AH51" s="12">
        <v>623.27014199999996</v>
      </c>
      <c r="AI51" s="12">
        <v>632.03015100000005</v>
      </c>
      <c r="AJ51" s="12">
        <v>640.93426499999998</v>
      </c>
      <c r="AK51" s="12">
        <v>649.94439699999998</v>
      </c>
      <c r="AL51" s="12">
        <v>659.05798300000004</v>
      </c>
      <c r="AM51" s="8">
        <v>9.1380000000000003E-3</v>
      </c>
    </row>
    <row r="52" spans="1:39" ht="15" customHeight="1">
      <c r="A52" s="7" t="s">
        <v>551</v>
      </c>
      <c r="B52" s="10" t="s">
        <v>552</v>
      </c>
      <c r="C52" s="12">
        <v>32.710155</v>
      </c>
      <c r="D52" s="12">
        <v>44.729961000000003</v>
      </c>
      <c r="E52" s="12">
        <v>33.257247999999997</v>
      </c>
      <c r="F52" s="12">
        <v>32.709502999999998</v>
      </c>
      <c r="G52" s="12">
        <v>32.194057000000001</v>
      </c>
      <c r="H52" s="12">
        <v>31.83774</v>
      </c>
      <c r="I52" s="12">
        <v>31.795339999999999</v>
      </c>
      <c r="J52" s="12">
        <v>31.822662000000001</v>
      </c>
      <c r="K52" s="12">
        <v>31.884350000000001</v>
      </c>
      <c r="L52" s="12">
        <v>31.943328999999999</v>
      </c>
      <c r="M52" s="12">
        <v>31.999966000000001</v>
      </c>
      <c r="N52" s="12">
        <v>32.075049999999997</v>
      </c>
      <c r="O52" s="12">
        <v>32.282947999999998</v>
      </c>
      <c r="P52" s="12">
        <v>32.628180999999998</v>
      </c>
      <c r="Q52" s="12">
        <v>32.985545999999999</v>
      </c>
      <c r="R52" s="12">
        <v>33.363742999999999</v>
      </c>
      <c r="S52" s="12">
        <v>33.750236999999998</v>
      </c>
      <c r="T52" s="12">
        <v>34.154083</v>
      </c>
      <c r="U52" s="12">
        <v>34.572468000000001</v>
      </c>
      <c r="V52" s="12">
        <v>35.002803999999998</v>
      </c>
      <c r="W52" s="12">
        <v>35.448920999999999</v>
      </c>
      <c r="X52" s="12">
        <v>35.901561999999998</v>
      </c>
      <c r="Y52" s="12">
        <v>36.37236</v>
      </c>
      <c r="Z52" s="12">
        <v>36.852733999999998</v>
      </c>
      <c r="AA52" s="12">
        <v>37.349274000000001</v>
      </c>
      <c r="AB52" s="12">
        <v>37.860827999999998</v>
      </c>
      <c r="AC52" s="12">
        <v>38.378162000000003</v>
      </c>
      <c r="AD52" s="12">
        <v>38.906559000000001</v>
      </c>
      <c r="AE52" s="12">
        <v>39.441749999999999</v>
      </c>
      <c r="AF52" s="12">
        <v>39.987819999999999</v>
      </c>
      <c r="AG52" s="12">
        <v>40.541297999999998</v>
      </c>
      <c r="AH52" s="12">
        <v>41.094067000000003</v>
      </c>
      <c r="AI52" s="12">
        <v>41.659027000000002</v>
      </c>
      <c r="AJ52" s="12">
        <v>42.232585999999998</v>
      </c>
      <c r="AK52" s="12">
        <v>42.812199</v>
      </c>
      <c r="AL52" s="12">
        <v>43.399551000000002</v>
      </c>
      <c r="AM52" s="8">
        <v>-8.8800000000000001E-4</v>
      </c>
    </row>
    <row r="53" spans="1:39" ht="15" customHeight="1">
      <c r="A53" s="7" t="s">
        <v>553</v>
      </c>
      <c r="B53" s="10" t="s">
        <v>554</v>
      </c>
      <c r="C53" s="12">
        <v>127.41931200000001</v>
      </c>
      <c r="D53" s="12">
        <v>126.77362100000001</v>
      </c>
      <c r="E53" s="12">
        <v>126.875671</v>
      </c>
      <c r="F53" s="12">
        <v>126.07794199999999</v>
      </c>
      <c r="G53" s="12">
        <v>125.397171</v>
      </c>
      <c r="H53" s="12">
        <v>125.20637499999999</v>
      </c>
      <c r="I53" s="12">
        <v>125.105789</v>
      </c>
      <c r="J53" s="12">
        <v>125.293785</v>
      </c>
      <c r="K53" s="12">
        <v>125.589195</v>
      </c>
      <c r="L53" s="12">
        <v>125.87930299999999</v>
      </c>
      <c r="M53" s="12">
        <v>126.18029799999999</v>
      </c>
      <c r="N53" s="12">
        <v>126.499184</v>
      </c>
      <c r="O53" s="12">
        <v>127.349586</v>
      </c>
      <c r="P53" s="12">
        <v>128.779877</v>
      </c>
      <c r="Q53" s="12">
        <v>130.26556400000001</v>
      </c>
      <c r="R53" s="12">
        <v>131.80642700000001</v>
      </c>
      <c r="S53" s="12">
        <v>133.395096</v>
      </c>
      <c r="T53" s="12">
        <v>135.04451</v>
      </c>
      <c r="U53" s="12">
        <v>136.74529999999999</v>
      </c>
      <c r="V53" s="12">
        <v>138.504074</v>
      </c>
      <c r="W53" s="12">
        <v>140.31961100000001</v>
      </c>
      <c r="X53" s="12">
        <v>142.181793</v>
      </c>
      <c r="Y53" s="12">
        <v>144.11050399999999</v>
      </c>
      <c r="Z53" s="12">
        <v>146.086792</v>
      </c>
      <c r="AA53" s="12">
        <v>148.110153</v>
      </c>
      <c r="AB53" s="12">
        <v>150.180038</v>
      </c>
      <c r="AC53" s="12">
        <v>152.29199199999999</v>
      </c>
      <c r="AD53" s="12">
        <v>154.43897999999999</v>
      </c>
      <c r="AE53" s="12">
        <v>156.619934</v>
      </c>
      <c r="AF53" s="12">
        <v>158.836029</v>
      </c>
      <c r="AG53" s="12">
        <v>161.083023</v>
      </c>
      <c r="AH53" s="12">
        <v>163.344055</v>
      </c>
      <c r="AI53" s="12">
        <v>165.63983200000001</v>
      </c>
      <c r="AJ53" s="12">
        <v>167.973389</v>
      </c>
      <c r="AK53" s="12">
        <v>170.33471700000001</v>
      </c>
      <c r="AL53" s="12">
        <v>172.723175</v>
      </c>
      <c r="AM53" s="8">
        <v>9.1380000000000003E-3</v>
      </c>
    </row>
    <row r="55" spans="1:39" ht="15" customHeight="1">
      <c r="A55" s="7" t="s">
        <v>555</v>
      </c>
      <c r="B55" s="6" t="s">
        <v>556</v>
      </c>
      <c r="C55" s="18">
        <v>27894.035156000002</v>
      </c>
      <c r="D55" s="18">
        <v>28214.558593999998</v>
      </c>
      <c r="E55" s="18">
        <v>28414.289062</v>
      </c>
      <c r="F55" s="18">
        <v>28543.9375</v>
      </c>
      <c r="G55" s="18">
        <v>28509.513672000001</v>
      </c>
      <c r="H55" s="18">
        <v>28397.712890999999</v>
      </c>
      <c r="I55" s="18">
        <v>28261.740234000001</v>
      </c>
      <c r="J55" s="18">
        <v>28075.410156000002</v>
      </c>
      <c r="K55" s="18">
        <v>27811.333984000001</v>
      </c>
      <c r="L55" s="18">
        <v>27489.041015999999</v>
      </c>
      <c r="M55" s="18">
        <v>27115.181640999999</v>
      </c>
      <c r="N55" s="18">
        <v>26756.025390999999</v>
      </c>
      <c r="O55" s="18">
        <v>26461.189452999999</v>
      </c>
      <c r="P55" s="18">
        <v>26227.533202999999</v>
      </c>
      <c r="Q55" s="18">
        <v>26021.234375</v>
      </c>
      <c r="R55" s="18">
        <v>25827.890625</v>
      </c>
      <c r="S55" s="18">
        <v>25646.009765999999</v>
      </c>
      <c r="T55" s="18">
        <v>25495.984375</v>
      </c>
      <c r="U55" s="18">
        <v>25422.439452999999</v>
      </c>
      <c r="V55" s="18">
        <v>25400.738281000002</v>
      </c>
      <c r="W55" s="18">
        <v>25413.007812</v>
      </c>
      <c r="X55" s="18">
        <v>25440.572265999999</v>
      </c>
      <c r="Y55" s="18">
        <v>25506.861327999999</v>
      </c>
      <c r="Z55" s="18">
        <v>25613.412109000001</v>
      </c>
      <c r="AA55" s="18">
        <v>25714.710938</v>
      </c>
      <c r="AB55" s="18">
        <v>25807.845702999999</v>
      </c>
      <c r="AC55" s="18">
        <v>25934.957031000002</v>
      </c>
      <c r="AD55" s="18">
        <v>26093.494140999999</v>
      </c>
      <c r="AE55" s="18">
        <v>26280.351562</v>
      </c>
      <c r="AF55" s="18">
        <v>26479.546875</v>
      </c>
      <c r="AG55" s="18">
        <v>26689.179688</v>
      </c>
      <c r="AH55" s="18">
        <v>26915.179688</v>
      </c>
      <c r="AI55" s="18">
        <v>27135.529297000001</v>
      </c>
      <c r="AJ55" s="18">
        <v>27361.175781000002</v>
      </c>
      <c r="AK55" s="18">
        <v>27618.617188</v>
      </c>
      <c r="AL55" s="18">
        <v>27885.945312</v>
      </c>
      <c r="AM55" s="4">
        <v>-3.4499999999999998E-4</v>
      </c>
    </row>
    <row r="57" spans="1:39" ht="15" customHeight="1">
      <c r="B57" s="6" t="s">
        <v>557</v>
      </c>
    </row>
    <row r="58" spans="1:39" ht="15" customHeight="1">
      <c r="A58" s="7" t="s">
        <v>558</v>
      </c>
      <c r="B58" s="10" t="s">
        <v>559</v>
      </c>
      <c r="C58" s="12">
        <v>17001.662109000001</v>
      </c>
      <c r="D58" s="12">
        <v>17238.880859000001</v>
      </c>
      <c r="E58" s="12">
        <v>17385.609375</v>
      </c>
      <c r="F58" s="12">
        <v>17420.003906000002</v>
      </c>
      <c r="G58" s="12">
        <v>17286.835938</v>
      </c>
      <c r="H58" s="12">
        <v>17095.847656000002</v>
      </c>
      <c r="I58" s="12">
        <v>16830.53125</v>
      </c>
      <c r="J58" s="12">
        <v>16502.742188</v>
      </c>
      <c r="K58" s="12">
        <v>16121.577148</v>
      </c>
      <c r="L58" s="12">
        <v>15706.363281</v>
      </c>
      <c r="M58" s="12">
        <v>15261.310546999999</v>
      </c>
      <c r="N58" s="12">
        <v>14882.916015999999</v>
      </c>
      <c r="O58" s="12">
        <v>14547.754883</v>
      </c>
      <c r="P58" s="12">
        <v>14260.140625</v>
      </c>
      <c r="Q58" s="12">
        <v>14008.125</v>
      </c>
      <c r="R58" s="12">
        <v>13762.375</v>
      </c>
      <c r="S58" s="12">
        <v>13552.075194999999</v>
      </c>
      <c r="T58" s="12">
        <v>13360.652344</v>
      </c>
      <c r="U58" s="12">
        <v>13203.567383</v>
      </c>
      <c r="V58" s="12">
        <v>13074.791992</v>
      </c>
      <c r="W58" s="12">
        <v>12963.012694999999</v>
      </c>
      <c r="X58" s="12">
        <v>12885.875977</v>
      </c>
      <c r="Y58" s="12">
        <v>12834.167969</v>
      </c>
      <c r="Z58" s="12">
        <v>12812.162109000001</v>
      </c>
      <c r="AA58" s="12">
        <v>12791.552734000001</v>
      </c>
      <c r="AB58" s="12">
        <v>12787.118164</v>
      </c>
      <c r="AC58" s="12">
        <v>12801.386719</v>
      </c>
      <c r="AD58" s="12">
        <v>12840.451171999999</v>
      </c>
      <c r="AE58" s="12">
        <v>12891.342773</v>
      </c>
      <c r="AF58" s="12">
        <v>12944.214844</v>
      </c>
      <c r="AG58" s="12">
        <v>12993.512694999999</v>
      </c>
      <c r="AH58" s="12">
        <v>13045.244140999999</v>
      </c>
      <c r="AI58" s="12">
        <v>13088.033203000001</v>
      </c>
      <c r="AJ58" s="12">
        <v>13150.504883</v>
      </c>
      <c r="AK58" s="12">
        <v>13232.182617</v>
      </c>
      <c r="AL58" s="12">
        <v>13301.379883</v>
      </c>
      <c r="AM58" s="8">
        <v>-7.5969999999999996E-3</v>
      </c>
    </row>
    <row r="59" spans="1:39" ht="15" customHeight="1">
      <c r="A59" s="7" t="s">
        <v>560</v>
      </c>
      <c r="B59" s="10" t="s">
        <v>561</v>
      </c>
      <c r="C59" s="12">
        <v>23.480198000000001</v>
      </c>
      <c r="D59" s="12">
        <v>32.999985000000002</v>
      </c>
      <c r="E59" s="12">
        <v>30.209087</v>
      </c>
      <c r="F59" s="12">
        <v>22.547229999999999</v>
      </c>
      <c r="G59" s="12">
        <v>25.471934999999998</v>
      </c>
      <c r="H59" s="12">
        <v>29.302788</v>
      </c>
      <c r="I59" s="12">
        <v>34.205722999999999</v>
      </c>
      <c r="J59" s="12">
        <v>51.224162999999997</v>
      </c>
      <c r="K59" s="12">
        <v>59.210628999999997</v>
      </c>
      <c r="L59" s="12">
        <v>61.361514999999997</v>
      </c>
      <c r="M59" s="12">
        <v>75.493904000000001</v>
      </c>
      <c r="N59" s="12">
        <v>89.853470000000002</v>
      </c>
      <c r="O59" s="12">
        <v>107.94156599999999</v>
      </c>
      <c r="P59" s="12">
        <v>127.970894</v>
      </c>
      <c r="Q59" s="12">
        <v>141.73413099999999</v>
      </c>
      <c r="R59" s="12">
        <v>163.48912000000001</v>
      </c>
      <c r="S59" s="12">
        <v>169.33757</v>
      </c>
      <c r="T59" s="12">
        <v>179.66037</v>
      </c>
      <c r="U59" s="12">
        <v>192.08973700000001</v>
      </c>
      <c r="V59" s="12">
        <v>201.806839</v>
      </c>
      <c r="W59" s="12">
        <v>210.65126000000001</v>
      </c>
      <c r="X59" s="12">
        <v>214.010986</v>
      </c>
      <c r="Y59" s="12">
        <v>213.35368299999999</v>
      </c>
      <c r="Z59" s="12">
        <v>208.941284</v>
      </c>
      <c r="AA59" s="12">
        <v>202.01104699999999</v>
      </c>
      <c r="AB59" s="12">
        <v>191.495544</v>
      </c>
      <c r="AC59" s="12">
        <v>176.947845</v>
      </c>
      <c r="AD59" s="12">
        <v>159.09376499999999</v>
      </c>
      <c r="AE59" s="12">
        <v>142.49568199999999</v>
      </c>
      <c r="AF59" s="12">
        <v>130.85253900000001</v>
      </c>
      <c r="AG59" s="12">
        <v>132.72663900000001</v>
      </c>
      <c r="AH59" s="12">
        <v>143.93235799999999</v>
      </c>
      <c r="AI59" s="12">
        <v>165.29887400000001</v>
      </c>
      <c r="AJ59" s="12">
        <v>179.626465</v>
      </c>
      <c r="AK59" s="12">
        <v>192.016876</v>
      </c>
      <c r="AL59" s="12">
        <v>215.679993</v>
      </c>
      <c r="AM59" s="8">
        <v>5.6766999999999998E-2</v>
      </c>
    </row>
    <row r="60" spans="1:39" ht="15" customHeight="1">
      <c r="A60" s="7" t="s">
        <v>562</v>
      </c>
      <c r="B60" s="10" t="s">
        <v>563</v>
      </c>
      <c r="C60" s="12">
        <v>6630.3486329999996</v>
      </c>
      <c r="D60" s="12">
        <v>6541.7753910000001</v>
      </c>
      <c r="E60" s="12">
        <v>6722.4516599999997</v>
      </c>
      <c r="F60" s="12">
        <v>6750.7880859999996</v>
      </c>
      <c r="G60" s="12">
        <v>6784.4648440000001</v>
      </c>
      <c r="H60" s="12">
        <v>6737.8266599999997</v>
      </c>
      <c r="I60" s="12">
        <v>6779.0268550000001</v>
      </c>
      <c r="J60" s="12">
        <v>6812.1591799999997</v>
      </c>
      <c r="K60" s="12">
        <v>6826.8623049999997</v>
      </c>
      <c r="L60" s="12">
        <v>6815.0878910000001</v>
      </c>
      <c r="M60" s="12">
        <v>6770.0473629999997</v>
      </c>
      <c r="N60" s="12">
        <v>6682.9091799999997</v>
      </c>
      <c r="O60" s="12">
        <v>6611.3276370000003</v>
      </c>
      <c r="P60" s="12">
        <v>6542.3818359999996</v>
      </c>
      <c r="Q60" s="12">
        <v>6476.8872069999998</v>
      </c>
      <c r="R60" s="12">
        <v>6416.8217770000001</v>
      </c>
      <c r="S60" s="12">
        <v>6356.8652339999999</v>
      </c>
      <c r="T60" s="12">
        <v>6298.9506840000004</v>
      </c>
      <c r="U60" s="12">
        <v>6273.0190430000002</v>
      </c>
      <c r="V60" s="12">
        <v>6265.6186520000001</v>
      </c>
      <c r="W60" s="12">
        <v>6272.8222660000001</v>
      </c>
      <c r="X60" s="12">
        <v>6278.5932620000003</v>
      </c>
      <c r="Y60" s="12">
        <v>6300.0473629999997</v>
      </c>
      <c r="Z60" s="12">
        <v>6333.7524409999996</v>
      </c>
      <c r="AA60" s="12">
        <v>6364.6035160000001</v>
      </c>
      <c r="AB60" s="12">
        <v>6383.9614259999998</v>
      </c>
      <c r="AC60" s="12">
        <v>6420.0478519999997</v>
      </c>
      <c r="AD60" s="12">
        <v>6464.2719729999999</v>
      </c>
      <c r="AE60" s="12">
        <v>6523.2998049999997</v>
      </c>
      <c r="AF60" s="12">
        <v>6584.1713870000003</v>
      </c>
      <c r="AG60" s="12">
        <v>6641.8955079999996</v>
      </c>
      <c r="AH60" s="12">
        <v>6703.8125</v>
      </c>
      <c r="AI60" s="12">
        <v>6760.2573240000002</v>
      </c>
      <c r="AJ60" s="12">
        <v>6815.0722660000001</v>
      </c>
      <c r="AK60" s="12">
        <v>6879.6704099999997</v>
      </c>
      <c r="AL60" s="12">
        <v>6947.3198240000002</v>
      </c>
      <c r="AM60" s="8">
        <v>1.771E-3</v>
      </c>
    </row>
    <row r="61" spans="1:39" ht="15" customHeight="1">
      <c r="A61" s="7" t="s">
        <v>564</v>
      </c>
      <c r="B61" s="10" t="s">
        <v>565</v>
      </c>
      <c r="C61" s="12">
        <v>2828.280518</v>
      </c>
      <c r="D61" s="12">
        <v>2825.7182619999999</v>
      </c>
      <c r="E61" s="12">
        <v>2873.2163089999999</v>
      </c>
      <c r="F61" s="12">
        <v>2919.6779790000001</v>
      </c>
      <c r="G61" s="12">
        <v>2960.2829590000001</v>
      </c>
      <c r="H61" s="12">
        <v>3010.3459469999998</v>
      </c>
      <c r="I61" s="12">
        <v>3069.0844729999999</v>
      </c>
      <c r="J61" s="12">
        <v>3127.4633789999998</v>
      </c>
      <c r="K61" s="12">
        <v>3181.334961</v>
      </c>
      <c r="L61" s="12">
        <v>3235.4965820000002</v>
      </c>
      <c r="M61" s="12">
        <v>3287.2229000000002</v>
      </c>
      <c r="N61" s="12">
        <v>3332.4289549999999</v>
      </c>
      <c r="O61" s="12">
        <v>3382.298828</v>
      </c>
      <c r="P61" s="12">
        <v>3439.6716310000002</v>
      </c>
      <c r="Q61" s="12">
        <v>3492.4907229999999</v>
      </c>
      <c r="R61" s="12">
        <v>3538.1062010000001</v>
      </c>
      <c r="S61" s="12">
        <v>3582.5371089999999</v>
      </c>
      <c r="T61" s="12">
        <v>3630.1572270000001</v>
      </c>
      <c r="U61" s="12">
        <v>3683.8647460000002</v>
      </c>
      <c r="V61" s="12">
        <v>3740.3957519999999</v>
      </c>
      <c r="W61" s="12">
        <v>3798.4663089999999</v>
      </c>
      <c r="X61" s="12">
        <v>3856.4848630000001</v>
      </c>
      <c r="Y61" s="12">
        <v>3914.3720699999999</v>
      </c>
      <c r="Z61" s="12">
        <v>3977.258789</v>
      </c>
      <c r="AA61" s="12">
        <v>4036.7717290000001</v>
      </c>
      <c r="AB61" s="12">
        <v>4092.8964839999999</v>
      </c>
      <c r="AC61" s="12">
        <v>4149.4677730000003</v>
      </c>
      <c r="AD61" s="12">
        <v>4208.5371089999999</v>
      </c>
      <c r="AE61" s="12">
        <v>4268.345703</v>
      </c>
      <c r="AF61" s="12">
        <v>4328.388672</v>
      </c>
      <c r="AG61" s="12">
        <v>4390.3916019999997</v>
      </c>
      <c r="AH61" s="12">
        <v>4452.5439450000003</v>
      </c>
      <c r="AI61" s="12">
        <v>4510.3964839999999</v>
      </c>
      <c r="AJ61" s="12">
        <v>4566.5146480000003</v>
      </c>
      <c r="AK61" s="12">
        <v>4625.4589839999999</v>
      </c>
      <c r="AL61" s="12">
        <v>4683.9482420000004</v>
      </c>
      <c r="AM61" s="8">
        <v>1.4975E-2</v>
      </c>
    </row>
    <row r="62" spans="1:39" ht="15" customHeight="1">
      <c r="A62" s="7" t="s">
        <v>566</v>
      </c>
      <c r="B62" s="10" t="s">
        <v>552</v>
      </c>
      <c r="C62" s="12">
        <v>458.39529399999998</v>
      </c>
      <c r="D62" s="12">
        <v>608.82891800000004</v>
      </c>
      <c r="E62" s="12">
        <v>452.714111</v>
      </c>
      <c r="F62" s="12">
        <v>448.10000600000001</v>
      </c>
      <c r="G62" s="12">
        <v>443.37493899999998</v>
      </c>
      <c r="H62" s="12">
        <v>488.136841</v>
      </c>
      <c r="I62" s="12">
        <v>495.48782299999999</v>
      </c>
      <c r="J62" s="12">
        <v>503.43798800000002</v>
      </c>
      <c r="K62" s="12">
        <v>512.50097700000003</v>
      </c>
      <c r="L62" s="12">
        <v>522.57006799999999</v>
      </c>
      <c r="M62" s="12">
        <v>531.85089100000005</v>
      </c>
      <c r="N62" s="12">
        <v>541.47466999999995</v>
      </c>
      <c r="O62" s="12">
        <v>551.17138699999998</v>
      </c>
      <c r="P62" s="12">
        <v>559.50573699999995</v>
      </c>
      <c r="Q62" s="12">
        <v>568.49511700000005</v>
      </c>
      <c r="R62" s="12">
        <v>578.79254200000003</v>
      </c>
      <c r="S62" s="12">
        <v>589.68078600000001</v>
      </c>
      <c r="T62" s="12">
        <v>600.11840800000004</v>
      </c>
      <c r="U62" s="12">
        <v>612.64434800000004</v>
      </c>
      <c r="V62" s="12">
        <v>624.988159</v>
      </c>
      <c r="W62" s="12">
        <v>638.027466</v>
      </c>
      <c r="X62" s="12">
        <v>645.87835700000005</v>
      </c>
      <c r="Y62" s="12">
        <v>653.84881600000006</v>
      </c>
      <c r="Z62" s="12">
        <v>659.93194600000004</v>
      </c>
      <c r="AA62" s="12">
        <v>668.08569299999999</v>
      </c>
      <c r="AB62" s="12">
        <v>675.56109600000002</v>
      </c>
      <c r="AC62" s="12">
        <v>682.40197799999999</v>
      </c>
      <c r="AD62" s="12">
        <v>690.36065699999995</v>
      </c>
      <c r="AE62" s="12">
        <v>698.30499299999997</v>
      </c>
      <c r="AF62" s="12">
        <v>707.36840800000004</v>
      </c>
      <c r="AG62" s="12">
        <v>716.20220900000004</v>
      </c>
      <c r="AH62" s="12">
        <v>724.08880599999998</v>
      </c>
      <c r="AI62" s="12">
        <v>732.60144000000003</v>
      </c>
      <c r="AJ62" s="12">
        <v>740.03424099999995</v>
      </c>
      <c r="AK62" s="12">
        <v>748.569031</v>
      </c>
      <c r="AL62" s="12">
        <v>757.22589100000005</v>
      </c>
      <c r="AM62" s="8">
        <v>6.4359999999999999E-3</v>
      </c>
    </row>
    <row r="63" spans="1:39" ht="15" customHeight="1">
      <c r="A63" s="7" t="s">
        <v>567</v>
      </c>
      <c r="B63" s="10" t="s">
        <v>568</v>
      </c>
      <c r="C63" s="12">
        <v>21.115998999999999</v>
      </c>
      <c r="D63" s="12">
        <v>22.556319999999999</v>
      </c>
      <c r="E63" s="12">
        <v>22.522085000000001</v>
      </c>
      <c r="F63" s="12">
        <v>22.493759000000001</v>
      </c>
      <c r="G63" s="12">
        <v>22.470324000000002</v>
      </c>
      <c r="H63" s="12">
        <v>22.450932999999999</v>
      </c>
      <c r="I63" s="12">
        <v>22.434891</v>
      </c>
      <c r="J63" s="12">
        <v>22.421617999999999</v>
      </c>
      <c r="K63" s="12">
        <v>22.410634999999999</v>
      </c>
      <c r="L63" s="12">
        <v>22.401547999999998</v>
      </c>
      <c r="M63" s="12">
        <v>22.394031999999999</v>
      </c>
      <c r="N63" s="12">
        <v>22.387812</v>
      </c>
      <c r="O63" s="12">
        <v>22.382666</v>
      </c>
      <c r="P63" s="12">
        <v>22.378406999999999</v>
      </c>
      <c r="Q63" s="12">
        <v>22.374884000000002</v>
      </c>
      <c r="R63" s="12">
        <v>22.371969</v>
      </c>
      <c r="S63" s="12">
        <v>22.369558000000001</v>
      </c>
      <c r="T63" s="12">
        <v>22.367563000000001</v>
      </c>
      <c r="U63" s="12">
        <v>22.365911000000001</v>
      </c>
      <c r="V63" s="12">
        <v>22.364546000000001</v>
      </c>
      <c r="W63" s="12">
        <v>22.363416999999998</v>
      </c>
      <c r="X63" s="12">
        <v>22.362480000000001</v>
      </c>
      <c r="Y63" s="12">
        <v>22.361708</v>
      </c>
      <c r="Z63" s="12">
        <v>22.361066999999998</v>
      </c>
      <c r="AA63" s="12">
        <v>22.360537999999998</v>
      </c>
      <c r="AB63" s="12">
        <v>22.360099999999999</v>
      </c>
      <c r="AC63" s="12">
        <v>22.359736999999999</v>
      </c>
      <c r="AD63" s="12">
        <v>22.359438000000001</v>
      </c>
      <c r="AE63" s="12">
        <v>22.359190000000002</v>
      </c>
      <c r="AF63" s="12">
        <v>22.358984</v>
      </c>
      <c r="AG63" s="12">
        <v>22.358813999999999</v>
      </c>
      <c r="AH63" s="12">
        <v>22.358673</v>
      </c>
      <c r="AI63" s="12">
        <v>22.358557000000001</v>
      </c>
      <c r="AJ63" s="12">
        <v>22.358460999999998</v>
      </c>
      <c r="AK63" s="12">
        <v>22.358381000000001</v>
      </c>
      <c r="AL63" s="12">
        <v>22.358315000000001</v>
      </c>
      <c r="AM63" s="8">
        <v>-2.5900000000000001E-4</v>
      </c>
    </row>
    <row r="64" spans="1:39" ht="15" customHeight="1">
      <c r="A64" s="7" t="s">
        <v>569</v>
      </c>
      <c r="B64" s="10" t="s">
        <v>570</v>
      </c>
      <c r="C64" s="12">
        <v>9.1249739999999999</v>
      </c>
      <c r="D64" s="12">
        <v>9.6460410000000003</v>
      </c>
      <c r="E64" s="12">
        <v>10.859577</v>
      </c>
      <c r="F64" s="12">
        <v>11.000716000000001</v>
      </c>
      <c r="G64" s="12">
        <v>12.128957</v>
      </c>
      <c r="H64" s="12">
        <v>12.601350999999999</v>
      </c>
      <c r="I64" s="12">
        <v>12.821952</v>
      </c>
      <c r="J64" s="12">
        <v>12.839566</v>
      </c>
      <c r="K64" s="12">
        <v>12.600733999999999</v>
      </c>
      <c r="L64" s="12">
        <v>12.424129000000001</v>
      </c>
      <c r="M64" s="12">
        <v>12.396596000000001</v>
      </c>
      <c r="N64" s="12">
        <v>12.39228</v>
      </c>
      <c r="O64" s="12">
        <v>12.364929</v>
      </c>
      <c r="P64" s="12">
        <v>12.446692000000001</v>
      </c>
      <c r="Q64" s="12">
        <v>12.709293000000001</v>
      </c>
      <c r="R64" s="12">
        <v>12.969289</v>
      </c>
      <c r="S64" s="12">
        <v>13.076088</v>
      </c>
      <c r="T64" s="12">
        <v>13.263698</v>
      </c>
      <c r="U64" s="12">
        <v>13.397444999999999</v>
      </c>
      <c r="V64" s="12">
        <v>13.636727</v>
      </c>
      <c r="W64" s="12">
        <v>13.899898</v>
      </c>
      <c r="X64" s="12">
        <v>14.247980999999999</v>
      </c>
      <c r="Y64" s="12">
        <v>14.462237999999999</v>
      </c>
      <c r="Z64" s="12">
        <v>14.696058000000001</v>
      </c>
      <c r="AA64" s="12">
        <v>14.941501000000001</v>
      </c>
      <c r="AB64" s="12">
        <v>15.205256</v>
      </c>
      <c r="AC64" s="12">
        <v>15.426109</v>
      </c>
      <c r="AD64" s="12">
        <v>15.694842</v>
      </c>
      <c r="AE64" s="12">
        <v>15.971380999999999</v>
      </c>
      <c r="AF64" s="12">
        <v>16.283149999999999</v>
      </c>
      <c r="AG64" s="12">
        <v>16.673660000000002</v>
      </c>
      <c r="AH64" s="12">
        <v>17.057380999999999</v>
      </c>
      <c r="AI64" s="12">
        <v>17.399681000000001</v>
      </c>
      <c r="AJ64" s="12">
        <v>17.663824000000002</v>
      </c>
      <c r="AK64" s="12">
        <v>18.089925999999998</v>
      </c>
      <c r="AL64" s="12">
        <v>18.608544999999999</v>
      </c>
      <c r="AM64" s="8">
        <v>1.9514E-2</v>
      </c>
    </row>
    <row r="65" spans="1:39" ht="15" customHeight="1">
      <c r="A65" s="7" t="s">
        <v>571</v>
      </c>
      <c r="B65" s="10" t="s">
        <v>544</v>
      </c>
      <c r="C65" s="12">
        <v>133.770599</v>
      </c>
      <c r="D65" s="12">
        <v>134.98358200000001</v>
      </c>
      <c r="E65" s="12">
        <v>136.14154099999999</v>
      </c>
      <c r="F65" s="12">
        <v>136.79866000000001</v>
      </c>
      <c r="G65" s="12">
        <v>137.015503</v>
      </c>
      <c r="H65" s="12">
        <v>136.76059000000001</v>
      </c>
      <c r="I65" s="12">
        <v>136.68023700000001</v>
      </c>
      <c r="J65" s="12">
        <v>136.694244</v>
      </c>
      <c r="K65" s="12">
        <v>136.609711</v>
      </c>
      <c r="L65" s="12">
        <v>136.73019400000001</v>
      </c>
      <c r="M65" s="12">
        <v>136.93019100000001</v>
      </c>
      <c r="N65" s="12">
        <v>137.00640899999999</v>
      </c>
      <c r="O65" s="12">
        <v>136.98181199999999</v>
      </c>
      <c r="P65" s="12">
        <v>137.134445</v>
      </c>
      <c r="Q65" s="12">
        <v>137.372513</v>
      </c>
      <c r="R65" s="12">
        <v>137.520645</v>
      </c>
      <c r="S65" s="12">
        <v>137.61447100000001</v>
      </c>
      <c r="T65" s="12">
        <v>137.732361</v>
      </c>
      <c r="U65" s="12">
        <v>137.88760400000001</v>
      </c>
      <c r="V65" s="12">
        <v>138.142471</v>
      </c>
      <c r="W65" s="12">
        <v>138.401825</v>
      </c>
      <c r="X65" s="12">
        <v>138.66793799999999</v>
      </c>
      <c r="Y65" s="12">
        <v>138.893417</v>
      </c>
      <c r="Z65" s="12">
        <v>139.17712399999999</v>
      </c>
      <c r="AA65" s="12">
        <v>139.28680399999999</v>
      </c>
      <c r="AB65" s="12">
        <v>139.337906</v>
      </c>
      <c r="AC65" s="12">
        <v>139.40329</v>
      </c>
      <c r="AD65" s="12">
        <v>139.52278100000001</v>
      </c>
      <c r="AE65" s="12">
        <v>139.624695</v>
      </c>
      <c r="AF65" s="12">
        <v>139.77979999999999</v>
      </c>
      <c r="AG65" s="12">
        <v>140.04130599999999</v>
      </c>
      <c r="AH65" s="12">
        <v>140.329193</v>
      </c>
      <c r="AI65" s="12">
        <v>140.47009299999999</v>
      </c>
      <c r="AJ65" s="12">
        <v>140.60964999999999</v>
      </c>
      <c r="AK65" s="12">
        <v>140.806183</v>
      </c>
      <c r="AL65" s="12">
        <v>141.02281199999999</v>
      </c>
      <c r="AM65" s="8">
        <v>1.2880000000000001E-3</v>
      </c>
    </row>
    <row r="66" spans="1:39" ht="15" customHeight="1">
      <c r="A66" s="7" t="s">
        <v>572</v>
      </c>
      <c r="B66" s="10" t="s">
        <v>573</v>
      </c>
      <c r="C66" s="12">
        <v>27106.179688</v>
      </c>
      <c r="D66" s="12">
        <v>27415.390625</v>
      </c>
      <c r="E66" s="12">
        <v>27633.722656000002</v>
      </c>
      <c r="F66" s="12">
        <v>27731.410156000002</v>
      </c>
      <c r="G66" s="12">
        <v>27672.046875</v>
      </c>
      <c r="H66" s="12">
        <v>27533.271484000001</v>
      </c>
      <c r="I66" s="12">
        <v>27380.273438</v>
      </c>
      <c r="J66" s="12">
        <v>27168.982422000001</v>
      </c>
      <c r="K66" s="12">
        <v>26873.105468999998</v>
      </c>
      <c r="L66" s="12">
        <v>26512.435547000001</v>
      </c>
      <c r="M66" s="12">
        <v>26097.646484000001</v>
      </c>
      <c r="N66" s="12">
        <v>25701.369140999999</v>
      </c>
      <c r="O66" s="12">
        <v>25372.224609000001</v>
      </c>
      <c r="P66" s="12">
        <v>25101.632812</v>
      </c>
      <c r="Q66" s="12">
        <v>24860.1875</v>
      </c>
      <c r="R66" s="12">
        <v>24632.445312</v>
      </c>
      <c r="S66" s="12">
        <v>24423.558593999998</v>
      </c>
      <c r="T66" s="12">
        <v>24242.904297000001</v>
      </c>
      <c r="U66" s="12">
        <v>24138.833984000001</v>
      </c>
      <c r="V66" s="12">
        <v>24081.746093999998</v>
      </c>
      <c r="W66" s="12">
        <v>24057.646484000001</v>
      </c>
      <c r="X66" s="12">
        <v>24056.123047000001</v>
      </c>
      <c r="Y66" s="12">
        <v>24091.505859000001</v>
      </c>
      <c r="Z66" s="12">
        <v>24168.279297000001</v>
      </c>
      <c r="AA66" s="12">
        <v>24239.615234000001</v>
      </c>
      <c r="AB66" s="12">
        <v>24307.935547000001</v>
      </c>
      <c r="AC66" s="12">
        <v>24407.439452999999</v>
      </c>
      <c r="AD66" s="12">
        <v>24540.292968999998</v>
      </c>
      <c r="AE66" s="12">
        <v>24701.744140999999</v>
      </c>
      <c r="AF66" s="12">
        <v>24873.417968999998</v>
      </c>
      <c r="AG66" s="12">
        <v>25053.804688</v>
      </c>
      <c r="AH66" s="12">
        <v>25249.367188</v>
      </c>
      <c r="AI66" s="12">
        <v>25436.818359000001</v>
      </c>
      <c r="AJ66" s="12">
        <v>25632.388672000001</v>
      </c>
      <c r="AK66" s="12">
        <v>25859.152343999998</v>
      </c>
      <c r="AL66" s="12">
        <v>26087.544922000001</v>
      </c>
      <c r="AM66" s="8">
        <v>-1.459E-3</v>
      </c>
    </row>
    <row r="67" spans="1:39" ht="15" customHeight="1">
      <c r="A67" s="7" t="s">
        <v>574</v>
      </c>
      <c r="B67" s="10" t="s">
        <v>575</v>
      </c>
      <c r="C67" s="12">
        <v>0</v>
      </c>
      <c r="D67" s="12">
        <v>0</v>
      </c>
      <c r="E67" s="12">
        <v>0</v>
      </c>
      <c r="F67" s="12">
        <v>0</v>
      </c>
      <c r="G67" s="12">
        <v>0</v>
      </c>
      <c r="H67" s="12">
        <v>0</v>
      </c>
      <c r="I67" s="12">
        <v>0</v>
      </c>
      <c r="J67" s="12">
        <v>0</v>
      </c>
      <c r="K67" s="12">
        <v>0</v>
      </c>
      <c r="L67" s="12">
        <v>0</v>
      </c>
      <c r="M67" s="12">
        <v>0</v>
      </c>
      <c r="N67" s="12">
        <v>0</v>
      </c>
      <c r="O67" s="12">
        <v>0</v>
      </c>
      <c r="P67" s="12">
        <v>0</v>
      </c>
      <c r="Q67" s="12">
        <v>0</v>
      </c>
      <c r="R67" s="12">
        <v>0</v>
      </c>
      <c r="S67" s="12">
        <v>0</v>
      </c>
      <c r="T67" s="12">
        <v>0</v>
      </c>
      <c r="U67" s="12">
        <v>0</v>
      </c>
      <c r="V67" s="12">
        <v>0</v>
      </c>
      <c r="W67" s="12">
        <v>0</v>
      </c>
      <c r="X67" s="12">
        <v>0</v>
      </c>
      <c r="Y67" s="12">
        <v>0</v>
      </c>
      <c r="Z67" s="12">
        <v>0</v>
      </c>
      <c r="AA67" s="12">
        <v>0</v>
      </c>
      <c r="AB67" s="12">
        <v>0</v>
      </c>
      <c r="AC67" s="12">
        <v>0</v>
      </c>
      <c r="AD67" s="12">
        <v>0</v>
      </c>
      <c r="AE67" s="12">
        <v>0</v>
      </c>
      <c r="AF67" s="12">
        <v>0</v>
      </c>
      <c r="AG67" s="12">
        <v>0</v>
      </c>
      <c r="AH67" s="12">
        <v>0</v>
      </c>
      <c r="AI67" s="12">
        <v>0</v>
      </c>
      <c r="AJ67" s="12">
        <v>0</v>
      </c>
      <c r="AK67" s="12">
        <v>0</v>
      </c>
      <c r="AL67" s="12">
        <v>0</v>
      </c>
      <c r="AM67" s="8" t="s">
        <v>204</v>
      </c>
    </row>
    <row r="68" spans="1:39" ht="15" customHeight="1">
      <c r="A68" s="7" t="s">
        <v>576</v>
      </c>
      <c r="B68" s="10" t="s">
        <v>577</v>
      </c>
      <c r="C68" s="12">
        <v>31.366896000000001</v>
      </c>
      <c r="D68" s="12">
        <v>36.183959999999999</v>
      </c>
      <c r="E68" s="12">
        <v>41.042549000000001</v>
      </c>
      <c r="F68" s="12">
        <v>45.944690999999999</v>
      </c>
      <c r="G68" s="12">
        <v>53.366641999999999</v>
      </c>
      <c r="H68" s="12">
        <v>63.041587999999997</v>
      </c>
      <c r="I68" s="12">
        <v>75.963745000000003</v>
      </c>
      <c r="J68" s="12">
        <v>90.587981999999997</v>
      </c>
      <c r="K68" s="12">
        <v>106.629822</v>
      </c>
      <c r="L68" s="12">
        <v>123.664902</v>
      </c>
      <c r="M68" s="12">
        <v>141.23307800000001</v>
      </c>
      <c r="N68" s="12">
        <v>158.43107599999999</v>
      </c>
      <c r="O68" s="12">
        <v>174.52342200000001</v>
      </c>
      <c r="P68" s="12">
        <v>189.55671699999999</v>
      </c>
      <c r="Q68" s="12">
        <v>203.70817600000001</v>
      </c>
      <c r="R68" s="12">
        <v>217.54087799999999</v>
      </c>
      <c r="S68" s="12">
        <v>230.550049</v>
      </c>
      <c r="T68" s="12">
        <v>242.670456</v>
      </c>
      <c r="U68" s="12">
        <v>254.39286799999999</v>
      </c>
      <c r="V68" s="12">
        <v>265.81716899999998</v>
      </c>
      <c r="W68" s="12">
        <v>276.65924100000001</v>
      </c>
      <c r="X68" s="12">
        <v>287.12390099999999</v>
      </c>
      <c r="Y68" s="12">
        <v>297.02773999999999</v>
      </c>
      <c r="Z68" s="12">
        <v>306.43734699999999</v>
      </c>
      <c r="AA68" s="12">
        <v>315.48187300000001</v>
      </c>
      <c r="AB68" s="12">
        <v>324.27139299999999</v>
      </c>
      <c r="AC68" s="12">
        <v>332.54019199999999</v>
      </c>
      <c r="AD68" s="12">
        <v>340.57376099999999</v>
      </c>
      <c r="AE68" s="12">
        <v>348.238586</v>
      </c>
      <c r="AF68" s="12">
        <v>355.53274499999998</v>
      </c>
      <c r="AG68" s="12">
        <v>362.25250199999999</v>
      </c>
      <c r="AH68" s="12">
        <v>368.72686800000002</v>
      </c>
      <c r="AI68" s="12">
        <v>375.13464399999998</v>
      </c>
      <c r="AJ68" s="12">
        <v>381.36200000000002</v>
      </c>
      <c r="AK68" s="12">
        <v>387.592468</v>
      </c>
      <c r="AL68" s="12">
        <v>393.92712399999999</v>
      </c>
      <c r="AM68" s="8">
        <v>7.2746000000000005E-2</v>
      </c>
    </row>
    <row r="69" spans="1:39" ht="15" customHeight="1">
      <c r="A69" s="7" t="s">
        <v>578</v>
      </c>
      <c r="B69" s="10" t="s">
        <v>579</v>
      </c>
      <c r="C69" s="12">
        <v>63.815005999999997</v>
      </c>
      <c r="D69" s="12">
        <v>72.264831999999998</v>
      </c>
      <c r="E69" s="12">
        <v>82.878540000000001</v>
      </c>
      <c r="F69" s="12">
        <v>91.359688000000006</v>
      </c>
      <c r="G69" s="12">
        <v>99.267723000000004</v>
      </c>
      <c r="H69" s="12">
        <v>107.238953</v>
      </c>
      <c r="I69" s="12">
        <v>111.814865</v>
      </c>
      <c r="J69" s="12">
        <v>115.904404</v>
      </c>
      <c r="K69" s="12">
        <v>120.002335</v>
      </c>
      <c r="L69" s="12">
        <v>125.256775</v>
      </c>
      <c r="M69" s="12">
        <v>131.890152</v>
      </c>
      <c r="N69" s="12">
        <v>139.62966900000001</v>
      </c>
      <c r="O69" s="12">
        <v>149.55467200000001</v>
      </c>
      <c r="P69" s="12">
        <v>161.18035900000001</v>
      </c>
      <c r="Q69" s="12">
        <v>172.69229100000001</v>
      </c>
      <c r="R69" s="12">
        <v>184.33737199999999</v>
      </c>
      <c r="S69" s="12">
        <v>195.34751900000001</v>
      </c>
      <c r="T69" s="12">
        <v>205.863586</v>
      </c>
      <c r="U69" s="12">
        <v>217.07943700000001</v>
      </c>
      <c r="V69" s="12">
        <v>228.36113</v>
      </c>
      <c r="W69" s="12">
        <v>240.021164</v>
      </c>
      <c r="X69" s="12">
        <v>251.59204099999999</v>
      </c>
      <c r="Y69" s="12">
        <v>263.20547499999998</v>
      </c>
      <c r="Z69" s="12">
        <v>274.98187300000001</v>
      </c>
      <c r="AA69" s="12">
        <v>288.29763800000001</v>
      </c>
      <c r="AB69" s="12">
        <v>299.91009500000001</v>
      </c>
      <c r="AC69" s="12">
        <v>312.81127900000001</v>
      </c>
      <c r="AD69" s="12">
        <v>325.92898600000001</v>
      </c>
      <c r="AE69" s="12">
        <v>339.53198200000003</v>
      </c>
      <c r="AF69" s="12">
        <v>353.387787</v>
      </c>
      <c r="AG69" s="12">
        <v>367.33395400000001</v>
      </c>
      <c r="AH69" s="12">
        <v>381.78881799999999</v>
      </c>
      <c r="AI69" s="12">
        <v>396.44869999999997</v>
      </c>
      <c r="AJ69" s="12">
        <v>411.22409099999999</v>
      </c>
      <c r="AK69" s="12">
        <v>427.158997</v>
      </c>
      <c r="AL69" s="12">
        <v>444.062836</v>
      </c>
      <c r="AM69" s="8">
        <v>5.4851999999999998E-2</v>
      </c>
    </row>
    <row r="70" spans="1:39" ht="15" customHeight="1">
      <c r="A70" s="7" t="s">
        <v>580</v>
      </c>
      <c r="B70" s="10" t="s">
        <v>581</v>
      </c>
      <c r="C70" s="12">
        <v>0.27556599999999998</v>
      </c>
      <c r="D70" s="12">
        <v>0.56212799999999996</v>
      </c>
      <c r="E70" s="12">
        <v>0.88289300000000004</v>
      </c>
      <c r="F70" s="12">
        <v>1.464494</v>
      </c>
      <c r="G70" s="12">
        <v>2.8353199999999998</v>
      </c>
      <c r="H70" s="12">
        <v>4.9430740000000002</v>
      </c>
      <c r="I70" s="12">
        <v>7.7013800000000003</v>
      </c>
      <c r="J70" s="12">
        <v>10.79973</v>
      </c>
      <c r="K70" s="12">
        <v>14.361668</v>
      </c>
      <c r="L70" s="12">
        <v>18.156085999999998</v>
      </c>
      <c r="M70" s="12">
        <v>22.159475</v>
      </c>
      <c r="N70" s="12">
        <v>25.812819999999999</v>
      </c>
      <c r="O70" s="12">
        <v>29.206448000000002</v>
      </c>
      <c r="P70" s="12">
        <v>32.16301</v>
      </c>
      <c r="Q70" s="12">
        <v>34.869522000000003</v>
      </c>
      <c r="R70" s="12">
        <v>37.501204999999999</v>
      </c>
      <c r="S70" s="12">
        <v>39.929237000000001</v>
      </c>
      <c r="T70" s="12">
        <v>42.077095</v>
      </c>
      <c r="U70" s="12">
        <v>44.044876000000002</v>
      </c>
      <c r="V70" s="12">
        <v>45.902794</v>
      </c>
      <c r="W70" s="12">
        <v>47.612800999999997</v>
      </c>
      <c r="X70" s="12">
        <v>49.153537999999998</v>
      </c>
      <c r="Y70" s="12">
        <v>50.529293000000003</v>
      </c>
      <c r="Z70" s="12">
        <v>51.781128000000002</v>
      </c>
      <c r="AA70" s="12">
        <v>52.951897000000002</v>
      </c>
      <c r="AB70" s="12">
        <v>54.081420999999999</v>
      </c>
      <c r="AC70" s="12">
        <v>55.107765000000001</v>
      </c>
      <c r="AD70" s="12">
        <v>56.105431000000003</v>
      </c>
      <c r="AE70" s="12">
        <v>57.057082999999999</v>
      </c>
      <c r="AF70" s="12">
        <v>57.983021000000001</v>
      </c>
      <c r="AG70" s="12">
        <v>58.779549000000003</v>
      </c>
      <c r="AH70" s="12">
        <v>59.545189000000001</v>
      </c>
      <c r="AI70" s="12">
        <v>60.370617000000003</v>
      </c>
      <c r="AJ70" s="12">
        <v>61.220367000000003</v>
      </c>
      <c r="AK70" s="12">
        <v>62.095722000000002</v>
      </c>
      <c r="AL70" s="12">
        <v>63.042220999999998</v>
      </c>
      <c r="AM70" s="8">
        <v>0.14891599999999999</v>
      </c>
    </row>
    <row r="71" spans="1:39" ht="15" customHeight="1">
      <c r="A71" s="7" t="s">
        <v>582</v>
      </c>
      <c r="B71" s="10" t="s">
        <v>583</v>
      </c>
      <c r="C71" s="12">
        <v>691.72113000000002</v>
      </c>
      <c r="D71" s="12">
        <v>689.08056599999998</v>
      </c>
      <c r="E71" s="12">
        <v>654.62780799999996</v>
      </c>
      <c r="F71" s="12">
        <v>671.99273700000003</v>
      </c>
      <c r="G71" s="12">
        <v>679.324524</v>
      </c>
      <c r="H71" s="12">
        <v>685.56591800000001</v>
      </c>
      <c r="I71" s="12">
        <v>681.245544</v>
      </c>
      <c r="J71" s="12">
        <v>682.65185499999995</v>
      </c>
      <c r="K71" s="12">
        <v>689.36267099999998</v>
      </c>
      <c r="L71" s="12">
        <v>700.40222200000005</v>
      </c>
      <c r="M71" s="12">
        <v>711.15692100000001</v>
      </c>
      <c r="N71" s="12">
        <v>717.85351600000001</v>
      </c>
      <c r="O71" s="12">
        <v>720.53479000000004</v>
      </c>
      <c r="P71" s="12">
        <v>725.17236300000002</v>
      </c>
      <c r="Q71" s="12">
        <v>729.48669400000006</v>
      </c>
      <c r="R71" s="12">
        <v>732.80078100000003</v>
      </c>
      <c r="S71" s="12">
        <v>731.60058600000002</v>
      </c>
      <c r="T71" s="12">
        <v>735.135986</v>
      </c>
      <c r="U71" s="12">
        <v>738.17443800000001</v>
      </c>
      <c r="V71" s="12">
        <v>746.43237299999998</v>
      </c>
      <c r="W71" s="12">
        <v>756.12457300000005</v>
      </c>
      <c r="X71" s="12">
        <v>759.80773899999997</v>
      </c>
      <c r="Y71" s="12">
        <v>766.28881799999999</v>
      </c>
      <c r="Z71" s="12">
        <v>772.51208499999996</v>
      </c>
      <c r="AA71" s="12">
        <v>778.23791500000004</v>
      </c>
      <c r="AB71" s="12">
        <v>781.13311799999997</v>
      </c>
      <c r="AC71" s="12">
        <v>786.49926800000003</v>
      </c>
      <c r="AD71" s="12">
        <v>790.84039299999995</v>
      </c>
      <c r="AE71" s="12">
        <v>794.65728799999999</v>
      </c>
      <c r="AF71" s="12">
        <v>799.97637899999995</v>
      </c>
      <c r="AG71" s="12">
        <v>805.75048800000002</v>
      </c>
      <c r="AH71" s="12">
        <v>811.16870100000006</v>
      </c>
      <c r="AI71" s="12">
        <v>817.11688200000003</v>
      </c>
      <c r="AJ71" s="12">
        <v>820.68817100000001</v>
      </c>
      <c r="AK71" s="12">
        <v>823.95452899999998</v>
      </c>
      <c r="AL71" s="12">
        <v>832.03967299999999</v>
      </c>
      <c r="AM71" s="8">
        <v>5.5599999999999998E-3</v>
      </c>
    </row>
    <row r="73" spans="1:39" ht="15" customHeight="1">
      <c r="A73" s="7" t="s">
        <v>584</v>
      </c>
      <c r="B73" s="6" t="s">
        <v>585</v>
      </c>
      <c r="C73" s="18">
        <v>27893.357422000001</v>
      </c>
      <c r="D73" s="18">
        <v>28213.482422000001</v>
      </c>
      <c r="E73" s="18">
        <v>28413.154297000001</v>
      </c>
      <c r="F73" s="18">
        <v>28542.171875</v>
      </c>
      <c r="G73" s="18">
        <v>28506.841797000001</v>
      </c>
      <c r="H73" s="18">
        <v>28394.060547000001</v>
      </c>
      <c r="I73" s="18">
        <v>28256.998047000001</v>
      </c>
      <c r="J73" s="18">
        <v>28068.925781000002</v>
      </c>
      <c r="K73" s="18">
        <v>27803.460938</v>
      </c>
      <c r="L73" s="18">
        <v>27479.914062</v>
      </c>
      <c r="M73" s="18">
        <v>27104.085938</v>
      </c>
      <c r="N73" s="18">
        <v>26743.095702999999</v>
      </c>
      <c r="O73" s="18">
        <v>26446.044922000001</v>
      </c>
      <c r="P73" s="18">
        <v>26209.703125</v>
      </c>
      <c r="Q73" s="18">
        <v>26000.943359000001</v>
      </c>
      <c r="R73" s="18">
        <v>25804.626952999999</v>
      </c>
      <c r="S73" s="18">
        <v>25620.986327999999</v>
      </c>
      <c r="T73" s="18">
        <v>25468.650390999999</v>
      </c>
      <c r="U73" s="18">
        <v>25392.525390999999</v>
      </c>
      <c r="V73" s="18">
        <v>25368.257812</v>
      </c>
      <c r="W73" s="18">
        <v>25378.066406000002</v>
      </c>
      <c r="X73" s="18">
        <v>25403.800781000002</v>
      </c>
      <c r="Y73" s="18">
        <v>25468.556640999999</v>
      </c>
      <c r="Z73" s="18">
        <v>25573.992188</v>
      </c>
      <c r="AA73" s="18">
        <v>25674.583984000001</v>
      </c>
      <c r="AB73" s="18">
        <v>25767.332031000002</v>
      </c>
      <c r="AC73" s="18">
        <v>25894.398438</v>
      </c>
      <c r="AD73" s="18">
        <v>26053.742188</v>
      </c>
      <c r="AE73" s="18">
        <v>26241.228515999999</v>
      </c>
      <c r="AF73" s="18">
        <v>26440.296875</v>
      </c>
      <c r="AG73" s="18">
        <v>26647.919922000001</v>
      </c>
      <c r="AH73" s="18">
        <v>26870.595702999999</v>
      </c>
      <c r="AI73" s="18">
        <v>27085.890625</v>
      </c>
      <c r="AJ73" s="18">
        <v>27306.882812</v>
      </c>
      <c r="AK73" s="18">
        <v>27559.953125</v>
      </c>
      <c r="AL73" s="18">
        <v>27820.617188</v>
      </c>
      <c r="AM73" s="4">
        <v>-4.1199999999999999E-4</v>
      </c>
    </row>
    <row r="74" spans="1:39" ht="15" customHeight="1" thickBot="1"/>
    <row r="75" spans="1:39" ht="15" customHeight="1">
      <c r="B75" s="113" t="s">
        <v>586</v>
      </c>
      <c r="C75" s="113"/>
      <c r="D75" s="113"/>
      <c r="E75" s="113"/>
      <c r="F75" s="113"/>
      <c r="G75" s="113"/>
      <c r="H75" s="113"/>
      <c r="I75" s="113"/>
      <c r="J75" s="113"/>
      <c r="K75" s="113"/>
      <c r="L75" s="113"/>
      <c r="M75" s="113"/>
      <c r="N75" s="113"/>
      <c r="O75" s="113"/>
      <c r="P75" s="113"/>
      <c r="Q75" s="113"/>
      <c r="R75" s="113"/>
      <c r="S75" s="113"/>
      <c r="T75" s="113"/>
      <c r="U75" s="113"/>
      <c r="V75" s="113"/>
      <c r="W75" s="113"/>
      <c r="X75" s="113"/>
      <c r="Y75" s="113"/>
      <c r="Z75" s="113"/>
      <c r="AA75" s="113"/>
      <c r="AB75" s="113"/>
      <c r="AC75" s="113"/>
      <c r="AD75" s="113"/>
      <c r="AE75" s="113"/>
      <c r="AF75" s="113"/>
      <c r="AG75" s="113"/>
      <c r="AH75" s="113"/>
      <c r="AI75" s="113"/>
      <c r="AJ75" s="113"/>
      <c r="AK75" s="113"/>
      <c r="AL75" s="113"/>
      <c r="AM75" s="113"/>
    </row>
    <row r="76" spans="1:39" ht="15" customHeight="1">
      <c r="B76" s="3" t="s">
        <v>587</v>
      </c>
    </row>
    <row r="77" spans="1:39" ht="15" customHeight="1">
      <c r="B77" s="3" t="s">
        <v>588</v>
      </c>
    </row>
    <row r="78" spans="1:39" ht="15" customHeight="1">
      <c r="B78" s="3" t="s">
        <v>589</v>
      </c>
    </row>
    <row r="79" spans="1:39" ht="15" customHeight="1">
      <c r="B79" s="3" t="s">
        <v>590</v>
      </c>
    </row>
    <row r="80" spans="1:39" ht="15" customHeight="1">
      <c r="B80" s="3" t="s">
        <v>591</v>
      </c>
    </row>
    <row r="81" spans="2:2" ht="15" customHeight="1">
      <c r="B81" s="3" t="s">
        <v>592</v>
      </c>
    </row>
    <row r="82" spans="2:2" ht="15" customHeight="1">
      <c r="B82" s="3" t="s">
        <v>12</v>
      </c>
    </row>
    <row r="83" spans="2:2" ht="15" customHeight="1">
      <c r="B83" s="3" t="s">
        <v>593</v>
      </c>
    </row>
    <row r="84" spans="2:2" ht="15" customHeight="1">
      <c r="B84" s="2" t="s">
        <v>594</v>
      </c>
    </row>
    <row r="85" spans="2:2" ht="15" customHeight="1">
      <c r="B85" s="3" t="s">
        <v>595</v>
      </c>
    </row>
    <row r="86" spans="2:2" ht="15" customHeight="1">
      <c r="B86" s="3" t="s">
        <v>596</v>
      </c>
    </row>
    <row r="87" spans="2:2" ht="15" customHeight="1">
      <c r="B87" s="3" t="s">
        <v>597</v>
      </c>
    </row>
    <row r="88" spans="2:2" ht="15" customHeight="1">
      <c r="B88" s="3" t="s">
        <v>598</v>
      </c>
    </row>
    <row r="89" spans="2:2" ht="15" customHeight="1">
      <c r="B89" s="3" t="s">
        <v>599</v>
      </c>
    </row>
    <row r="90" spans="2:2" ht="15" customHeight="1">
      <c r="B90" s="3" t="s">
        <v>600</v>
      </c>
    </row>
  </sheetData>
  <mergeCells count="1">
    <mergeCell ref="B75:AM75"/>
  </mergeCells>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14"/>
  <sheetViews>
    <sheetView workbookViewId="0">
      <pane xSplit="2" ySplit="1" topLeftCell="C62" activePane="bottomRight" state="frozen"/>
      <selection pane="topRight" activeCell="C1" sqref="C1"/>
      <selection pane="bottomLeft" activeCell="A2" sqref="A2"/>
      <selection pane="bottomRight" activeCell="C74" sqref="C74"/>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5" t="s">
        <v>136</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135</v>
      </c>
      <c r="D3" s="17" t="s">
        <v>134</v>
      </c>
      <c r="E3" s="17"/>
      <c r="F3" s="17"/>
      <c r="G3" s="17"/>
    </row>
    <row r="4" spans="1:39" ht="15" customHeight="1">
      <c r="C4" s="17" t="s">
        <v>133</v>
      </c>
      <c r="D4" s="17" t="s">
        <v>132</v>
      </c>
      <c r="E4" s="17"/>
      <c r="F4" s="17"/>
      <c r="G4" s="17" t="s">
        <v>131</v>
      </c>
    </row>
    <row r="5" spans="1:39" ht="15" customHeight="1">
      <c r="C5" s="17" t="s">
        <v>130</v>
      </c>
      <c r="D5" s="17" t="s">
        <v>129</v>
      </c>
      <c r="E5" s="17"/>
      <c r="F5" s="17"/>
      <c r="G5" s="17"/>
    </row>
    <row r="6" spans="1:39" ht="15" customHeight="1">
      <c r="C6" s="17" t="s">
        <v>128</v>
      </c>
      <c r="D6" s="17"/>
      <c r="E6" s="17" t="s">
        <v>127</v>
      </c>
      <c r="F6" s="17"/>
      <c r="G6" s="17"/>
    </row>
    <row r="10" spans="1:39" ht="15" customHeight="1">
      <c r="A10" s="7" t="s">
        <v>392</v>
      </c>
      <c r="B10" s="16" t="s">
        <v>391</v>
      </c>
    </row>
    <row r="11" spans="1:39" ht="15" customHeight="1">
      <c r="B11" s="15" t="s">
        <v>124</v>
      </c>
    </row>
    <row r="12" spans="1:39" ht="15" customHeight="1">
      <c r="B12" s="15" t="s">
        <v>124</v>
      </c>
      <c r="C12" s="14" t="s">
        <v>124</v>
      </c>
      <c r="D12" s="14" t="s">
        <v>124</v>
      </c>
      <c r="E12" s="14" t="s">
        <v>124</v>
      </c>
      <c r="F12" s="14" t="s">
        <v>124</v>
      </c>
      <c r="G12" s="14" t="s">
        <v>124</v>
      </c>
      <c r="H12" s="14" t="s">
        <v>124</v>
      </c>
      <c r="I12" s="14" t="s">
        <v>124</v>
      </c>
      <c r="J12" s="14" t="s">
        <v>124</v>
      </c>
      <c r="K12" s="14" t="s">
        <v>124</v>
      </c>
      <c r="L12" s="14" t="s">
        <v>124</v>
      </c>
      <c r="M12" s="14" t="s">
        <v>124</v>
      </c>
      <c r="N12" s="14" t="s">
        <v>124</v>
      </c>
      <c r="O12" s="14" t="s">
        <v>124</v>
      </c>
      <c r="P12" s="14" t="s">
        <v>124</v>
      </c>
      <c r="Q12" s="14" t="s">
        <v>124</v>
      </c>
      <c r="R12" s="14" t="s">
        <v>124</v>
      </c>
      <c r="S12" s="14" t="s">
        <v>124</v>
      </c>
      <c r="T12" s="14" t="s">
        <v>124</v>
      </c>
      <c r="U12" s="14" t="s">
        <v>124</v>
      </c>
      <c r="V12" s="14" t="s">
        <v>124</v>
      </c>
      <c r="W12" s="14" t="s">
        <v>124</v>
      </c>
      <c r="X12" s="14" t="s">
        <v>124</v>
      </c>
      <c r="Y12" s="14" t="s">
        <v>124</v>
      </c>
      <c r="Z12" s="14" t="s">
        <v>124</v>
      </c>
      <c r="AA12" s="14" t="s">
        <v>124</v>
      </c>
      <c r="AB12" s="14" t="s">
        <v>124</v>
      </c>
      <c r="AC12" s="14" t="s">
        <v>124</v>
      </c>
      <c r="AD12" s="14" t="s">
        <v>124</v>
      </c>
      <c r="AE12" s="14" t="s">
        <v>124</v>
      </c>
      <c r="AF12" s="14" t="s">
        <v>124</v>
      </c>
      <c r="AG12" s="14" t="s">
        <v>124</v>
      </c>
      <c r="AH12" s="14" t="s">
        <v>124</v>
      </c>
      <c r="AI12" s="14" t="s">
        <v>124</v>
      </c>
      <c r="AJ12" s="14" t="s">
        <v>124</v>
      </c>
      <c r="AK12" s="14" t="s">
        <v>124</v>
      </c>
      <c r="AL12" s="14" t="s">
        <v>124</v>
      </c>
      <c r="AM12" s="14" t="s">
        <v>123</v>
      </c>
    </row>
    <row r="13" spans="1:39" ht="15" customHeight="1" thickBot="1">
      <c r="B13" s="13" t="s">
        <v>390</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A15" s="7" t="s">
        <v>389</v>
      </c>
      <c r="B15" s="6" t="s">
        <v>388</v>
      </c>
      <c r="C15" s="19">
        <v>6.5632159999999997</v>
      </c>
      <c r="D15" s="19">
        <v>5.2399880000000003</v>
      </c>
      <c r="E15" s="19">
        <v>6.3510920000000004</v>
      </c>
      <c r="F15" s="19">
        <v>7.4411579999999997</v>
      </c>
      <c r="G15" s="19">
        <v>8.0650790000000008</v>
      </c>
      <c r="H15" s="19">
        <v>8.3988219999999991</v>
      </c>
      <c r="I15" s="19">
        <v>8.6578149999999994</v>
      </c>
      <c r="J15" s="19">
        <v>8.8683720000000008</v>
      </c>
      <c r="K15" s="19">
        <v>9.0595029999999994</v>
      </c>
      <c r="L15" s="19">
        <v>9.2300830000000005</v>
      </c>
      <c r="M15" s="19">
        <v>9.4992400000000004</v>
      </c>
      <c r="N15" s="19">
        <v>9.7139620000000004</v>
      </c>
      <c r="O15" s="19">
        <v>9.8990189999999991</v>
      </c>
      <c r="P15" s="19">
        <v>9.9231829999999999</v>
      </c>
      <c r="Q15" s="19">
        <v>10.077809999999999</v>
      </c>
      <c r="R15" s="19">
        <v>10.328823999999999</v>
      </c>
      <c r="S15" s="19">
        <v>10.563589</v>
      </c>
      <c r="T15" s="19">
        <v>10.829727999999999</v>
      </c>
      <c r="U15" s="19">
        <v>10.825062000000001</v>
      </c>
      <c r="V15" s="19">
        <v>11.010123999999999</v>
      </c>
      <c r="W15" s="19">
        <v>11.102677999999999</v>
      </c>
      <c r="X15" s="19">
        <v>11.387475999999999</v>
      </c>
      <c r="Y15" s="19">
        <v>11.438192000000001</v>
      </c>
      <c r="Z15" s="19">
        <v>11.557369</v>
      </c>
      <c r="AA15" s="19">
        <v>11.751676</v>
      </c>
      <c r="AB15" s="19">
        <v>11.865437999999999</v>
      </c>
      <c r="AC15" s="19">
        <v>11.912374</v>
      </c>
      <c r="AD15" s="19">
        <v>11.967866000000001</v>
      </c>
      <c r="AE15" s="19">
        <v>12.045299999999999</v>
      </c>
      <c r="AF15" s="19">
        <v>12.137771000000001</v>
      </c>
      <c r="AG15" s="19">
        <v>12.228486999999999</v>
      </c>
      <c r="AH15" s="19">
        <v>12.340434999999999</v>
      </c>
      <c r="AI15" s="19">
        <v>12.510973</v>
      </c>
      <c r="AJ15" s="19">
        <v>12.579992000000001</v>
      </c>
      <c r="AK15" s="19">
        <v>12.713965999999999</v>
      </c>
      <c r="AL15" s="19">
        <v>12.850368</v>
      </c>
      <c r="AM15" s="4">
        <v>2.6734999999999998E-2</v>
      </c>
    </row>
    <row r="17" spans="1:39" ht="15" customHeight="1">
      <c r="B17" s="6" t="s">
        <v>387</v>
      </c>
    </row>
    <row r="18" spans="1:39" ht="15" customHeight="1">
      <c r="A18" s="7" t="s">
        <v>386</v>
      </c>
      <c r="B18" s="10" t="s">
        <v>385</v>
      </c>
      <c r="C18" s="11">
        <v>10.674479</v>
      </c>
      <c r="D18" s="11">
        <v>10.617105</v>
      </c>
      <c r="E18" s="11">
        <v>11.037013</v>
      </c>
      <c r="F18" s="11">
        <v>11.444694999999999</v>
      </c>
      <c r="G18" s="11">
        <v>11.751706</v>
      </c>
      <c r="H18" s="11">
        <v>11.993429000000001</v>
      </c>
      <c r="I18" s="11">
        <v>12.213104</v>
      </c>
      <c r="J18" s="11">
        <v>12.416304</v>
      </c>
      <c r="K18" s="11">
        <v>12.609183</v>
      </c>
      <c r="L18" s="11">
        <v>12.791677</v>
      </c>
      <c r="M18" s="11">
        <v>12.987733</v>
      </c>
      <c r="N18" s="11">
        <v>13.167204</v>
      </c>
      <c r="O18" s="11">
        <v>13.335421999999999</v>
      </c>
      <c r="P18" s="11">
        <v>13.465826</v>
      </c>
      <c r="Q18" s="11">
        <v>13.617335000000001</v>
      </c>
      <c r="R18" s="11">
        <v>13.783225</v>
      </c>
      <c r="S18" s="11">
        <v>13.941238999999999</v>
      </c>
      <c r="T18" s="11">
        <v>14.100954</v>
      </c>
      <c r="U18" s="11">
        <v>14.202353</v>
      </c>
      <c r="V18" s="11">
        <v>14.337446</v>
      </c>
      <c r="W18" s="11">
        <v>14.450073</v>
      </c>
      <c r="X18" s="11">
        <v>14.597272</v>
      </c>
      <c r="Y18" s="11">
        <v>14.694100000000001</v>
      </c>
      <c r="Z18" s="11">
        <v>14.801111000000001</v>
      </c>
      <c r="AA18" s="11">
        <v>14.920487</v>
      </c>
      <c r="AB18" s="11">
        <v>15.019833999999999</v>
      </c>
      <c r="AC18" s="11">
        <v>15.101398</v>
      </c>
      <c r="AD18" s="11">
        <v>15.1823</v>
      </c>
      <c r="AE18" s="11">
        <v>15.265340999999999</v>
      </c>
      <c r="AF18" s="11">
        <v>15.348924999999999</v>
      </c>
      <c r="AG18" s="11">
        <v>15.429684999999999</v>
      </c>
      <c r="AH18" s="11">
        <v>15.511792</v>
      </c>
      <c r="AI18" s="11">
        <v>15.605091</v>
      </c>
      <c r="AJ18" s="11">
        <v>15.672409</v>
      </c>
      <c r="AK18" s="11">
        <v>15.753942</v>
      </c>
      <c r="AL18" s="11">
        <v>15.831666</v>
      </c>
      <c r="AM18" s="8">
        <v>1.1821E-2</v>
      </c>
    </row>
    <row r="19" spans="1:39" ht="15" customHeight="1">
      <c r="A19" s="7" t="s">
        <v>384</v>
      </c>
      <c r="B19" s="10" t="s">
        <v>383</v>
      </c>
      <c r="C19" s="11">
        <v>8.89255</v>
      </c>
      <c r="D19" s="11">
        <v>10.592589</v>
      </c>
      <c r="E19" s="11">
        <v>11.813288</v>
      </c>
      <c r="F19" s="11">
        <v>12.659376</v>
      </c>
      <c r="G19" s="11">
        <v>13.249995</v>
      </c>
      <c r="H19" s="11">
        <v>13.681811</v>
      </c>
      <c r="I19" s="11">
        <v>14.020206</v>
      </c>
      <c r="J19" s="11">
        <v>14.300446000000001</v>
      </c>
      <c r="K19" s="11">
        <v>14.545089000000001</v>
      </c>
      <c r="L19" s="11">
        <v>14.767170999999999</v>
      </c>
      <c r="M19" s="11">
        <v>14.980786</v>
      </c>
      <c r="N19" s="11">
        <v>15.183374000000001</v>
      </c>
      <c r="O19" s="11">
        <v>15.379345000000001</v>
      </c>
      <c r="P19" s="11">
        <v>15.563981999999999</v>
      </c>
      <c r="Q19" s="11">
        <v>15.753189000000001</v>
      </c>
      <c r="R19" s="11">
        <v>15.945983999999999</v>
      </c>
      <c r="S19" s="11">
        <v>16.137201000000001</v>
      </c>
      <c r="T19" s="11">
        <v>16.329494</v>
      </c>
      <c r="U19" s="11">
        <v>16.507954000000002</v>
      </c>
      <c r="V19" s="11">
        <v>16.695710999999999</v>
      </c>
      <c r="W19" s="11">
        <v>16.878723000000001</v>
      </c>
      <c r="X19" s="11">
        <v>17.071280999999999</v>
      </c>
      <c r="Y19" s="11">
        <v>17.252089000000002</v>
      </c>
      <c r="Z19" s="11">
        <v>17.436298000000001</v>
      </c>
      <c r="AA19" s="11">
        <v>17.624366999999999</v>
      </c>
      <c r="AB19" s="11">
        <v>17.808239</v>
      </c>
      <c r="AC19" s="11">
        <v>17.988554000000001</v>
      </c>
      <c r="AD19" s="11">
        <v>18.169476</v>
      </c>
      <c r="AE19" s="11">
        <v>18.351611999999999</v>
      </c>
      <c r="AF19" s="11">
        <v>18.534521000000002</v>
      </c>
      <c r="AG19" s="11">
        <v>18.717334999999999</v>
      </c>
      <c r="AH19" s="11">
        <v>18.901125</v>
      </c>
      <c r="AI19" s="11">
        <v>19.088159999999998</v>
      </c>
      <c r="AJ19" s="11">
        <v>19.269461</v>
      </c>
      <c r="AK19" s="11">
        <v>19.454699000000002</v>
      </c>
      <c r="AL19" s="11">
        <v>19.639590999999999</v>
      </c>
      <c r="AM19" s="8">
        <v>1.8324E-2</v>
      </c>
    </row>
    <row r="20" spans="1:39" ht="15" customHeight="1">
      <c r="A20" s="7" t="s">
        <v>382</v>
      </c>
      <c r="B20" s="10" t="s">
        <v>381</v>
      </c>
      <c r="C20" s="11">
        <v>8.89255</v>
      </c>
      <c r="D20" s="11">
        <v>10.592589</v>
      </c>
      <c r="E20" s="11">
        <v>11.813288</v>
      </c>
      <c r="F20" s="11">
        <v>12.659376</v>
      </c>
      <c r="G20" s="11">
        <v>13.249995</v>
      </c>
      <c r="H20" s="11">
        <v>13.681811</v>
      </c>
      <c r="I20" s="11">
        <v>14.020206</v>
      </c>
      <c r="J20" s="11">
        <v>14.300446000000001</v>
      </c>
      <c r="K20" s="11">
        <v>14.545089000000001</v>
      </c>
      <c r="L20" s="11">
        <v>14.767170999999999</v>
      </c>
      <c r="M20" s="11">
        <v>14.980786</v>
      </c>
      <c r="N20" s="11">
        <v>15.183374000000001</v>
      </c>
      <c r="O20" s="11">
        <v>15.379345000000001</v>
      </c>
      <c r="P20" s="11">
        <v>15.563981999999999</v>
      </c>
      <c r="Q20" s="11">
        <v>15.753189000000001</v>
      </c>
      <c r="R20" s="11">
        <v>15.945983999999999</v>
      </c>
      <c r="S20" s="11">
        <v>16.137201000000001</v>
      </c>
      <c r="T20" s="11">
        <v>16.329494</v>
      </c>
      <c r="U20" s="11">
        <v>16.507954000000002</v>
      </c>
      <c r="V20" s="11">
        <v>16.695710999999999</v>
      </c>
      <c r="W20" s="11">
        <v>16.878723000000001</v>
      </c>
      <c r="X20" s="11">
        <v>17.071280999999999</v>
      </c>
      <c r="Y20" s="11">
        <v>17.252089000000002</v>
      </c>
      <c r="Z20" s="11">
        <v>17.436298000000001</v>
      </c>
      <c r="AA20" s="11">
        <v>17.624366999999999</v>
      </c>
      <c r="AB20" s="11">
        <v>17.808239</v>
      </c>
      <c r="AC20" s="11">
        <v>17.988554000000001</v>
      </c>
      <c r="AD20" s="11">
        <v>18.169476</v>
      </c>
      <c r="AE20" s="11">
        <v>18.351611999999999</v>
      </c>
      <c r="AF20" s="11">
        <v>18.534521000000002</v>
      </c>
      <c r="AG20" s="11">
        <v>18.717334999999999</v>
      </c>
      <c r="AH20" s="11">
        <v>18.901125</v>
      </c>
      <c r="AI20" s="11">
        <v>19.088159999999998</v>
      </c>
      <c r="AJ20" s="11">
        <v>19.269461</v>
      </c>
      <c r="AK20" s="11">
        <v>19.454699000000002</v>
      </c>
      <c r="AL20" s="11">
        <v>19.639590999999999</v>
      </c>
      <c r="AM20" s="8">
        <v>1.8324E-2</v>
      </c>
    </row>
    <row r="22" spans="1:39" ht="15" customHeight="1">
      <c r="B22" s="6" t="s">
        <v>380</v>
      </c>
    </row>
    <row r="23" spans="1:39" ht="15" customHeight="1">
      <c r="A23" s="7" t="s">
        <v>379</v>
      </c>
      <c r="B23" s="10" t="s">
        <v>378</v>
      </c>
      <c r="C23" s="9">
        <v>0.85424299999999997</v>
      </c>
      <c r="D23" s="9">
        <v>0.86038999999999999</v>
      </c>
      <c r="E23" s="9">
        <v>0.86213300000000004</v>
      </c>
      <c r="F23" s="9">
        <v>0.86363199999999996</v>
      </c>
      <c r="G23" s="9">
        <v>0.86492199999999997</v>
      </c>
      <c r="H23" s="9">
        <v>0.86603699999999995</v>
      </c>
      <c r="I23" s="9">
        <v>0.86700699999999997</v>
      </c>
      <c r="J23" s="9">
        <v>0.86785500000000004</v>
      </c>
      <c r="K23" s="9">
        <v>0.86860099999999996</v>
      </c>
      <c r="L23" s="9">
        <v>0.86926099999999995</v>
      </c>
      <c r="M23" s="9">
        <v>0.86984799999999995</v>
      </c>
      <c r="N23" s="9">
        <v>0.87037399999999998</v>
      </c>
      <c r="O23" s="9">
        <v>0.87084700000000004</v>
      </c>
      <c r="P23" s="9">
        <v>0.87127600000000005</v>
      </c>
      <c r="Q23" s="9">
        <v>0.87166600000000005</v>
      </c>
      <c r="R23" s="9">
        <v>0.87202299999999999</v>
      </c>
      <c r="S23" s="9">
        <v>0.87234900000000004</v>
      </c>
      <c r="T23" s="9">
        <v>0.87265099999999995</v>
      </c>
      <c r="U23" s="9">
        <v>0.87292999999999998</v>
      </c>
      <c r="V23" s="9">
        <v>0.87319100000000005</v>
      </c>
      <c r="W23" s="9">
        <v>0.87343400000000004</v>
      </c>
      <c r="X23" s="9">
        <v>0.87366200000000005</v>
      </c>
      <c r="Y23" s="9">
        <v>0.87412999999999996</v>
      </c>
      <c r="Z23" s="9">
        <v>0.87412999999999996</v>
      </c>
      <c r="AA23" s="9">
        <v>0.87412999999999996</v>
      </c>
      <c r="AB23" s="9">
        <v>0.87412999999999996</v>
      </c>
      <c r="AC23" s="9">
        <v>0.87412999999999996</v>
      </c>
      <c r="AD23" s="9">
        <v>0.87412999999999996</v>
      </c>
      <c r="AE23" s="9">
        <v>0.87412999999999996</v>
      </c>
      <c r="AF23" s="9">
        <v>0.87412999999999996</v>
      </c>
      <c r="AG23" s="9">
        <v>0.87412999999999996</v>
      </c>
      <c r="AH23" s="9">
        <v>0.87412999999999996</v>
      </c>
      <c r="AI23" s="9">
        <v>0.87412999999999996</v>
      </c>
      <c r="AJ23" s="9">
        <v>0.87412999999999996</v>
      </c>
      <c r="AK23" s="9">
        <v>0.87412999999999996</v>
      </c>
      <c r="AL23" s="9">
        <v>0.87412999999999996</v>
      </c>
      <c r="AM23" s="8">
        <v>4.66E-4</v>
      </c>
    </row>
    <row r="24" spans="1:39" ht="15" customHeight="1">
      <c r="A24" s="7" t="s">
        <v>377</v>
      </c>
      <c r="B24" s="10" t="s">
        <v>376</v>
      </c>
      <c r="C24" s="9">
        <v>0.80348200000000003</v>
      </c>
      <c r="D24" s="9">
        <v>0.81491499999999994</v>
      </c>
      <c r="E24" s="9">
        <v>0.81488400000000005</v>
      </c>
      <c r="F24" s="9">
        <v>0.81480799999999998</v>
      </c>
      <c r="G24" s="9">
        <v>0.81471800000000005</v>
      </c>
      <c r="H24" s="9">
        <v>0.81462800000000002</v>
      </c>
      <c r="I24" s="9">
        <v>0.81455100000000003</v>
      </c>
      <c r="J24" s="9">
        <v>0.81447499999999995</v>
      </c>
      <c r="K24" s="9">
        <v>0.81439700000000004</v>
      </c>
      <c r="L24" s="9">
        <v>0.81432099999999996</v>
      </c>
      <c r="M24" s="9">
        <v>0.81424600000000003</v>
      </c>
      <c r="N24" s="9">
        <v>0.81417300000000004</v>
      </c>
      <c r="O24" s="9">
        <v>0.81410000000000005</v>
      </c>
      <c r="P24" s="9">
        <v>0.81402600000000003</v>
      </c>
      <c r="Q24" s="9">
        <v>0.81395099999999998</v>
      </c>
      <c r="R24" s="9">
        <v>0.81387799999999999</v>
      </c>
      <c r="S24" s="9">
        <v>0.81380600000000003</v>
      </c>
      <c r="T24" s="9">
        <v>0.81373399999999996</v>
      </c>
      <c r="U24" s="9">
        <v>0.81366400000000005</v>
      </c>
      <c r="V24" s="9">
        <v>0.81359499999999996</v>
      </c>
      <c r="W24" s="9">
        <v>0.813527</v>
      </c>
      <c r="X24" s="9">
        <v>0.81346099999999999</v>
      </c>
      <c r="Y24" s="9">
        <v>0.81369999999999998</v>
      </c>
      <c r="Z24" s="9">
        <v>0.81369999999999998</v>
      </c>
      <c r="AA24" s="9">
        <v>0.81369999999999998</v>
      </c>
      <c r="AB24" s="9">
        <v>0.81369999999999998</v>
      </c>
      <c r="AC24" s="9">
        <v>0.81369999999999998</v>
      </c>
      <c r="AD24" s="9">
        <v>0.81369999999999998</v>
      </c>
      <c r="AE24" s="9">
        <v>0.81369999999999998</v>
      </c>
      <c r="AF24" s="9">
        <v>0.81369999999999998</v>
      </c>
      <c r="AG24" s="9">
        <v>0.81369999999999998</v>
      </c>
      <c r="AH24" s="9">
        <v>0.81369999999999998</v>
      </c>
      <c r="AI24" s="9">
        <v>0.81369999999999998</v>
      </c>
      <c r="AJ24" s="9">
        <v>0.81369999999999998</v>
      </c>
      <c r="AK24" s="9">
        <v>0.81369999999999998</v>
      </c>
      <c r="AL24" s="9">
        <v>0.81369999999999998</v>
      </c>
      <c r="AM24" s="8">
        <v>-4.3999999999999999E-5</v>
      </c>
    </row>
    <row r="26" spans="1:39" ht="15" customHeight="1">
      <c r="B26" s="6" t="s">
        <v>375</v>
      </c>
    </row>
    <row r="27" spans="1:39" ht="15" customHeight="1">
      <c r="B27" s="6" t="s">
        <v>374</v>
      </c>
    </row>
    <row r="28" spans="1:39" ht="15" customHeight="1">
      <c r="A28" s="7" t="s">
        <v>373</v>
      </c>
      <c r="B28" s="10" t="s">
        <v>177</v>
      </c>
      <c r="C28" s="12">
        <v>321.97769199999999</v>
      </c>
      <c r="D28" s="12">
        <v>324.49349999999998</v>
      </c>
      <c r="E28" s="12">
        <v>327.14514200000002</v>
      </c>
      <c r="F28" s="12">
        <v>329.77548200000001</v>
      </c>
      <c r="G28" s="12">
        <v>332.40213</v>
      </c>
      <c r="H28" s="12">
        <v>335.01986699999998</v>
      </c>
      <c r="I28" s="12">
        <v>337.62341300000003</v>
      </c>
      <c r="J28" s="12">
        <v>340.21005200000002</v>
      </c>
      <c r="K28" s="12">
        <v>342.77658100000002</v>
      </c>
      <c r="L28" s="12">
        <v>345.320312</v>
      </c>
      <c r="M28" s="12">
        <v>347.83724999999998</v>
      </c>
      <c r="N28" s="12">
        <v>350.32663000000002</v>
      </c>
      <c r="O28" s="12">
        <v>352.779358</v>
      </c>
      <c r="P28" s="12">
        <v>355.19259599999998</v>
      </c>
      <c r="Q28" s="12">
        <v>357.563019</v>
      </c>
      <c r="R28" s="12">
        <v>359.88809199999997</v>
      </c>
      <c r="S28" s="12">
        <v>362.16616800000003</v>
      </c>
      <c r="T28" s="12">
        <v>364.39642300000003</v>
      </c>
      <c r="U28" s="12">
        <v>366.57870500000001</v>
      </c>
      <c r="V28" s="12">
        <v>368.71343999999999</v>
      </c>
      <c r="W28" s="12">
        <v>370.802277</v>
      </c>
      <c r="X28" s="12">
        <v>372.85015900000002</v>
      </c>
      <c r="Y28" s="12">
        <v>374.85839800000002</v>
      </c>
      <c r="Z28" s="12">
        <v>376.82894900000002</v>
      </c>
      <c r="AA28" s="12">
        <v>378.76443499999999</v>
      </c>
      <c r="AB28" s="12">
        <v>380.668091</v>
      </c>
      <c r="AC28" s="12">
        <v>382.54336499999999</v>
      </c>
      <c r="AD28" s="12">
        <v>384.39410400000003</v>
      </c>
      <c r="AE28" s="12">
        <v>386.22393799999998</v>
      </c>
      <c r="AF28" s="12">
        <v>388.03723100000002</v>
      </c>
      <c r="AG28" s="12">
        <v>389.83828699999998</v>
      </c>
      <c r="AH28" s="12">
        <v>391.63253800000001</v>
      </c>
      <c r="AI28" s="12">
        <v>393.41992199999999</v>
      </c>
      <c r="AJ28" s="12">
        <v>395.20333900000003</v>
      </c>
      <c r="AK28" s="12">
        <v>396.98809799999998</v>
      </c>
      <c r="AL28" s="12">
        <v>398.77731299999999</v>
      </c>
      <c r="AM28" s="8">
        <v>6.0809999999999996E-3</v>
      </c>
    </row>
    <row r="29" spans="1:39" ht="15" customHeight="1">
      <c r="A29" s="7" t="s">
        <v>372</v>
      </c>
      <c r="B29" s="10" t="s">
        <v>175</v>
      </c>
      <c r="C29" s="12">
        <v>35.971122999999999</v>
      </c>
      <c r="D29" s="12">
        <v>36.328400000000002</v>
      </c>
      <c r="E29" s="12">
        <v>36.684879000000002</v>
      </c>
      <c r="F29" s="12">
        <v>37.040554</v>
      </c>
      <c r="G29" s="12">
        <v>37.395020000000002</v>
      </c>
      <c r="H29" s="12">
        <v>37.748092999999997</v>
      </c>
      <c r="I29" s="12">
        <v>38.099552000000003</v>
      </c>
      <c r="J29" s="12">
        <v>38.449013000000001</v>
      </c>
      <c r="K29" s="12">
        <v>38.797770999999997</v>
      </c>
      <c r="L29" s="12">
        <v>39.144623000000003</v>
      </c>
      <c r="M29" s="12">
        <v>39.489162</v>
      </c>
      <c r="N29" s="12">
        <v>39.8307</v>
      </c>
      <c r="O29" s="12">
        <v>40.168830999999997</v>
      </c>
      <c r="P29" s="12">
        <v>40.502738999999998</v>
      </c>
      <c r="Q29" s="12">
        <v>40.832340000000002</v>
      </c>
      <c r="R29" s="12">
        <v>41.157142999999998</v>
      </c>
      <c r="S29" s="12">
        <v>41.477012999999999</v>
      </c>
      <c r="T29" s="12">
        <v>41.791981</v>
      </c>
      <c r="U29" s="12">
        <v>42.102122999999999</v>
      </c>
      <c r="V29" s="12">
        <v>42.407772000000001</v>
      </c>
      <c r="W29" s="12">
        <v>42.709290000000003</v>
      </c>
      <c r="X29" s="12">
        <v>43.007015000000003</v>
      </c>
      <c r="Y29" s="12">
        <v>43.301310999999998</v>
      </c>
      <c r="Z29" s="12">
        <v>43.592812000000002</v>
      </c>
      <c r="AA29" s="12">
        <v>43.881714000000002</v>
      </c>
      <c r="AB29" s="12">
        <v>44.168491000000003</v>
      </c>
      <c r="AC29" s="12">
        <v>44.457141999999997</v>
      </c>
      <c r="AD29" s="12">
        <v>44.747681</v>
      </c>
      <c r="AE29" s="12">
        <v>45.040118999999997</v>
      </c>
      <c r="AF29" s="12">
        <v>45.334465000000002</v>
      </c>
      <c r="AG29" s="12">
        <v>45.630737000000003</v>
      </c>
      <c r="AH29" s="12">
        <v>45.928944000000001</v>
      </c>
      <c r="AI29" s="12">
        <v>46.229103000000002</v>
      </c>
      <c r="AJ29" s="12">
        <v>46.531219</v>
      </c>
      <c r="AK29" s="12">
        <v>46.835312000000002</v>
      </c>
      <c r="AL29" s="12">
        <v>47.141392000000003</v>
      </c>
      <c r="AM29" s="8">
        <v>7.6930000000000002E-3</v>
      </c>
    </row>
    <row r="30" spans="1:39" ht="15" customHeight="1">
      <c r="A30" s="7" t="s">
        <v>371</v>
      </c>
      <c r="B30" s="10" t="s">
        <v>173</v>
      </c>
      <c r="C30" s="12">
        <v>215.15831</v>
      </c>
      <c r="D30" s="12">
        <v>217.668823</v>
      </c>
      <c r="E30" s="12">
        <v>220.153549</v>
      </c>
      <c r="F30" s="12">
        <v>222.614777</v>
      </c>
      <c r="G30" s="12">
        <v>225.05523700000001</v>
      </c>
      <c r="H30" s="12">
        <v>227.479355</v>
      </c>
      <c r="I30" s="12">
        <v>229.89460800000001</v>
      </c>
      <c r="J30" s="12">
        <v>232.25512699999999</v>
      </c>
      <c r="K30" s="12">
        <v>234.58923300000001</v>
      </c>
      <c r="L30" s="12">
        <v>236.88923600000001</v>
      </c>
      <c r="M30" s="12">
        <v>239.15231299999999</v>
      </c>
      <c r="N30" s="12">
        <v>241.346329</v>
      </c>
      <c r="O30" s="12">
        <v>243.50881999999999</v>
      </c>
      <c r="P30" s="12">
        <v>245.63664199999999</v>
      </c>
      <c r="Q30" s="12">
        <v>247.726562</v>
      </c>
      <c r="R30" s="12">
        <v>249.77731299999999</v>
      </c>
      <c r="S30" s="12">
        <v>251.74650600000001</v>
      </c>
      <c r="T30" s="12">
        <v>253.67896999999999</v>
      </c>
      <c r="U30" s="12">
        <v>255.57325700000001</v>
      </c>
      <c r="V30" s="12">
        <v>257.42828400000002</v>
      </c>
      <c r="W30" s="12">
        <v>259.24340799999999</v>
      </c>
      <c r="X30" s="12">
        <v>260.97189300000002</v>
      </c>
      <c r="Y30" s="12">
        <v>262.66149899999999</v>
      </c>
      <c r="Z30" s="12">
        <v>264.31195100000002</v>
      </c>
      <c r="AA30" s="12">
        <v>265.92309599999999</v>
      </c>
      <c r="AB30" s="12">
        <v>267.49468999999999</v>
      </c>
      <c r="AC30" s="12">
        <v>269.07556199999999</v>
      </c>
      <c r="AD30" s="12">
        <v>270.66577100000001</v>
      </c>
      <c r="AE30" s="12">
        <v>272.26538099999999</v>
      </c>
      <c r="AF30" s="12">
        <v>273.87445100000002</v>
      </c>
      <c r="AG30" s="12">
        <v>275.493042</v>
      </c>
      <c r="AH30" s="12">
        <v>277.12118500000003</v>
      </c>
      <c r="AI30" s="12">
        <v>278.75894199999999</v>
      </c>
      <c r="AJ30" s="12">
        <v>280.40637199999998</v>
      </c>
      <c r="AK30" s="12">
        <v>282.06356799999998</v>
      </c>
      <c r="AL30" s="12">
        <v>283.73052999999999</v>
      </c>
      <c r="AM30" s="8">
        <v>7.8259999999999996E-3</v>
      </c>
    </row>
    <row r="31" spans="1:39" ht="15" customHeight="1">
      <c r="A31" s="7" t="s">
        <v>370</v>
      </c>
      <c r="B31" s="10" t="s">
        <v>171</v>
      </c>
      <c r="C31" s="12">
        <v>417.95669600000002</v>
      </c>
      <c r="D31" s="12">
        <v>422.27557400000001</v>
      </c>
      <c r="E31" s="12">
        <v>426.54736300000002</v>
      </c>
      <c r="F31" s="12">
        <v>430.77151500000002</v>
      </c>
      <c r="G31" s="12">
        <v>434.94836400000003</v>
      </c>
      <c r="H31" s="12">
        <v>439.08075000000002</v>
      </c>
      <c r="I31" s="12">
        <v>443.18307499999997</v>
      </c>
      <c r="J31" s="12">
        <v>447.16214000000002</v>
      </c>
      <c r="K31" s="12">
        <v>451.09097300000002</v>
      </c>
      <c r="L31" s="12">
        <v>454.963348</v>
      </c>
      <c r="M31" s="12">
        <v>458.77694700000001</v>
      </c>
      <c r="N31" s="12">
        <v>462.45489500000002</v>
      </c>
      <c r="O31" s="12">
        <v>466.07849099999999</v>
      </c>
      <c r="P31" s="12">
        <v>469.645264</v>
      </c>
      <c r="Q31" s="12">
        <v>473.152649</v>
      </c>
      <c r="R31" s="12">
        <v>476.59945699999997</v>
      </c>
      <c r="S31" s="12">
        <v>479.88931300000002</v>
      </c>
      <c r="T31" s="12">
        <v>483.12063599999999</v>
      </c>
      <c r="U31" s="12">
        <v>486.29315200000002</v>
      </c>
      <c r="V31" s="12">
        <v>489.40685999999999</v>
      </c>
      <c r="W31" s="12">
        <v>492.461365</v>
      </c>
      <c r="X31" s="12">
        <v>495.35257000000001</v>
      </c>
      <c r="Y31" s="12">
        <v>498.18490600000001</v>
      </c>
      <c r="Z31" s="12">
        <v>500.95880099999999</v>
      </c>
      <c r="AA31" s="12">
        <v>503.67520100000002</v>
      </c>
      <c r="AB31" s="12">
        <v>506.33371</v>
      </c>
      <c r="AC31" s="12">
        <v>509.00625600000001</v>
      </c>
      <c r="AD31" s="12">
        <v>511.692902</v>
      </c>
      <c r="AE31" s="12">
        <v>514.39373799999998</v>
      </c>
      <c r="AF31" s="12">
        <v>517.10882600000002</v>
      </c>
      <c r="AG31" s="12">
        <v>519.838257</v>
      </c>
      <c r="AH31" s="12">
        <v>522.58209199999999</v>
      </c>
      <c r="AI31" s="12">
        <v>525.34039299999995</v>
      </c>
      <c r="AJ31" s="12">
        <v>528.11321999999996</v>
      </c>
      <c r="AK31" s="12">
        <v>530.900757</v>
      </c>
      <c r="AL31" s="12">
        <v>533.70294200000001</v>
      </c>
      <c r="AM31" s="8">
        <v>6.9119999999999997E-3</v>
      </c>
    </row>
    <row r="32" spans="1:39" ht="15" customHeight="1">
      <c r="A32" s="7" t="s">
        <v>369</v>
      </c>
      <c r="B32" s="10" t="s">
        <v>169</v>
      </c>
      <c r="C32" s="12">
        <v>612.96038799999997</v>
      </c>
      <c r="D32" s="12">
        <v>615.02697799999999</v>
      </c>
      <c r="E32" s="12">
        <v>616.91613800000005</v>
      </c>
      <c r="F32" s="12">
        <v>618.67785600000002</v>
      </c>
      <c r="G32" s="12">
        <v>620.34124799999995</v>
      </c>
      <c r="H32" s="12">
        <v>621.95111099999997</v>
      </c>
      <c r="I32" s="12">
        <v>623.44177200000001</v>
      </c>
      <c r="J32" s="12">
        <v>624.84906000000001</v>
      </c>
      <c r="K32" s="12">
        <v>626.18695100000002</v>
      </c>
      <c r="L32" s="12">
        <v>627.45355199999995</v>
      </c>
      <c r="M32" s="12">
        <v>628.64892599999996</v>
      </c>
      <c r="N32" s="12">
        <v>629.72241199999996</v>
      </c>
      <c r="O32" s="12">
        <v>630.74456799999996</v>
      </c>
      <c r="P32" s="12">
        <v>631.70721400000002</v>
      </c>
      <c r="Q32" s="12">
        <v>632.60308799999996</v>
      </c>
      <c r="R32" s="12">
        <v>633.44793700000002</v>
      </c>
      <c r="S32" s="12">
        <v>634.183716</v>
      </c>
      <c r="T32" s="12">
        <v>634.87219200000004</v>
      </c>
      <c r="U32" s="12">
        <v>635.49371299999996</v>
      </c>
      <c r="V32" s="12">
        <v>636.06280500000003</v>
      </c>
      <c r="W32" s="12">
        <v>636.57391399999995</v>
      </c>
      <c r="X32" s="12">
        <v>637.02624500000002</v>
      </c>
      <c r="Y32" s="12">
        <v>637.41925000000003</v>
      </c>
      <c r="Z32" s="12">
        <v>637.75256300000001</v>
      </c>
      <c r="AA32" s="12">
        <v>638.02789299999995</v>
      </c>
      <c r="AB32" s="12">
        <v>638.22406000000001</v>
      </c>
      <c r="AC32" s="12">
        <v>638.42028800000003</v>
      </c>
      <c r="AD32" s="12">
        <v>638.61651600000005</v>
      </c>
      <c r="AE32" s="12">
        <v>638.81286599999999</v>
      </c>
      <c r="AF32" s="12">
        <v>639.00921600000004</v>
      </c>
      <c r="AG32" s="12">
        <v>639.20568800000001</v>
      </c>
      <c r="AH32" s="12">
        <v>639.40216099999998</v>
      </c>
      <c r="AI32" s="12">
        <v>639.59875499999998</v>
      </c>
      <c r="AJ32" s="12">
        <v>639.79534899999999</v>
      </c>
      <c r="AK32" s="12">
        <v>639.99206500000003</v>
      </c>
      <c r="AL32" s="12">
        <v>640.18878199999995</v>
      </c>
      <c r="AM32" s="8">
        <v>1.1800000000000001E-3</v>
      </c>
    </row>
    <row r="33" spans="1:39" ht="15" customHeight="1">
      <c r="A33" s="7" t="s">
        <v>368</v>
      </c>
      <c r="B33" s="10" t="s">
        <v>167</v>
      </c>
      <c r="C33" s="12">
        <v>1146.9819339999999</v>
      </c>
      <c r="D33" s="12">
        <v>1174.3876949999999</v>
      </c>
      <c r="E33" s="12">
        <v>1201.7642820000001</v>
      </c>
      <c r="F33" s="12">
        <v>1229.1220699999999</v>
      </c>
      <c r="G33" s="12">
        <v>1256.4724120000001</v>
      </c>
      <c r="H33" s="12">
        <v>1283.8240969999999</v>
      </c>
      <c r="I33" s="12">
        <v>1313.372314</v>
      </c>
      <c r="J33" s="12">
        <v>1342.3400879999999</v>
      </c>
      <c r="K33" s="12">
        <v>1371.3107910000001</v>
      </c>
      <c r="L33" s="12">
        <v>1400.2852780000001</v>
      </c>
      <c r="M33" s="12">
        <v>1429.2619629999999</v>
      </c>
      <c r="N33" s="12">
        <v>1459.940063</v>
      </c>
      <c r="O33" s="12">
        <v>1490.6209719999999</v>
      </c>
      <c r="P33" s="12">
        <v>1521.3088379999999</v>
      </c>
      <c r="Q33" s="12">
        <v>1552.005005</v>
      </c>
      <c r="R33" s="12">
        <v>1582.7124020000001</v>
      </c>
      <c r="S33" s="12">
        <v>1615.1807859999999</v>
      </c>
      <c r="T33" s="12">
        <v>1647.6586910000001</v>
      </c>
      <c r="U33" s="12">
        <v>1680.14563</v>
      </c>
      <c r="V33" s="12">
        <v>1712.6412350000001</v>
      </c>
      <c r="W33" s="12">
        <v>1745.1469729999999</v>
      </c>
      <c r="X33" s="12">
        <v>1779.2470699999999</v>
      </c>
      <c r="Y33" s="12">
        <v>1813.3572999999999</v>
      </c>
      <c r="Z33" s="12">
        <v>1847.476318</v>
      </c>
      <c r="AA33" s="12">
        <v>1881.601807</v>
      </c>
      <c r="AB33" s="12">
        <v>1915.734009</v>
      </c>
      <c r="AC33" s="12">
        <v>1950.4853519999999</v>
      </c>
      <c r="AD33" s="12">
        <v>1985.8670649999999</v>
      </c>
      <c r="AE33" s="12">
        <v>2021.8907469999999</v>
      </c>
      <c r="AF33" s="12">
        <v>2058.5676269999999</v>
      </c>
      <c r="AG33" s="12">
        <v>2095.9101559999999</v>
      </c>
      <c r="AH33" s="12">
        <v>2133.929932</v>
      </c>
      <c r="AI33" s="12">
        <v>2172.6391600000002</v>
      </c>
      <c r="AJ33" s="12">
        <v>2212.0507809999999</v>
      </c>
      <c r="AK33" s="12">
        <v>2252.17749</v>
      </c>
      <c r="AL33" s="12">
        <v>2293.0317380000001</v>
      </c>
      <c r="AM33" s="8">
        <v>1.9875E-2</v>
      </c>
    </row>
    <row r="34" spans="1:39" ht="15" customHeight="1">
      <c r="A34" s="7" t="s">
        <v>367</v>
      </c>
      <c r="B34" s="10" t="s">
        <v>165</v>
      </c>
      <c r="C34" s="12">
        <v>227.07620199999999</v>
      </c>
      <c r="D34" s="12">
        <v>231.406128</v>
      </c>
      <c r="E34" s="12">
        <v>235.721542</v>
      </c>
      <c r="F34" s="12">
        <v>240.02423099999999</v>
      </c>
      <c r="G34" s="12">
        <v>244.317047</v>
      </c>
      <c r="H34" s="12">
        <v>248.60405</v>
      </c>
      <c r="I34" s="12">
        <v>253.34973099999999</v>
      </c>
      <c r="J34" s="12">
        <v>257.71209700000003</v>
      </c>
      <c r="K34" s="12">
        <v>262.07107500000001</v>
      </c>
      <c r="L34" s="12">
        <v>266.42431599999998</v>
      </c>
      <c r="M34" s="12">
        <v>270.77114899999998</v>
      </c>
      <c r="N34" s="12">
        <v>275.234375</v>
      </c>
      <c r="O34" s="12">
        <v>279.69296300000002</v>
      </c>
      <c r="P34" s="12">
        <v>284.14636200000001</v>
      </c>
      <c r="Q34" s="12">
        <v>288.59362800000002</v>
      </c>
      <c r="R34" s="12">
        <v>293.03460699999999</v>
      </c>
      <c r="S34" s="12">
        <v>297.65692100000001</v>
      </c>
      <c r="T34" s="12">
        <v>302.27426100000002</v>
      </c>
      <c r="U34" s="12">
        <v>306.886078</v>
      </c>
      <c r="V34" s="12">
        <v>311.492615</v>
      </c>
      <c r="W34" s="12">
        <v>316.09402499999999</v>
      </c>
      <c r="X34" s="12">
        <v>320.887024</v>
      </c>
      <c r="Y34" s="12">
        <v>325.67538500000001</v>
      </c>
      <c r="Z34" s="12">
        <v>330.45907599999998</v>
      </c>
      <c r="AA34" s="12">
        <v>335.238922</v>
      </c>
      <c r="AB34" s="12">
        <v>340.01452599999999</v>
      </c>
      <c r="AC34" s="12">
        <v>344.85815400000001</v>
      </c>
      <c r="AD34" s="12">
        <v>349.770782</v>
      </c>
      <c r="AE34" s="12">
        <v>354.75341800000001</v>
      </c>
      <c r="AF34" s="12">
        <v>359.807007</v>
      </c>
      <c r="AG34" s="12">
        <v>364.93258700000001</v>
      </c>
      <c r="AH34" s="12">
        <v>370.13119499999999</v>
      </c>
      <c r="AI34" s="12">
        <v>375.403839</v>
      </c>
      <c r="AJ34" s="12">
        <v>380.75161700000001</v>
      </c>
      <c r="AK34" s="12">
        <v>386.175568</v>
      </c>
      <c r="AL34" s="12">
        <v>391.67678799999999</v>
      </c>
      <c r="AM34" s="8">
        <v>1.5599E-2</v>
      </c>
    </row>
    <row r="35" spans="1:39" ht="15" customHeight="1">
      <c r="A35" s="7" t="s">
        <v>366</v>
      </c>
      <c r="B35" s="10" t="s">
        <v>163</v>
      </c>
      <c r="C35" s="12">
        <v>289.69635</v>
      </c>
      <c r="D35" s="12">
        <v>289.65335099999999</v>
      </c>
      <c r="E35" s="12">
        <v>289.58718900000002</v>
      </c>
      <c r="F35" s="12">
        <v>289.487549</v>
      </c>
      <c r="G35" s="12">
        <v>289.345215</v>
      </c>
      <c r="H35" s="12">
        <v>289.14880399999998</v>
      </c>
      <c r="I35" s="12">
        <v>288.75845299999997</v>
      </c>
      <c r="J35" s="12">
        <v>288.32418799999999</v>
      </c>
      <c r="K35" s="12">
        <v>287.86041299999999</v>
      </c>
      <c r="L35" s="12">
        <v>287.38397200000003</v>
      </c>
      <c r="M35" s="12">
        <v>286.90087899999997</v>
      </c>
      <c r="N35" s="12">
        <v>286.245361</v>
      </c>
      <c r="O35" s="12">
        <v>285.57092299999999</v>
      </c>
      <c r="P35" s="12">
        <v>284.88903800000003</v>
      </c>
      <c r="Q35" s="12">
        <v>284.21069299999999</v>
      </c>
      <c r="R35" s="12">
        <v>283.54620399999999</v>
      </c>
      <c r="S35" s="12">
        <v>282.79894999999999</v>
      </c>
      <c r="T35" s="12">
        <v>282.05438199999998</v>
      </c>
      <c r="U35" s="12">
        <v>281.314911</v>
      </c>
      <c r="V35" s="12">
        <v>280.58355699999998</v>
      </c>
      <c r="W35" s="12">
        <v>279.864105</v>
      </c>
      <c r="X35" s="12">
        <v>279.12823500000002</v>
      </c>
      <c r="Y35" s="12">
        <v>278.396973</v>
      </c>
      <c r="Z35" s="12">
        <v>277.67089800000002</v>
      </c>
      <c r="AA35" s="12">
        <v>276.94863900000001</v>
      </c>
      <c r="AB35" s="12">
        <v>276.232056</v>
      </c>
      <c r="AC35" s="12">
        <v>275.51733400000001</v>
      </c>
      <c r="AD35" s="12">
        <v>274.80447400000003</v>
      </c>
      <c r="AE35" s="12">
        <v>274.093414</v>
      </c>
      <c r="AF35" s="12">
        <v>273.38424700000002</v>
      </c>
      <c r="AG35" s="12">
        <v>272.67687999999998</v>
      </c>
      <c r="AH35" s="12">
        <v>271.97134399999999</v>
      </c>
      <c r="AI35" s="12">
        <v>271.26763899999997</v>
      </c>
      <c r="AJ35" s="12">
        <v>270.565765</v>
      </c>
      <c r="AK35" s="12">
        <v>269.86569200000002</v>
      </c>
      <c r="AL35" s="12">
        <v>269.16744999999997</v>
      </c>
      <c r="AM35" s="8">
        <v>-2.1549999999999998E-3</v>
      </c>
    </row>
    <row r="36" spans="1:39" ht="15" customHeight="1">
      <c r="A36" s="7" t="s">
        <v>365</v>
      </c>
      <c r="B36" s="10" t="s">
        <v>161</v>
      </c>
      <c r="C36" s="12">
        <v>1413.5642089999999</v>
      </c>
      <c r="D36" s="12">
        <v>1420.661621</v>
      </c>
      <c r="E36" s="12">
        <v>1427.3754879999999</v>
      </c>
      <c r="F36" s="12">
        <v>1433.5758060000001</v>
      </c>
      <c r="G36" s="12">
        <v>1439.1467290000001</v>
      </c>
      <c r="H36" s="12">
        <v>1443.997437</v>
      </c>
      <c r="I36" s="12">
        <v>1448.1358640000001</v>
      </c>
      <c r="J36" s="12">
        <v>1451.6549070000001</v>
      </c>
      <c r="K36" s="12">
        <v>1454.6323239999999</v>
      </c>
      <c r="L36" s="12">
        <v>1457.1604</v>
      </c>
      <c r="M36" s="12">
        <v>1459.2536620000001</v>
      </c>
      <c r="N36" s="12">
        <v>1460.845581</v>
      </c>
      <c r="O36" s="12">
        <v>1461.945068</v>
      </c>
      <c r="P36" s="12">
        <v>1462.627686</v>
      </c>
      <c r="Q36" s="12">
        <v>1462.9644780000001</v>
      </c>
      <c r="R36" s="12">
        <v>1462.9864500000001</v>
      </c>
      <c r="S36" s="12">
        <v>1462.650269</v>
      </c>
      <c r="T36" s="12">
        <v>1461.946655</v>
      </c>
      <c r="U36" s="12">
        <v>1460.893677</v>
      </c>
      <c r="V36" s="12">
        <v>1459.5076899999999</v>
      </c>
      <c r="W36" s="12">
        <v>1457.7971190000001</v>
      </c>
      <c r="X36" s="12">
        <v>1455.747803</v>
      </c>
      <c r="Y36" s="12">
        <v>1453.3618160000001</v>
      </c>
      <c r="Z36" s="12">
        <v>1450.6407469999999</v>
      </c>
      <c r="AA36" s="12">
        <v>1447.5855710000001</v>
      </c>
      <c r="AB36" s="12">
        <v>1444.194702</v>
      </c>
      <c r="AC36" s="12">
        <v>1440.811768</v>
      </c>
      <c r="AD36" s="12">
        <v>1437.436768</v>
      </c>
      <c r="AE36" s="12">
        <v>1434.0695800000001</v>
      </c>
      <c r="AF36" s="12">
        <v>1430.710327</v>
      </c>
      <c r="AG36" s="12">
        <v>1427.359009</v>
      </c>
      <c r="AH36" s="12">
        <v>1424.0155030000001</v>
      </c>
      <c r="AI36" s="12">
        <v>1420.6798100000001</v>
      </c>
      <c r="AJ36" s="12">
        <v>1417.3519289999999</v>
      </c>
      <c r="AK36" s="12">
        <v>1414.0318600000001</v>
      </c>
      <c r="AL36" s="12">
        <v>1410.719482</v>
      </c>
      <c r="AM36" s="8">
        <v>-2.0699999999999999E-4</v>
      </c>
    </row>
    <row r="37" spans="1:39" ht="15" customHeight="1">
      <c r="A37" s="7" t="s">
        <v>364</v>
      </c>
      <c r="B37" s="10" t="s">
        <v>159</v>
      </c>
      <c r="C37" s="12">
        <v>176.57768200000001</v>
      </c>
      <c r="D37" s="12">
        <v>176.557129</v>
      </c>
      <c r="E37" s="12">
        <v>176.487854</v>
      </c>
      <c r="F37" s="12">
        <v>176.37760900000001</v>
      </c>
      <c r="G37" s="12">
        <v>176.23407</v>
      </c>
      <c r="H37" s="12">
        <v>176.06002799999999</v>
      </c>
      <c r="I37" s="12">
        <v>175.85110499999999</v>
      </c>
      <c r="J37" s="12">
        <v>175.606155</v>
      </c>
      <c r="K37" s="12">
        <v>175.32867400000001</v>
      </c>
      <c r="L37" s="12">
        <v>175.02188100000001</v>
      </c>
      <c r="M37" s="12">
        <v>174.68693500000001</v>
      </c>
      <c r="N37" s="12">
        <v>174.32171600000001</v>
      </c>
      <c r="O37" s="12">
        <v>173.926117</v>
      </c>
      <c r="P37" s="12">
        <v>173.50170900000001</v>
      </c>
      <c r="Q37" s="12">
        <v>173.050568</v>
      </c>
      <c r="R37" s="12">
        <v>172.57238799999999</v>
      </c>
      <c r="S37" s="12">
        <v>172.06552099999999</v>
      </c>
      <c r="T37" s="12">
        <v>171.53071600000001</v>
      </c>
      <c r="U37" s="12">
        <v>170.97061199999999</v>
      </c>
      <c r="V37" s="12">
        <v>170.38836699999999</v>
      </c>
      <c r="W37" s="12">
        <v>169.78323399999999</v>
      </c>
      <c r="X37" s="12">
        <v>169.15164200000001</v>
      </c>
      <c r="Y37" s="12">
        <v>168.49558999999999</v>
      </c>
      <c r="Z37" s="12">
        <v>167.821213</v>
      </c>
      <c r="AA37" s="12">
        <v>167.134354</v>
      </c>
      <c r="AB37" s="12">
        <v>166.436218</v>
      </c>
      <c r="AC37" s="12">
        <v>165.740982</v>
      </c>
      <c r="AD37" s="12">
        <v>165.04866000000001</v>
      </c>
      <c r="AE37" s="12">
        <v>164.35922199999999</v>
      </c>
      <c r="AF37" s="12">
        <v>163.67266799999999</v>
      </c>
      <c r="AG37" s="12">
        <v>162.98898299999999</v>
      </c>
      <c r="AH37" s="12">
        <v>162.30815100000001</v>
      </c>
      <c r="AI37" s="12">
        <v>161.630157</v>
      </c>
      <c r="AJ37" s="12">
        <v>160.95500200000001</v>
      </c>
      <c r="AK37" s="12">
        <v>160.282669</v>
      </c>
      <c r="AL37" s="12">
        <v>159.61314400000001</v>
      </c>
      <c r="AM37" s="8">
        <v>-2.9629999999999999E-3</v>
      </c>
    </row>
    <row r="38" spans="1:39" ht="15" customHeight="1">
      <c r="A38" s="7" t="s">
        <v>363</v>
      </c>
      <c r="B38" s="10" t="s">
        <v>157</v>
      </c>
      <c r="C38" s="12">
        <v>676.38324</v>
      </c>
      <c r="D38" s="12">
        <v>684.77179000000001</v>
      </c>
      <c r="E38" s="12">
        <v>693.11779799999999</v>
      </c>
      <c r="F38" s="12">
        <v>701.42083700000001</v>
      </c>
      <c r="G38" s="12">
        <v>709.69177200000001</v>
      </c>
      <c r="H38" s="12">
        <v>717.93566899999996</v>
      </c>
      <c r="I38" s="12">
        <v>725.76080300000001</v>
      </c>
      <c r="J38" s="12">
        <v>733.55542000000003</v>
      </c>
      <c r="K38" s="12">
        <v>741.29711899999995</v>
      </c>
      <c r="L38" s="12">
        <v>748.99468999999999</v>
      </c>
      <c r="M38" s="12">
        <v>756.64910899999995</v>
      </c>
      <c r="N38" s="12">
        <v>763.78442399999994</v>
      </c>
      <c r="O38" s="12">
        <v>770.88000499999998</v>
      </c>
      <c r="P38" s="12">
        <v>777.90356399999996</v>
      </c>
      <c r="Q38" s="12">
        <v>784.86535600000002</v>
      </c>
      <c r="R38" s="12">
        <v>791.756531</v>
      </c>
      <c r="S38" s="12">
        <v>798.07629399999996</v>
      </c>
      <c r="T38" s="12">
        <v>804.33960000000002</v>
      </c>
      <c r="U38" s="12">
        <v>810.50915499999996</v>
      </c>
      <c r="V38" s="12">
        <v>816.60675000000003</v>
      </c>
      <c r="W38" s="12">
        <v>822.62823500000002</v>
      </c>
      <c r="X38" s="12">
        <v>828.05187999999998</v>
      </c>
      <c r="Y38" s="12">
        <v>833.40490699999998</v>
      </c>
      <c r="Z38" s="12">
        <v>838.66033900000002</v>
      </c>
      <c r="AA38" s="12">
        <v>843.84716800000001</v>
      </c>
      <c r="AB38" s="12">
        <v>848.96417199999996</v>
      </c>
      <c r="AC38" s="12">
        <v>854.11224400000003</v>
      </c>
      <c r="AD38" s="12">
        <v>859.29150400000003</v>
      </c>
      <c r="AE38" s="12">
        <v>864.50219700000002</v>
      </c>
      <c r="AF38" s="12">
        <v>869.74444600000004</v>
      </c>
      <c r="AG38" s="12">
        <v>875.01849400000003</v>
      </c>
      <c r="AH38" s="12">
        <v>880.324524</v>
      </c>
      <c r="AI38" s="12">
        <v>885.66272000000004</v>
      </c>
      <c r="AJ38" s="12">
        <v>891.03332499999999</v>
      </c>
      <c r="AK38" s="12">
        <v>896.43646200000001</v>
      </c>
      <c r="AL38" s="12">
        <v>901.87237500000003</v>
      </c>
      <c r="AM38" s="8">
        <v>8.1329999999999996E-3</v>
      </c>
    </row>
    <row r="39" spans="1:39" ht="15" customHeight="1">
      <c r="A39" s="7" t="s">
        <v>362</v>
      </c>
      <c r="B39" s="10" t="s">
        <v>155</v>
      </c>
      <c r="C39" s="12">
        <v>1746.445557</v>
      </c>
      <c r="D39" s="12">
        <v>1766.6295170000001</v>
      </c>
      <c r="E39" s="12">
        <v>1786.5527340000001</v>
      </c>
      <c r="F39" s="12">
        <v>1806.2210689999999</v>
      </c>
      <c r="G39" s="12">
        <v>1825.648682</v>
      </c>
      <c r="H39" s="12">
        <v>1844.8638920000001</v>
      </c>
      <c r="I39" s="12">
        <v>1863.6235349999999</v>
      </c>
      <c r="J39" s="12">
        <v>1882.156616</v>
      </c>
      <c r="K39" s="12">
        <v>1900.3876949999999</v>
      </c>
      <c r="L39" s="12">
        <v>1918.2633060000001</v>
      </c>
      <c r="M39" s="12">
        <v>1935.7604980000001</v>
      </c>
      <c r="N39" s="12">
        <v>1952.5924070000001</v>
      </c>
      <c r="O39" s="12">
        <v>1969.0924070000001</v>
      </c>
      <c r="P39" s="12">
        <v>1985.2147219999999</v>
      </c>
      <c r="Q39" s="12">
        <v>2000.944336</v>
      </c>
      <c r="R39" s="12">
        <v>2016.2673339999999</v>
      </c>
      <c r="S39" s="12">
        <v>2030.8553469999999</v>
      </c>
      <c r="T39" s="12">
        <v>2045.0625</v>
      </c>
      <c r="U39" s="12">
        <v>2058.8562010000001</v>
      </c>
      <c r="V39" s="12">
        <v>2072.2453609999998</v>
      </c>
      <c r="W39" s="12">
        <v>2085.2250979999999</v>
      </c>
      <c r="X39" s="12">
        <v>2097.4440920000002</v>
      </c>
      <c r="Y39" s="12">
        <v>2109.2614749999998</v>
      </c>
      <c r="Z39" s="12">
        <v>2120.6601559999999</v>
      </c>
      <c r="AA39" s="12">
        <v>2131.6623540000001</v>
      </c>
      <c r="AB39" s="12">
        <v>2142.2634280000002</v>
      </c>
      <c r="AC39" s="12">
        <v>2152.9169919999999</v>
      </c>
      <c r="AD39" s="12">
        <v>2163.623779</v>
      </c>
      <c r="AE39" s="12">
        <v>2174.383789</v>
      </c>
      <c r="AF39" s="12">
        <v>2185.1972660000001</v>
      </c>
      <c r="AG39" s="12">
        <v>2196.0646969999998</v>
      </c>
      <c r="AH39" s="12">
        <v>2206.9858399999998</v>
      </c>
      <c r="AI39" s="12">
        <v>2217.9616700000001</v>
      </c>
      <c r="AJ39" s="12">
        <v>2228.9916990000002</v>
      </c>
      <c r="AK39" s="12">
        <v>2240.076904</v>
      </c>
      <c r="AL39" s="12">
        <v>2251.2170409999999</v>
      </c>
      <c r="AM39" s="8">
        <v>7.1549999999999999E-3</v>
      </c>
    </row>
    <row r="40" spans="1:39" ht="15" customHeight="1">
      <c r="A40" s="7" t="s">
        <v>361</v>
      </c>
      <c r="B40" s="10" t="s">
        <v>153</v>
      </c>
      <c r="C40" s="12">
        <v>31.932563999999999</v>
      </c>
      <c r="D40" s="12">
        <v>32.438552999999999</v>
      </c>
      <c r="E40" s="12">
        <v>32.978149000000002</v>
      </c>
      <c r="F40" s="12">
        <v>33.480502999999999</v>
      </c>
      <c r="G40" s="12">
        <v>34.019458999999998</v>
      </c>
      <c r="H40" s="12">
        <v>34.543776999999999</v>
      </c>
      <c r="I40" s="12">
        <v>35.065834000000002</v>
      </c>
      <c r="J40" s="12">
        <v>35.552624000000002</v>
      </c>
      <c r="K40" s="12">
        <v>36.056998999999998</v>
      </c>
      <c r="L40" s="12">
        <v>36.532524000000002</v>
      </c>
      <c r="M40" s="12">
        <v>37.002712000000002</v>
      </c>
      <c r="N40" s="12">
        <v>37.479427000000001</v>
      </c>
      <c r="O40" s="12">
        <v>37.930633999999998</v>
      </c>
      <c r="P40" s="12">
        <v>38.373913000000002</v>
      </c>
      <c r="Q40" s="12">
        <v>38.817954999999998</v>
      </c>
      <c r="R40" s="12">
        <v>39.251868999999999</v>
      </c>
      <c r="S40" s="12">
        <v>39.686912999999997</v>
      </c>
      <c r="T40" s="12">
        <v>40.132064999999997</v>
      </c>
      <c r="U40" s="12">
        <v>40.586959999999998</v>
      </c>
      <c r="V40" s="12">
        <v>41.047474000000001</v>
      </c>
      <c r="W40" s="12">
        <v>41.520221999999997</v>
      </c>
      <c r="X40" s="12">
        <v>41.972709999999999</v>
      </c>
      <c r="Y40" s="12">
        <v>42.425776999999997</v>
      </c>
      <c r="Z40" s="12">
        <v>42.854660000000003</v>
      </c>
      <c r="AA40" s="12">
        <v>43.316718999999999</v>
      </c>
      <c r="AB40" s="12">
        <v>43.745227999999997</v>
      </c>
      <c r="AC40" s="12">
        <v>44.177975000000004</v>
      </c>
      <c r="AD40" s="12">
        <v>44.615004999999996</v>
      </c>
      <c r="AE40" s="12">
        <v>45.056358000000003</v>
      </c>
      <c r="AF40" s="12">
        <v>45.502079000000002</v>
      </c>
      <c r="AG40" s="12">
        <v>45.952205999999997</v>
      </c>
      <c r="AH40" s="12">
        <v>46.406787999999999</v>
      </c>
      <c r="AI40" s="12">
        <v>46.865864000000002</v>
      </c>
      <c r="AJ40" s="12">
        <v>47.329483000000003</v>
      </c>
      <c r="AK40" s="12">
        <v>47.797691</v>
      </c>
      <c r="AL40" s="12">
        <v>48.270527000000001</v>
      </c>
      <c r="AM40" s="8">
        <v>1.1759E-2</v>
      </c>
    </row>
    <row r="42" spans="1:39" ht="15" customHeight="1">
      <c r="B42" s="6" t="s">
        <v>360</v>
      </c>
    </row>
    <row r="43" spans="1:39" ht="15" customHeight="1">
      <c r="B43" s="6" t="s">
        <v>359</v>
      </c>
    </row>
    <row r="44" spans="1:39" ht="15" customHeight="1">
      <c r="B44" s="6" t="s">
        <v>358</v>
      </c>
    </row>
    <row r="45" spans="1:39" ht="15" customHeight="1">
      <c r="A45" s="7" t="s">
        <v>357</v>
      </c>
      <c r="B45" s="10" t="s">
        <v>342</v>
      </c>
      <c r="C45" s="12">
        <v>641.53765899999996</v>
      </c>
      <c r="D45" s="12">
        <v>646.55041500000004</v>
      </c>
      <c r="E45" s="12">
        <v>662.60479699999996</v>
      </c>
      <c r="F45" s="12">
        <v>680.19476299999997</v>
      </c>
      <c r="G45" s="12">
        <v>695.37133800000004</v>
      </c>
      <c r="H45" s="12">
        <v>711.45507799999996</v>
      </c>
      <c r="I45" s="12">
        <v>729.35064699999998</v>
      </c>
      <c r="J45" s="12">
        <v>747.238159</v>
      </c>
      <c r="K45" s="12">
        <v>764.01129200000003</v>
      </c>
      <c r="L45" s="12">
        <v>780.79278599999998</v>
      </c>
      <c r="M45" s="12">
        <v>797.074524</v>
      </c>
      <c r="N45" s="12">
        <v>812.04840100000001</v>
      </c>
      <c r="O45" s="12">
        <v>827.85363800000005</v>
      </c>
      <c r="P45" s="12">
        <v>845.40313700000002</v>
      </c>
      <c r="Q45" s="12">
        <v>862.04638699999998</v>
      </c>
      <c r="R45" s="12">
        <v>876.63079800000003</v>
      </c>
      <c r="S45" s="12">
        <v>890.72949200000005</v>
      </c>
      <c r="T45" s="12">
        <v>905.81567399999994</v>
      </c>
      <c r="U45" s="12">
        <v>922.44641100000001</v>
      </c>
      <c r="V45" s="12">
        <v>939.98919699999999</v>
      </c>
      <c r="W45" s="12">
        <v>958.02239999999995</v>
      </c>
      <c r="X45" s="12">
        <v>976.23095699999999</v>
      </c>
      <c r="Y45" s="12">
        <v>994.59600799999998</v>
      </c>
      <c r="Z45" s="12">
        <v>1013.9710690000001</v>
      </c>
      <c r="AA45" s="12">
        <v>1032.719971</v>
      </c>
      <c r="AB45" s="12">
        <v>1050.6560059999999</v>
      </c>
      <c r="AC45" s="12">
        <v>1068.7222899999999</v>
      </c>
      <c r="AD45" s="12">
        <v>1087.4858400000001</v>
      </c>
      <c r="AE45" s="12">
        <v>1106.5998540000001</v>
      </c>
      <c r="AF45" s="12">
        <v>1125.607178</v>
      </c>
      <c r="AG45" s="12">
        <v>1145.0593260000001</v>
      </c>
      <c r="AH45" s="12">
        <v>1164.4157709999999</v>
      </c>
      <c r="AI45" s="12">
        <v>1182.4812010000001</v>
      </c>
      <c r="AJ45" s="12">
        <v>1199.8101810000001</v>
      </c>
      <c r="AK45" s="12">
        <v>1217.8779300000001</v>
      </c>
      <c r="AL45" s="12">
        <v>1235.956909</v>
      </c>
      <c r="AM45" s="8">
        <v>1.924E-2</v>
      </c>
    </row>
    <row r="46" spans="1:39" ht="15" customHeight="1">
      <c r="A46" s="7" t="s">
        <v>356</v>
      </c>
      <c r="B46" s="10" t="s">
        <v>340</v>
      </c>
      <c r="C46" s="12">
        <v>28.168461000000001</v>
      </c>
      <c r="D46" s="12">
        <v>28.89706</v>
      </c>
      <c r="E46" s="12">
        <v>29.782786999999999</v>
      </c>
      <c r="F46" s="12">
        <v>30.692364000000001</v>
      </c>
      <c r="G46" s="12">
        <v>31.535198000000001</v>
      </c>
      <c r="H46" s="12">
        <v>32.350323000000003</v>
      </c>
      <c r="I46" s="12">
        <v>33.144142000000002</v>
      </c>
      <c r="J46" s="12">
        <v>33.949691999999999</v>
      </c>
      <c r="K46" s="12">
        <v>34.769053999999997</v>
      </c>
      <c r="L46" s="12">
        <v>35.599429999999998</v>
      </c>
      <c r="M46" s="12">
        <v>36.433490999999997</v>
      </c>
      <c r="N46" s="12">
        <v>37.265369</v>
      </c>
      <c r="O46" s="12">
        <v>38.121254</v>
      </c>
      <c r="P46" s="12">
        <v>39.003962999999999</v>
      </c>
      <c r="Q46" s="12">
        <v>39.919772999999999</v>
      </c>
      <c r="R46" s="12">
        <v>40.871127999999999</v>
      </c>
      <c r="S46" s="12">
        <v>41.836337999999998</v>
      </c>
      <c r="T46" s="12">
        <v>42.822127999999999</v>
      </c>
      <c r="U46" s="12">
        <v>43.838149999999999</v>
      </c>
      <c r="V46" s="12">
        <v>44.886021</v>
      </c>
      <c r="W46" s="12">
        <v>45.959805000000003</v>
      </c>
      <c r="X46" s="12">
        <v>47.040123000000001</v>
      </c>
      <c r="Y46" s="12">
        <v>48.139194000000003</v>
      </c>
      <c r="Z46" s="12">
        <v>49.263275</v>
      </c>
      <c r="AA46" s="12">
        <v>50.414603999999997</v>
      </c>
      <c r="AB46" s="12">
        <v>51.591937999999999</v>
      </c>
      <c r="AC46" s="12">
        <v>52.796588999999997</v>
      </c>
      <c r="AD46" s="12">
        <v>54.029232</v>
      </c>
      <c r="AE46" s="12">
        <v>55.290497000000002</v>
      </c>
      <c r="AF46" s="12">
        <v>56.581020000000002</v>
      </c>
      <c r="AG46" s="12">
        <v>57.901519999999998</v>
      </c>
      <c r="AH46" s="12">
        <v>59.252688999999997</v>
      </c>
      <c r="AI46" s="12">
        <v>60.635204000000002</v>
      </c>
      <c r="AJ46" s="12">
        <v>62.049824000000001</v>
      </c>
      <c r="AK46" s="12">
        <v>63.497269000000003</v>
      </c>
      <c r="AL46" s="12">
        <v>64.978333000000006</v>
      </c>
      <c r="AM46" s="8">
        <v>2.4119000000000002E-2</v>
      </c>
    </row>
    <row r="47" spans="1:39" ht="15" customHeight="1">
      <c r="A47" s="7" t="s">
        <v>355</v>
      </c>
      <c r="B47" s="10" t="s">
        <v>338</v>
      </c>
      <c r="C47" s="12">
        <v>26.387658999999999</v>
      </c>
      <c r="D47" s="12">
        <v>27.357676000000001</v>
      </c>
      <c r="E47" s="12">
        <v>28.464231000000002</v>
      </c>
      <c r="F47" s="12">
        <v>29.698778000000001</v>
      </c>
      <c r="G47" s="12">
        <v>30.964552000000001</v>
      </c>
      <c r="H47" s="12">
        <v>32.258507000000002</v>
      </c>
      <c r="I47" s="12">
        <v>33.580894000000001</v>
      </c>
      <c r="J47" s="12">
        <v>34.932513999999998</v>
      </c>
      <c r="K47" s="12">
        <v>36.326529999999998</v>
      </c>
      <c r="L47" s="12">
        <v>37.764011000000004</v>
      </c>
      <c r="M47" s="12">
        <v>39.226891000000002</v>
      </c>
      <c r="N47" s="12">
        <v>40.734135000000002</v>
      </c>
      <c r="O47" s="12">
        <v>42.286498999999999</v>
      </c>
      <c r="P47" s="12">
        <v>43.891697000000001</v>
      </c>
      <c r="Q47" s="12">
        <v>45.531123999999998</v>
      </c>
      <c r="R47" s="12">
        <v>47.248984999999998</v>
      </c>
      <c r="S47" s="12">
        <v>49.021293999999997</v>
      </c>
      <c r="T47" s="12">
        <v>50.842415000000003</v>
      </c>
      <c r="U47" s="12">
        <v>52.726146999999997</v>
      </c>
      <c r="V47" s="12">
        <v>54.674571999999998</v>
      </c>
      <c r="W47" s="12">
        <v>56.689673999999997</v>
      </c>
      <c r="X47" s="12">
        <v>58.783130999999997</v>
      </c>
      <c r="Y47" s="12">
        <v>60.911999000000002</v>
      </c>
      <c r="Z47" s="12">
        <v>63.161320000000003</v>
      </c>
      <c r="AA47" s="12">
        <v>65.485793999999999</v>
      </c>
      <c r="AB47" s="12">
        <v>67.926422000000002</v>
      </c>
      <c r="AC47" s="12">
        <v>70.460944999999995</v>
      </c>
      <c r="AD47" s="12">
        <v>73.092986999999994</v>
      </c>
      <c r="AE47" s="12">
        <v>75.826346999999998</v>
      </c>
      <c r="AF47" s="12">
        <v>78.664917000000003</v>
      </c>
      <c r="AG47" s="12">
        <v>81.612762000000004</v>
      </c>
      <c r="AH47" s="12">
        <v>84.674141000000006</v>
      </c>
      <c r="AI47" s="12">
        <v>87.853408999999999</v>
      </c>
      <c r="AJ47" s="12">
        <v>91.155128000000005</v>
      </c>
      <c r="AK47" s="12">
        <v>94.584052999999997</v>
      </c>
      <c r="AL47" s="12">
        <v>98.145095999999995</v>
      </c>
      <c r="AM47" s="8">
        <v>3.8287000000000002E-2</v>
      </c>
    </row>
    <row r="48" spans="1:39" ht="15" customHeight="1">
      <c r="A48" s="7" t="s">
        <v>354</v>
      </c>
      <c r="B48" s="10" t="s">
        <v>336</v>
      </c>
      <c r="C48" s="12">
        <v>98.895713999999998</v>
      </c>
      <c r="D48" s="12">
        <v>102.24556699999999</v>
      </c>
      <c r="E48" s="12">
        <v>107.170563</v>
      </c>
      <c r="F48" s="12">
        <v>112.71781900000001</v>
      </c>
      <c r="G48" s="12">
        <v>118.514641</v>
      </c>
      <c r="H48" s="12">
        <v>124.624832</v>
      </c>
      <c r="I48" s="12">
        <v>130.92338599999999</v>
      </c>
      <c r="J48" s="12">
        <v>137.41540499999999</v>
      </c>
      <c r="K48" s="12">
        <v>144.16931199999999</v>
      </c>
      <c r="L48" s="12">
        <v>151.13511700000001</v>
      </c>
      <c r="M48" s="12">
        <v>158.221664</v>
      </c>
      <c r="N48" s="12">
        <v>165.588943</v>
      </c>
      <c r="O48" s="12">
        <v>173.26121499999999</v>
      </c>
      <c r="P48" s="12">
        <v>181.21106</v>
      </c>
      <c r="Q48" s="12">
        <v>189.47294600000001</v>
      </c>
      <c r="R48" s="12">
        <v>198.17510999999999</v>
      </c>
      <c r="S48" s="12">
        <v>207.289154</v>
      </c>
      <c r="T48" s="12">
        <v>216.76525899999999</v>
      </c>
      <c r="U48" s="12">
        <v>226.65358000000001</v>
      </c>
      <c r="V48" s="12">
        <v>236.93959000000001</v>
      </c>
      <c r="W48" s="12">
        <v>247.763306</v>
      </c>
      <c r="X48" s="12">
        <v>259.15332000000001</v>
      </c>
      <c r="Y48" s="12">
        <v>271.055725</v>
      </c>
      <c r="Z48" s="12">
        <v>283.654785</v>
      </c>
      <c r="AA48" s="12">
        <v>296.86611900000003</v>
      </c>
      <c r="AB48" s="12">
        <v>310.66143799999998</v>
      </c>
      <c r="AC48" s="12">
        <v>325.13092</v>
      </c>
      <c r="AD48" s="12">
        <v>340.30761699999999</v>
      </c>
      <c r="AE48" s="12">
        <v>356.22628800000001</v>
      </c>
      <c r="AF48" s="12">
        <v>372.92340100000001</v>
      </c>
      <c r="AG48" s="12">
        <v>390.43719499999997</v>
      </c>
      <c r="AH48" s="12">
        <v>408.80789199999998</v>
      </c>
      <c r="AI48" s="12">
        <v>428.07736199999999</v>
      </c>
      <c r="AJ48" s="12">
        <v>448.29019199999999</v>
      </c>
      <c r="AK48" s="12">
        <v>469.49234000000001</v>
      </c>
      <c r="AL48" s="12">
        <v>491.73266599999999</v>
      </c>
      <c r="AM48" s="8">
        <v>4.7275999999999999E-2</v>
      </c>
    </row>
    <row r="49" spans="1:39" ht="15" customHeight="1">
      <c r="A49" s="7" t="s">
        <v>353</v>
      </c>
      <c r="B49" s="10" t="s">
        <v>334</v>
      </c>
      <c r="C49" s="12">
        <v>495.131531</v>
      </c>
      <c r="D49" s="12">
        <v>510.61334199999999</v>
      </c>
      <c r="E49" s="12">
        <v>526.18603499999995</v>
      </c>
      <c r="F49" s="12">
        <v>541.96966599999996</v>
      </c>
      <c r="G49" s="12">
        <v>558.05352800000003</v>
      </c>
      <c r="H49" s="12">
        <v>574.59600799999998</v>
      </c>
      <c r="I49" s="12">
        <v>591.43316700000003</v>
      </c>
      <c r="J49" s="12">
        <v>608.71636999999998</v>
      </c>
      <c r="K49" s="12">
        <v>626.52203399999996</v>
      </c>
      <c r="L49" s="12">
        <v>644.74432400000001</v>
      </c>
      <c r="M49" s="12">
        <v>663.13983199999996</v>
      </c>
      <c r="N49" s="12">
        <v>681.84265100000005</v>
      </c>
      <c r="O49" s="12">
        <v>700.81079099999999</v>
      </c>
      <c r="P49" s="12">
        <v>720.20019500000001</v>
      </c>
      <c r="Q49" s="12">
        <v>739.79303000000004</v>
      </c>
      <c r="R49" s="12">
        <v>759.56243900000004</v>
      </c>
      <c r="S49" s="12">
        <v>780.09027100000003</v>
      </c>
      <c r="T49" s="12">
        <v>801.09539800000005</v>
      </c>
      <c r="U49" s="12">
        <v>822.60394299999996</v>
      </c>
      <c r="V49" s="12">
        <v>844.61602800000003</v>
      </c>
      <c r="W49" s="12">
        <v>867.31304899999998</v>
      </c>
      <c r="X49" s="12">
        <v>890.77484100000004</v>
      </c>
      <c r="Y49" s="12">
        <v>914.78228799999999</v>
      </c>
      <c r="Z49" s="12">
        <v>939.53192100000001</v>
      </c>
      <c r="AA49" s="12">
        <v>964.90936299999998</v>
      </c>
      <c r="AB49" s="12">
        <v>990.93707300000005</v>
      </c>
      <c r="AC49" s="12">
        <v>1017.715271</v>
      </c>
      <c r="AD49" s="12">
        <v>1045.2661129999999</v>
      </c>
      <c r="AE49" s="12">
        <v>1073.6116939999999</v>
      </c>
      <c r="AF49" s="12">
        <v>1102.7751459999999</v>
      </c>
      <c r="AG49" s="12">
        <v>1132.779663</v>
      </c>
      <c r="AH49" s="12">
        <v>1163.64978</v>
      </c>
      <c r="AI49" s="12">
        <v>1195.4105219999999</v>
      </c>
      <c r="AJ49" s="12">
        <v>1228.087769</v>
      </c>
      <c r="AK49" s="12">
        <v>1261.7073969999999</v>
      </c>
      <c r="AL49" s="12">
        <v>1296.2971190000001</v>
      </c>
      <c r="AM49" s="8">
        <v>2.7781E-2</v>
      </c>
    </row>
    <row r="50" spans="1:39" ht="15" customHeight="1">
      <c r="A50" s="7" t="s">
        <v>352</v>
      </c>
      <c r="B50" s="10" t="s">
        <v>332</v>
      </c>
      <c r="C50" s="12">
        <v>36.791435</v>
      </c>
      <c r="D50" s="12">
        <v>38.997760999999997</v>
      </c>
      <c r="E50" s="12">
        <v>41.469864000000001</v>
      </c>
      <c r="F50" s="12">
        <v>44.109447000000003</v>
      </c>
      <c r="G50" s="12">
        <v>46.844414</v>
      </c>
      <c r="H50" s="12">
        <v>49.655898999999998</v>
      </c>
      <c r="I50" s="12">
        <v>52.655597999999998</v>
      </c>
      <c r="J50" s="12">
        <v>55.803882999999999</v>
      </c>
      <c r="K50" s="12">
        <v>59.172835999999997</v>
      </c>
      <c r="L50" s="12">
        <v>62.721438999999997</v>
      </c>
      <c r="M50" s="12">
        <v>66.460892000000001</v>
      </c>
      <c r="N50" s="12">
        <v>70.447220000000002</v>
      </c>
      <c r="O50" s="12">
        <v>74.726662000000005</v>
      </c>
      <c r="P50" s="12">
        <v>79.316185000000004</v>
      </c>
      <c r="Q50" s="12">
        <v>84.186431999999996</v>
      </c>
      <c r="R50" s="12">
        <v>89.330512999999996</v>
      </c>
      <c r="S50" s="12">
        <v>94.799019000000001</v>
      </c>
      <c r="T50" s="12">
        <v>100.569321</v>
      </c>
      <c r="U50" s="12">
        <v>106.856819</v>
      </c>
      <c r="V50" s="12">
        <v>113.430679</v>
      </c>
      <c r="W50" s="12">
        <v>120.39289100000001</v>
      </c>
      <c r="X50" s="12">
        <v>127.779968</v>
      </c>
      <c r="Y50" s="12">
        <v>135.57804899999999</v>
      </c>
      <c r="Z50" s="12">
        <v>143.93348700000001</v>
      </c>
      <c r="AA50" s="12">
        <v>152.74891700000001</v>
      </c>
      <c r="AB50" s="12">
        <v>162.08184800000001</v>
      </c>
      <c r="AC50" s="12">
        <v>171.98951700000001</v>
      </c>
      <c r="AD50" s="12">
        <v>182.50735499999999</v>
      </c>
      <c r="AE50" s="12">
        <v>193.673157</v>
      </c>
      <c r="AF50" s="12">
        <v>205.526825</v>
      </c>
      <c r="AG50" s="12">
        <v>218.11080899999999</v>
      </c>
      <c r="AH50" s="12">
        <v>231.47027600000001</v>
      </c>
      <c r="AI50" s="12">
        <v>245.65306100000001</v>
      </c>
      <c r="AJ50" s="12">
        <v>260.709991</v>
      </c>
      <c r="AK50" s="12">
        <v>276.69500699999998</v>
      </c>
      <c r="AL50" s="12">
        <v>293.66546599999998</v>
      </c>
      <c r="AM50" s="8">
        <v>6.1178999999999997E-2</v>
      </c>
    </row>
    <row r="51" spans="1:39" ht="15" customHeight="1">
      <c r="A51" s="7" t="s">
        <v>351</v>
      </c>
      <c r="B51" s="10" t="s">
        <v>330</v>
      </c>
      <c r="C51" s="12">
        <v>63.516724000000004</v>
      </c>
      <c r="D51" s="12">
        <v>66.628365000000002</v>
      </c>
      <c r="E51" s="12">
        <v>69.890052999999995</v>
      </c>
      <c r="F51" s="12">
        <v>73.306786000000002</v>
      </c>
      <c r="G51" s="12">
        <v>76.921631000000005</v>
      </c>
      <c r="H51" s="12">
        <v>80.726685000000003</v>
      </c>
      <c r="I51" s="12">
        <v>84.772109999999998</v>
      </c>
      <c r="J51" s="12">
        <v>88.983542999999997</v>
      </c>
      <c r="K51" s="12">
        <v>93.332504</v>
      </c>
      <c r="L51" s="12">
        <v>97.808357000000001</v>
      </c>
      <c r="M51" s="12">
        <v>102.41745</v>
      </c>
      <c r="N51" s="12">
        <v>107.142189</v>
      </c>
      <c r="O51" s="12">
        <v>111.917221</v>
      </c>
      <c r="P51" s="12">
        <v>116.876694</v>
      </c>
      <c r="Q51" s="12">
        <v>121.99781</v>
      </c>
      <c r="R51" s="12">
        <v>127.24612399999999</v>
      </c>
      <c r="S51" s="12">
        <v>132.71397400000001</v>
      </c>
      <c r="T51" s="12">
        <v>138.25796500000001</v>
      </c>
      <c r="U51" s="12">
        <v>143.87484699999999</v>
      </c>
      <c r="V51" s="12">
        <v>149.72912600000001</v>
      </c>
      <c r="W51" s="12">
        <v>155.81793200000001</v>
      </c>
      <c r="X51" s="12">
        <v>162.17340100000001</v>
      </c>
      <c r="Y51" s="12">
        <v>168.474716</v>
      </c>
      <c r="Z51" s="12">
        <v>174.870102</v>
      </c>
      <c r="AA51" s="12">
        <v>181.57730100000001</v>
      </c>
      <c r="AB51" s="12">
        <v>188.544083</v>
      </c>
      <c r="AC51" s="12">
        <v>195.78831500000001</v>
      </c>
      <c r="AD51" s="12">
        <v>203.32119800000001</v>
      </c>
      <c r="AE51" s="12">
        <v>211.15438800000001</v>
      </c>
      <c r="AF51" s="12">
        <v>219.30001799999999</v>
      </c>
      <c r="AG51" s="12">
        <v>227.77076700000001</v>
      </c>
      <c r="AH51" s="12">
        <v>236.57972699999999</v>
      </c>
      <c r="AI51" s="12">
        <v>245.74056999999999</v>
      </c>
      <c r="AJ51" s="12">
        <v>255.26744099999999</v>
      </c>
      <c r="AK51" s="12">
        <v>265.17529300000001</v>
      </c>
      <c r="AL51" s="12">
        <v>275.479401</v>
      </c>
      <c r="AM51" s="8">
        <v>4.2630000000000001E-2</v>
      </c>
    </row>
    <row r="52" spans="1:39" ht="15" customHeight="1">
      <c r="A52" s="7" t="s">
        <v>350</v>
      </c>
      <c r="B52" s="10" t="s">
        <v>328</v>
      </c>
      <c r="C52" s="12">
        <v>85.796852000000001</v>
      </c>
      <c r="D52" s="12">
        <v>87.571815000000001</v>
      </c>
      <c r="E52" s="12">
        <v>90.531006000000005</v>
      </c>
      <c r="F52" s="12">
        <v>93.786170999999996</v>
      </c>
      <c r="G52" s="12">
        <v>97.055144999999996</v>
      </c>
      <c r="H52" s="12">
        <v>100.275002</v>
      </c>
      <c r="I52" s="12">
        <v>103.421982</v>
      </c>
      <c r="J52" s="12">
        <v>106.67392700000001</v>
      </c>
      <c r="K52" s="12">
        <v>110.066956</v>
      </c>
      <c r="L52" s="12">
        <v>113.570892</v>
      </c>
      <c r="M52" s="12">
        <v>117.308189</v>
      </c>
      <c r="N52" s="12">
        <v>120.981667</v>
      </c>
      <c r="O52" s="12">
        <v>124.718231</v>
      </c>
      <c r="P52" s="12">
        <v>128.59196499999999</v>
      </c>
      <c r="Q52" s="12">
        <v>132.58154300000001</v>
      </c>
      <c r="R52" s="12">
        <v>136.75311300000001</v>
      </c>
      <c r="S52" s="12">
        <v>141.16885400000001</v>
      </c>
      <c r="T52" s="12">
        <v>145.77140800000001</v>
      </c>
      <c r="U52" s="12">
        <v>150.489136</v>
      </c>
      <c r="V52" s="12">
        <v>155.28894</v>
      </c>
      <c r="W52" s="12">
        <v>160.083878</v>
      </c>
      <c r="X52" s="12">
        <v>164.87406899999999</v>
      </c>
      <c r="Y52" s="12">
        <v>169.65765400000001</v>
      </c>
      <c r="Z52" s="12">
        <v>174.51126099999999</v>
      </c>
      <c r="AA52" s="12">
        <v>179.41369599999999</v>
      </c>
      <c r="AB52" s="12">
        <v>184.374527</v>
      </c>
      <c r="AC52" s="12">
        <v>189.49079900000001</v>
      </c>
      <c r="AD52" s="12">
        <v>194.76722699999999</v>
      </c>
      <c r="AE52" s="12">
        <v>200.20886200000001</v>
      </c>
      <c r="AF52" s="12">
        <v>205.820786</v>
      </c>
      <c r="AG52" s="12">
        <v>211.60827599999999</v>
      </c>
      <c r="AH52" s="12">
        <v>217.57678200000001</v>
      </c>
      <c r="AI52" s="12">
        <v>223.73187300000001</v>
      </c>
      <c r="AJ52" s="12">
        <v>230.07943700000001</v>
      </c>
      <c r="AK52" s="12">
        <v>236.62529000000001</v>
      </c>
      <c r="AL52" s="12">
        <v>243.37571700000001</v>
      </c>
      <c r="AM52" s="8">
        <v>3.0519999999999999E-2</v>
      </c>
    </row>
    <row r="53" spans="1:39" ht="15" customHeight="1">
      <c r="A53" s="7" t="s">
        <v>349</v>
      </c>
      <c r="B53" s="10" t="s">
        <v>326</v>
      </c>
      <c r="C53" s="12">
        <v>350.88098100000002</v>
      </c>
      <c r="D53" s="12">
        <v>374.00177000000002</v>
      </c>
      <c r="E53" s="12">
        <v>397.314728</v>
      </c>
      <c r="F53" s="12">
        <v>421.37094100000002</v>
      </c>
      <c r="G53" s="12">
        <v>447.23831200000001</v>
      </c>
      <c r="H53" s="12">
        <v>474.12710600000003</v>
      </c>
      <c r="I53" s="12">
        <v>502.35604899999998</v>
      </c>
      <c r="J53" s="12">
        <v>531.90283199999999</v>
      </c>
      <c r="K53" s="12">
        <v>563.238831</v>
      </c>
      <c r="L53" s="12">
        <v>595.43017599999996</v>
      </c>
      <c r="M53" s="12">
        <v>628.28137200000003</v>
      </c>
      <c r="N53" s="12">
        <v>662.24523899999997</v>
      </c>
      <c r="O53" s="12">
        <v>697.65167199999996</v>
      </c>
      <c r="P53" s="12">
        <v>733.72229000000004</v>
      </c>
      <c r="Q53" s="12">
        <v>769.41296399999999</v>
      </c>
      <c r="R53" s="12">
        <v>809.33282499999996</v>
      </c>
      <c r="S53" s="12">
        <v>850.28832999999997</v>
      </c>
      <c r="T53" s="12">
        <v>891.19720500000005</v>
      </c>
      <c r="U53" s="12">
        <v>934.49499500000002</v>
      </c>
      <c r="V53" s="12">
        <v>978.65783699999997</v>
      </c>
      <c r="W53" s="12">
        <v>1024.8863530000001</v>
      </c>
      <c r="X53" s="12">
        <v>1073.16626</v>
      </c>
      <c r="Y53" s="12">
        <v>1122.4533690000001</v>
      </c>
      <c r="Z53" s="12">
        <v>1174.6606449999999</v>
      </c>
      <c r="AA53" s="12">
        <v>1226.9342039999999</v>
      </c>
      <c r="AB53" s="12">
        <v>1281.2236330000001</v>
      </c>
      <c r="AC53" s="12">
        <v>1338.005005</v>
      </c>
      <c r="AD53" s="12">
        <v>1397.392212</v>
      </c>
      <c r="AE53" s="12">
        <v>1459.5051269999999</v>
      </c>
      <c r="AF53" s="12">
        <v>1524.4682620000001</v>
      </c>
      <c r="AG53" s="12">
        <v>1592.41272</v>
      </c>
      <c r="AH53" s="12">
        <v>1663.474365</v>
      </c>
      <c r="AI53" s="12">
        <v>1737.7967530000001</v>
      </c>
      <c r="AJ53" s="12">
        <v>1815.5283199999999</v>
      </c>
      <c r="AK53" s="12">
        <v>1896.826294</v>
      </c>
      <c r="AL53" s="12">
        <v>1981.8530270000001</v>
      </c>
      <c r="AM53" s="8">
        <v>5.0268E-2</v>
      </c>
    </row>
    <row r="54" spans="1:39" ht="15" customHeight="1">
      <c r="A54" s="7" t="s">
        <v>348</v>
      </c>
      <c r="B54" s="10" t="s">
        <v>324</v>
      </c>
      <c r="C54" s="12">
        <v>69.927475000000001</v>
      </c>
      <c r="D54" s="12">
        <v>71.740050999999994</v>
      </c>
      <c r="E54" s="12">
        <v>73.114982999999995</v>
      </c>
      <c r="F54" s="12">
        <v>74.331017000000003</v>
      </c>
      <c r="G54" s="12">
        <v>75.534469999999999</v>
      </c>
      <c r="H54" s="12">
        <v>76.738181999999995</v>
      </c>
      <c r="I54" s="12">
        <v>77.956726000000003</v>
      </c>
      <c r="J54" s="12">
        <v>79.170647000000002</v>
      </c>
      <c r="K54" s="12">
        <v>80.371146999999993</v>
      </c>
      <c r="L54" s="12">
        <v>81.584334999999996</v>
      </c>
      <c r="M54" s="12">
        <v>82.805251999999996</v>
      </c>
      <c r="N54" s="12">
        <v>83.960410999999993</v>
      </c>
      <c r="O54" s="12">
        <v>85.129951000000005</v>
      </c>
      <c r="P54" s="12">
        <v>86.351532000000006</v>
      </c>
      <c r="Q54" s="12">
        <v>87.573470999999998</v>
      </c>
      <c r="R54" s="12">
        <v>88.758094999999997</v>
      </c>
      <c r="S54" s="12">
        <v>89.989249999999998</v>
      </c>
      <c r="T54" s="12">
        <v>91.258667000000003</v>
      </c>
      <c r="U54" s="12">
        <v>92.509995000000004</v>
      </c>
      <c r="V54" s="12">
        <v>93.719161999999997</v>
      </c>
      <c r="W54" s="12">
        <v>94.905945000000003</v>
      </c>
      <c r="X54" s="12">
        <v>96.063880999999995</v>
      </c>
      <c r="Y54" s="12">
        <v>97.156486999999998</v>
      </c>
      <c r="Z54" s="12">
        <v>98.222610000000003</v>
      </c>
      <c r="AA54" s="12">
        <v>99.358879000000002</v>
      </c>
      <c r="AB54" s="12">
        <v>100.580933</v>
      </c>
      <c r="AC54" s="12">
        <v>101.81980900000001</v>
      </c>
      <c r="AD54" s="12">
        <v>103.075851</v>
      </c>
      <c r="AE54" s="12">
        <v>104.349205</v>
      </c>
      <c r="AF54" s="12">
        <v>105.64014400000001</v>
      </c>
      <c r="AG54" s="12">
        <v>106.948868</v>
      </c>
      <c r="AH54" s="12">
        <v>108.275627</v>
      </c>
      <c r="AI54" s="12">
        <v>109.620682</v>
      </c>
      <c r="AJ54" s="12">
        <v>110.984291</v>
      </c>
      <c r="AK54" s="12">
        <v>112.366623</v>
      </c>
      <c r="AL54" s="12">
        <v>113.76799</v>
      </c>
      <c r="AM54" s="8">
        <v>1.3653999999999999E-2</v>
      </c>
    </row>
    <row r="55" spans="1:39" ht="15" customHeight="1">
      <c r="A55" s="7" t="s">
        <v>347</v>
      </c>
      <c r="B55" s="10" t="s">
        <v>322</v>
      </c>
      <c r="C55" s="12">
        <v>120.549538</v>
      </c>
      <c r="D55" s="12">
        <v>128.25314299999999</v>
      </c>
      <c r="E55" s="12">
        <v>136.51783800000001</v>
      </c>
      <c r="F55" s="12">
        <v>145.152298</v>
      </c>
      <c r="G55" s="12">
        <v>154.281128</v>
      </c>
      <c r="H55" s="12">
        <v>163.93902600000001</v>
      </c>
      <c r="I55" s="12">
        <v>174.09150700000001</v>
      </c>
      <c r="J55" s="12">
        <v>184.81231700000001</v>
      </c>
      <c r="K55" s="12">
        <v>196.136337</v>
      </c>
      <c r="L55" s="12">
        <v>208.060608</v>
      </c>
      <c r="M55" s="12">
        <v>220.727768</v>
      </c>
      <c r="N55" s="12">
        <v>233.895782</v>
      </c>
      <c r="O55" s="12">
        <v>247.92773399999999</v>
      </c>
      <c r="P55" s="12">
        <v>262.81558200000001</v>
      </c>
      <c r="Q55" s="12">
        <v>278.37411500000002</v>
      </c>
      <c r="R55" s="12">
        <v>294.90466300000003</v>
      </c>
      <c r="S55" s="12">
        <v>312.46490499999999</v>
      </c>
      <c r="T55" s="12">
        <v>330.95043900000002</v>
      </c>
      <c r="U55" s="12">
        <v>350.49588</v>
      </c>
      <c r="V55" s="12">
        <v>371.28076199999998</v>
      </c>
      <c r="W55" s="12">
        <v>393.31921399999999</v>
      </c>
      <c r="X55" s="12">
        <v>416.65869099999998</v>
      </c>
      <c r="Y55" s="12">
        <v>441.17349200000001</v>
      </c>
      <c r="Z55" s="12">
        <v>467.35958900000003</v>
      </c>
      <c r="AA55" s="12">
        <v>495.089539</v>
      </c>
      <c r="AB55" s="12">
        <v>524.42559800000004</v>
      </c>
      <c r="AC55" s="12">
        <v>555.54711899999995</v>
      </c>
      <c r="AD55" s="12">
        <v>588.56280500000003</v>
      </c>
      <c r="AE55" s="12">
        <v>623.58843999999999</v>
      </c>
      <c r="AF55" s="12">
        <v>660.74652100000003</v>
      </c>
      <c r="AG55" s="12">
        <v>700.16717500000004</v>
      </c>
      <c r="AH55" s="12">
        <v>741.98864700000001</v>
      </c>
      <c r="AI55" s="12">
        <v>786.35717799999998</v>
      </c>
      <c r="AJ55" s="12">
        <v>833.42852800000003</v>
      </c>
      <c r="AK55" s="12">
        <v>883.36737100000005</v>
      </c>
      <c r="AL55" s="12">
        <v>936.34887700000002</v>
      </c>
      <c r="AM55" s="8">
        <v>6.0213000000000003E-2</v>
      </c>
    </row>
    <row r="56" spans="1:39" ht="15" customHeight="1">
      <c r="A56" s="7" t="s">
        <v>346</v>
      </c>
      <c r="B56" s="10" t="s">
        <v>320</v>
      </c>
      <c r="C56" s="12">
        <v>49.208686999999998</v>
      </c>
      <c r="D56" s="12">
        <v>53.750194999999998</v>
      </c>
      <c r="E56" s="12">
        <v>58.433475000000001</v>
      </c>
      <c r="F56" s="12">
        <v>63.464118999999997</v>
      </c>
      <c r="G56" s="12">
        <v>68.917541999999997</v>
      </c>
      <c r="H56" s="12">
        <v>74.665870999999996</v>
      </c>
      <c r="I56" s="12">
        <v>80.764931000000004</v>
      </c>
      <c r="J56" s="12">
        <v>87.282775999999998</v>
      </c>
      <c r="K56" s="12">
        <v>94.159851000000003</v>
      </c>
      <c r="L56" s="12">
        <v>101.277534</v>
      </c>
      <c r="M56" s="12">
        <v>108.729477</v>
      </c>
      <c r="N56" s="12">
        <v>116.672966</v>
      </c>
      <c r="O56" s="12">
        <v>125.156143</v>
      </c>
      <c r="P56" s="12">
        <v>134.20172099999999</v>
      </c>
      <c r="Q56" s="12">
        <v>143.833572</v>
      </c>
      <c r="R56" s="12">
        <v>154.047821</v>
      </c>
      <c r="S56" s="12">
        <v>164.90901199999999</v>
      </c>
      <c r="T56" s="12">
        <v>176.48208600000001</v>
      </c>
      <c r="U56" s="12">
        <v>188.81594799999999</v>
      </c>
      <c r="V56" s="12">
        <v>201.91412399999999</v>
      </c>
      <c r="W56" s="12">
        <v>215.89009100000001</v>
      </c>
      <c r="X56" s="12">
        <v>230.79612700000001</v>
      </c>
      <c r="Y56" s="12">
        <v>246.67233300000001</v>
      </c>
      <c r="Z56" s="12">
        <v>263.55908199999999</v>
      </c>
      <c r="AA56" s="12">
        <v>281.54312099999999</v>
      </c>
      <c r="AB56" s="12">
        <v>300.67675800000001</v>
      </c>
      <c r="AC56" s="12">
        <v>321.12393200000002</v>
      </c>
      <c r="AD56" s="12">
        <v>342.974762</v>
      </c>
      <c r="AE56" s="12">
        <v>366.32583599999998</v>
      </c>
      <c r="AF56" s="12">
        <v>391.28021200000001</v>
      </c>
      <c r="AG56" s="12">
        <v>417.94784499999997</v>
      </c>
      <c r="AH56" s="12">
        <v>446.44665500000002</v>
      </c>
      <c r="AI56" s="12">
        <v>476.90237400000001</v>
      </c>
      <c r="AJ56" s="12">
        <v>509.449432</v>
      </c>
      <c r="AK56" s="12">
        <v>544.23150599999997</v>
      </c>
      <c r="AL56" s="12">
        <v>581.40203899999995</v>
      </c>
      <c r="AM56" s="8">
        <v>7.2542999999999996E-2</v>
      </c>
    </row>
    <row r="57" spans="1:39" ht="15" customHeight="1">
      <c r="A57" s="7" t="s">
        <v>345</v>
      </c>
      <c r="B57" s="10" t="s">
        <v>318</v>
      </c>
      <c r="C57" s="12">
        <v>63.858162</v>
      </c>
      <c r="D57" s="12">
        <v>66.510406000000003</v>
      </c>
      <c r="E57" s="12">
        <v>69.387978000000004</v>
      </c>
      <c r="F57" s="12">
        <v>72.265456999999998</v>
      </c>
      <c r="G57" s="12">
        <v>75.180992000000003</v>
      </c>
      <c r="H57" s="12">
        <v>78.112030000000004</v>
      </c>
      <c r="I57" s="12">
        <v>81.125373999999994</v>
      </c>
      <c r="J57" s="12">
        <v>84.156586000000004</v>
      </c>
      <c r="K57" s="12">
        <v>87.279624999999996</v>
      </c>
      <c r="L57" s="12">
        <v>90.511200000000002</v>
      </c>
      <c r="M57" s="12">
        <v>93.874527</v>
      </c>
      <c r="N57" s="12">
        <v>97.315146999999996</v>
      </c>
      <c r="O57" s="12">
        <v>100.844055</v>
      </c>
      <c r="P57" s="12">
        <v>104.485291</v>
      </c>
      <c r="Q57" s="12">
        <v>108.231239</v>
      </c>
      <c r="R57" s="12">
        <v>112.15924099999999</v>
      </c>
      <c r="S57" s="12">
        <v>116.29843099999999</v>
      </c>
      <c r="T57" s="12">
        <v>120.71064800000001</v>
      </c>
      <c r="U57" s="12">
        <v>125.420303</v>
      </c>
      <c r="V57" s="12">
        <v>130.42623900000001</v>
      </c>
      <c r="W57" s="12">
        <v>135.61068700000001</v>
      </c>
      <c r="X57" s="12">
        <v>141.05534399999999</v>
      </c>
      <c r="Y57" s="12">
        <v>146.86457799999999</v>
      </c>
      <c r="Z57" s="12">
        <v>152.979904</v>
      </c>
      <c r="AA57" s="12">
        <v>159.35972599999999</v>
      </c>
      <c r="AB57" s="12">
        <v>166.01774599999999</v>
      </c>
      <c r="AC57" s="12">
        <v>172.95815999999999</v>
      </c>
      <c r="AD57" s="12">
        <v>180.192902</v>
      </c>
      <c r="AE57" s="12">
        <v>187.73455799999999</v>
      </c>
      <c r="AF57" s="12">
        <v>195.59620699999999</v>
      </c>
      <c r="AG57" s="12">
        <v>203.79144299999999</v>
      </c>
      <c r="AH57" s="12">
        <v>212.33438100000001</v>
      </c>
      <c r="AI57" s="12">
        <v>221.23997499999999</v>
      </c>
      <c r="AJ57" s="12">
        <v>230.52357499999999</v>
      </c>
      <c r="AK57" s="12">
        <v>240.20129399999999</v>
      </c>
      <c r="AL57" s="12">
        <v>250.289841</v>
      </c>
      <c r="AM57" s="8">
        <v>3.9747999999999999E-2</v>
      </c>
    </row>
    <row r="58" spans="1:39" ht="15" customHeight="1">
      <c r="B58" s="6" t="s">
        <v>344</v>
      </c>
    </row>
    <row r="59" spans="1:39" ht="15" customHeight="1">
      <c r="A59" s="7" t="s">
        <v>343</v>
      </c>
      <c r="B59" s="10" t="s">
        <v>342</v>
      </c>
      <c r="C59" s="12">
        <v>266.889679</v>
      </c>
      <c r="D59" s="12">
        <v>268.97506700000002</v>
      </c>
      <c r="E59" s="12">
        <v>277.993652</v>
      </c>
      <c r="F59" s="12">
        <v>287.82254</v>
      </c>
      <c r="G59" s="12">
        <v>296.73577899999998</v>
      </c>
      <c r="H59" s="12">
        <v>306.187592</v>
      </c>
      <c r="I59" s="12">
        <v>316.59750400000001</v>
      </c>
      <c r="J59" s="12">
        <v>327.16326900000001</v>
      </c>
      <c r="K59" s="12">
        <v>337.380585</v>
      </c>
      <c r="L59" s="12">
        <v>347.75662199999999</v>
      </c>
      <c r="M59" s="12">
        <v>358.05685399999999</v>
      </c>
      <c r="N59" s="12">
        <v>367.89727800000003</v>
      </c>
      <c r="O59" s="12">
        <v>378.27856400000002</v>
      </c>
      <c r="P59" s="12">
        <v>389.65017699999999</v>
      </c>
      <c r="Q59" s="12">
        <v>400.75680499999999</v>
      </c>
      <c r="R59" s="12">
        <v>411.028076</v>
      </c>
      <c r="S59" s="12">
        <v>421.21237200000002</v>
      </c>
      <c r="T59" s="12">
        <v>432.03591899999998</v>
      </c>
      <c r="U59" s="12">
        <v>443.79229700000002</v>
      </c>
      <c r="V59" s="12">
        <v>456.18511999999998</v>
      </c>
      <c r="W59" s="12">
        <v>469.01422100000002</v>
      </c>
      <c r="X59" s="12">
        <v>482.12686200000002</v>
      </c>
      <c r="Y59" s="12">
        <v>495.51797499999998</v>
      </c>
      <c r="Z59" s="12">
        <v>509.63827500000002</v>
      </c>
      <c r="AA59" s="12">
        <v>523.64166299999999</v>
      </c>
      <c r="AB59" s="12">
        <v>537.42254600000001</v>
      </c>
      <c r="AC59" s="12">
        <v>551.47808799999996</v>
      </c>
      <c r="AD59" s="12">
        <v>566.11968999999999</v>
      </c>
      <c r="AE59" s="12">
        <v>581.17034899999999</v>
      </c>
      <c r="AF59" s="12">
        <v>596.38586399999997</v>
      </c>
      <c r="AG59" s="12">
        <v>612.07385299999999</v>
      </c>
      <c r="AH59" s="12">
        <v>627.94006300000001</v>
      </c>
      <c r="AI59" s="12">
        <v>643.30950900000005</v>
      </c>
      <c r="AJ59" s="12">
        <v>658.48187299999995</v>
      </c>
      <c r="AK59" s="12">
        <v>674.29864499999996</v>
      </c>
      <c r="AL59" s="12">
        <v>690.35070800000005</v>
      </c>
      <c r="AM59" s="8">
        <v>2.8111000000000001E-2</v>
      </c>
    </row>
    <row r="60" spans="1:39" ht="15" customHeight="1">
      <c r="A60" s="7" t="s">
        <v>341</v>
      </c>
      <c r="B60" s="10" t="s">
        <v>340</v>
      </c>
      <c r="C60" s="12">
        <v>93.533966000000007</v>
      </c>
      <c r="D60" s="12">
        <v>96.730354000000005</v>
      </c>
      <c r="E60" s="12">
        <v>100.379379</v>
      </c>
      <c r="F60" s="12">
        <v>104.18853</v>
      </c>
      <c r="G60" s="12">
        <v>107.944557</v>
      </c>
      <c r="H60" s="12">
        <v>111.737053</v>
      </c>
      <c r="I60" s="12">
        <v>115.58073400000001</v>
      </c>
      <c r="J60" s="12">
        <v>119.559494</v>
      </c>
      <c r="K60" s="12">
        <v>123.684372</v>
      </c>
      <c r="L60" s="12">
        <v>127.951881</v>
      </c>
      <c r="M60" s="12">
        <v>132.34646599999999</v>
      </c>
      <c r="N60" s="12">
        <v>136.85507200000001</v>
      </c>
      <c r="O60" s="12">
        <v>141.55384799999999</v>
      </c>
      <c r="P60" s="12">
        <v>146.457291</v>
      </c>
      <c r="Q60" s="12">
        <v>151.59153699999999</v>
      </c>
      <c r="R60" s="12">
        <v>156.97257999999999</v>
      </c>
      <c r="S60" s="12">
        <v>162.54437300000001</v>
      </c>
      <c r="T60" s="12">
        <v>168.33406099999999</v>
      </c>
      <c r="U60" s="12">
        <v>174.379974</v>
      </c>
      <c r="V60" s="12">
        <v>180.69738799999999</v>
      </c>
      <c r="W60" s="12">
        <v>187.27758800000001</v>
      </c>
      <c r="X60" s="12">
        <v>194.06572</v>
      </c>
      <c r="Y60" s="12">
        <v>201.10987900000001</v>
      </c>
      <c r="Z60" s="12">
        <v>208.44107099999999</v>
      </c>
      <c r="AA60" s="12">
        <v>216.07766699999999</v>
      </c>
      <c r="AB60" s="12">
        <v>224.026566</v>
      </c>
      <c r="AC60" s="12">
        <v>232.30732699999999</v>
      </c>
      <c r="AD60" s="12">
        <v>240.93405200000001</v>
      </c>
      <c r="AE60" s="12">
        <v>249.921494</v>
      </c>
      <c r="AF60" s="12">
        <v>259.28509500000001</v>
      </c>
      <c r="AG60" s="12">
        <v>269.040863</v>
      </c>
      <c r="AH60" s="12">
        <v>279.20559700000001</v>
      </c>
      <c r="AI60" s="12">
        <v>289.79663099999999</v>
      </c>
      <c r="AJ60" s="12">
        <v>300.83227499999998</v>
      </c>
      <c r="AK60" s="12">
        <v>312.33145100000002</v>
      </c>
      <c r="AL60" s="12">
        <v>324.31390399999998</v>
      </c>
      <c r="AM60" s="8">
        <v>3.6221999999999997E-2</v>
      </c>
    </row>
    <row r="61" spans="1:39" ht="15" customHeight="1">
      <c r="A61" s="7" t="s">
        <v>339</v>
      </c>
      <c r="B61" s="10" t="s">
        <v>338</v>
      </c>
      <c r="C61" s="12">
        <v>93.120284999999996</v>
      </c>
      <c r="D61" s="12">
        <v>96.849541000000002</v>
      </c>
      <c r="E61" s="12">
        <v>101.076103</v>
      </c>
      <c r="F61" s="12">
        <v>105.777817</v>
      </c>
      <c r="G61" s="12">
        <v>110.62885300000001</v>
      </c>
      <c r="H61" s="12">
        <v>115.62059000000001</v>
      </c>
      <c r="I61" s="12">
        <v>120.755844</v>
      </c>
      <c r="J61" s="12">
        <v>126.03833</v>
      </c>
      <c r="K61" s="12">
        <v>131.51649499999999</v>
      </c>
      <c r="L61" s="12">
        <v>137.19654800000001</v>
      </c>
      <c r="M61" s="12">
        <v>143.01707500000001</v>
      </c>
      <c r="N61" s="12">
        <v>149.04669200000001</v>
      </c>
      <c r="O61" s="12">
        <v>155.29148900000001</v>
      </c>
      <c r="P61" s="12">
        <v>161.78178399999999</v>
      </c>
      <c r="Q61" s="12">
        <v>168.45368999999999</v>
      </c>
      <c r="R61" s="12">
        <v>175.469604</v>
      </c>
      <c r="S61" s="12">
        <v>182.74614</v>
      </c>
      <c r="T61" s="12">
        <v>190.266739</v>
      </c>
      <c r="U61" s="12">
        <v>198.08531199999999</v>
      </c>
      <c r="V61" s="12">
        <v>206.21331799999999</v>
      </c>
      <c r="W61" s="12">
        <v>214.66223099999999</v>
      </c>
      <c r="X61" s="12">
        <v>223.479004</v>
      </c>
      <c r="Y61" s="12">
        <v>232.50824</v>
      </c>
      <c r="Z61" s="12">
        <v>242.07295199999999</v>
      </c>
      <c r="AA61" s="12">
        <v>252.008835</v>
      </c>
      <c r="AB61" s="12">
        <v>262.47674599999999</v>
      </c>
      <c r="AC61" s="12">
        <v>273.39944500000001</v>
      </c>
      <c r="AD61" s="12">
        <v>284.79669200000001</v>
      </c>
      <c r="AE61" s="12">
        <v>296.68936200000002</v>
      </c>
      <c r="AF61" s="12">
        <v>309.09903000000003</v>
      </c>
      <c r="AG61" s="12">
        <v>322.04834</v>
      </c>
      <c r="AH61" s="12">
        <v>335.56094400000001</v>
      </c>
      <c r="AI61" s="12">
        <v>349.661316</v>
      </c>
      <c r="AJ61" s="12">
        <v>364.37524400000001</v>
      </c>
      <c r="AK61" s="12">
        <v>379.72958399999999</v>
      </c>
      <c r="AL61" s="12">
        <v>395.75234999999998</v>
      </c>
      <c r="AM61" s="8">
        <v>4.2270000000000002E-2</v>
      </c>
    </row>
    <row r="62" spans="1:39" ht="15" customHeight="1">
      <c r="A62" s="7" t="s">
        <v>337</v>
      </c>
      <c r="B62" s="10" t="s">
        <v>336</v>
      </c>
      <c r="C62" s="12">
        <v>70.066627999999994</v>
      </c>
      <c r="D62" s="12">
        <v>72.219536000000005</v>
      </c>
      <c r="E62" s="12">
        <v>75.541229000000001</v>
      </c>
      <c r="F62" s="12">
        <v>79.295647000000002</v>
      </c>
      <c r="G62" s="12">
        <v>83.196526000000006</v>
      </c>
      <c r="H62" s="12">
        <v>87.288712000000004</v>
      </c>
      <c r="I62" s="12">
        <v>91.476021000000003</v>
      </c>
      <c r="J62" s="12">
        <v>95.761475000000004</v>
      </c>
      <c r="K62" s="12">
        <v>100.192436</v>
      </c>
      <c r="L62" s="12">
        <v>104.72981299999999</v>
      </c>
      <c r="M62" s="12">
        <v>109.30544999999999</v>
      </c>
      <c r="N62" s="12">
        <v>114.034683</v>
      </c>
      <c r="O62" s="12">
        <v>118.931084</v>
      </c>
      <c r="P62" s="12">
        <v>123.972061</v>
      </c>
      <c r="Q62" s="12">
        <v>129.17936700000001</v>
      </c>
      <c r="R62" s="12">
        <v>134.64051799999999</v>
      </c>
      <c r="S62" s="12">
        <v>140.33218400000001</v>
      </c>
      <c r="T62" s="12">
        <v>146.214203</v>
      </c>
      <c r="U62" s="12">
        <v>152.31802400000001</v>
      </c>
      <c r="V62" s="12">
        <v>158.629501</v>
      </c>
      <c r="W62" s="12">
        <v>165.24110400000001</v>
      </c>
      <c r="X62" s="12">
        <v>172.16821300000001</v>
      </c>
      <c r="Y62" s="12">
        <v>179.36738600000001</v>
      </c>
      <c r="Z62" s="12">
        <v>186.958496</v>
      </c>
      <c r="AA62" s="12">
        <v>194.877838</v>
      </c>
      <c r="AB62" s="12">
        <v>203.10054</v>
      </c>
      <c r="AC62" s="12">
        <v>211.680511</v>
      </c>
      <c r="AD62" s="12">
        <v>220.63324</v>
      </c>
      <c r="AE62" s="12">
        <v>229.97503699999999</v>
      </c>
      <c r="AF62" s="12">
        <v>239.72285500000001</v>
      </c>
      <c r="AG62" s="12">
        <v>249.89437899999999</v>
      </c>
      <c r="AH62" s="12">
        <v>260.50814800000001</v>
      </c>
      <c r="AI62" s="12">
        <v>271.58334400000001</v>
      </c>
      <c r="AJ62" s="12">
        <v>283.14016700000002</v>
      </c>
      <c r="AK62" s="12">
        <v>295.19955399999998</v>
      </c>
      <c r="AL62" s="12">
        <v>307.78350799999998</v>
      </c>
      <c r="AM62" s="8">
        <v>4.3560000000000001E-2</v>
      </c>
    </row>
    <row r="63" spans="1:39" ht="15" customHeight="1">
      <c r="A63" s="7" t="s">
        <v>335</v>
      </c>
      <c r="B63" s="10" t="s">
        <v>334</v>
      </c>
      <c r="C63" s="12">
        <v>447.94140599999997</v>
      </c>
      <c r="D63" s="12">
        <v>464.38330100000002</v>
      </c>
      <c r="E63" s="12">
        <v>481.04119900000001</v>
      </c>
      <c r="F63" s="12">
        <v>498.03097500000001</v>
      </c>
      <c r="G63" s="12">
        <v>515.44177200000001</v>
      </c>
      <c r="H63" s="12">
        <v>533.43084699999997</v>
      </c>
      <c r="I63" s="12">
        <v>551.84625200000005</v>
      </c>
      <c r="J63" s="12">
        <v>570.83953899999995</v>
      </c>
      <c r="K63" s="12">
        <v>590.49200399999995</v>
      </c>
      <c r="L63" s="12">
        <v>610.705017</v>
      </c>
      <c r="M63" s="12">
        <v>631.24145499999997</v>
      </c>
      <c r="N63" s="12">
        <v>652.24108899999999</v>
      </c>
      <c r="O63" s="12">
        <v>673.66272000000004</v>
      </c>
      <c r="P63" s="12">
        <v>695.66821300000004</v>
      </c>
      <c r="Q63" s="12">
        <v>718.04290800000001</v>
      </c>
      <c r="R63" s="12">
        <v>740.76232900000002</v>
      </c>
      <c r="S63" s="12">
        <v>764.42645300000004</v>
      </c>
      <c r="T63" s="12">
        <v>788.75433299999997</v>
      </c>
      <c r="U63" s="12">
        <v>813.78015100000005</v>
      </c>
      <c r="V63" s="12">
        <v>839.51019299999996</v>
      </c>
      <c r="W63" s="12">
        <v>866.14086899999995</v>
      </c>
      <c r="X63" s="12">
        <v>893.76379399999996</v>
      </c>
      <c r="Y63" s="12">
        <v>922.16094999999996</v>
      </c>
      <c r="Z63" s="12">
        <v>951.54614300000003</v>
      </c>
      <c r="AA63" s="12">
        <v>981.808899</v>
      </c>
      <c r="AB63" s="12">
        <v>1012.983154</v>
      </c>
      <c r="AC63" s="12">
        <v>1045.1804199999999</v>
      </c>
      <c r="AD63" s="12">
        <v>1078.4343260000001</v>
      </c>
      <c r="AE63" s="12">
        <v>1112.7797849999999</v>
      </c>
      <c r="AF63" s="12">
        <v>1148.252686</v>
      </c>
      <c r="AG63" s="12">
        <v>1184.8895259999999</v>
      </c>
      <c r="AH63" s="12">
        <v>1222.729004</v>
      </c>
      <c r="AI63" s="12">
        <v>1261.810303</v>
      </c>
      <c r="AJ63" s="12">
        <v>1302.174683</v>
      </c>
      <c r="AK63" s="12">
        <v>1343.863525</v>
      </c>
      <c r="AL63" s="12">
        <v>1386.9208980000001</v>
      </c>
      <c r="AM63" s="8">
        <v>3.2703999999999997E-2</v>
      </c>
    </row>
    <row r="64" spans="1:39" ht="15" customHeight="1">
      <c r="A64" s="7" t="s">
        <v>333</v>
      </c>
      <c r="B64" s="10" t="s">
        <v>332</v>
      </c>
      <c r="C64" s="12">
        <v>71.202995000000001</v>
      </c>
      <c r="D64" s="12">
        <v>74.951622</v>
      </c>
      <c r="E64" s="12">
        <v>79.154160000000005</v>
      </c>
      <c r="F64" s="12">
        <v>83.610809000000003</v>
      </c>
      <c r="G64" s="12">
        <v>88.177627999999999</v>
      </c>
      <c r="H64" s="12">
        <v>92.815612999999999</v>
      </c>
      <c r="I64" s="12">
        <v>97.730132999999995</v>
      </c>
      <c r="J64" s="12">
        <v>102.84256000000001</v>
      </c>
      <c r="K64" s="12">
        <v>108.28025100000001</v>
      </c>
      <c r="L64" s="12">
        <v>113.95957900000001</v>
      </c>
      <c r="M64" s="12">
        <v>119.894516</v>
      </c>
      <c r="N64" s="12">
        <v>126.178085</v>
      </c>
      <c r="O64" s="12">
        <v>132.885513</v>
      </c>
      <c r="P64" s="12">
        <v>140.03608700000001</v>
      </c>
      <c r="Q64" s="12">
        <v>147.566711</v>
      </c>
      <c r="R64" s="12">
        <v>155.455353</v>
      </c>
      <c r="S64" s="12">
        <v>163.77934300000001</v>
      </c>
      <c r="T64" s="12">
        <v>172.48938000000001</v>
      </c>
      <c r="U64" s="12">
        <v>181.94404599999999</v>
      </c>
      <c r="V64" s="12">
        <v>191.73249799999999</v>
      </c>
      <c r="W64" s="12">
        <v>202.017426</v>
      </c>
      <c r="X64" s="12">
        <v>212.845947</v>
      </c>
      <c r="Y64" s="12">
        <v>224.18167099999999</v>
      </c>
      <c r="Z64" s="12">
        <v>236.252365</v>
      </c>
      <c r="AA64" s="12">
        <v>248.87994399999999</v>
      </c>
      <c r="AB64" s="12">
        <v>262.14279199999999</v>
      </c>
      <c r="AC64" s="12">
        <v>276.11611900000003</v>
      </c>
      <c r="AD64" s="12">
        <v>290.83801299999999</v>
      </c>
      <c r="AE64" s="12">
        <v>306.348724</v>
      </c>
      <c r="AF64" s="12">
        <v>322.69052099999999</v>
      </c>
      <c r="AG64" s="12">
        <v>339.90802000000002</v>
      </c>
      <c r="AH64" s="12">
        <v>358.048248</v>
      </c>
      <c r="AI64" s="12">
        <v>377.16067500000003</v>
      </c>
      <c r="AJ64" s="12">
        <v>397.29757699999999</v>
      </c>
      <c r="AK64" s="12">
        <v>418.51379400000002</v>
      </c>
      <c r="AL64" s="12">
        <v>440.86740099999997</v>
      </c>
      <c r="AM64" s="8">
        <v>5.3497000000000003E-2</v>
      </c>
    </row>
    <row r="65" spans="1:39" ht="15" customHeight="1">
      <c r="A65" s="7" t="s">
        <v>331</v>
      </c>
      <c r="B65" s="10" t="s">
        <v>330</v>
      </c>
      <c r="C65" s="12">
        <v>187.12312299999999</v>
      </c>
      <c r="D65" s="12">
        <v>197.229141</v>
      </c>
      <c r="E65" s="12">
        <v>207.91055299999999</v>
      </c>
      <c r="F65" s="12">
        <v>219.19574</v>
      </c>
      <c r="G65" s="12">
        <v>231.219818</v>
      </c>
      <c r="H65" s="12">
        <v>243.97975199999999</v>
      </c>
      <c r="I65" s="12">
        <v>257.66854899999998</v>
      </c>
      <c r="J65" s="12">
        <v>272.037781</v>
      </c>
      <c r="K65" s="12">
        <v>287.04913299999998</v>
      </c>
      <c r="L65" s="12">
        <v>302.68676799999997</v>
      </c>
      <c r="M65" s="12">
        <v>318.983948</v>
      </c>
      <c r="N65" s="12">
        <v>335.91153000000003</v>
      </c>
      <c r="O65" s="12">
        <v>353.279358</v>
      </c>
      <c r="P65" s="12">
        <v>371.50289900000001</v>
      </c>
      <c r="Q65" s="12">
        <v>390.53329500000001</v>
      </c>
      <c r="R65" s="12">
        <v>410.28274499999998</v>
      </c>
      <c r="S65" s="12">
        <v>431.06652800000001</v>
      </c>
      <c r="T65" s="12">
        <v>452.44662499999998</v>
      </c>
      <c r="U65" s="12">
        <v>474.424713</v>
      </c>
      <c r="V65" s="12">
        <v>497.542145</v>
      </c>
      <c r="W65" s="12">
        <v>521.81750499999998</v>
      </c>
      <c r="X65" s="12">
        <v>547.39386000000002</v>
      </c>
      <c r="Y65" s="12">
        <v>573.229919</v>
      </c>
      <c r="Z65" s="12">
        <v>599.82287599999995</v>
      </c>
      <c r="AA65" s="12">
        <v>627.923767</v>
      </c>
      <c r="AB65" s="12">
        <v>657.39202899999998</v>
      </c>
      <c r="AC65" s="12">
        <v>688.32507299999997</v>
      </c>
      <c r="AD65" s="12">
        <v>720.79699700000003</v>
      </c>
      <c r="AE65" s="12">
        <v>754.88537599999995</v>
      </c>
      <c r="AF65" s="12">
        <v>790.67236300000002</v>
      </c>
      <c r="AG65" s="12">
        <v>828.24408000000005</v>
      </c>
      <c r="AH65" s="12">
        <v>867.69042999999999</v>
      </c>
      <c r="AI65" s="12">
        <v>909.10656700000004</v>
      </c>
      <c r="AJ65" s="12">
        <v>952.59191899999996</v>
      </c>
      <c r="AK65" s="12">
        <v>998.251892</v>
      </c>
      <c r="AL65" s="12">
        <v>1046.195923</v>
      </c>
      <c r="AM65" s="8">
        <v>5.0299000000000003E-2</v>
      </c>
    </row>
    <row r="66" spans="1:39" ht="15" customHeight="1">
      <c r="A66" s="7" t="s">
        <v>329</v>
      </c>
      <c r="B66" s="10" t="s">
        <v>328</v>
      </c>
      <c r="C66" s="12">
        <v>94.400763999999995</v>
      </c>
      <c r="D66" s="12">
        <v>97.059203999999994</v>
      </c>
      <c r="E66" s="12">
        <v>101.036179</v>
      </c>
      <c r="F66" s="12">
        <v>105.412605</v>
      </c>
      <c r="G66" s="12">
        <v>109.89138</v>
      </c>
      <c r="H66" s="12">
        <v>114.40476200000001</v>
      </c>
      <c r="I66" s="12">
        <v>118.92437</v>
      </c>
      <c r="J66" s="12">
        <v>123.652145</v>
      </c>
      <c r="K66" s="12">
        <v>128.63511700000001</v>
      </c>
      <c r="L66" s="12">
        <v>133.845428</v>
      </c>
      <c r="M66" s="12">
        <v>139.43223599999999</v>
      </c>
      <c r="N66" s="12">
        <v>145.053665</v>
      </c>
      <c r="O66" s="12">
        <v>150.86218299999999</v>
      </c>
      <c r="P66" s="12">
        <v>156.95162999999999</v>
      </c>
      <c r="Q66" s="12">
        <v>163.30342099999999</v>
      </c>
      <c r="R66" s="12">
        <v>170.00595100000001</v>
      </c>
      <c r="S66" s="12">
        <v>177.14624000000001</v>
      </c>
      <c r="T66" s="12">
        <v>184.664276</v>
      </c>
      <c r="U66" s="12">
        <v>192.47879</v>
      </c>
      <c r="V66" s="12">
        <v>200.55415300000001</v>
      </c>
      <c r="W66" s="12">
        <v>208.78280599999999</v>
      </c>
      <c r="X66" s="12">
        <v>217.16725199999999</v>
      </c>
      <c r="Y66" s="12">
        <v>225.707382</v>
      </c>
      <c r="Z66" s="12">
        <v>234.50891100000001</v>
      </c>
      <c r="AA66" s="12">
        <v>243.54873699999999</v>
      </c>
      <c r="AB66" s="12">
        <v>252.844955</v>
      </c>
      <c r="AC66" s="12">
        <v>262.53848299999999</v>
      </c>
      <c r="AD66" s="12">
        <v>272.64599600000003</v>
      </c>
      <c r="AE66" s="12">
        <v>283.18524200000002</v>
      </c>
      <c r="AF66" s="12">
        <v>294.17446899999999</v>
      </c>
      <c r="AG66" s="12">
        <v>305.63275099999998</v>
      </c>
      <c r="AH66" s="12">
        <v>317.57998700000002</v>
      </c>
      <c r="AI66" s="12">
        <v>330.03689600000001</v>
      </c>
      <c r="AJ66" s="12">
        <v>343.02526899999998</v>
      </c>
      <c r="AK66" s="12">
        <v>356.56744400000002</v>
      </c>
      <c r="AL66" s="12">
        <v>370.68710299999998</v>
      </c>
      <c r="AM66" s="8">
        <v>4.02E-2</v>
      </c>
    </row>
    <row r="67" spans="1:39" ht="15" customHeight="1">
      <c r="A67" s="7" t="s">
        <v>327</v>
      </c>
      <c r="B67" s="10" t="s">
        <v>326</v>
      </c>
      <c r="C67" s="12">
        <v>141.62539699999999</v>
      </c>
      <c r="D67" s="12">
        <v>151.43722500000001</v>
      </c>
      <c r="E67" s="12">
        <v>161.237213</v>
      </c>
      <c r="F67" s="12">
        <v>171.27835099999999</v>
      </c>
      <c r="G67" s="12">
        <v>182.04274000000001</v>
      </c>
      <c r="H67" s="12">
        <v>193.16287199999999</v>
      </c>
      <c r="I67" s="12">
        <v>204.77552800000001</v>
      </c>
      <c r="J67" s="12">
        <v>216.86082500000001</v>
      </c>
      <c r="K67" s="12">
        <v>229.61900299999999</v>
      </c>
      <c r="L67" s="12">
        <v>242.624008</v>
      </c>
      <c r="M67" s="12">
        <v>255.78469799999999</v>
      </c>
      <c r="N67" s="12">
        <v>269.29702800000001</v>
      </c>
      <c r="O67" s="12">
        <v>283.29791299999999</v>
      </c>
      <c r="P67" s="12">
        <v>297.44012500000002</v>
      </c>
      <c r="Q67" s="12">
        <v>311.26919600000002</v>
      </c>
      <c r="R67" s="12">
        <v>326.76556399999998</v>
      </c>
      <c r="S67" s="12">
        <v>342.540009</v>
      </c>
      <c r="T67" s="12">
        <v>358.12747200000001</v>
      </c>
      <c r="U67" s="12">
        <v>374.55798299999998</v>
      </c>
      <c r="V67" s="12">
        <v>391.17669699999999</v>
      </c>
      <c r="W67" s="12">
        <v>408.48101800000001</v>
      </c>
      <c r="X67" s="12">
        <v>426.45324699999998</v>
      </c>
      <c r="Y67" s="12">
        <v>444.649475</v>
      </c>
      <c r="Z67" s="12">
        <v>463.85201999999998</v>
      </c>
      <c r="AA67" s="12">
        <v>482.87530500000003</v>
      </c>
      <c r="AB67" s="12">
        <v>502.51461799999998</v>
      </c>
      <c r="AC67" s="12">
        <v>522.94702099999995</v>
      </c>
      <c r="AD67" s="12">
        <v>544.20471199999997</v>
      </c>
      <c r="AE67" s="12">
        <v>566.32086200000003</v>
      </c>
      <c r="AF67" s="12">
        <v>589.33032200000002</v>
      </c>
      <c r="AG67" s="12">
        <v>613.26898200000005</v>
      </c>
      <c r="AH67" s="12">
        <v>638.174622</v>
      </c>
      <c r="AI67" s="12">
        <v>664.08630400000004</v>
      </c>
      <c r="AJ67" s="12">
        <v>691.04437299999995</v>
      </c>
      <c r="AK67" s="12">
        <v>719.09143100000006</v>
      </c>
      <c r="AL67" s="12">
        <v>748.27124000000003</v>
      </c>
      <c r="AM67" s="8">
        <v>4.811E-2</v>
      </c>
    </row>
    <row r="68" spans="1:39" ht="15" customHeight="1">
      <c r="A68" s="7" t="s">
        <v>325</v>
      </c>
      <c r="B68" s="10" t="s">
        <v>324</v>
      </c>
      <c r="C68" s="12">
        <v>144.92564400000001</v>
      </c>
      <c r="D68" s="12">
        <v>149.84896900000001</v>
      </c>
      <c r="E68" s="12">
        <v>153.90142800000001</v>
      </c>
      <c r="F68" s="12">
        <v>157.665649</v>
      </c>
      <c r="G68" s="12">
        <v>161.45370500000001</v>
      </c>
      <c r="H68" s="12">
        <v>165.29379299999999</v>
      </c>
      <c r="I68" s="12">
        <v>169.218964</v>
      </c>
      <c r="J68" s="12">
        <v>173.18720999999999</v>
      </c>
      <c r="K68" s="12">
        <v>177.178909</v>
      </c>
      <c r="L68" s="12">
        <v>181.25335699999999</v>
      </c>
      <c r="M68" s="12">
        <v>185.40043600000001</v>
      </c>
      <c r="N68" s="12">
        <v>189.451706</v>
      </c>
      <c r="O68" s="12">
        <v>193.59063699999999</v>
      </c>
      <c r="P68" s="12">
        <v>197.90696700000001</v>
      </c>
      <c r="Q68" s="12">
        <v>202.28208900000001</v>
      </c>
      <c r="R68" s="12">
        <v>206.626938</v>
      </c>
      <c r="S68" s="12">
        <v>211.14141799999999</v>
      </c>
      <c r="T68" s="12">
        <v>215.80886799999999</v>
      </c>
      <c r="U68" s="12">
        <v>220.494766</v>
      </c>
      <c r="V68" s="12">
        <v>225.13943499999999</v>
      </c>
      <c r="W68" s="12">
        <v>229.79020700000001</v>
      </c>
      <c r="X68" s="12">
        <v>234.43042</v>
      </c>
      <c r="Y68" s="12">
        <v>238.967285</v>
      </c>
      <c r="Z68" s="12">
        <v>243.495926</v>
      </c>
      <c r="AA68" s="12">
        <v>248.26229900000001</v>
      </c>
      <c r="AB68" s="12">
        <v>253.311432</v>
      </c>
      <c r="AC68" s="12">
        <v>258.46984900000001</v>
      </c>
      <c r="AD68" s="12">
        <v>263.74002100000001</v>
      </c>
      <c r="AE68" s="12">
        <v>269.12423699999999</v>
      </c>
      <c r="AF68" s="12">
        <v>274.62493899999998</v>
      </c>
      <c r="AG68" s="12">
        <v>280.24468999999999</v>
      </c>
      <c r="AH68" s="12">
        <v>285.98590100000001</v>
      </c>
      <c r="AI68" s="12">
        <v>291.85131799999999</v>
      </c>
      <c r="AJ68" s="12">
        <v>297.84356700000001</v>
      </c>
      <c r="AK68" s="12">
        <v>303.96527099999997</v>
      </c>
      <c r="AL68" s="12">
        <v>310.21923800000002</v>
      </c>
      <c r="AM68" s="8">
        <v>2.1631999999999998E-2</v>
      </c>
    </row>
    <row r="69" spans="1:39" ht="15" customHeight="1">
      <c r="A69" s="7" t="s">
        <v>323</v>
      </c>
      <c r="B69" s="10" t="s">
        <v>322</v>
      </c>
      <c r="C69" s="12">
        <v>171.26634200000001</v>
      </c>
      <c r="D69" s="12">
        <v>181.30136100000001</v>
      </c>
      <c r="E69" s="12">
        <v>191.96946700000001</v>
      </c>
      <c r="F69" s="12">
        <v>202.942993</v>
      </c>
      <c r="G69" s="12">
        <v>214.399811</v>
      </c>
      <c r="H69" s="12">
        <v>226.37106299999999</v>
      </c>
      <c r="I69" s="12">
        <v>238.79484600000001</v>
      </c>
      <c r="J69" s="12">
        <v>251.74710099999999</v>
      </c>
      <c r="K69" s="12">
        <v>265.25619499999999</v>
      </c>
      <c r="L69" s="12">
        <v>279.29199199999999</v>
      </c>
      <c r="M69" s="12">
        <v>294.03646900000001</v>
      </c>
      <c r="N69" s="12">
        <v>309.12789900000001</v>
      </c>
      <c r="O69" s="12">
        <v>325.045074</v>
      </c>
      <c r="P69" s="12">
        <v>341.74206500000003</v>
      </c>
      <c r="Q69" s="12">
        <v>358.92797899999999</v>
      </c>
      <c r="R69" s="12">
        <v>376.98971599999999</v>
      </c>
      <c r="S69" s="12">
        <v>395.98245200000002</v>
      </c>
      <c r="T69" s="12">
        <v>415.70992999999999</v>
      </c>
      <c r="U69" s="12">
        <v>436.31631499999997</v>
      </c>
      <c r="V69" s="12">
        <v>457.99462899999997</v>
      </c>
      <c r="W69" s="12">
        <v>480.71627799999999</v>
      </c>
      <c r="X69" s="12">
        <v>504.51080300000001</v>
      </c>
      <c r="Y69" s="12">
        <v>529.15667699999995</v>
      </c>
      <c r="Z69" s="12">
        <v>555.22967500000004</v>
      </c>
      <c r="AA69" s="12">
        <v>582.51129200000003</v>
      </c>
      <c r="AB69" s="12">
        <v>611.02270499999997</v>
      </c>
      <c r="AC69" s="12">
        <v>640.92016599999999</v>
      </c>
      <c r="AD69" s="12">
        <v>672.27075200000002</v>
      </c>
      <c r="AE69" s="12">
        <v>705.14538600000003</v>
      </c>
      <c r="AF69" s="12">
        <v>739.61779799999999</v>
      </c>
      <c r="AG69" s="12">
        <v>775.76568599999996</v>
      </c>
      <c r="AH69" s="12">
        <v>813.67047100000002</v>
      </c>
      <c r="AI69" s="12">
        <v>853.41735800000004</v>
      </c>
      <c r="AJ69" s="12">
        <v>895.09600799999998</v>
      </c>
      <c r="AK69" s="12">
        <v>938.79998799999998</v>
      </c>
      <c r="AL69" s="12">
        <v>984.62799099999995</v>
      </c>
      <c r="AM69" s="8">
        <v>5.1027000000000003E-2</v>
      </c>
    </row>
    <row r="70" spans="1:39" ht="15" customHeight="1">
      <c r="A70" s="7" t="s">
        <v>321</v>
      </c>
      <c r="B70" s="10" t="s">
        <v>320</v>
      </c>
      <c r="C70" s="12">
        <v>77.474013999999997</v>
      </c>
      <c r="D70" s="12">
        <v>83.061790000000002</v>
      </c>
      <c r="E70" s="12">
        <v>88.615852000000004</v>
      </c>
      <c r="F70" s="12">
        <v>94.438095000000004</v>
      </c>
      <c r="G70" s="12">
        <v>100.61573</v>
      </c>
      <c r="H70" s="12">
        <v>106.93650100000001</v>
      </c>
      <c r="I70" s="12">
        <v>113.462372</v>
      </c>
      <c r="J70" s="12">
        <v>120.266594</v>
      </c>
      <c r="K70" s="12">
        <v>127.243591</v>
      </c>
      <c r="L70" s="12">
        <v>134.21700999999999</v>
      </c>
      <c r="M70" s="12">
        <v>141.29946899999999</v>
      </c>
      <c r="N70" s="12">
        <v>148.67515599999999</v>
      </c>
      <c r="O70" s="12">
        <v>156.37716699999999</v>
      </c>
      <c r="P70" s="12">
        <v>164.404022</v>
      </c>
      <c r="Q70" s="12">
        <v>172.754501</v>
      </c>
      <c r="R70" s="12">
        <v>181.394058</v>
      </c>
      <c r="S70" s="12">
        <v>190.368393</v>
      </c>
      <c r="T70" s="12">
        <v>199.719223</v>
      </c>
      <c r="U70" s="12">
        <v>209.46606399999999</v>
      </c>
      <c r="V70" s="12">
        <v>219.576538</v>
      </c>
      <c r="W70" s="12">
        <v>230.136169</v>
      </c>
      <c r="X70" s="12">
        <v>241.15879799999999</v>
      </c>
      <c r="Y70" s="12">
        <v>252.64361600000001</v>
      </c>
      <c r="Z70" s="12">
        <v>264.58840900000001</v>
      </c>
      <c r="AA70" s="12">
        <v>277.03521699999999</v>
      </c>
      <c r="AB70" s="12">
        <v>289.988159</v>
      </c>
      <c r="AC70" s="12">
        <v>303.554688</v>
      </c>
      <c r="AD70" s="12">
        <v>317.763824</v>
      </c>
      <c r="AE70" s="12">
        <v>332.64623999999998</v>
      </c>
      <c r="AF70" s="12">
        <v>348.23382600000002</v>
      </c>
      <c r="AG70" s="12">
        <v>364.55972300000002</v>
      </c>
      <c r="AH70" s="12">
        <v>381.65933200000001</v>
      </c>
      <c r="AI70" s="12">
        <v>399.56918300000001</v>
      </c>
      <c r="AJ70" s="12">
        <v>418.32781999999997</v>
      </c>
      <c r="AK70" s="12">
        <v>437.97546399999999</v>
      </c>
      <c r="AL70" s="12">
        <v>458.55423000000002</v>
      </c>
      <c r="AM70" s="8">
        <v>5.1534000000000003E-2</v>
      </c>
    </row>
    <row r="71" spans="1:39" ht="15" customHeight="1">
      <c r="A71" s="7" t="s">
        <v>319</v>
      </c>
      <c r="B71" s="10" t="s">
        <v>318</v>
      </c>
      <c r="C71" s="12">
        <v>58.975971000000001</v>
      </c>
      <c r="D71" s="12">
        <v>61.416285999999999</v>
      </c>
      <c r="E71" s="12">
        <v>64.064200999999997</v>
      </c>
      <c r="F71" s="12">
        <v>66.709557000000004</v>
      </c>
      <c r="G71" s="12">
        <v>69.384872000000001</v>
      </c>
      <c r="H71" s="12">
        <v>72.071213</v>
      </c>
      <c r="I71" s="12">
        <v>74.830939999999998</v>
      </c>
      <c r="J71" s="12">
        <v>77.604713000000004</v>
      </c>
      <c r="K71" s="12">
        <v>80.459632999999997</v>
      </c>
      <c r="L71" s="12">
        <v>83.413421999999997</v>
      </c>
      <c r="M71" s="12">
        <v>86.486519000000001</v>
      </c>
      <c r="N71" s="12">
        <v>89.626937999999996</v>
      </c>
      <c r="O71" s="12">
        <v>92.846321000000003</v>
      </c>
      <c r="P71" s="12">
        <v>96.166229000000001</v>
      </c>
      <c r="Q71" s="12">
        <v>99.578818999999996</v>
      </c>
      <c r="R71" s="12">
        <v>103.156784</v>
      </c>
      <c r="S71" s="12">
        <v>106.926453</v>
      </c>
      <c r="T71" s="12">
        <v>110.944717</v>
      </c>
      <c r="U71" s="12">
        <v>115.23381000000001</v>
      </c>
      <c r="V71" s="12">
        <v>119.792145</v>
      </c>
      <c r="W71" s="12">
        <v>124.50901</v>
      </c>
      <c r="X71" s="12">
        <v>129.46159399999999</v>
      </c>
      <c r="Y71" s="12">
        <v>134.74548300000001</v>
      </c>
      <c r="Z71" s="12">
        <v>140.30668600000001</v>
      </c>
      <c r="AA71" s="12">
        <v>146.10313400000001</v>
      </c>
      <c r="AB71" s="12">
        <v>152.15017700000001</v>
      </c>
      <c r="AC71" s="12">
        <v>158.449219</v>
      </c>
      <c r="AD71" s="12">
        <v>165.01078799999999</v>
      </c>
      <c r="AE71" s="12">
        <v>171.84581</v>
      </c>
      <c r="AF71" s="12">
        <v>178.965836</v>
      </c>
      <c r="AG71" s="12">
        <v>186.38269</v>
      </c>
      <c r="AH71" s="12">
        <v>194.10867300000001</v>
      </c>
      <c r="AI71" s="12">
        <v>202.156845</v>
      </c>
      <c r="AJ71" s="12">
        <v>210.540558</v>
      </c>
      <c r="AK71" s="12">
        <v>219.27384900000001</v>
      </c>
      <c r="AL71" s="12">
        <v>228.37127699999999</v>
      </c>
      <c r="AM71" s="8">
        <v>3.9382E-2</v>
      </c>
    </row>
    <row r="73" spans="1:39" ht="15" customHeight="1">
      <c r="B73" s="6" t="s">
        <v>317</v>
      </c>
    </row>
    <row r="74" spans="1:39" ht="15" customHeight="1">
      <c r="A74" s="7" t="s">
        <v>316</v>
      </c>
      <c r="B74" s="10" t="s">
        <v>177</v>
      </c>
      <c r="C74" s="11">
        <v>34.510413999999997</v>
      </c>
      <c r="D74" s="11">
        <v>34.347507</v>
      </c>
      <c r="E74" s="11">
        <v>33.991813999999998</v>
      </c>
      <c r="F74" s="11">
        <v>32.903171999999998</v>
      </c>
      <c r="G74" s="11">
        <v>32.235207000000003</v>
      </c>
      <c r="H74" s="11">
        <v>32.512324999999997</v>
      </c>
      <c r="I74" s="11">
        <v>33.323684999999998</v>
      </c>
      <c r="J74" s="11">
        <v>33.901587999999997</v>
      </c>
      <c r="K74" s="11">
        <v>34.382713000000003</v>
      </c>
      <c r="L74" s="11">
        <v>34.993789999999997</v>
      </c>
      <c r="M74" s="11">
        <v>35.379787</v>
      </c>
      <c r="N74" s="11">
        <v>35.536991</v>
      </c>
      <c r="O74" s="11">
        <v>35.929614999999998</v>
      </c>
      <c r="P74" s="11">
        <v>36.462913999999998</v>
      </c>
      <c r="Q74" s="11">
        <v>36.795231000000001</v>
      </c>
      <c r="R74" s="11">
        <v>36.977203000000003</v>
      </c>
      <c r="S74" s="11">
        <v>37.248665000000003</v>
      </c>
      <c r="T74" s="11">
        <v>37.575679999999998</v>
      </c>
      <c r="U74" s="11">
        <v>38.206485999999998</v>
      </c>
      <c r="V74" s="11">
        <v>38.633910999999998</v>
      </c>
      <c r="W74" s="11">
        <v>38.970664999999997</v>
      </c>
      <c r="X74" s="11">
        <v>39.111007999999998</v>
      </c>
      <c r="Y74" s="11">
        <v>39.504429000000002</v>
      </c>
      <c r="Z74" s="11">
        <v>39.933315</v>
      </c>
      <c r="AA74" s="11">
        <v>40.092025999999997</v>
      </c>
      <c r="AB74" s="11">
        <v>40.250247999999999</v>
      </c>
      <c r="AC74" s="11">
        <v>40.551563000000002</v>
      </c>
      <c r="AD74" s="11">
        <v>40.848579000000001</v>
      </c>
      <c r="AE74" s="11">
        <v>41.032215000000001</v>
      </c>
      <c r="AF74" s="11">
        <v>41.125</v>
      </c>
      <c r="AG74" s="11">
        <v>41.208981000000001</v>
      </c>
      <c r="AH74" s="11">
        <v>41.264332000000003</v>
      </c>
      <c r="AI74" s="11">
        <v>41.148335000000003</v>
      </c>
      <c r="AJ74" s="11">
        <v>41.055962000000001</v>
      </c>
      <c r="AK74" s="11">
        <v>40.997489999999999</v>
      </c>
      <c r="AL74" s="11">
        <v>40.830311000000002</v>
      </c>
      <c r="AM74" s="8">
        <v>5.0980000000000001E-3</v>
      </c>
    </row>
    <row r="75" spans="1:39" ht="15" customHeight="1">
      <c r="A75" s="7" t="s">
        <v>315</v>
      </c>
      <c r="B75" s="10" t="s">
        <v>175</v>
      </c>
      <c r="C75" s="11">
        <v>0.67112499999999997</v>
      </c>
      <c r="D75" s="11">
        <v>0.68606800000000001</v>
      </c>
      <c r="E75" s="11">
        <v>0.704565</v>
      </c>
      <c r="F75" s="11">
        <v>0.72348800000000002</v>
      </c>
      <c r="G75" s="11">
        <v>0.74073500000000003</v>
      </c>
      <c r="H75" s="11">
        <v>0.75722299999999998</v>
      </c>
      <c r="I75" s="11">
        <v>0.77310500000000004</v>
      </c>
      <c r="J75" s="11">
        <v>0.78914399999999996</v>
      </c>
      <c r="K75" s="11">
        <v>0.80538500000000002</v>
      </c>
      <c r="L75" s="11">
        <v>0.82176199999999999</v>
      </c>
      <c r="M75" s="11">
        <v>0.83810700000000005</v>
      </c>
      <c r="N75" s="11">
        <v>0.85428599999999999</v>
      </c>
      <c r="O75" s="11">
        <v>0.87089000000000005</v>
      </c>
      <c r="P75" s="11">
        <v>0.88797899999999996</v>
      </c>
      <c r="Q75" s="11">
        <v>0.90568700000000002</v>
      </c>
      <c r="R75" s="11">
        <v>0.92406200000000005</v>
      </c>
      <c r="S75" s="11">
        <v>0.94261499999999998</v>
      </c>
      <c r="T75" s="11">
        <v>0.96149200000000001</v>
      </c>
      <c r="U75" s="11">
        <v>0.98090200000000005</v>
      </c>
      <c r="V75" s="11">
        <v>1.0008760000000001</v>
      </c>
      <c r="W75" s="11">
        <v>1.0212779999999999</v>
      </c>
      <c r="X75" s="11">
        <v>1.041677</v>
      </c>
      <c r="Y75" s="11">
        <v>1.062341</v>
      </c>
      <c r="Z75" s="11">
        <v>1.083402</v>
      </c>
      <c r="AA75" s="11">
        <v>1.104905</v>
      </c>
      <c r="AB75" s="11">
        <v>1.126816</v>
      </c>
      <c r="AC75" s="11">
        <v>1.1491629999999999</v>
      </c>
      <c r="AD75" s="11">
        <v>1.1719520000000001</v>
      </c>
      <c r="AE75" s="11">
        <v>1.1951940000000001</v>
      </c>
      <c r="AF75" s="11">
        <v>1.218896</v>
      </c>
      <c r="AG75" s="11">
        <v>1.2430680000000001</v>
      </c>
      <c r="AH75" s="11">
        <v>1.26772</v>
      </c>
      <c r="AI75" s="11">
        <v>1.2928599999999999</v>
      </c>
      <c r="AJ75" s="11">
        <v>1.3184990000000001</v>
      </c>
      <c r="AK75" s="11">
        <v>1.3446469999999999</v>
      </c>
      <c r="AL75" s="11">
        <v>1.371313</v>
      </c>
      <c r="AM75" s="8">
        <v>2.0577999999999999E-2</v>
      </c>
    </row>
    <row r="76" spans="1:39" ht="15" customHeight="1">
      <c r="A76" s="7" t="s">
        <v>314</v>
      </c>
      <c r="B76" s="10" t="s">
        <v>173</v>
      </c>
      <c r="C76" s="11">
        <v>1.2736419999999999</v>
      </c>
      <c r="D76" s="11">
        <v>1.3114209999999999</v>
      </c>
      <c r="E76" s="11">
        <v>1.3555079999999999</v>
      </c>
      <c r="F76" s="11">
        <v>1.405278</v>
      </c>
      <c r="G76" s="11">
        <v>1.4556279999999999</v>
      </c>
      <c r="H76" s="11">
        <v>1.5063709999999999</v>
      </c>
      <c r="I76" s="11">
        <v>1.5574920000000001</v>
      </c>
      <c r="J76" s="11">
        <v>1.609032</v>
      </c>
      <c r="K76" s="11">
        <v>1.6615960000000001</v>
      </c>
      <c r="L76" s="11">
        <v>1.7151970000000001</v>
      </c>
      <c r="M76" s="11">
        <v>1.7689239999999999</v>
      </c>
      <c r="N76" s="11">
        <v>1.82368</v>
      </c>
      <c r="O76" s="11">
        <v>1.8794409999999999</v>
      </c>
      <c r="P76" s="11">
        <v>1.9365270000000001</v>
      </c>
      <c r="Q76" s="11">
        <v>1.994021</v>
      </c>
      <c r="R76" s="11">
        <v>2.0539360000000002</v>
      </c>
      <c r="S76" s="11">
        <v>2.1151140000000002</v>
      </c>
      <c r="T76" s="11">
        <v>2.1772269999999998</v>
      </c>
      <c r="U76" s="11">
        <v>2.2408519999999998</v>
      </c>
      <c r="V76" s="11">
        <v>2.3060239999999999</v>
      </c>
      <c r="W76" s="11">
        <v>2.37277</v>
      </c>
      <c r="X76" s="11">
        <v>2.4415589999999998</v>
      </c>
      <c r="Y76" s="11">
        <v>2.5104389999999999</v>
      </c>
      <c r="Z76" s="11">
        <v>2.5830310000000001</v>
      </c>
      <c r="AA76" s="11">
        <v>2.6572900000000002</v>
      </c>
      <c r="AB76" s="11">
        <v>2.7348759999999999</v>
      </c>
      <c r="AC76" s="11">
        <v>2.8147280000000001</v>
      </c>
      <c r="AD76" s="11">
        <v>2.8969100000000001</v>
      </c>
      <c r="AE76" s="11">
        <v>2.9814929999999999</v>
      </c>
      <c r="AF76" s="11">
        <v>3.0685440000000002</v>
      </c>
      <c r="AG76" s="11">
        <v>3.1581380000000001</v>
      </c>
      <c r="AH76" s="11">
        <v>3.2503479999999998</v>
      </c>
      <c r="AI76" s="11">
        <v>3.3452489999999999</v>
      </c>
      <c r="AJ76" s="11">
        <v>3.4429219999999998</v>
      </c>
      <c r="AK76" s="11">
        <v>3.543447</v>
      </c>
      <c r="AL76" s="11">
        <v>3.646906</v>
      </c>
      <c r="AM76" s="8">
        <v>3.0537999999999999E-2</v>
      </c>
    </row>
    <row r="77" spans="1:39" ht="15" customHeight="1">
      <c r="A77" s="7" t="s">
        <v>313</v>
      </c>
      <c r="B77" s="10" t="s">
        <v>171</v>
      </c>
      <c r="C77" s="11">
        <v>3.0034200000000002</v>
      </c>
      <c r="D77" s="11">
        <v>3.0489090000000001</v>
      </c>
      <c r="E77" s="11">
        <v>3.1449929999999999</v>
      </c>
      <c r="F77" s="11">
        <v>3.2562530000000001</v>
      </c>
      <c r="G77" s="11">
        <v>3.3692850000000001</v>
      </c>
      <c r="H77" s="11">
        <v>3.4858150000000001</v>
      </c>
      <c r="I77" s="11">
        <v>3.6014719999999998</v>
      </c>
      <c r="J77" s="11">
        <v>3.716367</v>
      </c>
      <c r="K77" s="11">
        <v>3.8323149999999999</v>
      </c>
      <c r="L77" s="11">
        <v>3.9475769999999999</v>
      </c>
      <c r="M77" s="11">
        <v>4.05938</v>
      </c>
      <c r="N77" s="11">
        <v>4.1723030000000003</v>
      </c>
      <c r="O77" s="11">
        <v>4.2866499999999998</v>
      </c>
      <c r="P77" s="11">
        <v>4.4013840000000002</v>
      </c>
      <c r="Q77" s="11">
        <v>4.5171700000000001</v>
      </c>
      <c r="R77" s="11">
        <v>4.6370120000000004</v>
      </c>
      <c r="S77" s="11">
        <v>4.7597990000000001</v>
      </c>
      <c r="T77" s="11">
        <v>4.8838010000000001</v>
      </c>
      <c r="U77" s="11">
        <v>5.0099080000000002</v>
      </c>
      <c r="V77" s="11">
        <v>5.1374060000000004</v>
      </c>
      <c r="W77" s="11">
        <v>5.2691730000000003</v>
      </c>
      <c r="X77" s="11">
        <v>5.4054089999999997</v>
      </c>
      <c r="Y77" s="11">
        <v>5.5443040000000003</v>
      </c>
      <c r="Z77" s="11">
        <v>5.6893719999999997</v>
      </c>
      <c r="AA77" s="11">
        <v>5.838171</v>
      </c>
      <c r="AB77" s="11">
        <v>5.989598</v>
      </c>
      <c r="AC77" s="11">
        <v>6.1449540000000002</v>
      </c>
      <c r="AD77" s="11">
        <v>6.3043389999999997</v>
      </c>
      <c r="AE77" s="11">
        <v>6.4678579999999997</v>
      </c>
      <c r="AF77" s="11">
        <v>6.6356190000000002</v>
      </c>
      <c r="AG77" s="11">
        <v>6.8077310000000004</v>
      </c>
      <c r="AH77" s="11">
        <v>6.9843070000000003</v>
      </c>
      <c r="AI77" s="11">
        <v>7.1654619999999998</v>
      </c>
      <c r="AJ77" s="11">
        <v>7.3513169999999999</v>
      </c>
      <c r="AK77" s="11">
        <v>7.5419919999999996</v>
      </c>
      <c r="AL77" s="11">
        <v>7.7376139999999998</v>
      </c>
      <c r="AM77" s="8">
        <v>2.777E-2</v>
      </c>
    </row>
    <row r="78" spans="1:39" ht="15" customHeight="1">
      <c r="A78" s="7" t="s">
        <v>312</v>
      </c>
      <c r="B78" s="10" t="s">
        <v>169</v>
      </c>
      <c r="C78" s="11">
        <v>26.038609000000001</v>
      </c>
      <c r="D78" s="11">
        <v>26.650915000000001</v>
      </c>
      <c r="E78" s="11">
        <v>27.25243</v>
      </c>
      <c r="F78" s="11">
        <v>27.849903000000001</v>
      </c>
      <c r="G78" s="11">
        <v>28.448174000000002</v>
      </c>
      <c r="H78" s="11">
        <v>29.055672000000001</v>
      </c>
      <c r="I78" s="11">
        <v>29.662994000000001</v>
      </c>
      <c r="J78" s="11">
        <v>30.278058999999999</v>
      </c>
      <c r="K78" s="11">
        <v>30.904444000000002</v>
      </c>
      <c r="L78" s="11">
        <v>31.535751000000001</v>
      </c>
      <c r="M78" s="11">
        <v>32.158504000000001</v>
      </c>
      <c r="N78" s="11">
        <v>32.780074999999997</v>
      </c>
      <c r="O78" s="11">
        <v>33.397635999999999</v>
      </c>
      <c r="P78" s="11">
        <v>34.019168999999998</v>
      </c>
      <c r="Q78" s="11">
        <v>34.633133000000001</v>
      </c>
      <c r="R78" s="11">
        <v>35.238064000000001</v>
      </c>
      <c r="S78" s="11">
        <v>35.863388</v>
      </c>
      <c r="T78" s="11">
        <v>36.493926999999999</v>
      </c>
      <c r="U78" s="11">
        <v>37.130572999999998</v>
      </c>
      <c r="V78" s="11">
        <v>37.772765999999997</v>
      </c>
      <c r="W78" s="11">
        <v>38.428733999999999</v>
      </c>
      <c r="X78" s="11">
        <v>39.101467</v>
      </c>
      <c r="Y78" s="11">
        <v>39.779876999999999</v>
      </c>
      <c r="Z78" s="11">
        <v>40.472510999999997</v>
      </c>
      <c r="AA78" s="11">
        <v>41.173366999999999</v>
      </c>
      <c r="AB78" s="11">
        <v>41.882927000000002</v>
      </c>
      <c r="AC78" s="11">
        <v>42.604706</v>
      </c>
      <c r="AD78" s="11">
        <v>43.338923999999999</v>
      </c>
      <c r="AE78" s="11">
        <v>44.085804000000003</v>
      </c>
      <c r="AF78" s="11">
        <v>44.845551</v>
      </c>
      <c r="AG78" s="11">
        <v>45.618389000000001</v>
      </c>
      <c r="AH78" s="11">
        <v>46.404549000000003</v>
      </c>
      <c r="AI78" s="11">
        <v>47.204258000000003</v>
      </c>
      <c r="AJ78" s="11">
        <v>48.017746000000002</v>
      </c>
      <c r="AK78" s="11">
        <v>48.845253</v>
      </c>
      <c r="AL78" s="11">
        <v>49.687016</v>
      </c>
      <c r="AM78" s="8">
        <v>1.8489999999999999E-2</v>
      </c>
    </row>
    <row r="79" spans="1:39" ht="15" customHeight="1">
      <c r="A79" s="7" t="s">
        <v>311</v>
      </c>
      <c r="B79" s="10" t="s">
        <v>167</v>
      </c>
      <c r="C79" s="11">
        <v>1.8712500000000001</v>
      </c>
      <c r="D79" s="11">
        <v>1.9628140000000001</v>
      </c>
      <c r="E79" s="11">
        <v>2.0657049999999999</v>
      </c>
      <c r="F79" s="11">
        <v>2.174455</v>
      </c>
      <c r="G79" s="11">
        <v>2.2851669999999999</v>
      </c>
      <c r="H79" s="11">
        <v>2.3967809999999998</v>
      </c>
      <c r="I79" s="11">
        <v>2.5145870000000001</v>
      </c>
      <c r="J79" s="11">
        <v>2.636555</v>
      </c>
      <c r="K79" s="11">
        <v>2.7659220000000002</v>
      </c>
      <c r="L79" s="11">
        <v>2.9004180000000002</v>
      </c>
      <c r="M79" s="11">
        <v>3.0403289999999998</v>
      </c>
      <c r="N79" s="11">
        <v>3.1879059999999999</v>
      </c>
      <c r="O79" s="11">
        <v>3.34504</v>
      </c>
      <c r="P79" s="11">
        <v>3.5120909999999999</v>
      </c>
      <c r="Q79" s="11">
        <v>3.6873239999999998</v>
      </c>
      <c r="R79" s="11">
        <v>3.870066</v>
      </c>
      <c r="S79" s="11">
        <v>4.0620909999999997</v>
      </c>
      <c r="T79" s="11">
        <v>4.262105</v>
      </c>
      <c r="U79" s="11">
        <v>4.4789510000000003</v>
      </c>
      <c r="V79" s="11">
        <v>4.7021870000000003</v>
      </c>
      <c r="W79" s="11">
        <v>4.9357490000000004</v>
      </c>
      <c r="X79" s="11">
        <v>5.1805919999999999</v>
      </c>
      <c r="Y79" s="11">
        <v>5.4357300000000004</v>
      </c>
      <c r="Z79" s="11">
        <v>5.7065849999999996</v>
      </c>
      <c r="AA79" s="11">
        <v>5.9886109999999997</v>
      </c>
      <c r="AB79" s="11">
        <v>6.2835479999999997</v>
      </c>
      <c r="AC79" s="11">
        <v>6.5930119999999999</v>
      </c>
      <c r="AD79" s="11">
        <v>6.9177160000000004</v>
      </c>
      <c r="AE79" s="11">
        <v>7.2584109999999997</v>
      </c>
      <c r="AF79" s="11">
        <v>7.6158869999999999</v>
      </c>
      <c r="AG79" s="11">
        <v>7.9909679999999996</v>
      </c>
      <c r="AH79" s="11">
        <v>8.3845209999999994</v>
      </c>
      <c r="AI79" s="11">
        <v>8.7974569999999996</v>
      </c>
      <c r="AJ79" s="11">
        <v>9.2307290000000002</v>
      </c>
      <c r="AK79" s="11">
        <v>9.6853409999999993</v>
      </c>
      <c r="AL79" s="11">
        <v>10.162342000000001</v>
      </c>
      <c r="AM79" s="8">
        <v>4.9550999999999998E-2</v>
      </c>
    </row>
    <row r="80" spans="1:39" ht="15" customHeight="1">
      <c r="A80" s="7" t="s">
        <v>310</v>
      </c>
      <c r="B80" s="10" t="s">
        <v>165</v>
      </c>
      <c r="C80" s="11">
        <v>16.176400999999998</v>
      </c>
      <c r="D80" s="11">
        <v>16.892607000000002</v>
      </c>
      <c r="E80" s="11">
        <v>17.637696999999999</v>
      </c>
      <c r="F80" s="11">
        <v>18.411992999999999</v>
      </c>
      <c r="G80" s="11">
        <v>19.226987999999999</v>
      </c>
      <c r="H80" s="11">
        <v>20.078789</v>
      </c>
      <c r="I80" s="11">
        <v>20.974104000000001</v>
      </c>
      <c r="J80" s="11">
        <v>21.901485000000001</v>
      </c>
      <c r="K80" s="11">
        <v>22.846506000000002</v>
      </c>
      <c r="L80" s="11">
        <v>23.805353</v>
      </c>
      <c r="M80" s="11">
        <v>24.779046999999998</v>
      </c>
      <c r="N80" s="11">
        <v>25.760390999999998</v>
      </c>
      <c r="O80" s="11">
        <v>26.732658000000001</v>
      </c>
      <c r="P80" s="11">
        <v>27.731788999999999</v>
      </c>
      <c r="Q80" s="11">
        <v>28.750574</v>
      </c>
      <c r="R80" s="11">
        <v>29.779007</v>
      </c>
      <c r="S80" s="11">
        <v>30.838145999999998</v>
      </c>
      <c r="T80" s="11">
        <v>31.892047999999999</v>
      </c>
      <c r="U80" s="11">
        <v>32.939692999999998</v>
      </c>
      <c r="V80" s="11">
        <v>34.022387999999999</v>
      </c>
      <c r="W80" s="11">
        <v>35.137951000000001</v>
      </c>
      <c r="X80" s="11">
        <v>36.290641999999998</v>
      </c>
      <c r="Y80" s="11">
        <v>37.402760000000001</v>
      </c>
      <c r="Z80" s="11">
        <v>38.511028000000003</v>
      </c>
      <c r="AA80" s="11">
        <v>39.667309000000003</v>
      </c>
      <c r="AB80" s="11">
        <v>40.857346</v>
      </c>
      <c r="AC80" s="11">
        <v>42.083075999999998</v>
      </c>
      <c r="AD80" s="11">
        <v>43.345581000000003</v>
      </c>
      <c r="AE80" s="11">
        <v>44.645966000000001</v>
      </c>
      <c r="AF80" s="11">
        <v>45.985354999999998</v>
      </c>
      <c r="AG80" s="11">
        <v>47.364933000000001</v>
      </c>
      <c r="AH80" s="11">
        <v>48.785896000000001</v>
      </c>
      <c r="AI80" s="11">
        <v>50.249488999999997</v>
      </c>
      <c r="AJ80" s="11">
        <v>51.756985</v>
      </c>
      <c r="AK80" s="11">
        <v>53.309711</v>
      </c>
      <c r="AL80" s="11">
        <v>54.909019000000001</v>
      </c>
      <c r="AM80" s="8">
        <v>3.5278999999999998E-2</v>
      </c>
    </row>
    <row r="81" spans="1:39" ht="15" customHeight="1">
      <c r="A81" s="7" t="s">
        <v>309</v>
      </c>
      <c r="B81" s="10" t="s">
        <v>163</v>
      </c>
      <c r="C81" s="11">
        <v>4.5124399999999998</v>
      </c>
      <c r="D81" s="11">
        <v>4.5921500000000002</v>
      </c>
      <c r="E81" s="11">
        <v>4.7486009999999998</v>
      </c>
      <c r="F81" s="11">
        <v>4.9215669999999996</v>
      </c>
      <c r="G81" s="11">
        <v>5.0922720000000004</v>
      </c>
      <c r="H81" s="11">
        <v>5.2567259999999996</v>
      </c>
      <c r="I81" s="11">
        <v>5.4141069999999996</v>
      </c>
      <c r="J81" s="11">
        <v>5.5752100000000002</v>
      </c>
      <c r="K81" s="11">
        <v>5.7421119999999997</v>
      </c>
      <c r="L81" s="11">
        <v>5.9126760000000003</v>
      </c>
      <c r="M81" s="11">
        <v>6.0943019999999999</v>
      </c>
      <c r="N81" s="11">
        <v>6.2691299999999996</v>
      </c>
      <c r="O81" s="11">
        <v>6.4443929999999998</v>
      </c>
      <c r="P81" s="11">
        <v>6.6244399999999999</v>
      </c>
      <c r="Q81" s="11">
        <v>6.8077959999999997</v>
      </c>
      <c r="R81" s="11">
        <v>6.9981980000000004</v>
      </c>
      <c r="S81" s="11">
        <v>7.199433</v>
      </c>
      <c r="T81" s="11">
        <v>7.4075160000000002</v>
      </c>
      <c r="U81" s="11">
        <v>7.6180880000000002</v>
      </c>
      <c r="V81" s="11">
        <v>7.8291310000000003</v>
      </c>
      <c r="W81" s="11">
        <v>8.0356450000000006</v>
      </c>
      <c r="X81" s="11">
        <v>8.2378060000000009</v>
      </c>
      <c r="Y81" s="11">
        <v>8.4354960000000005</v>
      </c>
      <c r="Z81" s="11">
        <v>8.6330030000000004</v>
      </c>
      <c r="AA81" s="11">
        <v>8.8291319999999995</v>
      </c>
      <c r="AB81" s="11">
        <v>9.0243789999999997</v>
      </c>
      <c r="AC81" s="11">
        <v>9.2239439999999995</v>
      </c>
      <c r="AD81" s="11">
        <v>9.4279220000000006</v>
      </c>
      <c r="AE81" s="11">
        <v>9.6364099999999997</v>
      </c>
      <c r="AF81" s="11">
        <v>9.8495089999999994</v>
      </c>
      <c r="AG81" s="11">
        <v>10.067318999999999</v>
      </c>
      <c r="AH81" s="11">
        <v>10.289948000000001</v>
      </c>
      <c r="AI81" s="11">
        <v>10.517499000000001</v>
      </c>
      <c r="AJ81" s="11">
        <v>10.750083</v>
      </c>
      <c r="AK81" s="11">
        <v>10.987807999999999</v>
      </c>
      <c r="AL81" s="11">
        <v>11.230791999999999</v>
      </c>
      <c r="AM81" s="8">
        <v>2.6651999999999999E-2</v>
      </c>
    </row>
    <row r="82" spans="1:39" ht="15" customHeight="1">
      <c r="A82" s="7" t="s">
        <v>308</v>
      </c>
      <c r="B82" s="10" t="s">
        <v>161</v>
      </c>
      <c r="C82" s="11">
        <v>21.027913999999999</v>
      </c>
      <c r="D82" s="11">
        <v>22.296278000000001</v>
      </c>
      <c r="E82" s="11">
        <v>23.543606</v>
      </c>
      <c r="F82" s="11">
        <v>24.80611</v>
      </c>
      <c r="G82" s="11">
        <v>26.151356</v>
      </c>
      <c r="H82" s="11">
        <v>27.525784000000002</v>
      </c>
      <c r="I82" s="11">
        <v>28.947600999999999</v>
      </c>
      <c r="J82" s="11">
        <v>30.412845999999998</v>
      </c>
      <c r="K82" s="11">
        <v>31.947880000000001</v>
      </c>
      <c r="L82" s="11">
        <v>33.492916000000001</v>
      </c>
      <c r="M82" s="11">
        <v>35.035159999999998</v>
      </c>
      <c r="N82" s="11">
        <v>36.600723000000002</v>
      </c>
      <c r="O82" s="11">
        <v>38.207138</v>
      </c>
      <c r="P82" s="11">
        <v>39.807307999999999</v>
      </c>
      <c r="Q82" s="11">
        <v>41.341343000000002</v>
      </c>
      <c r="R82" s="11">
        <v>43.069015999999998</v>
      </c>
      <c r="S82" s="11">
        <v>44.805801000000002</v>
      </c>
      <c r="T82" s="11">
        <v>46.491366999999997</v>
      </c>
      <c r="U82" s="11">
        <v>48.258156</v>
      </c>
      <c r="V82" s="11">
        <v>50.021079999999998</v>
      </c>
      <c r="W82" s="11">
        <v>51.842593999999998</v>
      </c>
      <c r="X82" s="11">
        <v>53.718921999999999</v>
      </c>
      <c r="Y82" s="11">
        <v>55.593479000000002</v>
      </c>
      <c r="Z82" s="11">
        <v>57.562443000000002</v>
      </c>
      <c r="AA82" s="11">
        <v>59.478366999999999</v>
      </c>
      <c r="AB82" s="11">
        <v>61.438701999999999</v>
      </c>
      <c r="AC82" s="11">
        <v>63.463650000000001</v>
      </c>
      <c r="AD82" s="11">
        <v>65.555335999999997</v>
      </c>
      <c r="AE82" s="11">
        <v>67.715958000000001</v>
      </c>
      <c r="AF82" s="11">
        <v>69.947800000000001</v>
      </c>
      <c r="AG82" s="11">
        <v>72.253189000000006</v>
      </c>
      <c r="AH82" s="11">
        <v>74.634567000000004</v>
      </c>
      <c r="AI82" s="11">
        <v>77.094436999999999</v>
      </c>
      <c r="AJ82" s="11">
        <v>79.635375999999994</v>
      </c>
      <c r="AK82" s="11">
        <v>82.260063000000002</v>
      </c>
      <c r="AL82" s="11">
        <v>84.971260000000001</v>
      </c>
      <c r="AM82" s="8">
        <v>4.0134000000000003E-2</v>
      </c>
    </row>
    <row r="83" spans="1:39" ht="15" customHeight="1">
      <c r="A83" s="7" t="s">
        <v>307</v>
      </c>
      <c r="B83" s="10" t="s">
        <v>159</v>
      </c>
      <c r="C83" s="11">
        <v>6.7840490000000004</v>
      </c>
      <c r="D83" s="11">
        <v>6.9367520000000003</v>
      </c>
      <c r="E83" s="11">
        <v>7.0411279999999996</v>
      </c>
      <c r="F83" s="11">
        <v>7.1274009999999999</v>
      </c>
      <c r="G83" s="11">
        <v>7.211195</v>
      </c>
      <c r="H83" s="11">
        <v>7.2938679999999998</v>
      </c>
      <c r="I83" s="11">
        <v>7.3769600000000004</v>
      </c>
      <c r="J83" s="11">
        <v>7.4584510000000002</v>
      </c>
      <c r="K83" s="11">
        <v>7.5374460000000001</v>
      </c>
      <c r="L83" s="11">
        <v>7.6166219999999996</v>
      </c>
      <c r="M83" s="11">
        <v>7.695462</v>
      </c>
      <c r="N83" s="11">
        <v>7.7665850000000001</v>
      </c>
      <c r="O83" s="11">
        <v>7.8381220000000003</v>
      </c>
      <c r="P83" s="11">
        <v>7.9137930000000001</v>
      </c>
      <c r="Q83" s="11">
        <v>7.9884029999999999</v>
      </c>
      <c r="R83" s="11">
        <v>8.058268</v>
      </c>
      <c r="S83" s="11">
        <v>8.1316459999999999</v>
      </c>
      <c r="T83" s="11">
        <v>8.2076569999999993</v>
      </c>
      <c r="U83" s="11">
        <v>8.2808089999999996</v>
      </c>
      <c r="V83" s="11">
        <v>8.3488279999999992</v>
      </c>
      <c r="W83" s="11">
        <v>8.4136780000000009</v>
      </c>
      <c r="X83" s="11">
        <v>8.4748099999999997</v>
      </c>
      <c r="Y83" s="11">
        <v>8.5288459999999997</v>
      </c>
      <c r="Z83" s="11">
        <v>8.5795139999999996</v>
      </c>
      <c r="AA83" s="11">
        <v>8.6358230000000002</v>
      </c>
      <c r="AB83" s="11">
        <v>8.6990999999999996</v>
      </c>
      <c r="AC83" s="11">
        <v>8.7628389999999996</v>
      </c>
      <c r="AD83" s="11">
        <v>8.827045</v>
      </c>
      <c r="AE83" s="11">
        <v>8.8917230000000007</v>
      </c>
      <c r="AF83" s="11">
        <v>8.9568739999999991</v>
      </c>
      <c r="AG83" s="11">
        <v>9.0225030000000004</v>
      </c>
      <c r="AH83" s="11">
        <v>9.0886130000000005</v>
      </c>
      <c r="AI83" s="11">
        <v>9.1552070000000008</v>
      </c>
      <c r="AJ83" s="11">
        <v>9.2222899999999992</v>
      </c>
      <c r="AK83" s="11">
        <v>9.2898639999999997</v>
      </c>
      <c r="AL83" s="11">
        <v>9.3579319999999999</v>
      </c>
      <c r="AM83" s="8">
        <v>8.8439999999999994E-3</v>
      </c>
    </row>
    <row r="84" spans="1:39" ht="15" customHeight="1">
      <c r="A84" s="7" t="s">
        <v>306</v>
      </c>
      <c r="B84" s="10" t="s">
        <v>157</v>
      </c>
      <c r="C84" s="11">
        <v>7.0796549999999998</v>
      </c>
      <c r="D84" s="11">
        <v>7.4082710000000001</v>
      </c>
      <c r="E84" s="11">
        <v>7.7542369999999998</v>
      </c>
      <c r="F84" s="11">
        <v>8.1040749999999999</v>
      </c>
      <c r="G84" s="11">
        <v>8.4644250000000003</v>
      </c>
      <c r="H84" s="11">
        <v>8.8360289999999999</v>
      </c>
      <c r="I84" s="11">
        <v>9.2159689999999994</v>
      </c>
      <c r="J84" s="11">
        <v>9.6067870000000006</v>
      </c>
      <c r="K84" s="11">
        <v>10.009054000000001</v>
      </c>
      <c r="L84" s="11">
        <v>10.421165</v>
      </c>
      <c r="M84" s="11">
        <v>10.849281</v>
      </c>
      <c r="N84" s="11">
        <v>11.279645</v>
      </c>
      <c r="O84" s="11">
        <v>11.729161</v>
      </c>
      <c r="P84" s="11">
        <v>12.195456999999999</v>
      </c>
      <c r="Q84" s="11">
        <v>12.667718000000001</v>
      </c>
      <c r="R84" s="11">
        <v>13.158915</v>
      </c>
      <c r="S84" s="11">
        <v>13.670059999999999</v>
      </c>
      <c r="T84" s="11">
        <v>14.193841000000001</v>
      </c>
      <c r="U84" s="11">
        <v>14.73448</v>
      </c>
      <c r="V84" s="11">
        <v>15.297641</v>
      </c>
      <c r="W84" s="11">
        <v>15.881485</v>
      </c>
      <c r="X84" s="11">
        <v>16.486017</v>
      </c>
      <c r="Y84" s="11">
        <v>17.103387999999999</v>
      </c>
      <c r="Z84" s="11">
        <v>17.751207000000001</v>
      </c>
      <c r="AA84" s="11">
        <v>18.421458999999999</v>
      </c>
      <c r="AB84" s="11">
        <v>19.113859000000001</v>
      </c>
      <c r="AC84" s="11">
        <v>19.832287000000001</v>
      </c>
      <c r="AD84" s="11">
        <v>20.577717</v>
      </c>
      <c r="AE84" s="11">
        <v>21.351165999999999</v>
      </c>
      <c r="AF84" s="11">
        <v>22.153684999999999</v>
      </c>
      <c r="AG84" s="11">
        <v>22.986366</v>
      </c>
      <c r="AH84" s="11">
        <v>23.850349000000001</v>
      </c>
      <c r="AI84" s="11">
        <v>24.746803</v>
      </c>
      <c r="AJ84" s="11">
        <v>25.676950000000001</v>
      </c>
      <c r="AK84" s="11">
        <v>26.642063</v>
      </c>
      <c r="AL84" s="11">
        <v>27.643447999999999</v>
      </c>
      <c r="AM84" s="8">
        <v>3.9489000000000003E-2</v>
      </c>
    </row>
    <row r="85" spans="1:39" ht="15" customHeight="1">
      <c r="A85" s="7" t="s">
        <v>305</v>
      </c>
      <c r="B85" s="10" t="s">
        <v>155</v>
      </c>
      <c r="C85" s="11">
        <v>9.2868820000000003</v>
      </c>
      <c r="D85" s="11">
        <v>9.9485250000000001</v>
      </c>
      <c r="E85" s="11">
        <v>10.601108</v>
      </c>
      <c r="F85" s="11">
        <v>11.282280999999999</v>
      </c>
      <c r="G85" s="11">
        <v>12.002520000000001</v>
      </c>
      <c r="H85" s="11">
        <v>12.735132999999999</v>
      </c>
      <c r="I85" s="11">
        <v>13.487648999999999</v>
      </c>
      <c r="J85" s="11">
        <v>14.268753999999999</v>
      </c>
      <c r="K85" s="11">
        <v>15.06522</v>
      </c>
      <c r="L85" s="11">
        <v>15.855382000000001</v>
      </c>
      <c r="M85" s="11">
        <v>16.652944999999999</v>
      </c>
      <c r="N85" s="11">
        <v>17.480148</v>
      </c>
      <c r="O85" s="11">
        <v>18.340537999999999</v>
      </c>
      <c r="P85" s="11">
        <v>19.233544999999999</v>
      </c>
      <c r="Q85" s="11">
        <v>20.158653000000001</v>
      </c>
      <c r="R85" s="11">
        <v>21.111353000000001</v>
      </c>
      <c r="S85" s="11">
        <v>22.096823000000001</v>
      </c>
      <c r="T85" s="11">
        <v>23.119505</v>
      </c>
      <c r="U85" s="11">
        <v>24.181277999999999</v>
      </c>
      <c r="V85" s="11">
        <v>25.277849</v>
      </c>
      <c r="W85" s="11">
        <v>26.418835000000001</v>
      </c>
      <c r="X85" s="11">
        <v>27.605387</v>
      </c>
      <c r="Y85" s="11">
        <v>28.836784000000002</v>
      </c>
      <c r="Z85" s="11">
        <v>30.112252999999999</v>
      </c>
      <c r="AA85" s="11">
        <v>31.436102000000002</v>
      </c>
      <c r="AB85" s="11">
        <v>32.808216000000002</v>
      </c>
      <c r="AC85" s="11">
        <v>34.240219000000003</v>
      </c>
      <c r="AD85" s="11">
        <v>35.734726000000002</v>
      </c>
      <c r="AE85" s="11">
        <v>37.294468000000002</v>
      </c>
      <c r="AF85" s="11">
        <v>38.922291000000001</v>
      </c>
      <c r="AG85" s="11">
        <v>40.621158999999999</v>
      </c>
      <c r="AH85" s="11">
        <v>42.394179999999999</v>
      </c>
      <c r="AI85" s="11">
        <v>44.244591</v>
      </c>
      <c r="AJ85" s="11">
        <v>46.17577</v>
      </c>
      <c r="AK85" s="11">
        <v>48.191237999999998</v>
      </c>
      <c r="AL85" s="11">
        <v>50.294670000000004</v>
      </c>
      <c r="AM85" s="8">
        <v>4.8814999999999997E-2</v>
      </c>
    </row>
    <row r="86" spans="1:39" ht="15" customHeight="1">
      <c r="A86" s="7" t="s">
        <v>304</v>
      </c>
      <c r="B86" s="10" t="s">
        <v>153</v>
      </c>
      <c r="C86" s="11">
        <v>1.339458</v>
      </c>
      <c r="D86" s="11">
        <v>1.377883</v>
      </c>
      <c r="E86" s="11">
        <v>1.419781</v>
      </c>
      <c r="F86" s="11">
        <v>1.4603660000000001</v>
      </c>
      <c r="G86" s="11">
        <v>1.5003169999999999</v>
      </c>
      <c r="H86" s="11">
        <v>1.5392669999999999</v>
      </c>
      <c r="I86" s="11">
        <v>1.5785629999999999</v>
      </c>
      <c r="J86" s="11">
        <v>1.6169389999999999</v>
      </c>
      <c r="K86" s="11">
        <v>1.655767</v>
      </c>
      <c r="L86" s="11">
        <v>1.6954149999999999</v>
      </c>
      <c r="M86" s="11">
        <v>1.736227</v>
      </c>
      <c r="N86" s="11">
        <v>1.7770790000000001</v>
      </c>
      <c r="O86" s="11">
        <v>1.8182020000000001</v>
      </c>
      <c r="P86" s="11">
        <v>1.8599730000000001</v>
      </c>
      <c r="Q86" s="11">
        <v>1.902185</v>
      </c>
      <c r="R86" s="11">
        <v>1.946197</v>
      </c>
      <c r="S86" s="11">
        <v>1.992407</v>
      </c>
      <c r="T86" s="11">
        <v>2.0417610000000002</v>
      </c>
      <c r="U86" s="11">
        <v>2.094522</v>
      </c>
      <c r="V86" s="11">
        <v>2.1505070000000002</v>
      </c>
      <c r="W86" s="11">
        <v>2.2075680000000002</v>
      </c>
      <c r="X86" s="11">
        <v>2.2670249999999998</v>
      </c>
      <c r="Y86" s="11">
        <v>2.3304140000000002</v>
      </c>
      <c r="Z86" s="11">
        <v>2.396636</v>
      </c>
      <c r="AA86" s="11">
        <v>2.4647890000000001</v>
      </c>
      <c r="AB86" s="11">
        <v>2.5350649999999999</v>
      </c>
      <c r="AC86" s="11">
        <v>2.607345</v>
      </c>
      <c r="AD86" s="11">
        <v>2.6816870000000002</v>
      </c>
      <c r="AE86" s="11">
        <v>2.7581470000000001</v>
      </c>
      <c r="AF86" s="11">
        <v>2.8367879999999999</v>
      </c>
      <c r="AG86" s="11">
        <v>2.9176709999999999</v>
      </c>
      <c r="AH86" s="11">
        <v>3.0008599999999999</v>
      </c>
      <c r="AI86" s="11">
        <v>3.0864210000000001</v>
      </c>
      <c r="AJ86" s="11">
        <v>3.1744219999999999</v>
      </c>
      <c r="AK86" s="11">
        <v>3.2649309999999998</v>
      </c>
      <c r="AL86" s="11">
        <v>3.3580209999999999</v>
      </c>
      <c r="AM86" s="8">
        <v>2.6546E-2</v>
      </c>
    </row>
    <row r="87" spans="1:39" ht="15" customHeight="1">
      <c r="A87" s="7" t="s">
        <v>303</v>
      </c>
      <c r="B87" s="10" t="s">
        <v>151</v>
      </c>
      <c r="C87" s="11">
        <v>133.57527200000001</v>
      </c>
      <c r="D87" s="11">
        <v>137.46009799999999</v>
      </c>
      <c r="E87" s="11">
        <v>141.261169</v>
      </c>
      <c r="F87" s="11">
        <v>144.42636100000001</v>
      </c>
      <c r="G87" s="11">
        <v>148.18327300000001</v>
      </c>
      <c r="H87" s="11">
        <v>152.979782</v>
      </c>
      <c r="I87" s="11">
        <v>158.42829900000001</v>
      </c>
      <c r="J87" s="11">
        <v>163.77121</v>
      </c>
      <c r="K87" s="11">
        <v>169.156342</v>
      </c>
      <c r="L87" s="11">
        <v>174.71402</v>
      </c>
      <c r="M87" s="11">
        <v>180.087433</v>
      </c>
      <c r="N87" s="11">
        <v>185.28894</v>
      </c>
      <c r="O87" s="11">
        <v>190.819489</v>
      </c>
      <c r="P87" s="11">
        <v>196.58637999999999</v>
      </c>
      <c r="Q87" s="11">
        <v>202.149261</v>
      </c>
      <c r="R87" s="11">
        <v>207.82131999999999</v>
      </c>
      <c r="S87" s="11">
        <v>213.72598300000001</v>
      </c>
      <c r="T87" s="11">
        <v>219.707932</v>
      </c>
      <c r="U87" s="11">
        <v>226.154709</v>
      </c>
      <c r="V87" s="11">
        <v>232.50060999999999</v>
      </c>
      <c r="W87" s="11">
        <v>238.936127</v>
      </c>
      <c r="X87" s="11">
        <v>245.362335</v>
      </c>
      <c r="Y87" s="11">
        <v>252.068298</v>
      </c>
      <c r="Z87" s="11">
        <v>259.01428199999998</v>
      </c>
      <c r="AA87" s="11">
        <v>265.78732300000001</v>
      </c>
      <c r="AB87" s="11">
        <v>272.74468999999999</v>
      </c>
      <c r="AC87" s="11">
        <v>280.07144199999999</v>
      </c>
      <c r="AD87" s="11">
        <v>287.62841800000001</v>
      </c>
      <c r="AE87" s="11">
        <v>295.314819</v>
      </c>
      <c r="AF87" s="11">
        <v>303.16180400000002</v>
      </c>
      <c r="AG87" s="11">
        <v>311.26040599999999</v>
      </c>
      <c r="AH87" s="11">
        <v>319.60015900000002</v>
      </c>
      <c r="AI87" s="11">
        <v>328.04809599999999</v>
      </c>
      <c r="AJ87" s="11">
        <v>336.80905200000001</v>
      </c>
      <c r="AK87" s="11">
        <v>345.903839</v>
      </c>
      <c r="AL87" s="11">
        <v>355.20068400000002</v>
      </c>
      <c r="AM87" s="8">
        <v>2.8316000000000001E-2</v>
      </c>
    </row>
    <row r="89" spans="1:39" ht="15" customHeight="1">
      <c r="B89" s="6" t="s">
        <v>302</v>
      </c>
    </row>
    <row r="90" spans="1:39" ht="15" customHeight="1">
      <c r="A90" s="7" t="s">
        <v>301</v>
      </c>
      <c r="B90" s="10" t="s">
        <v>281</v>
      </c>
      <c r="C90" s="12">
        <v>1089.569336</v>
      </c>
      <c r="D90" s="12">
        <v>1087.9144289999999</v>
      </c>
      <c r="E90" s="12">
        <v>1116.23999</v>
      </c>
      <c r="F90" s="12">
        <v>1147.5314940000001</v>
      </c>
      <c r="G90" s="12">
        <v>1175.0268550000001</v>
      </c>
      <c r="H90" s="12">
        <v>1204.362427</v>
      </c>
      <c r="I90" s="12">
        <v>1237.076294</v>
      </c>
      <c r="J90" s="12">
        <v>1270.0543210000001</v>
      </c>
      <c r="K90" s="12">
        <v>1301.381592</v>
      </c>
      <c r="L90" s="12">
        <v>1332.9736330000001</v>
      </c>
      <c r="M90" s="12">
        <v>1363.9456789999999</v>
      </c>
      <c r="N90" s="12">
        <v>1392.8820800000001</v>
      </c>
      <c r="O90" s="12">
        <v>1423.486572</v>
      </c>
      <c r="P90" s="12">
        <v>1457.362061</v>
      </c>
      <c r="Q90" s="12">
        <v>1489.892212</v>
      </c>
      <c r="R90" s="12">
        <v>1519.0385739999999</v>
      </c>
      <c r="S90" s="12">
        <v>1547.5423579999999</v>
      </c>
      <c r="T90" s="12">
        <v>1577.993774</v>
      </c>
      <c r="U90" s="12">
        <v>1611.3937989999999</v>
      </c>
      <c r="V90" s="12">
        <v>1646.644409</v>
      </c>
      <c r="W90" s="12">
        <v>1683.0104980000001</v>
      </c>
      <c r="X90" s="12">
        <v>1719.9383539999999</v>
      </c>
      <c r="Y90" s="12">
        <v>1756.8358149999999</v>
      </c>
      <c r="Z90" s="12">
        <v>1796.579712</v>
      </c>
      <c r="AA90" s="12">
        <v>1835.4586179999999</v>
      </c>
      <c r="AB90" s="12">
        <v>1873.126831</v>
      </c>
      <c r="AC90" s="12">
        <v>1911.270264</v>
      </c>
      <c r="AD90" s="12">
        <v>1950.940186</v>
      </c>
      <c r="AE90" s="12">
        <v>1991.517456</v>
      </c>
      <c r="AF90" s="12">
        <v>2032.1754149999999</v>
      </c>
      <c r="AG90" s="12">
        <v>2073.9284670000002</v>
      </c>
      <c r="AH90" s="12">
        <v>2115.7902829999998</v>
      </c>
      <c r="AI90" s="12">
        <v>2155.5529790000001</v>
      </c>
      <c r="AJ90" s="12">
        <v>2194.2231449999999</v>
      </c>
      <c r="AK90" s="12">
        <v>2234.5397950000001</v>
      </c>
      <c r="AL90" s="12">
        <v>2275.1591800000001</v>
      </c>
      <c r="AM90" s="8">
        <v>2.1937000000000002E-2</v>
      </c>
    </row>
    <row r="91" spans="1:39" ht="15" customHeight="1">
      <c r="A91" s="7" t="s">
        <v>300</v>
      </c>
      <c r="B91" s="10" t="s">
        <v>187</v>
      </c>
      <c r="C91" s="12">
        <v>709.36425799999995</v>
      </c>
      <c r="D91" s="12">
        <v>708.90545699999996</v>
      </c>
      <c r="E91" s="12">
        <v>725.72820999999999</v>
      </c>
      <c r="F91" s="12">
        <v>744.39746100000002</v>
      </c>
      <c r="G91" s="12">
        <v>760.55334500000004</v>
      </c>
      <c r="H91" s="12">
        <v>777.82824700000003</v>
      </c>
      <c r="I91" s="12">
        <v>797.19799799999998</v>
      </c>
      <c r="J91" s="12">
        <v>816.65374799999995</v>
      </c>
      <c r="K91" s="12">
        <v>834.97125200000005</v>
      </c>
      <c r="L91" s="12">
        <v>853.37451199999998</v>
      </c>
      <c r="M91" s="12">
        <v>871.29864499999996</v>
      </c>
      <c r="N91" s="12">
        <v>887.84918200000004</v>
      </c>
      <c r="O91" s="12">
        <v>905.37152100000003</v>
      </c>
      <c r="P91" s="12">
        <v>924.86584500000004</v>
      </c>
      <c r="Q91" s="12">
        <v>943.41625999999997</v>
      </c>
      <c r="R91" s="12">
        <v>959.74890100000005</v>
      </c>
      <c r="S91" s="12">
        <v>975.59313999999995</v>
      </c>
      <c r="T91" s="12">
        <v>992.56622300000004</v>
      </c>
      <c r="U91" s="12">
        <v>1011.283142</v>
      </c>
      <c r="V91" s="12">
        <v>1031.0466309999999</v>
      </c>
      <c r="W91" s="12">
        <v>1051.392456</v>
      </c>
      <c r="X91" s="12">
        <v>1071.9731449999999</v>
      </c>
      <c r="Y91" s="12">
        <v>1092.4376219999999</v>
      </c>
      <c r="Z91" s="12">
        <v>1114.5908199999999</v>
      </c>
      <c r="AA91" s="12">
        <v>1136.0882570000001</v>
      </c>
      <c r="AB91" s="12">
        <v>1156.7211910000001</v>
      </c>
      <c r="AC91" s="12">
        <v>1178.0904539999999</v>
      </c>
      <c r="AD91" s="12">
        <v>1200.2979740000001</v>
      </c>
      <c r="AE91" s="12">
        <v>1222.961914</v>
      </c>
      <c r="AF91" s="12">
        <v>1245.5756839999999</v>
      </c>
      <c r="AG91" s="12">
        <v>1268.754639</v>
      </c>
      <c r="AH91" s="12">
        <v>1291.8975829999999</v>
      </c>
      <c r="AI91" s="12">
        <v>1313.669922</v>
      </c>
      <c r="AJ91" s="12">
        <v>1334.686279</v>
      </c>
      <c r="AK91" s="12">
        <v>1356.5981449999999</v>
      </c>
      <c r="AL91" s="12">
        <v>1378.5928960000001</v>
      </c>
      <c r="AM91" s="8">
        <v>1.9754000000000001E-2</v>
      </c>
    </row>
    <row r="92" spans="1:39" ht="15" customHeight="1">
      <c r="A92" s="7" t="s">
        <v>299</v>
      </c>
      <c r="B92" s="10" t="s">
        <v>185</v>
      </c>
      <c r="C92" s="12">
        <v>276.85101300000002</v>
      </c>
      <c r="D92" s="12">
        <v>275.30609099999998</v>
      </c>
      <c r="E92" s="12">
        <v>284.09536700000001</v>
      </c>
      <c r="F92" s="12">
        <v>293.71542399999998</v>
      </c>
      <c r="G92" s="12">
        <v>302.40374800000001</v>
      </c>
      <c r="H92" s="12">
        <v>311.632721</v>
      </c>
      <c r="I92" s="12">
        <v>321.81964099999999</v>
      </c>
      <c r="J92" s="12">
        <v>332.15481599999998</v>
      </c>
      <c r="K92" s="12">
        <v>342.12893700000001</v>
      </c>
      <c r="L92" s="12">
        <v>352.25366200000002</v>
      </c>
      <c r="M92" s="12">
        <v>362.293182</v>
      </c>
      <c r="N92" s="12">
        <v>371.86068699999998</v>
      </c>
      <c r="O92" s="12">
        <v>381.96521000000001</v>
      </c>
      <c r="P92" s="12">
        <v>393.05792200000002</v>
      </c>
      <c r="Q92" s="12">
        <v>403.87612899999999</v>
      </c>
      <c r="R92" s="12">
        <v>413.84789999999998</v>
      </c>
      <c r="S92" s="12">
        <v>423.72640999999999</v>
      </c>
      <c r="T92" s="12">
        <v>434.23983800000002</v>
      </c>
      <c r="U92" s="12">
        <v>445.68017600000002</v>
      </c>
      <c r="V92" s="12">
        <v>457.75024400000001</v>
      </c>
      <c r="W92" s="12">
        <v>470.24911500000002</v>
      </c>
      <c r="X92" s="12">
        <v>483.02355999999997</v>
      </c>
      <c r="Y92" s="12">
        <v>495.88748199999998</v>
      </c>
      <c r="Z92" s="12">
        <v>509.62222300000002</v>
      </c>
      <c r="AA92" s="12">
        <v>523.23205600000006</v>
      </c>
      <c r="AB92" s="12">
        <v>536.613159</v>
      </c>
      <c r="AC92" s="12">
        <v>550.26422100000002</v>
      </c>
      <c r="AD92" s="12">
        <v>564.48236099999997</v>
      </c>
      <c r="AE92" s="12">
        <v>579.09069799999997</v>
      </c>
      <c r="AF92" s="12">
        <v>593.84600799999998</v>
      </c>
      <c r="AG92" s="12">
        <v>609.05371100000002</v>
      </c>
      <c r="AH92" s="12">
        <v>624.42120399999999</v>
      </c>
      <c r="AI92" s="12">
        <v>639.27966300000003</v>
      </c>
      <c r="AJ92" s="12">
        <v>653.92706299999998</v>
      </c>
      <c r="AK92" s="12">
        <v>669.19665499999996</v>
      </c>
      <c r="AL92" s="12">
        <v>684.68298300000004</v>
      </c>
      <c r="AM92" s="8">
        <v>2.7158000000000002E-2</v>
      </c>
    </row>
    <row r="93" spans="1:39" ht="15" customHeight="1">
      <c r="A93" s="7" t="s">
        <v>298</v>
      </c>
      <c r="B93" s="10" t="s">
        <v>183</v>
      </c>
      <c r="C93" s="12">
        <v>103.354073</v>
      </c>
      <c r="D93" s="12">
        <v>103.702827</v>
      </c>
      <c r="E93" s="12">
        <v>106.416527</v>
      </c>
      <c r="F93" s="12">
        <v>109.41862500000001</v>
      </c>
      <c r="G93" s="12">
        <v>112.069695</v>
      </c>
      <c r="H93" s="12">
        <v>114.901375</v>
      </c>
      <c r="I93" s="12">
        <v>118.05862399999999</v>
      </c>
      <c r="J93" s="12">
        <v>121.24588799999999</v>
      </c>
      <c r="K93" s="12">
        <v>124.28134900000001</v>
      </c>
      <c r="L93" s="12">
        <v>127.34549</v>
      </c>
      <c r="M93" s="12">
        <v>130.353882</v>
      </c>
      <c r="N93" s="12">
        <v>133.172211</v>
      </c>
      <c r="O93" s="12">
        <v>136.14991800000001</v>
      </c>
      <c r="P93" s="12">
        <v>139.43817100000001</v>
      </c>
      <c r="Q93" s="12">
        <v>142.59994499999999</v>
      </c>
      <c r="R93" s="12">
        <v>145.44198600000001</v>
      </c>
      <c r="S93" s="12">
        <v>148.222824</v>
      </c>
      <c r="T93" s="12">
        <v>151.18751499999999</v>
      </c>
      <c r="U93" s="12">
        <v>154.430511</v>
      </c>
      <c r="V93" s="12">
        <v>157.84761</v>
      </c>
      <c r="W93" s="12">
        <v>161.36889600000001</v>
      </c>
      <c r="X93" s="12">
        <v>164.94165000000001</v>
      </c>
      <c r="Y93" s="12">
        <v>168.51066599999999</v>
      </c>
      <c r="Z93" s="12">
        <v>172.366623</v>
      </c>
      <c r="AA93" s="12">
        <v>176.138184</v>
      </c>
      <c r="AB93" s="12">
        <v>179.792374</v>
      </c>
      <c r="AC93" s="12">
        <v>182.915527</v>
      </c>
      <c r="AD93" s="12">
        <v>186.15954600000001</v>
      </c>
      <c r="AE93" s="12">
        <v>189.46502699999999</v>
      </c>
      <c r="AF93" s="12">
        <v>192.753693</v>
      </c>
      <c r="AG93" s="12">
        <v>196.12008700000001</v>
      </c>
      <c r="AH93" s="12">
        <v>199.47157300000001</v>
      </c>
      <c r="AI93" s="12">
        <v>202.60325599999999</v>
      </c>
      <c r="AJ93" s="12">
        <v>205.61004600000001</v>
      </c>
      <c r="AK93" s="12">
        <v>208.74501000000001</v>
      </c>
      <c r="AL93" s="12">
        <v>211.88343800000001</v>
      </c>
      <c r="AM93" s="8">
        <v>2.1236999999999999E-2</v>
      </c>
    </row>
    <row r="94" spans="1:39" ht="15" customHeight="1">
      <c r="A94" s="7" t="s">
        <v>297</v>
      </c>
      <c r="B94" s="10" t="s">
        <v>276</v>
      </c>
      <c r="C94" s="12">
        <v>151.04750100000001</v>
      </c>
      <c r="D94" s="12">
        <v>155.760986</v>
      </c>
      <c r="E94" s="12">
        <v>161.220123</v>
      </c>
      <c r="F94" s="12">
        <v>166.89591999999999</v>
      </c>
      <c r="G94" s="12">
        <v>172.41229200000001</v>
      </c>
      <c r="H94" s="12">
        <v>177.928528</v>
      </c>
      <c r="I94" s="12">
        <v>183.47067300000001</v>
      </c>
      <c r="J94" s="12">
        <v>189.182816</v>
      </c>
      <c r="K94" s="12">
        <v>195.080521</v>
      </c>
      <c r="L94" s="12">
        <v>201.155563</v>
      </c>
      <c r="M94" s="12">
        <v>207.37934899999999</v>
      </c>
      <c r="N94" s="12">
        <v>213.72820999999999</v>
      </c>
      <c r="O94" s="12">
        <v>220.327225</v>
      </c>
      <c r="P94" s="12">
        <v>227.196899</v>
      </c>
      <c r="Q94" s="12">
        <v>234.37612899999999</v>
      </c>
      <c r="R94" s="12">
        <v>241.88649000000001</v>
      </c>
      <c r="S94" s="12">
        <v>249.63220200000001</v>
      </c>
      <c r="T94" s="12">
        <v>257.653839</v>
      </c>
      <c r="U94" s="12">
        <v>266.009094</v>
      </c>
      <c r="V94" s="12">
        <v>274.71762100000001</v>
      </c>
      <c r="W94" s="12">
        <v>283.76058999999998</v>
      </c>
      <c r="X94" s="12">
        <v>293.046783</v>
      </c>
      <c r="Y94" s="12">
        <v>302.64883400000002</v>
      </c>
      <c r="Z94" s="12">
        <v>312.61099200000001</v>
      </c>
      <c r="AA94" s="12">
        <v>322.957245</v>
      </c>
      <c r="AB94" s="12">
        <v>333.18646200000001</v>
      </c>
      <c r="AC94" s="12">
        <v>344.39575200000002</v>
      </c>
      <c r="AD94" s="12">
        <v>356.04092400000002</v>
      </c>
      <c r="AE94" s="12">
        <v>368.13970899999998</v>
      </c>
      <c r="AF94" s="12">
        <v>380.71063199999998</v>
      </c>
      <c r="AG94" s="12">
        <v>393.77282700000001</v>
      </c>
      <c r="AH94" s="12">
        <v>407.34643599999998</v>
      </c>
      <c r="AI94" s="12">
        <v>421.452179</v>
      </c>
      <c r="AJ94" s="12">
        <v>436.11196899999999</v>
      </c>
      <c r="AK94" s="12">
        <v>451.34823599999999</v>
      </c>
      <c r="AL94" s="12">
        <v>467.184753</v>
      </c>
      <c r="AM94" s="8">
        <v>3.2833000000000001E-2</v>
      </c>
    </row>
    <row r="95" spans="1:39" ht="15" customHeight="1">
      <c r="A95" s="7" t="s">
        <v>296</v>
      </c>
      <c r="B95" s="10" t="s">
        <v>271</v>
      </c>
      <c r="C95" s="12">
        <v>154.98753400000001</v>
      </c>
      <c r="D95" s="12">
        <v>160.875687</v>
      </c>
      <c r="E95" s="12">
        <v>167.56951900000001</v>
      </c>
      <c r="F95" s="12">
        <v>175.026184</v>
      </c>
      <c r="G95" s="12">
        <v>182.69682299999999</v>
      </c>
      <c r="H95" s="12">
        <v>190.56564299999999</v>
      </c>
      <c r="I95" s="12">
        <v>198.63587999999999</v>
      </c>
      <c r="J95" s="12">
        <v>206.91265899999999</v>
      </c>
      <c r="K95" s="12">
        <v>215.47439600000001</v>
      </c>
      <c r="L95" s="12">
        <v>224.32939099999999</v>
      </c>
      <c r="M95" s="12">
        <v>233.37475599999999</v>
      </c>
      <c r="N95" s="12">
        <v>242.72193899999999</v>
      </c>
      <c r="O95" s="12">
        <v>252.378601</v>
      </c>
      <c r="P95" s="12">
        <v>262.39218099999999</v>
      </c>
      <c r="Q95" s="12">
        <v>272.65631100000002</v>
      </c>
      <c r="R95" s="12">
        <v>283.43313599999999</v>
      </c>
      <c r="S95" s="12">
        <v>294.58425899999997</v>
      </c>
      <c r="T95" s="12">
        <v>306.08019999999999</v>
      </c>
      <c r="U95" s="12">
        <v>318.00573700000001</v>
      </c>
      <c r="V95" s="12">
        <v>330.376373</v>
      </c>
      <c r="W95" s="12">
        <v>343.207764</v>
      </c>
      <c r="X95" s="12">
        <v>356.57229599999999</v>
      </c>
      <c r="Y95" s="12">
        <v>370.217804</v>
      </c>
      <c r="Z95" s="12">
        <v>384.65783699999997</v>
      </c>
      <c r="AA95" s="12">
        <v>399.62567100000001</v>
      </c>
      <c r="AB95" s="12">
        <v>415.01574699999998</v>
      </c>
      <c r="AC95" s="12">
        <v>431.76828</v>
      </c>
      <c r="AD95" s="12">
        <v>449.22714200000001</v>
      </c>
      <c r="AE95" s="12">
        <v>467.42248499999999</v>
      </c>
      <c r="AF95" s="12">
        <v>486.38552900000002</v>
      </c>
      <c r="AG95" s="12">
        <v>506.14883400000002</v>
      </c>
      <c r="AH95" s="12">
        <v>526.74670400000002</v>
      </c>
      <c r="AI95" s="12">
        <v>548.21423300000004</v>
      </c>
      <c r="AJ95" s="12">
        <v>570.58862299999998</v>
      </c>
      <c r="AK95" s="12">
        <v>593.90863000000002</v>
      </c>
      <c r="AL95" s="12">
        <v>618.21417199999996</v>
      </c>
      <c r="AM95" s="8">
        <v>4.0388E-2</v>
      </c>
    </row>
    <row r="96" spans="1:39" ht="15" customHeight="1">
      <c r="A96" s="7" t="s">
        <v>295</v>
      </c>
      <c r="B96" s="10" t="s">
        <v>266</v>
      </c>
      <c r="C96" s="12">
        <v>232.20036300000001</v>
      </c>
      <c r="D96" s="12">
        <v>239.297775</v>
      </c>
      <c r="E96" s="12">
        <v>250.11369300000001</v>
      </c>
      <c r="F96" s="12">
        <v>262.32586700000002</v>
      </c>
      <c r="G96" s="12">
        <v>275.02999899999998</v>
      </c>
      <c r="H96" s="12">
        <v>288.37063599999999</v>
      </c>
      <c r="I96" s="12">
        <v>302.04418900000002</v>
      </c>
      <c r="J96" s="12">
        <v>316.059326</v>
      </c>
      <c r="K96" s="12">
        <v>330.57034299999998</v>
      </c>
      <c r="L96" s="12">
        <v>345.45391799999999</v>
      </c>
      <c r="M96" s="12">
        <v>360.49353000000002</v>
      </c>
      <c r="N96" s="12">
        <v>376.05737299999998</v>
      </c>
      <c r="O96" s="12">
        <v>392.19311499999998</v>
      </c>
      <c r="P96" s="12">
        <v>408.83017000000001</v>
      </c>
      <c r="Q96" s="12">
        <v>426.04040500000002</v>
      </c>
      <c r="R96" s="12">
        <v>444.10775799999999</v>
      </c>
      <c r="S96" s="12">
        <v>462.95806900000002</v>
      </c>
      <c r="T96" s="12">
        <v>482.46707199999997</v>
      </c>
      <c r="U96" s="12">
        <v>502.73861699999998</v>
      </c>
      <c r="V96" s="12">
        <v>523.73016399999995</v>
      </c>
      <c r="W96" s="12">
        <v>545.74383499999999</v>
      </c>
      <c r="X96" s="12">
        <v>568.83129899999994</v>
      </c>
      <c r="Y96" s="12">
        <v>592.85772699999995</v>
      </c>
      <c r="Z96" s="12">
        <v>618.21655299999998</v>
      </c>
      <c r="AA96" s="12">
        <v>644.70538299999998</v>
      </c>
      <c r="AB96" s="12">
        <v>671.33776899999998</v>
      </c>
      <c r="AC96" s="12">
        <v>701.12194799999997</v>
      </c>
      <c r="AD96" s="12">
        <v>732.28881799999999</v>
      </c>
      <c r="AE96" s="12">
        <v>764.90325900000005</v>
      </c>
      <c r="AF96" s="12">
        <v>799.03301999999996</v>
      </c>
      <c r="AG96" s="12">
        <v>834.74902299999997</v>
      </c>
      <c r="AH96" s="12">
        <v>872.12573199999997</v>
      </c>
      <c r="AI96" s="12">
        <v>911.24047900000005</v>
      </c>
      <c r="AJ96" s="12">
        <v>952.17541500000004</v>
      </c>
      <c r="AK96" s="12">
        <v>995.01519800000005</v>
      </c>
      <c r="AL96" s="12">
        <v>1039.849365</v>
      </c>
      <c r="AM96" s="8">
        <v>4.4157000000000002E-2</v>
      </c>
    </row>
    <row r="97" spans="1:39" ht="15" customHeight="1">
      <c r="A97" s="7" t="s">
        <v>294</v>
      </c>
      <c r="B97" s="10" t="s">
        <v>261</v>
      </c>
      <c r="C97" s="12">
        <v>1224.850342</v>
      </c>
      <c r="D97" s="12">
        <v>1264.6793210000001</v>
      </c>
      <c r="E97" s="12">
        <v>1304.8035890000001</v>
      </c>
      <c r="F97" s="12">
        <v>1345.5264890000001</v>
      </c>
      <c r="G97" s="12">
        <v>1387.0766599999999</v>
      </c>
      <c r="H97" s="12">
        <v>1429.8579099999999</v>
      </c>
      <c r="I97" s="12">
        <v>1473.4580080000001</v>
      </c>
      <c r="J97" s="12">
        <v>1518.2642820000001</v>
      </c>
      <c r="K97" s="12">
        <v>1564.474365</v>
      </c>
      <c r="L97" s="12">
        <v>1611.820068</v>
      </c>
      <c r="M97" s="12">
        <v>1659.6820070000001</v>
      </c>
      <c r="N97" s="12">
        <v>1708.4077150000001</v>
      </c>
      <c r="O97" s="12">
        <v>1757.888428</v>
      </c>
      <c r="P97" s="12">
        <v>1808.526001</v>
      </c>
      <c r="Q97" s="12">
        <v>1859.7653809999999</v>
      </c>
      <c r="R97" s="12">
        <v>1911.537842</v>
      </c>
      <c r="S97" s="12">
        <v>1965.3454589999999</v>
      </c>
      <c r="T97" s="12">
        <v>2020.466064</v>
      </c>
      <c r="U97" s="12">
        <v>2076.9711910000001</v>
      </c>
      <c r="V97" s="12">
        <v>2134.8635250000002</v>
      </c>
      <c r="W97" s="12">
        <v>2194.6159670000002</v>
      </c>
      <c r="X97" s="12">
        <v>2256.4379880000001</v>
      </c>
      <c r="Y97" s="12">
        <v>2319.7702640000002</v>
      </c>
      <c r="Z97" s="12">
        <v>2385.1240229999999</v>
      </c>
      <c r="AA97" s="12">
        <v>2452.2084960000002</v>
      </c>
      <c r="AB97" s="12">
        <v>2519.0615229999999</v>
      </c>
      <c r="AC97" s="12">
        <v>2590.0502929999998</v>
      </c>
      <c r="AD97" s="12">
        <v>2663.163818</v>
      </c>
      <c r="AE97" s="12">
        <v>2738.4648440000001</v>
      </c>
      <c r="AF97" s="12">
        <v>2816.0200199999999</v>
      </c>
      <c r="AG97" s="12">
        <v>2895.8959960000002</v>
      </c>
      <c r="AH97" s="12">
        <v>2978.163818</v>
      </c>
      <c r="AI97" s="12">
        <v>3062.8942870000001</v>
      </c>
      <c r="AJ97" s="12">
        <v>3150.1633299999999</v>
      </c>
      <c r="AK97" s="12">
        <v>3240.0446780000002</v>
      </c>
      <c r="AL97" s="12">
        <v>3332.6191410000001</v>
      </c>
      <c r="AM97" s="8">
        <v>2.8908E-2</v>
      </c>
    </row>
    <row r="98" spans="1:39" ht="15" customHeight="1">
      <c r="A98" s="7" t="s">
        <v>293</v>
      </c>
      <c r="B98" s="10" t="s">
        <v>256</v>
      </c>
      <c r="C98" s="12">
        <v>154.941879</v>
      </c>
      <c r="D98" s="12">
        <v>163.10762</v>
      </c>
      <c r="E98" s="12">
        <v>172.261978</v>
      </c>
      <c r="F98" s="12">
        <v>181.97311400000001</v>
      </c>
      <c r="G98" s="12">
        <v>191.92976400000001</v>
      </c>
      <c r="H98" s="12">
        <v>202.04797400000001</v>
      </c>
      <c r="I98" s="12">
        <v>212.774811</v>
      </c>
      <c r="J98" s="12">
        <v>223.93885800000001</v>
      </c>
      <c r="K98" s="12">
        <v>235.817657</v>
      </c>
      <c r="L98" s="12">
        <v>248.23065199999999</v>
      </c>
      <c r="M98" s="12">
        <v>261.20907599999998</v>
      </c>
      <c r="N98" s="12">
        <v>274.95697000000001</v>
      </c>
      <c r="O98" s="12">
        <v>289.63806199999999</v>
      </c>
      <c r="P98" s="12">
        <v>305.29580700000002</v>
      </c>
      <c r="Q98" s="12">
        <v>321.79440299999999</v>
      </c>
      <c r="R98" s="12">
        <v>339.08737200000002</v>
      </c>
      <c r="S98" s="12">
        <v>357.34548999999998</v>
      </c>
      <c r="T98" s="12">
        <v>376.46203600000001</v>
      </c>
      <c r="U98" s="12">
        <v>397.21997099999999</v>
      </c>
      <c r="V98" s="12">
        <v>418.726471</v>
      </c>
      <c r="W98" s="12">
        <v>441.33779900000002</v>
      </c>
      <c r="X98" s="12">
        <v>465.15972900000003</v>
      </c>
      <c r="Y98" s="12">
        <v>490.114349</v>
      </c>
      <c r="Z98" s="12">
        <v>516.70135500000004</v>
      </c>
      <c r="AA98" s="12">
        <v>544.53460700000005</v>
      </c>
      <c r="AB98" s="12">
        <v>573.739014</v>
      </c>
      <c r="AC98" s="12">
        <v>605.351135</v>
      </c>
      <c r="AD98" s="12">
        <v>638.72351100000003</v>
      </c>
      <c r="AE98" s="12">
        <v>673.95507799999996</v>
      </c>
      <c r="AF98" s="12">
        <v>711.14996299999996</v>
      </c>
      <c r="AG98" s="12">
        <v>750.418091</v>
      </c>
      <c r="AH98" s="12">
        <v>791.87591599999996</v>
      </c>
      <c r="AI98" s="12">
        <v>835.64660600000002</v>
      </c>
      <c r="AJ98" s="12">
        <v>881.85949700000003</v>
      </c>
      <c r="AK98" s="12">
        <v>930.65191700000003</v>
      </c>
      <c r="AL98" s="12">
        <v>982.16870100000006</v>
      </c>
      <c r="AM98" s="8">
        <v>5.4224000000000001E-2</v>
      </c>
    </row>
    <row r="99" spans="1:39" ht="15" customHeight="1">
      <c r="A99" s="7" t="s">
        <v>292</v>
      </c>
      <c r="B99" s="10" t="s">
        <v>251</v>
      </c>
      <c r="C99" s="12">
        <v>328.95593300000002</v>
      </c>
      <c r="D99" s="12">
        <v>345.89102200000002</v>
      </c>
      <c r="E99" s="12">
        <v>363.735657</v>
      </c>
      <c r="F99" s="12">
        <v>382.53033399999998</v>
      </c>
      <c r="G99" s="12">
        <v>402.50451700000002</v>
      </c>
      <c r="H99" s="12">
        <v>423.63980099999998</v>
      </c>
      <c r="I99" s="12">
        <v>446.24887100000001</v>
      </c>
      <c r="J99" s="12">
        <v>469.90661599999999</v>
      </c>
      <c r="K99" s="12">
        <v>494.5224</v>
      </c>
      <c r="L99" s="12">
        <v>520.058716</v>
      </c>
      <c r="M99" s="12">
        <v>546.56372099999999</v>
      </c>
      <c r="N99" s="12">
        <v>573.97357199999999</v>
      </c>
      <c r="O99" s="12">
        <v>601.95471199999997</v>
      </c>
      <c r="P99" s="12">
        <v>631.21557600000006</v>
      </c>
      <c r="Q99" s="12">
        <v>661.65948500000002</v>
      </c>
      <c r="R99" s="12">
        <v>693.12487799999997</v>
      </c>
      <c r="S99" s="12">
        <v>726.13324</v>
      </c>
      <c r="T99" s="12">
        <v>759.93151899999998</v>
      </c>
      <c r="U99" s="12">
        <v>794.51513699999998</v>
      </c>
      <c r="V99" s="12">
        <v>830.787598</v>
      </c>
      <c r="W99" s="12">
        <v>868.76336700000002</v>
      </c>
      <c r="X99" s="12">
        <v>908.66137700000002</v>
      </c>
      <c r="Y99" s="12">
        <v>948.73290999999995</v>
      </c>
      <c r="Z99" s="12">
        <v>989.80218500000001</v>
      </c>
      <c r="AA99" s="12">
        <v>1033.102539</v>
      </c>
      <c r="AB99" s="12">
        <v>1073.1220699999999</v>
      </c>
      <c r="AC99" s="12">
        <v>1120.7222899999999</v>
      </c>
      <c r="AD99" s="12">
        <v>1170.568237</v>
      </c>
      <c r="AE99" s="12">
        <v>1222.7687989999999</v>
      </c>
      <c r="AF99" s="12">
        <v>1277.4375</v>
      </c>
      <c r="AG99" s="12">
        <v>1334.694336</v>
      </c>
      <c r="AH99" s="12">
        <v>1394.663818</v>
      </c>
      <c r="AI99" s="12">
        <v>1457.4780270000001</v>
      </c>
      <c r="AJ99" s="12">
        <v>1523.273682</v>
      </c>
      <c r="AK99" s="12">
        <v>1592.196289</v>
      </c>
      <c r="AL99" s="12">
        <v>1664.3967290000001</v>
      </c>
      <c r="AM99" s="8">
        <v>4.7293000000000002E-2</v>
      </c>
    </row>
    <row r="100" spans="1:39" ht="15" customHeight="1">
      <c r="A100" s="7" t="s">
        <v>291</v>
      </c>
      <c r="B100" s="10" t="s">
        <v>246</v>
      </c>
      <c r="C100" s="12">
        <v>254.24693300000001</v>
      </c>
      <c r="D100" s="12">
        <v>259.49737499999998</v>
      </c>
      <c r="E100" s="12">
        <v>268.21322600000002</v>
      </c>
      <c r="F100" s="12">
        <v>277.83090199999998</v>
      </c>
      <c r="G100" s="12">
        <v>287.53460699999999</v>
      </c>
      <c r="H100" s="12">
        <v>297.14239500000002</v>
      </c>
      <c r="I100" s="12">
        <v>306.58373999999998</v>
      </c>
      <c r="J100" s="12">
        <v>316.38253800000001</v>
      </c>
      <c r="K100" s="12">
        <v>326.64855999999997</v>
      </c>
      <c r="L100" s="12">
        <v>337.29748499999999</v>
      </c>
      <c r="M100" s="12">
        <v>348.69415300000003</v>
      </c>
      <c r="N100" s="12">
        <v>359.96539300000001</v>
      </c>
      <c r="O100" s="12">
        <v>371.48941000000002</v>
      </c>
      <c r="P100" s="12">
        <v>383.48913599999997</v>
      </c>
      <c r="Q100" s="12">
        <v>395.90603599999997</v>
      </c>
      <c r="R100" s="12">
        <v>408.941711</v>
      </c>
      <c r="S100" s="12">
        <v>422.787781</v>
      </c>
      <c r="T100" s="12">
        <v>437.28015099999999</v>
      </c>
      <c r="U100" s="12">
        <v>452.21051</v>
      </c>
      <c r="V100" s="12">
        <v>467.48388699999998</v>
      </c>
      <c r="W100" s="12">
        <v>482.84234600000002</v>
      </c>
      <c r="X100" s="12">
        <v>498.28869600000002</v>
      </c>
      <c r="Y100" s="12">
        <v>513.81976299999997</v>
      </c>
      <c r="Z100" s="12">
        <v>529.67120399999999</v>
      </c>
      <c r="AA100" s="12">
        <v>545.78241000000003</v>
      </c>
      <c r="AB100" s="12">
        <v>558.88397199999997</v>
      </c>
      <c r="AC100" s="12">
        <v>577.24292000000003</v>
      </c>
      <c r="AD100" s="12">
        <v>596.29907200000002</v>
      </c>
      <c r="AE100" s="12">
        <v>616.07946800000002</v>
      </c>
      <c r="AF100" s="12">
        <v>636.61157200000002</v>
      </c>
      <c r="AG100" s="12">
        <v>657.924622</v>
      </c>
      <c r="AH100" s="12">
        <v>680.04840100000001</v>
      </c>
      <c r="AI100" s="12">
        <v>703.01409899999999</v>
      </c>
      <c r="AJ100" s="12">
        <v>726.85455300000001</v>
      </c>
      <c r="AK100" s="12">
        <v>751.60296600000004</v>
      </c>
      <c r="AL100" s="12">
        <v>777.29461700000002</v>
      </c>
      <c r="AM100" s="8">
        <v>3.2793000000000003E-2</v>
      </c>
    </row>
    <row r="101" spans="1:39" ht="15" customHeight="1">
      <c r="A101" s="7" t="s">
        <v>290</v>
      </c>
      <c r="B101" s="10" t="s">
        <v>241</v>
      </c>
      <c r="C101" s="12">
        <v>610.88220200000001</v>
      </c>
      <c r="D101" s="12">
        <v>652.82135000000005</v>
      </c>
      <c r="E101" s="12">
        <v>695.11535600000002</v>
      </c>
      <c r="F101" s="12">
        <v>738.77002000000005</v>
      </c>
      <c r="G101" s="12">
        <v>785.72961399999997</v>
      </c>
      <c r="H101" s="12">
        <v>834.56127900000001</v>
      </c>
      <c r="I101" s="12">
        <v>885.84570299999996</v>
      </c>
      <c r="J101" s="12">
        <v>939.54162599999995</v>
      </c>
      <c r="K101" s="12">
        <v>996.50573699999995</v>
      </c>
      <c r="L101" s="12">
        <v>1055.041504</v>
      </c>
      <c r="M101" s="12">
        <v>1114.795044</v>
      </c>
      <c r="N101" s="12">
        <v>1176.593018</v>
      </c>
      <c r="O101" s="12">
        <v>1241.036865</v>
      </c>
      <c r="P101" s="12">
        <v>1306.7132570000001</v>
      </c>
      <c r="Q101" s="12">
        <v>1371.7264399999999</v>
      </c>
      <c r="R101" s="12">
        <v>1444.453857</v>
      </c>
      <c r="S101" s="12">
        <v>1519.096802</v>
      </c>
      <c r="T101" s="12">
        <v>1593.6915280000001</v>
      </c>
      <c r="U101" s="12">
        <v>1672.6673579999999</v>
      </c>
      <c r="V101" s="12">
        <v>1753.258423</v>
      </c>
      <c r="W101" s="12">
        <v>1837.650513</v>
      </c>
      <c r="X101" s="12">
        <v>1925.822754</v>
      </c>
      <c r="Y101" s="12">
        <v>2015.880737</v>
      </c>
      <c r="Z101" s="12">
        <v>2111.3083499999998</v>
      </c>
      <c r="AA101" s="12">
        <v>2206.9201659999999</v>
      </c>
      <c r="AB101" s="12">
        <v>2285.196289</v>
      </c>
      <c r="AC101" s="12">
        <v>2381.2570799999999</v>
      </c>
      <c r="AD101" s="12">
        <v>2481.4685060000002</v>
      </c>
      <c r="AE101" s="12">
        <v>2586.0107419999999</v>
      </c>
      <c r="AF101" s="12">
        <v>2695.070068</v>
      </c>
      <c r="AG101" s="12">
        <v>2808.843018</v>
      </c>
      <c r="AH101" s="12">
        <v>2927.532471</v>
      </c>
      <c r="AI101" s="12">
        <v>3051.3520509999998</v>
      </c>
      <c r="AJ101" s="12">
        <v>3180.5219729999999</v>
      </c>
      <c r="AK101" s="12">
        <v>3315.275635</v>
      </c>
      <c r="AL101" s="12">
        <v>3455.8535160000001</v>
      </c>
      <c r="AM101" s="8">
        <v>5.0236000000000003E-2</v>
      </c>
    </row>
    <row r="102" spans="1:39" ht="15" customHeight="1">
      <c r="A102" s="7" t="s">
        <v>289</v>
      </c>
      <c r="B102" s="10" t="s">
        <v>236</v>
      </c>
      <c r="C102" s="12">
        <v>289.63296500000001</v>
      </c>
      <c r="D102" s="12">
        <v>298.03015099999999</v>
      </c>
      <c r="E102" s="12">
        <v>304.63174400000003</v>
      </c>
      <c r="F102" s="12">
        <v>310.60320999999999</v>
      </c>
      <c r="G102" s="12">
        <v>316.56106599999998</v>
      </c>
      <c r="H102" s="12">
        <v>322.55999800000001</v>
      </c>
      <c r="I102" s="12">
        <v>328.66305499999999</v>
      </c>
      <c r="J102" s="12">
        <v>334.78781099999998</v>
      </c>
      <c r="K102" s="12">
        <v>340.89645400000001</v>
      </c>
      <c r="L102" s="12">
        <v>347.10180700000001</v>
      </c>
      <c r="M102" s="12">
        <v>353.38324</v>
      </c>
      <c r="N102" s="12">
        <v>359.42205799999999</v>
      </c>
      <c r="O102" s="12">
        <v>365.565674</v>
      </c>
      <c r="P102" s="12">
        <v>371.98004200000003</v>
      </c>
      <c r="Q102" s="12">
        <v>378.44070399999998</v>
      </c>
      <c r="R102" s="12">
        <v>384.78234900000001</v>
      </c>
      <c r="S102" s="12">
        <v>391.37441999999999</v>
      </c>
      <c r="T102" s="12">
        <v>398.18267800000001</v>
      </c>
      <c r="U102" s="12">
        <v>404.95886200000001</v>
      </c>
      <c r="V102" s="12">
        <v>411.59478799999999</v>
      </c>
      <c r="W102" s="12">
        <v>418.17776500000002</v>
      </c>
      <c r="X102" s="12">
        <v>424.67843599999998</v>
      </c>
      <c r="Y102" s="12">
        <v>430.93142699999999</v>
      </c>
      <c r="Z102" s="12">
        <v>437.10983299999998</v>
      </c>
      <c r="AA102" s="12">
        <v>443.65121499999998</v>
      </c>
      <c r="AB102" s="12">
        <v>452.05123900000001</v>
      </c>
      <c r="AC102" s="12">
        <v>459.80175800000001</v>
      </c>
      <c r="AD102" s="12">
        <v>467.702789</v>
      </c>
      <c r="AE102" s="12">
        <v>475.75723299999999</v>
      </c>
      <c r="AF102" s="12">
        <v>483.96801799999997</v>
      </c>
      <c r="AG102" s="12">
        <v>492.33828699999998</v>
      </c>
      <c r="AH102" s="12">
        <v>500.87106299999999</v>
      </c>
      <c r="AI102" s="12">
        <v>509.56964099999999</v>
      </c>
      <c r="AJ102" s="12">
        <v>518.43725600000005</v>
      </c>
      <c r="AK102" s="12">
        <v>527.47717299999999</v>
      </c>
      <c r="AL102" s="12">
        <v>536.69274900000005</v>
      </c>
      <c r="AM102" s="8">
        <v>1.7451000000000001E-2</v>
      </c>
    </row>
    <row r="103" spans="1:39" ht="15" customHeight="1">
      <c r="A103" s="7" t="s">
        <v>288</v>
      </c>
      <c r="B103" s="10" t="s">
        <v>231</v>
      </c>
      <c r="C103" s="12">
        <v>380.776184</v>
      </c>
      <c r="D103" s="12">
        <v>403.29244999999997</v>
      </c>
      <c r="E103" s="12">
        <v>427.29110700000001</v>
      </c>
      <c r="F103" s="12">
        <v>452.09191900000002</v>
      </c>
      <c r="G103" s="12">
        <v>478.08239700000001</v>
      </c>
      <c r="H103" s="12">
        <v>505.34197999999998</v>
      </c>
      <c r="I103" s="12">
        <v>533.73925799999995</v>
      </c>
      <c r="J103" s="12">
        <v>563.46197500000005</v>
      </c>
      <c r="K103" s="12">
        <v>594.58471699999996</v>
      </c>
      <c r="L103" s="12">
        <v>627.05780000000004</v>
      </c>
      <c r="M103" s="12">
        <v>661.29083300000002</v>
      </c>
      <c r="N103" s="12">
        <v>696.50079300000004</v>
      </c>
      <c r="O103" s="12">
        <v>733.76000999999997</v>
      </c>
      <c r="P103" s="12">
        <v>772.98913600000003</v>
      </c>
      <c r="Q103" s="12">
        <v>813.57043499999997</v>
      </c>
      <c r="R103" s="12">
        <v>856.37316899999996</v>
      </c>
      <c r="S103" s="12">
        <v>901.52923599999997</v>
      </c>
      <c r="T103" s="12">
        <v>948.64471400000002</v>
      </c>
      <c r="U103" s="12">
        <v>998.06256099999996</v>
      </c>
      <c r="V103" s="12">
        <v>1050.2423100000001</v>
      </c>
      <c r="W103" s="12">
        <v>1105.150635</v>
      </c>
      <c r="X103" s="12">
        <v>1162.8704829999999</v>
      </c>
      <c r="Y103" s="12">
        <v>1222.9490969999999</v>
      </c>
      <c r="Z103" s="12">
        <v>1286.7216800000001</v>
      </c>
      <c r="AA103" s="12">
        <v>1353.734009</v>
      </c>
      <c r="AB103" s="12">
        <v>1433.2655030000001</v>
      </c>
      <c r="AC103" s="12">
        <v>1508.7978519999999</v>
      </c>
      <c r="AD103" s="12">
        <v>1588.3946530000001</v>
      </c>
      <c r="AE103" s="12">
        <v>1672.2779539999999</v>
      </c>
      <c r="AF103" s="12">
        <v>1760.6813959999999</v>
      </c>
      <c r="AG103" s="12">
        <v>1853.8516850000001</v>
      </c>
      <c r="AH103" s="12">
        <v>1952.049561</v>
      </c>
      <c r="AI103" s="12">
        <v>2055.548828</v>
      </c>
      <c r="AJ103" s="12">
        <v>2164.6408689999998</v>
      </c>
      <c r="AK103" s="12">
        <v>2279.630615</v>
      </c>
      <c r="AL103" s="12">
        <v>2400.841797</v>
      </c>
      <c r="AM103" s="8">
        <v>5.3869E-2</v>
      </c>
    </row>
    <row r="104" spans="1:39" ht="15" customHeight="1">
      <c r="A104" s="7" t="s">
        <v>287</v>
      </c>
      <c r="B104" s="10" t="s">
        <v>226</v>
      </c>
      <c r="C104" s="12">
        <v>165.08012400000001</v>
      </c>
      <c r="D104" s="12">
        <v>178.03836100000001</v>
      </c>
      <c r="E104" s="12">
        <v>191.09986900000001</v>
      </c>
      <c r="F104" s="12">
        <v>204.92222599999999</v>
      </c>
      <c r="G104" s="12">
        <v>219.71246300000001</v>
      </c>
      <c r="H104" s="12">
        <v>235.02572599999999</v>
      </c>
      <c r="I104" s="12">
        <v>251.01144400000001</v>
      </c>
      <c r="J104" s="12">
        <v>267.84835800000002</v>
      </c>
      <c r="K104" s="12">
        <v>285.31924400000003</v>
      </c>
      <c r="L104" s="12">
        <v>303.04110700000001</v>
      </c>
      <c r="M104" s="12">
        <v>321.27694700000001</v>
      </c>
      <c r="N104" s="12">
        <v>340.461884</v>
      </c>
      <c r="O104" s="12">
        <v>360.694885</v>
      </c>
      <c r="P104" s="12">
        <v>381.99740600000001</v>
      </c>
      <c r="Q104" s="12">
        <v>404.39279199999999</v>
      </c>
      <c r="R104" s="12">
        <v>427.82583599999998</v>
      </c>
      <c r="S104" s="12">
        <v>452.43103000000002</v>
      </c>
      <c r="T104" s="12">
        <v>478.33743299999998</v>
      </c>
      <c r="U104" s="12">
        <v>505.624664</v>
      </c>
      <c r="V104" s="12">
        <v>534.24823000000004</v>
      </c>
      <c r="W104" s="12">
        <v>564.45233199999996</v>
      </c>
      <c r="X104" s="12">
        <v>596.31146200000001</v>
      </c>
      <c r="Y104" s="12">
        <v>629.86554000000001</v>
      </c>
      <c r="Z104" s="12">
        <v>665.15289299999995</v>
      </c>
      <c r="AA104" s="12">
        <v>702.32495100000006</v>
      </c>
      <c r="AB104" s="12">
        <v>746.614014</v>
      </c>
      <c r="AC104" s="12">
        <v>788.87097200000005</v>
      </c>
      <c r="AD104" s="12">
        <v>833.626892</v>
      </c>
      <c r="AE104" s="12">
        <v>881.03417999999999</v>
      </c>
      <c r="AF104" s="12">
        <v>931.254639</v>
      </c>
      <c r="AG104" s="12">
        <v>984.45959500000004</v>
      </c>
      <c r="AH104" s="12">
        <v>1040.8323969999999</v>
      </c>
      <c r="AI104" s="12">
        <v>1100.5668949999999</v>
      </c>
      <c r="AJ104" s="12">
        <v>1163.869263</v>
      </c>
      <c r="AK104" s="12">
        <v>1230.9586179999999</v>
      </c>
      <c r="AL104" s="12">
        <v>1302.0683590000001</v>
      </c>
      <c r="AM104" s="8">
        <v>6.0267000000000001E-2</v>
      </c>
    </row>
    <row r="105" spans="1:39" ht="15" customHeight="1">
      <c r="A105" s="7" t="s">
        <v>286</v>
      </c>
      <c r="B105" s="10" t="s">
        <v>221</v>
      </c>
      <c r="C105" s="12">
        <v>161.21173099999999</v>
      </c>
      <c r="D105" s="12">
        <v>167.597137</v>
      </c>
      <c r="E105" s="12">
        <v>174.52560399999999</v>
      </c>
      <c r="F105" s="12">
        <v>181.42559800000001</v>
      </c>
      <c r="G105" s="12">
        <v>188.38940400000001</v>
      </c>
      <c r="H105" s="12">
        <v>195.36253400000001</v>
      </c>
      <c r="I105" s="12">
        <v>202.512619</v>
      </c>
      <c r="J105" s="12">
        <v>209.678223</v>
      </c>
      <c r="K105" s="12">
        <v>217.04173299999999</v>
      </c>
      <c r="L105" s="12">
        <v>224.64643899999999</v>
      </c>
      <c r="M105" s="12">
        <v>232.547256</v>
      </c>
      <c r="N105" s="12">
        <v>240.60566700000001</v>
      </c>
      <c r="O105" s="12">
        <v>248.84974700000001</v>
      </c>
      <c r="P105" s="12">
        <v>257.33694500000001</v>
      </c>
      <c r="Q105" s="12">
        <v>266.04614299999997</v>
      </c>
      <c r="R105" s="12">
        <v>275.16778599999998</v>
      </c>
      <c r="S105" s="12">
        <v>284.770355</v>
      </c>
      <c r="T105" s="12">
        <v>295.00238000000002</v>
      </c>
      <c r="U105" s="12">
        <v>305.91982999999999</v>
      </c>
      <c r="V105" s="12">
        <v>317.51547199999999</v>
      </c>
      <c r="W105" s="12">
        <v>329.49612400000001</v>
      </c>
      <c r="X105" s="12">
        <v>342.06063799999998</v>
      </c>
      <c r="Y105" s="12">
        <v>355.458099</v>
      </c>
      <c r="Z105" s="12">
        <v>369.542419</v>
      </c>
      <c r="AA105" s="12">
        <v>384.20443699999998</v>
      </c>
      <c r="AB105" s="12">
        <v>402.32043499999997</v>
      </c>
      <c r="AC105" s="12">
        <v>418.60931399999998</v>
      </c>
      <c r="AD105" s="12">
        <v>435.565155</v>
      </c>
      <c r="AE105" s="12">
        <v>453.21554600000002</v>
      </c>
      <c r="AF105" s="12">
        <v>471.58892800000001</v>
      </c>
      <c r="AG105" s="12">
        <v>490.715057</v>
      </c>
      <c r="AH105" s="12">
        <v>510.624573</v>
      </c>
      <c r="AI105" s="12">
        <v>531.34991500000001</v>
      </c>
      <c r="AJ105" s="12">
        <v>552.924622</v>
      </c>
      <c r="AK105" s="12">
        <v>575.38330099999996</v>
      </c>
      <c r="AL105" s="12">
        <v>598.76245100000006</v>
      </c>
      <c r="AM105" s="8">
        <v>3.8159999999999999E-2</v>
      </c>
    </row>
    <row r="106" spans="1:39" ht="15" customHeight="1">
      <c r="A106" s="7" t="s">
        <v>285</v>
      </c>
      <c r="B106" s="10" t="s">
        <v>284</v>
      </c>
      <c r="C106" s="12">
        <v>5198.3828119999998</v>
      </c>
      <c r="D106" s="12">
        <v>5376.8041990000002</v>
      </c>
      <c r="E106" s="12">
        <v>5596.8212890000004</v>
      </c>
      <c r="F106" s="12">
        <v>5827.453125</v>
      </c>
      <c r="G106" s="12">
        <v>6062.6865230000003</v>
      </c>
      <c r="H106" s="12">
        <v>6306.7666019999997</v>
      </c>
      <c r="I106" s="12">
        <v>6562.064453</v>
      </c>
      <c r="J106" s="12">
        <v>6826.0190430000002</v>
      </c>
      <c r="K106" s="12">
        <v>7098.3178710000002</v>
      </c>
      <c r="L106" s="12">
        <v>7378.2080079999996</v>
      </c>
      <c r="M106" s="12">
        <v>7664.6362300000001</v>
      </c>
      <c r="N106" s="12">
        <v>7956.2763670000004</v>
      </c>
      <c r="O106" s="12">
        <v>8259.2626949999994</v>
      </c>
      <c r="P106" s="12">
        <v>8575.3242190000001</v>
      </c>
      <c r="Q106" s="12">
        <v>8896.2675780000009</v>
      </c>
      <c r="R106" s="12">
        <v>9229.7617190000001</v>
      </c>
      <c r="S106" s="12">
        <v>9575.5302730000003</v>
      </c>
      <c r="T106" s="12">
        <v>9932.1933590000008</v>
      </c>
      <c r="U106" s="12">
        <v>10306.296875</v>
      </c>
      <c r="V106" s="12">
        <v>10694.189453000001</v>
      </c>
      <c r="W106" s="12">
        <v>11098.208984000001</v>
      </c>
      <c r="X106" s="12">
        <v>11518.679688</v>
      </c>
      <c r="Y106" s="12">
        <v>11950.082031</v>
      </c>
      <c r="Z106" s="12">
        <v>12403.199219</v>
      </c>
      <c r="AA106" s="12">
        <v>12869.209961</v>
      </c>
      <c r="AB106" s="12">
        <v>13336.920898</v>
      </c>
      <c r="AC106" s="12">
        <v>13839.259765999999</v>
      </c>
      <c r="AD106" s="12">
        <v>14364.010742</v>
      </c>
      <c r="AE106" s="12">
        <v>14911.546875</v>
      </c>
      <c r="AF106" s="12">
        <v>15482.086914</v>
      </c>
      <c r="AG106" s="12">
        <v>16077.739258</v>
      </c>
      <c r="AH106" s="12">
        <v>16698.671875</v>
      </c>
      <c r="AI106" s="12">
        <v>17343.878906000002</v>
      </c>
      <c r="AJ106" s="12">
        <v>18015.642577999999</v>
      </c>
      <c r="AK106" s="12">
        <v>18718.033202999999</v>
      </c>
      <c r="AL106" s="12">
        <v>19451.103515999999</v>
      </c>
      <c r="AM106" s="8">
        <v>3.8542E-2</v>
      </c>
    </row>
    <row r="108" spans="1:39" ht="15" customHeight="1">
      <c r="B108" s="6" t="s">
        <v>283</v>
      </c>
    </row>
    <row r="109" spans="1:39" ht="15" customHeight="1">
      <c r="A109" s="7" t="s">
        <v>282</v>
      </c>
      <c r="B109" s="10" t="s">
        <v>281</v>
      </c>
      <c r="C109" s="12">
        <v>341</v>
      </c>
      <c r="D109" s="12">
        <v>337.98925800000001</v>
      </c>
      <c r="E109" s="12">
        <v>340.12652600000001</v>
      </c>
      <c r="F109" s="12">
        <v>346.60519399999998</v>
      </c>
      <c r="G109" s="12">
        <v>351.251892</v>
      </c>
      <c r="H109" s="12">
        <v>354.30480999999997</v>
      </c>
      <c r="I109" s="12">
        <v>359.32724000000002</v>
      </c>
      <c r="J109" s="12">
        <v>365.78857399999998</v>
      </c>
      <c r="K109" s="12">
        <v>371.82132000000001</v>
      </c>
      <c r="L109" s="12">
        <v>376.46380599999998</v>
      </c>
      <c r="M109" s="12">
        <v>381.875854</v>
      </c>
      <c r="N109" s="12">
        <v>386.17825299999998</v>
      </c>
      <c r="O109" s="12">
        <v>388.652649</v>
      </c>
      <c r="P109" s="12">
        <v>391.58505200000002</v>
      </c>
      <c r="Q109" s="12">
        <v>395.52593999999999</v>
      </c>
      <c r="R109" s="12">
        <v>399.263733</v>
      </c>
      <c r="S109" s="12">
        <v>402.44482399999998</v>
      </c>
      <c r="T109" s="12">
        <v>405.48095699999999</v>
      </c>
      <c r="U109" s="12">
        <v>408.59759500000001</v>
      </c>
      <c r="V109" s="12">
        <v>412.796448</v>
      </c>
      <c r="W109" s="12">
        <v>417.64913899999999</v>
      </c>
      <c r="X109" s="12">
        <v>422.00732399999998</v>
      </c>
      <c r="Y109" s="12">
        <v>425.99414100000001</v>
      </c>
      <c r="Z109" s="12">
        <v>430.18435699999998</v>
      </c>
      <c r="AA109" s="12">
        <v>435.02044699999999</v>
      </c>
      <c r="AB109" s="12">
        <v>438.67584199999999</v>
      </c>
      <c r="AC109" s="12">
        <v>441.56442299999998</v>
      </c>
      <c r="AD109" s="12">
        <v>444.77539100000001</v>
      </c>
      <c r="AE109" s="12">
        <v>448.15585299999998</v>
      </c>
      <c r="AF109" s="12">
        <v>451.46942100000001</v>
      </c>
      <c r="AG109" s="12">
        <v>454.37887599999999</v>
      </c>
      <c r="AH109" s="12">
        <v>457.02880900000002</v>
      </c>
      <c r="AI109" s="12">
        <v>459.39941399999998</v>
      </c>
      <c r="AJ109" s="12">
        <v>460.96905500000003</v>
      </c>
      <c r="AK109" s="12">
        <v>462.17935199999999</v>
      </c>
      <c r="AL109" s="12">
        <v>463.85730000000001</v>
      </c>
      <c r="AM109" s="8">
        <v>9.3539999999999995E-3</v>
      </c>
    </row>
    <row r="110" spans="1:39" ht="15" customHeight="1">
      <c r="A110" s="7" t="s">
        <v>280</v>
      </c>
      <c r="B110" s="10" t="s">
        <v>187</v>
      </c>
      <c r="C110" s="12">
        <v>170</v>
      </c>
      <c r="D110" s="12">
        <v>203.77488700000001</v>
      </c>
      <c r="E110" s="12">
        <v>207.21148700000001</v>
      </c>
      <c r="F110" s="12">
        <v>213.90579199999999</v>
      </c>
      <c r="G110" s="12">
        <v>223.47290000000001</v>
      </c>
      <c r="H110" s="12">
        <v>226.568848</v>
      </c>
      <c r="I110" s="12">
        <v>229.24382</v>
      </c>
      <c r="J110" s="12">
        <v>232.116837</v>
      </c>
      <c r="K110" s="12">
        <v>228.46949799999999</v>
      </c>
      <c r="L110" s="12">
        <v>228.45640599999999</v>
      </c>
      <c r="M110" s="12">
        <v>232.84303299999999</v>
      </c>
      <c r="N110" s="12">
        <v>239.76071200000001</v>
      </c>
      <c r="O110" s="12">
        <v>241.994629</v>
      </c>
      <c r="P110" s="12">
        <v>244.34646599999999</v>
      </c>
      <c r="Q110" s="12">
        <v>247.076401</v>
      </c>
      <c r="R110" s="12">
        <v>248.950546</v>
      </c>
      <c r="S110" s="12">
        <v>250.29212999999999</v>
      </c>
      <c r="T110" s="12">
        <v>251.529526</v>
      </c>
      <c r="U110" s="12">
        <v>252.880966</v>
      </c>
      <c r="V110" s="12">
        <v>255.66287199999999</v>
      </c>
      <c r="W110" s="12">
        <v>259.19021600000002</v>
      </c>
      <c r="X110" s="12">
        <v>262.35308800000001</v>
      </c>
      <c r="Y110" s="12">
        <v>264.86673000000002</v>
      </c>
      <c r="Z110" s="12">
        <v>267.433807</v>
      </c>
      <c r="AA110" s="12">
        <v>270.33932499999997</v>
      </c>
      <c r="AB110" s="12">
        <v>272.46890300000001</v>
      </c>
      <c r="AC110" s="12">
        <v>274.15673800000002</v>
      </c>
      <c r="AD110" s="12">
        <v>276.10351600000001</v>
      </c>
      <c r="AE110" s="12">
        <v>278.222015</v>
      </c>
      <c r="AF110" s="12">
        <v>280.36563100000001</v>
      </c>
      <c r="AG110" s="12">
        <v>282.24798600000003</v>
      </c>
      <c r="AH110" s="12">
        <v>283.92056300000002</v>
      </c>
      <c r="AI110" s="12">
        <v>285.372681</v>
      </c>
      <c r="AJ110" s="12">
        <v>286.32122800000002</v>
      </c>
      <c r="AK110" s="12">
        <v>287.04785199999998</v>
      </c>
      <c r="AL110" s="12">
        <v>288.07302900000002</v>
      </c>
      <c r="AM110" s="8">
        <v>1.0234E-2</v>
      </c>
    </row>
    <row r="111" spans="1:39" ht="15" customHeight="1">
      <c r="A111" s="7" t="s">
        <v>279</v>
      </c>
      <c r="B111" s="10" t="s">
        <v>185</v>
      </c>
      <c r="C111" s="12">
        <v>56</v>
      </c>
      <c r="D111" s="12">
        <v>25.639247999999998</v>
      </c>
      <c r="E111" s="12">
        <v>26.104519</v>
      </c>
      <c r="F111" s="12">
        <v>26.227136999999999</v>
      </c>
      <c r="G111" s="12">
        <v>28.971525</v>
      </c>
      <c r="H111" s="12">
        <v>29.337150999999999</v>
      </c>
      <c r="I111" s="12">
        <v>30.350418000000001</v>
      </c>
      <c r="J111" s="12">
        <v>33.386135000000003</v>
      </c>
      <c r="K111" s="12">
        <v>34.019691000000002</v>
      </c>
      <c r="L111" s="12">
        <v>34.512543000000001</v>
      </c>
      <c r="M111" s="12">
        <v>35.006118999999998</v>
      </c>
      <c r="N111" s="12">
        <v>32.598633</v>
      </c>
      <c r="O111" s="12">
        <v>33.140006999999997</v>
      </c>
      <c r="P111" s="12">
        <v>33.723663000000002</v>
      </c>
      <c r="Q111" s="12">
        <v>34.476475000000001</v>
      </c>
      <c r="R111" s="12">
        <v>34.989353000000001</v>
      </c>
      <c r="S111" s="12">
        <v>35.462615999999997</v>
      </c>
      <c r="T111" s="12">
        <v>35.878292000000002</v>
      </c>
      <c r="U111" s="12">
        <v>36.040131000000002</v>
      </c>
      <c r="V111" s="12">
        <v>36.27467</v>
      </c>
      <c r="W111" s="12">
        <v>36.542385000000003</v>
      </c>
      <c r="X111" s="12">
        <v>36.747585000000001</v>
      </c>
      <c r="Y111" s="12">
        <v>37.208260000000003</v>
      </c>
      <c r="Z111" s="12">
        <v>37.663539999999998</v>
      </c>
      <c r="AA111" s="12">
        <v>38.149211999999999</v>
      </c>
      <c r="AB111" s="12">
        <v>38.492981</v>
      </c>
      <c r="AC111" s="12">
        <v>38.751452999999998</v>
      </c>
      <c r="AD111" s="12">
        <v>39.017299999999999</v>
      </c>
      <c r="AE111" s="12">
        <v>39.279803999999999</v>
      </c>
      <c r="AF111" s="12">
        <v>39.545093999999999</v>
      </c>
      <c r="AG111" s="12">
        <v>39.787059999999997</v>
      </c>
      <c r="AH111" s="12">
        <v>40.022205</v>
      </c>
      <c r="AI111" s="12">
        <v>40.252426</v>
      </c>
      <c r="AJ111" s="12">
        <v>40.402633999999999</v>
      </c>
      <c r="AK111" s="12">
        <v>40.513111000000002</v>
      </c>
      <c r="AL111" s="12">
        <v>40.658408999999999</v>
      </c>
      <c r="AM111" s="8">
        <v>1.3653999999999999E-2</v>
      </c>
    </row>
    <row r="112" spans="1:39" ht="15" customHeight="1">
      <c r="A112" s="7" t="s">
        <v>278</v>
      </c>
      <c r="B112" s="10" t="s">
        <v>183</v>
      </c>
      <c r="C112" s="12">
        <v>115</v>
      </c>
      <c r="D112" s="12">
        <v>108.57512699999999</v>
      </c>
      <c r="E112" s="12">
        <v>106.810509</v>
      </c>
      <c r="F112" s="12">
        <v>106.472267</v>
      </c>
      <c r="G112" s="12">
        <v>98.807456999999999</v>
      </c>
      <c r="H112" s="12">
        <v>98.398810999999995</v>
      </c>
      <c r="I112" s="12">
        <v>99.733001999999999</v>
      </c>
      <c r="J112" s="12">
        <v>100.285599</v>
      </c>
      <c r="K112" s="12">
        <v>109.332115</v>
      </c>
      <c r="L112" s="12">
        <v>113.49485799999999</v>
      </c>
      <c r="M112" s="12">
        <v>114.026695</v>
      </c>
      <c r="N112" s="12">
        <v>113.818909</v>
      </c>
      <c r="O112" s="12">
        <v>113.51799</v>
      </c>
      <c r="P112" s="12">
        <v>113.514931</v>
      </c>
      <c r="Q112" s="12">
        <v>113.973068</v>
      </c>
      <c r="R112" s="12">
        <v>115.32382200000001</v>
      </c>
      <c r="S112" s="12">
        <v>116.690079</v>
      </c>
      <c r="T112" s="12">
        <v>118.07313499999999</v>
      </c>
      <c r="U112" s="12">
        <v>119.676529</v>
      </c>
      <c r="V112" s="12">
        <v>120.858925</v>
      </c>
      <c r="W112" s="12">
        <v>121.91654200000001</v>
      </c>
      <c r="X112" s="12">
        <v>122.906639</v>
      </c>
      <c r="Y112" s="12">
        <v>123.919151</v>
      </c>
      <c r="Z112" s="12">
        <v>125.08699799999999</v>
      </c>
      <c r="AA112" s="12">
        <v>126.531937</v>
      </c>
      <c r="AB112" s="12">
        <v>127.713959</v>
      </c>
      <c r="AC112" s="12">
        <v>128.65621899999999</v>
      </c>
      <c r="AD112" s="12">
        <v>129.65455600000001</v>
      </c>
      <c r="AE112" s="12">
        <v>130.654022</v>
      </c>
      <c r="AF112" s="12">
        <v>131.55870100000001</v>
      </c>
      <c r="AG112" s="12">
        <v>132.343842</v>
      </c>
      <c r="AH112" s="12">
        <v>133.086029</v>
      </c>
      <c r="AI112" s="12">
        <v>133.774292</v>
      </c>
      <c r="AJ112" s="12">
        <v>134.24517800000001</v>
      </c>
      <c r="AK112" s="12">
        <v>134.61837800000001</v>
      </c>
      <c r="AL112" s="12">
        <v>135.12586999999999</v>
      </c>
      <c r="AM112" s="8">
        <v>6.4549999999999998E-3</v>
      </c>
    </row>
    <row r="113" spans="1:39" ht="15" customHeight="1">
      <c r="A113" s="7" t="s">
        <v>277</v>
      </c>
      <c r="B113" s="10" t="s">
        <v>276</v>
      </c>
      <c r="C113" s="12">
        <v>39</v>
      </c>
      <c r="D113" s="12">
        <v>26.085094000000002</v>
      </c>
      <c r="E113" s="12">
        <v>26.788392999999999</v>
      </c>
      <c r="F113" s="12">
        <v>27.50787</v>
      </c>
      <c r="G113" s="12">
        <v>28.163634999999999</v>
      </c>
      <c r="H113" s="12">
        <v>28.790520000000001</v>
      </c>
      <c r="I113" s="12">
        <v>29.394373000000002</v>
      </c>
      <c r="J113" s="12">
        <v>30.004189</v>
      </c>
      <c r="K113" s="12">
        <v>30.621689</v>
      </c>
      <c r="L113" s="12">
        <v>31.244365999999999</v>
      </c>
      <c r="M113" s="12">
        <v>31.865798999999999</v>
      </c>
      <c r="N113" s="12">
        <v>32.480946000000003</v>
      </c>
      <c r="O113" s="12">
        <v>33.112270000000002</v>
      </c>
      <c r="P113" s="12">
        <v>33.762008999999999</v>
      </c>
      <c r="Q113" s="12">
        <v>34.435290999999999</v>
      </c>
      <c r="R113" s="12">
        <v>35.133934000000004</v>
      </c>
      <c r="S113" s="12">
        <v>35.839333000000003</v>
      </c>
      <c r="T113" s="12">
        <v>36.557045000000002</v>
      </c>
      <c r="U113" s="12">
        <v>37.295059000000002</v>
      </c>
      <c r="V113" s="12">
        <v>38.054496999999998</v>
      </c>
      <c r="W113" s="12">
        <v>38.830185</v>
      </c>
      <c r="X113" s="12">
        <v>39.605801</v>
      </c>
      <c r="Y113" s="12">
        <v>40.391468000000003</v>
      </c>
      <c r="Z113" s="12">
        <v>41.192230000000002</v>
      </c>
      <c r="AA113" s="12">
        <v>42.009780999999997</v>
      </c>
      <c r="AB113" s="12">
        <v>42.842888000000002</v>
      </c>
      <c r="AC113" s="12">
        <v>43.692520000000002</v>
      </c>
      <c r="AD113" s="12">
        <v>44.558998000000003</v>
      </c>
      <c r="AE113" s="12">
        <v>45.442664999999998</v>
      </c>
      <c r="AF113" s="12">
        <v>46.343857</v>
      </c>
      <c r="AG113" s="12">
        <v>47.262909000000001</v>
      </c>
      <c r="AH113" s="12">
        <v>48.200198999999998</v>
      </c>
      <c r="AI113" s="12">
        <v>49.156067</v>
      </c>
      <c r="AJ113" s="12">
        <v>50.130901000000001</v>
      </c>
      <c r="AK113" s="12">
        <v>51.125061000000002</v>
      </c>
      <c r="AL113" s="12">
        <v>52.138939000000001</v>
      </c>
      <c r="AM113" s="8">
        <v>2.0577999999999999E-2</v>
      </c>
    </row>
    <row r="114" spans="1:39" ht="15" customHeight="1">
      <c r="A114" s="7" t="s">
        <v>275</v>
      </c>
      <c r="B114" s="10" t="s">
        <v>187</v>
      </c>
      <c r="C114" s="12">
        <v>19</v>
      </c>
      <c r="D114" s="12">
        <v>10.179549</v>
      </c>
      <c r="E114" s="12">
        <v>10.454006</v>
      </c>
      <c r="F114" s="12">
        <v>10.734778</v>
      </c>
      <c r="G114" s="12">
        <v>10.990686</v>
      </c>
      <c r="H114" s="12">
        <v>11.235325</v>
      </c>
      <c r="I114" s="12">
        <v>11.470974</v>
      </c>
      <c r="J114" s="12">
        <v>11.708951000000001</v>
      </c>
      <c r="K114" s="12">
        <v>11.949927000000001</v>
      </c>
      <c r="L114" s="12">
        <v>12.192923</v>
      </c>
      <c r="M114" s="12">
        <v>12.435433</v>
      </c>
      <c r="N114" s="12">
        <v>12.67549</v>
      </c>
      <c r="O114" s="12">
        <v>12.921862000000001</v>
      </c>
      <c r="P114" s="12">
        <v>13.175416999999999</v>
      </c>
      <c r="Q114" s="12">
        <v>13.438162</v>
      </c>
      <c r="R114" s="12">
        <v>13.710803</v>
      </c>
      <c r="S114" s="12">
        <v>13.986081</v>
      </c>
      <c r="T114" s="12">
        <v>14.266164</v>
      </c>
      <c r="U114" s="12">
        <v>14.554169</v>
      </c>
      <c r="V114" s="12">
        <v>14.850536</v>
      </c>
      <c r="W114" s="12">
        <v>15.153243</v>
      </c>
      <c r="X114" s="12">
        <v>15.455921</v>
      </c>
      <c r="Y114" s="12">
        <v>15.762524000000001</v>
      </c>
      <c r="Z114" s="12">
        <v>16.075016000000002</v>
      </c>
      <c r="AA114" s="12">
        <v>16.39406</v>
      </c>
      <c r="AB114" s="12">
        <v>16.719175</v>
      </c>
      <c r="AC114" s="12">
        <v>17.050739</v>
      </c>
      <c r="AD114" s="12">
        <v>17.388877999999998</v>
      </c>
      <c r="AE114" s="12">
        <v>17.733723000000001</v>
      </c>
      <c r="AF114" s="12">
        <v>18.085405000000002</v>
      </c>
      <c r="AG114" s="12">
        <v>18.444061000000001</v>
      </c>
      <c r="AH114" s="12">
        <v>18.809833999999999</v>
      </c>
      <c r="AI114" s="12">
        <v>19.182856000000001</v>
      </c>
      <c r="AJ114" s="12">
        <v>19.563278</v>
      </c>
      <c r="AK114" s="12">
        <v>19.951242000000001</v>
      </c>
      <c r="AL114" s="12">
        <v>20.346903000000001</v>
      </c>
      <c r="AM114" s="8">
        <v>2.0577999999999999E-2</v>
      </c>
    </row>
    <row r="115" spans="1:39" ht="15" customHeight="1">
      <c r="A115" s="7" t="s">
        <v>274</v>
      </c>
      <c r="B115" s="10" t="s">
        <v>185</v>
      </c>
      <c r="C115" s="12">
        <v>6</v>
      </c>
      <c r="D115" s="12">
        <v>3.6052569999999999</v>
      </c>
      <c r="E115" s="12">
        <v>3.702461</v>
      </c>
      <c r="F115" s="12">
        <v>3.801901</v>
      </c>
      <c r="G115" s="12">
        <v>3.8925350000000001</v>
      </c>
      <c r="H115" s="12">
        <v>3.979177</v>
      </c>
      <c r="I115" s="12">
        <v>4.0626369999999996</v>
      </c>
      <c r="J115" s="12">
        <v>4.1469199999999997</v>
      </c>
      <c r="K115" s="12">
        <v>4.2322660000000001</v>
      </c>
      <c r="L115" s="12">
        <v>4.318327</v>
      </c>
      <c r="M115" s="12">
        <v>4.4042159999999999</v>
      </c>
      <c r="N115" s="12">
        <v>4.489236</v>
      </c>
      <c r="O115" s="12">
        <v>4.5764930000000001</v>
      </c>
      <c r="P115" s="12">
        <v>4.6662939999999997</v>
      </c>
      <c r="Q115" s="12">
        <v>4.7593490000000003</v>
      </c>
      <c r="R115" s="12">
        <v>4.8559099999999997</v>
      </c>
      <c r="S115" s="12">
        <v>4.9534039999999999</v>
      </c>
      <c r="T115" s="12">
        <v>5.0526</v>
      </c>
      <c r="U115" s="12">
        <v>5.1546019999999997</v>
      </c>
      <c r="V115" s="12">
        <v>5.2595650000000003</v>
      </c>
      <c r="W115" s="12">
        <v>5.3667740000000004</v>
      </c>
      <c r="X115" s="12">
        <v>5.4739719999999998</v>
      </c>
      <c r="Y115" s="12">
        <v>5.5825610000000001</v>
      </c>
      <c r="Z115" s="12">
        <v>5.6932349999999996</v>
      </c>
      <c r="AA115" s="12">
        <v>5.8062300000000002</v>
      </c>
      <c r="AB115" s="12">
        <v>5.9213750000000003</v>
      </c>
      <c r="AC115" s="12">
        <v>6.0388039999999998</v>
      </c>
      <c r="AD115" s="12">
        <v>6.1585619999999999</v>
      </c>
      <c r="AE115" s="12">
        <v>6.2806940000000004</v>
      </c>
      <c r="AF115" s="12">
        <v>6.4052480000000003</v>
      </c>
      <c r="AG115" s="12">
        <v>6.5322719999999999</v>
      </c>
      <c r="AH115" s="12">
        <v>6.6618170000000001</v>
      </c>
      <c r="AI115" s="12">
        <v>6.7939290000000003</v>
      </c>
      <c r="AJ115" s="12">
        <v>6.928661</v>
      </c>
      <c r="AK115" s="12">
        <v>7.066065</v>
      </c>
      <c r="AL115" s="12">
        <v>7.2061950000000001</v>
      </c>
      <c r="AM115" s="8">
        <v>2.0577999999999999E-2</v>
      </c>
    </row>
    <row r="116" spans="1:39" ht="15" customHeight="1">
      <c r="A116" s="7" t="s">
        <v>273</v>
      </c>
      <c r="B116" s="10" t="s">
        <v>183</v>
      </c>
      <c r="C116" s="12">
        <v>14</v>
      </c>
      <c r="D116" s="12">
        <v>12.300288999999999</v>
      </c>
      <c r="E116" s="12">
        <v>12.631926</v>
      </c>
      <c r="F116" s="12">
        <v>12.971190999999999</v>
      </c>
      <c r="G116" s="12">
        <v>13.280414</v>
      </c>
      <c r="H116" s="12">
        <v>13.576017999999999</v>
      </c>
      <c r="I116" s="12">
        <v>13.860761999999999</v>
      </c>
      <c r="J116" s="12">
        <v>14.148315999999999</v>
      </c>
      <c r="K116" s="12">
        <v>14.439496</v>
      </c>
      <c r="L116" s="12">
        <v>14.733115</v>
      </c>
      <c r="M116" s="12">
        <v>15.026149999999999</v>
      </c>
      <c r="N116" s="12">
        <v>15.316217999999999</v>
      </c>
      <c r="O116" s="12">
        <v>15.613917000000001</v>
      </c>
      <c r="P116" s="12">
        <v>15.920297</v>
      </c>
      <c r="Q116" s="12">
        <v>16.237780000000001</v>
      </c>
      <c r="R116" s="12">
        <v>16.567221</v>
      </c>
      <c r="S116" s="12">
        <v>16.899849</v>
      </c>
      <c r="T116" s="12">
        <v>17.238282999999999</v>
      </c>
      <c r="U116" s="12">
        <v>17.586288</v>
      </c>
      <c r="V116" s="12">
        <v>17.944396999999999</v>
      </c>
      <c r="W116" s="12">
        <v>18.310168999999998</v>
      </c>
      <c r="X116" s="12">
        <v>18.675906999999999</v>
      </c>
      <c r="Y116" s="12">
        <v>19.046382999999999</v>
      </c>
      <c r="Z116" s="12">
        <v>19.423978999999999</v>
      </c>
      <c r="AA116" s="12">
        <v>19.80949</v>
      </c>
      <c r="AB116" s="12">
        <v>20.202338999999998</v>
      </c>
      <c r="AC116" s="12">
        <v>20.602978</v>
      </c>
      <c r="AD116" s="12">
        <v>21.011559999999999</v>
      </c>
      <c r="AE116" s="12">
        <v>21.428249000000001</v>
      </c>
      <c r="AF116" s="12">
        <v>21.853200999999999</v>
      </c>
      <c r="AG116" s="12">
        <v>22.286574999999999</v>
      </c>
      <c r="AH116" s="12">
        <v>22.728549999999998</v>
      </c>
      <c r="AI116" s="12">
        <v>23.179285</v>
      </c>
      <c r="AJ116" s="12">
        <v>23.638961999999999</v>
      </c>
      <c r="AK116" s="12">
        <v>24.107754</v>
      </c>
      <c r="AL116" s="12">
        <v>24.585842</v>
      </c>
      <c r="AM116" s="8">
        <v>2.0577999999999999E-2</v>
      </c>
    </row>
    <row r="117" spans="1:39" ht="15" customHeight="1">
      <c r="A117" s="7" t="s">
        <v>272</v>
      </c>
      <c r="B117" s="10" t="s">
        <v>271</v>
      </c>
      <c r="C117" s="12">
        <v>46</v>
      </c>
      <c r="D117" s="12">
        <v>46.330849000000001</v>
      </c>
      <c r="E117" s="12">
        <v>47.888382</v>
      </c>
      <c r="F117" s="12">
        <v>49.646706000000002</v>
      </c>
      <c r="G117" s="12">
        <v>51.425502999999999</v>
      </c>
      <c r="H117" s="12">
        <v>53.218201000000001</v>
      </c>
      <c r="I117" s="12">
        <v>55.024250000000002</v>
      </c>
      <c r="J117" s="12">
        <v>56.845078000000001</v>
      </c>
      <c r="K117" s="12">
        <v>58.702080000000002</v>
      </c>
      <c r="L117" s="12">
        <v>60.595756999999999</v>
      </c>
      <c r="M117" s="12">
        <v>62.493858000000003</v>
      </c>
      <c r="N117" s="12">
        <v>64.428336999999999</v>
      </c>
      <c r="O117" s="12">
        <v>66.398300000000006</v>
      </c>
      <c r="P117" s="12">
        <v>68.415053999999998</v>
      </c>
      <c r="Q117" s="12">
        <v>70.446258999999998</v>
      </c>
      <c r="R117" s="12">
        <v>72.562957999999995</v>
      </c>
      <c r="S117" s="12">
        <v>74.724311999999998</v>
      </c>
      <c r="T117" s="12">
        <v>76.918678</v>
      </c>
      <c r="U117" s="12">
        <v>79.166495999999995</v>
      </c>
      <c r="V117" s="12">
        <v>81.468918000000002</v>
      </c>
      <c r="W117" s="12">
        <v>83.826965000000001</v>
      </c>
      <c r="X117" s="12">
        <v>86.257202000000007</v>
      </c>
      <c r="Y117" s="12">
        <v>88.690658999999997</v>
      </c>
      <c r="Z117" s="12">
        <v>91.255234000000002</v>
      </c>
      <c r="AA117" s="12">
        <v>93.878737999999998</v>
      </c>
      <c r="AB117" s="12">
        <v>96.619750999999994</v>
      </c>
      <c r="AC117" s="12">
        <v>99.440810999999997</v>
      </c>
      <c r="AD117" s="12">
        <v>102.34421500000001</v>
      </c>
      <c r="AE117" s="12">
        <v>105.332397</v>
      </c>
      <c r="AF117" s="12">
        <v>108.40782900000001</v>
      </c>
      <c r="AG117" s="12">
        <v>111.573059</v>
      </c>
      <c r="AH117" s="12">
        <v>114.830704</v>
      </c>
      <c r="AI117" s="12">
        <v>118.183464</v>
      </c>
      <c r="AJ117" s="12">
        <v>121.634117</v>
      </c>
      <c r="AK117" s="12">
        <v>125.18551600000001</v>
      </c>
      <c r="AL117" s="12">
        <v>128.84060700000001</v>
      </c>
      <c r="AM117" s="8">
        <v>3.0537999999999999E-2</v>
      </c>
    </row>
    <row r="118" spans="1:39" ht="15" customHeight="1">
      <c r="A118" s="7" t="s">
        <v>270</v>
      </c>
      <c r="B118" s="10" t="s">
        <v>187</v>
      </c>
      <c r="C118" s="12">
        <v>34</v>
      </c>
      <c r="D118" s="12">
        <v>29.940218000000002</v>
      </c>
      <c r="E118" s="12">
        <v>30.946739000000001</v>
      </c>
      <c r="F118" s="12">
        <v>32.083011999999997</v>
      </c>
      <c r="G118" s="12">
        <v>33.232517000000001</v>
      </c>
      <c r="H118" s="12">
        <v>34.391005999999997</v>
      </c>
      <c r="I118" s="12">
        <v>35.558124999999997</v>
      </c>
      <c r="J118" s="12">
        <v>36.734791000000001</v>
      </c>
      <c r="K118" s="12">
        <v>37.934834000000002</v>
      </c>
      <c r="L118" s="12">
        <v>39.158577000000001</v>
      </c>
      <c r="M118" s="12">
        <v>40.385181000000003</v>
      </c>
      <c r="N118" s="12">
        <v>41.635292</v>
      </c>
      <c r="O118" s="12">
        <v>42.908332999999999</v>
      </c>
      <c r="P118" s="12">
        <v>44.211616999999997</v>
      </c>
      <c r="Q118" s="12">
        <v>45.524231</v>
      </c>
      <c r="R118" s="12">
        <v>46.892100999999997</v>
      </c>
      <c r="S118" s="12">
        <v>48.288822000000003</v>
      </c>
      <c r="T118" s="12">
        <v>49.706882</v>
      </c>
      <c r="U118" s="12">
        <v>51.159481</v>
      </c>
      <c r="V118" s="12">
        <v>52.647368999999998</v>
      </c>
      <c r="W118" s="12">
        <v>54.171199999999999</v>
      </c>
      <c r="X118" s="12">
        <v>55.741680000000002</v>
      </c>
      <c r="Y118" s="12">
        <v>57.314247000000002</v>
      </c>
      <c r="Z118" s="12">
        <v>58.971541999999999</v>
      </c>
      <c r="AA118" s="12">
        <v>60.666919999999998</v>
      </c>
      <c r="AB118" s="12">
        <v>62.438236000000003</v>
      </c>
      <c r="AC118" s="12">
        <v>64.261275999999995</v>
      </c>
      <c r="AD118" s="12">
        <v>66.137535</v>
      </c>
      <c r="AE118" s="12">
        <v>68.068580999999995</v>
      </c>
      <c r="AF118" s="12">
        <v>70.055999999999997</v>
      </c>
      <c r="AG118" s="12">
        <v>72.101455999999999</v>
      </c>
      <c r="AH118" s="12">
        <v>74.206635000000006</v>
      </c>
      <c r="AI118" s="12">
        <v>76.373276000000004</v>
      </c>
      <c r="AJ118" s="12">
        <v>78.603179999999995</v>
      </c>
      <c r="AK118" s="12">
        <v>80.898185999999995</v>
      </c>
      <c r="AL118" s="12">
        <v>83.260208000000006</v>
      </c>
      <c r="AM118" s="8">
        <v>3.0537999999999999E-2</v>
      </c>
    </row>
    <row r="119" spans="1:39" ht="15" customHeight="1">
      <c r="A119" s="7" t="s">
        <v>269</v>
      </c>
      <c r="B119" s="10" t="s">
        <v>185</v>
      </c>
      <c r="C119" s="12">
        <v>3</v>
      </c>
      <c r="D119" s="12">
        <v>2.1854170000000002</v>
      </c>
      <c r="E119" s="12">
        <v>2.2588859999999999</v>
      </c>
      <c r="F119" s="12">
        <v>2.3418260000000002</v>
      </c>
      <c r="G119" s="12">
        <v>2.4257309999999999</v>
      </c>
      <c r="H119" s="12">
        <v>2.5102920000000002</v>
      </c>
      <c r="I119" s="12">
        <v>2.5954839999999999</v>
      </c>
      <c r="J119" s="12">
        <v>2.6813720000000001</v>
      </c>
      <c r="K119" s="12">
        <v>2.7689659999999998</v>
      </c>
      <c r="L119" s="12">
        <v>2.8582900000000002</v>
      </c>
      <c r="M119" s="12">
        <v>2.9478240000000002</v>
      </c>
      <c r="N119" s="12">
        <v>3.0390730000000001</v>
      </c>
      <c r="O119" s="12">
        <v>3.1319949999999999</v>
      </c>
      <c r="P119" s="12">
        <v>3.227125</v>
      </c>
      <c r="Q119" s="12">
        <v>3.322937</v>
      </c>
      <c r="R119" s="12">
        <v>3.4227810000000001</v>
      </c>
      <c r="S119" s="12">
        <v>3.5247320000000002</v>
      </c>
      <c r="T119" s="12">
        <v>3.6282399999999999</v>
      </c>
      <c r="U119" s="12">
        <v>3.7342689999999998</v>
      </c>
      <c r="V119" s="12">
        <v>3.8428740000000001</v>
      </c>
      <c r="W119" s="12">
        <v>3.9541019999999998</v>
      </c>
      <c r="X119" s="12">
        <v>4.0687360000000004</v>
      </c>
      <c r="Y119" s="12">
        <v>4.183522</v>
      </c>
      <c r="Z119" s="12">
        <v>4.3044919999999998</v>
      </c>
      <c r="AA119" s="12">
        <v>4.428242</v>
      </c>
      <c r="AB119" s="12">
        <v>4.5575359999999998</v>
      </c>
      <c r="AC119" s="12">
        <v>4.6906040000000004</v>
      </c>
      <c r="AD119" s="12">
        <v>4.8275569999999997</v>
      </c>
      <c r="AE119" s="12">
        <v>4.9685090000000001</v>
      </c>
      <c r="AF119" s="12">
        <v>5.1135770000000003</v>
      </c>
      <c r="AG119" s="12">
        <v>5.26288</v>
      </c>
      <c r="AH119" s="12">
        <v>5.4165429999999999</v>
      </c>
      <c r="AI119" s="12">
        <v>5.5746919999999998</v>
      </c>
      <c r="AJ119" s="12">
        <v>5.7374580000000002</v>
      </c>
      <c r="AK119" s="12">
        <v>5.9049769999999997</v>
      </c>
      <c r="AL119" s="12">
        <v>6.0773869999999999</v>
      </c>
      <c r="AM119" s="8">
        <v>3.0537999999999999E-2</v>
      </c>
    </row>
    <row r="120" spans="1:39" ht="15" customHeight="1">
      <c r="A120" s="7" t="s">
        <v>268</v>
      </c>
      <c r="B120" s="10" t="s">
        <v>183</v>
      </c>
      <c r="C120" s="12">
        <v>9</v>
      </c>
      <c r="D120" s="12">
        <v>14.205214</v>
      </c>
      <c r="E120" s="12">
        <v>14.682759000000001</v>
      </c>
      <c r="F120" s="12">
        <v>15.221869</v>
      </c>
      <c r="G120" s="12">
        <v>15.767253</v>
      </c>
      <c r="H120" s="12">
        <v>16.3169</v>
      </c>
      <c r="I120" s="12">
        <v>16.870643999999999</v>
      </c>
      <c r="J120" s="12">
        <v>17.428916999999998</v>
      </c>
      <c r="K120" s="12">
        <v>17.998280000000001</v>
      </c>
      <c r="L120" s="12">
        <v>18.578887999999999</v>
      </c>
      <c r="M120" s="12">
        <v>19.160851999999998</v>
      </c>
      <c r="N120" s="12">
        <v>19.753971</v>
      </c>
      <c r="O120" s="12">
        <v>20.357966999999999</v>
      </c>
      <c r="P120" s="12">
        <v>20.976313000000001</v>
      </c>
      <c r="Q120" s="12">
        <v>21.599087000000001</v>
      </c>
      <c r="R120" s="12">
        <v>22.248076999999999</v>
      </c>
      <c r="S120" s="12">
        <v>22.910757</v>
      </c>
      <c r="T120" s="12">
        <v>23.583559000000001</v>
      </c>
      <c r="U120" s="12">
        <v>24.272746999999999</v>
      </c>
      <c r="V120" s="12">
        <v>24.978680000000001</v>
      </c>
      <c r="W120" s="12">
        <v>25.701665999999999</v>
      </c>
      <c r="X120" s="12">
        <v>26.446783</v>
      </c>
      <c r="Y120" s="12">
        <v>27.192892000000001</v>
      </c>
      <c r="Z120" s="12">
        <v>27.979198</v>
      </c>
      <c r="AA120" s="12">
        <v>28.783574999999999</v>
      </c>
      <c r="AB120" s="12">
        <v>29.623981000000001</v>
      </c>
      <c r="AC120" s="12">
        <v>30.488928000000001</v>
      </c>
      <c r="AD120" s="12">
        <v>31.379121999999999</v>
      </c>
      <c r="AE120" s="12">
        <v>32.295310999999998</v>
      </c>
      <c r="AF120" s="12">
        <v>33.238250999999998</v>
      </c>
      <c r="AG120" s="12">
        <v>34.208720999999997</v>
      </c>
      <c r="AH120" s="12">
        <v>35.207531000000003</v>
      </c>
      <c r="AI120" s="12">
        <v>36.235497000000002</v>
      </c>
      <c r="AJ120" s="12">
        <v>37.293480000000002</v>
      </c>
      <c r="AK120" s="12">
        <v>38.382351</v>
      </c>
      <c r="AL120" s="12">
        <v>39.503017</v>
      </c>
      <c r="AM120" s="8">
        <v>3.0537999999999999E-2</v>
      </c>
    </row>
    <row r="121" spans="1:39" ht="15" customHeight="1">
      <c r="A121" s="7" t="s">
        <v>267</v>
      </c>
      <c r="B121" s="10" t="s">
        <v>266</v>
      </c>
      <c r="C121" s="12">
        <v>88</v>
      </c>
      <c r="D121" s="12">
        <v>95.429489000000004</v>
      </c>
      <c r="E121" s="12">
        <v>98.436858999999998</v>
      </c>
      <c r="F121" s="12">
        <v>101.919281</v>
      </c>
      <c r="G121" s="12">
        <v>105.45713000000001</v>
      </c>
      <c r="H121" s="12">
        <v>109.104462</v>
      </c>
      <c r="I121" s="12">
        <v>112.72448</v>
      </c>
      <c r="J121" s="12">
        <v>116.32064800000001</v>
      </c>
      <c r="K121" s="12">
        <v>119.94976</v>
      </c>
      <c r="L121" s="12">
        <v>123.557419</v>
      </c>
      <c r="M121" s="12">
        <v>127.056793</v>
      </c>
      <c r="N121" s="12">
        <v>130.59124800000001</v>
      </c>
      <c r="O121" s="12">
        <v>134.17025799999999</v>
      </c>
      <c r="P121" s="12">
        <v>137.761368</v>
      </c>
      <c r="Q121" s="12">
        <v>141.38540599999999</v>
      </c>
      <c r="R121" s="12">
        <v>145.13642899999999</v>
      </c>
      <c r="S121" s="12">
        <v>148.979614</v>
      </c>
      <c r="T121" s="12">
        <v>152.86080899999999</v>
      </c>
      <c r="U121" s="12">
        <v>156.807907</v>
      </c>
      <c r="V121" s="12">
        <v>160.79853800000001</v>
      </c>
      <c r="W121" s="12">
        <v>164.92279099999999</v>
      </c>
      <c r="X121" s="12">
        <v>169.18693500000001</v>
      </c>
      <c r="Y121" s="12">
        <v>173.53428600000001</v>
      </c>
      <c r="Z121" s="12">
        <v>178.07484400000001</v>
      </c>
      <c r="AA121" s="12">
        <v>182.73216199999999</v>
      </c>
      <c r="AB121" s="12">
        <v>187.47178600000001</v>
      </c>
      <c r="AC121" s="12">
        <v>192.334351</v>
      </c>
      <c r="AD121" s="12">
        <v>197.32302899999999</v>
      </c>
      <c r="AE121" s="12">
        <v>202.44113200000001</v>
      </c>
      <c r="AF121" s="12">
        <v>207.69193999999999</v>
      </c>
      <c r="AG121" s="12">
        <v>213.078979</v>
      </c>
      <c r="AH121" s="12">
        <v>218.60574299999999</v>
      </c>
      <c r="AI121" s="12">
        <v>224.27581799999999</v>
      </c>
      <c r="AJ121" s="12">
        <v>230.09300200000001</v>
      </c>
      <c r="AK121" s="12">
        <v>236.06106600000001</v>
      </c>
      <c r="AL121" s="12">
        <v>242.18392900000001</v>
      </c>
      <c r="AM121" s="8">
        <v>2.777E-2</v>
      </c>
    </row>
    <row r="122" spans="1:39" ht="15" customHeight="1">
      <c r="A122" s="7" t="s">
        <v>265</v>
      </c>
      <c r="B122" s="10" t="s">
        <v>187</v>
      </c>
      <c r="C122" s="12">
        <v>48</v>
      </c>
      <c r="D122" s="12">
        <v>48.948746</v>
      </c>
      <c r="E122" s="12">
        <v>50.491321999999997</v>
      </c>
      <c r="F122" s="12">
        <v>52.277560999999999</v>
      </c>
      <c r="G122" s="12">
        <v>54.092232000000003</v>
      </c>
      <c r="H122" s="12">
        <v>55.963062000000001</v>
      </c>
      <c r="I122" s="12">
        <v>57.819881000000002</v>
      </c>
      <c r="J122" s="12">
        <v>59.664470999999999</v>
      </c>
      <c r="K122" s="12">
        <v>61.525950999999999</v>
      </c>
      <c r="L122" s="12">
        <v>63.376438</v>
      </c>
      <c r="M122" s="12">
        <v>65.171370999999994</v>
      </c>
      <c r="N122" s="12">
        <v>66.984298999999993</v>
      </c>
      <c r="O122" s="12">
        <v>68.820083999999994</v>
      </c>
      <c r="P122" s="12">
        <v>70.662079000000006</v>
      </c>
      <c r="Q122" s="12">
        <v>72.520966000000001</v>
      </c>
      <c r="R122" s="12">
        <v>74.444969</v>
      </c>
      <c r="S122" s="12">
        <v>76.416267000000005</v>
      </c>
      <c r="T122" s="12">
        <v>78.407050999999996</v>
      </c>
      <c r="U122" s="12">
        <v>80.431640999999999</v>
      </c>
      <c r="V122" s="12">
        <v>82.478560999999999</v>
      </c>
      <c r="W122" s="12">
        <v>84.594016999999994</v>
      </c>
      <c r="X122" s="12">
        <v>86.781227000000001</v>
      </c>
      <c r="Y122" s="12">
        <v>89.011116000000001</v>
      </c>
      <c r="Z122" s="12">
        <v>91.340110999999993</v>
      </c>
      <c r="AA122" s="12">
        <v>93.728995999999995</v>
      </c>
      <c r="AB122" s="12">
        <v>96.160094999999998</v>
      </c>
      <c r="AC122" s="12">
        <v>98.654258999999996</v>
      </c>
      <c r="AD122" s="12">
        <v>101.213097</v>
      </c>
      <c r="AE122" s="12">
        <v>103.838341</v>
      </c>
      <c r="AF122" s="12">
        <v>106.531639</v>
      </c>
      <c r="AG122" s="12">
        <v>109.29482299999999</v>
      </c>
      <c r="AH122" s="12">
        <v>112.129662</v>
      </c>
      <c r="AI122" s="12">
        <v>115.038033</v>
      </c>
      <c r="AJ122" s="12">
        <v>118.021835</v>
      </c>
      <c r="AK122" s="12">
        <v>121.083046</v>
      </c>
      <c r="AL122" s="12">
        <v>124.22364</v>
      </c>
      <c r="AM122" s="8">
        <v>2.777E-2</v>
      </c>
    </row>
    <row r="123" spans="1:39" ht="15" customHeight="1">
      <c r="A123" s="7" t="s">
        <v>264</v>
      </c>
      <c r="B123" s="10" t="s">
        <v>185</v>
      </c>
      <c r="C123" s="12">
        <v>15</v>
      </c>
      <c r="D123" s="12">
        <v>13.162689</v>
      </c>
      <c r="E123" s="12">
        <v>13.577499</v>
      </c>
      <c r="F123" s="12">
        <v>14.057833</v>
      </c>
      <c r="G123" s="12">
        <v>14.545811</v>
      </c>
      <c r="H123" s="12">
        <v>15.048890999999999</v>
      </c>
      <c r="I123" s="12">
        <v>15.548204999999999</v>
      </c>
      <c r="J123" s="12">
        <v>16.044228</v>
      </c>
      <c r="K123" s="12">
        <v>16.544794</v>
      </c>
      <c r="L123" s="12">
        <v>17.042404000000001</v>
      </c>
      <c r="M123" s="12">
        <v>17.525074</v>
      </c>
      <c r="N123" s="12">
        <v>18.012585000000001</v>
      </c>
      <c r="O123" s="12">
        <v>18.506243000000001</v>
      </c>
      <c r="P123" s="12">
        <v>19.001567999999999</v>
      </c>
      <c r="Q123" s="12">
        <v>19.501438</v>
      </c>
      <c r="R123" s="12">
        <v>20.018818</v>
      </c>
      <c r="S123" s="12">
        <v>20.548914</v>
      </c>
      <c r="T123" s="12">
        <v>21.084250999999998</v>
      </c>
      <c r="U123" s="12">
        <v>21.628677</v>
      </c>
      <c r="V123" s="12">
        <v>22.179110999999999</v>
      </c>
      <c r="W123" s="12">
        <v>22.747972000000001</v>
      </c>
      <c r="X123" s="12">
        <v>23.336130000000001</v>
      </c>
      <c r="Y123" s="12">
        <v>23.935763999999999</v>
      </c>
      <c r="Z123" s="12">
        <v>24.562045999999999</v>
      </c>
      <c r="AA123" s="12">
        <v>25.204439000000001</v>
      </c>
      <c r="AB123" s="12">
        <v>25.858179</v>
      </c>
      <c r="AC123" s="12">
        <v>26.528877000000001</v>
      </c>
      <c r="AD123" s="12">
        <v>27.216974</v>
      </c>
      <c r="AE123" s="12">
        <v>27.922915</v>
      </c>
      <c r="AF123" s="12">
        <v>28.647165000000001</v>
      </c>
      <c r="AG123" s="12">
        <v>29.390203</v>
      </c>
      <c r="AH123" s="12">
        <v>30.152515000000001</v>
      </c>
      <c r="AI123" s="12">
        <v>30.934597</v>
      </c>
      <c r="AJ123" s="12">
        <v>31.736967</v>
      </c>
      <c r="AK123" s="12">
        <v>32.560146000000003</v>
      </c>
      <c r="AL123" s="12">
        <v>33.404677999999997</v>
      </c>
      <c r="AM123" s="8">
        <v>2.777E-2</v>
      </c>
    </row>
    <row r="124" spans="1:39" ht="15" customHeight="1">
      <c r="A124" s="7" t="s">
        <v>263</v>
      </c>
      <c r="B124" s="10" t="s">
        <v>183</v>
      </c>
      <c r="C124" s="12">
        <v>25</v>
      </c>
      <c r="D124" s="12">
        <v>33.318058000000001</v>
      </c>
      <c r="E124" s="12">
        <v>34.368046</v>
      </c>
      <c r="F124" s="12">
        <v>35.583888999999999</v>
      </c>
      <c r="G124" s="12">
        <v>36.819083999999997</v>
      </c>
      <c r="H124" s="12">
        <v>38.092506</v>
      </c>
      <c r="I124" s="12">
        <v>39.356392</v>
      </c>
      <c r="J124" s="12">
        <v>40.611953999999997</v>
      </c>
      <c r="K124" s="12">
        <v>41.879013</v>
      </c>
      <c r="L124" s="12">
        <v>43.138584000000002</v>
      </c>
      <c r="M124" s="12">
        <v>44.360348000000002</v>
      </c>
      <c r="N124" s="12">
        <v>45.594357000000002</v>
      </c>
      <c r="O124" s="12">
        <v>46.843929000000003</v>
      </c>
      <c r="P124" s="12">
        <v>48.097721</v>
      </c>
      <c r="Q124" s="12">
        <v>49.363014</v>
      </c>
      <c r="R124" s="12">
        <v>50.672634000000002</v>
      </c>
      <c r="S124" s="12">
        <v>52.014439000000003</v>
      </c>
      <c r="T124" s="12">
        <v>53.369511000000003</v>
      </c>
      <c r="U124" s="12">
        <v>54.747588999999998</v>
      </c>
      <c r="V124" s="12">
        <v>56.140872999999999</v>
      </c>
      <c r="W124" s="12">
        <v>57.580807</v>
      </c>
      <c r="X124" s="12">
        <v>59.069583999999999</v>
      </c>
      <c r="Y124" s="12">
        <v>60.587398999999998</v>
      </c>
      <c r="Z124" s="12">
        <v>62.172688000000001</v>
      </c>
      <c r="AA124" s="12">
        <v>63.798732999999999</v>
      </c>
      <c r="AB124" s="12">
        <v>65.453513999999998</v>
      </c>
      <c r="AC124" s="12">
        <v>67.151222000000004</v>
      </c>
      <c r="AD124" s="12">
        <v>68.892960000000002</v>
      </c>
      <c r="AE124" s="12">
        <v>70.679878000000002</v>
      </c>
      <c r="AF124" s="12">
        <v>72.513137999999998</v>
      </c>
      <c r="AG124" s="12">
        <v>74.393951000000001</v>
      </c>
      <c r="AH124" s="12">
        <v>76.323554999999999</v>
      </c>
      <c r="AI124" s="12">
        <v>78.303200000000004</v>
      </c>
      <c r="AJ124" s="12">
        <v>80.334198000000001</v>
      </c>
      <c r="AK124" s="12">
        <v>82.417869999999994</v>
      </c>
      <c r="AL124" s="12">
        <v>84.555594999999997</v>
      </c>
      <c r="AM124" s="8">
        <v>2.777E-2</v>
      </c>
    </row>
    <row r="125" spans="1:39" ht="15" customHeight="1">
      <c r="A125" s="7" t="s">
        <v>262</v>
      </c>
      <c r="B125" s="10" t="s">
        <v>261</v>
      </c>
      <c r="C125" s="12">
        <v>256</v>
      </c>
      <c r="D125" s="12">
        <v>261.31573500000002</v>
      </c>
      <c r="E125" s="12">
        <v>267.21365400000002</v>
      </c>
      <c r="F125" s="12">
        <v>273.07195999999999</v>
      </c>
      <c r="G125" s="12">
        <v>278.93810999999999</v>
      </c>
      <c r="H125" s="12">
        <v>284.89471400000002</v>
      </c>
      <c r="I125" s="12">
        <v>290.84957900000001</v>
      </c>
      <c r="J125" s="12">
        <v>296.88034099999999</v>
      </c>
      <c r="K125" s="12">
        <v>303.02212500000002</v>
      </c>
      <c r="L125" s="12">
        <v>309.212219</v>
      </c>
      <c r="M125" s="12">
        <v>315.31842</v>
      </c>
      <c r="N125" s="12">
        <v>321.41299400000003</v>
      </c>
      <c r="O125" s="12">
        <v>327.46826199999998</v>
      </c>
      <c r="P125" s="12">
        <v>333.56243899999998</v>
      </c>
      <c r="Q125" s="12">
        <v>339.58245799999997</v>
      </c>
      <c r="R125" s="12">
        <v>345.51388500000002</v>
      </c>
      <c r="S125" s="12">
        <v>351.645264</v>
      </c>
      <c r="T125" s="12">
        <v>357.827789</v>
      </c>
      <c r="U125" s="12">
        <v>364.07019000000003</v>
      </c>
      <c r="V125" s="12">
        <v>370.36703499999999</v>
      </c>
      <c r="W125" s="12">
        <v>376.79885899999999</v>
      </c>
      <c r="X125" s="12">
        <v>383.39511099999999</v>
      </c>
      <c r="Y125" s="12">
        <v>390.04699699999998</v>
      </c>
      <c r="Z125" s="12">
        <v>396.83837899999997</v>
      </c>
      <c r="AA125" s="12">
        <v>403.71032700000001</v>
      </c>
      <c r="AB125" s="12">
        <v>410.66763300000002</v>
      </c>
      <c r="AC125" s="12">
        <v>417.74481200000002</v>
      </c>
      <c r="AD125" s="12">
        <v>424.94390900000002</v>
      </c>
      <c r="AE125" s="12">
        <v>432.26718099999999</v>
      </c>
      <c r="AF125" s="12">
        <v>439.71658300000001</v>
      </c>
      <c r="AG125" s="12">
        <v>447.29437300000001</v>
      </c>
      <c r="AH125" s="12">
        <v>455.002747</v>
      </c>
      <c r="AI125" s="12">
        <v>462.84399400000001</v>
      </c>
      <c r="AJ125" s="12">
        <v>470.820312</v>
      </c>
      <c r="AK125" s="12">
        <v>478.93417399999998</v>
      </c>
      <c r="AL125" s="12">
        <v>487.18777499999999</v>
      </c>
      <c r="AM125" s="8">
        <v>1.8489999999999999E-2</v>
      </c>
    </row>
    <row r="126" spans="1:39" ht="15" customHeight="1">
      <c r="A126" s="7" t="s">
        <v>260</v>
      </c>
      <c r="B126" s="10" t="s">
        <v>187</v>
      </c>
      <c r="C126" s="12">
        <v>166</v>
      </c>
      <c r="D126" s="12">
        <v>166.081604</v>
      </c>
      <c r="E126" s="12">
        <v>169.83007799999999</v>
      </c>
      <c r="F126" s="12">
        <v>173.55337499999999</v>
      </c>
      <c r="G126" s="12">
        <v>177.28166200000001</v>
      </c>
      <c r="H126" s="12">
        <v>181.067429</v>
      </c>
      <c r="I126" s="12">
        <v>184.85209699999999</v>
      </c>
      <c r="J126" s="12">
        <v>188.685013</v>
      </c>
      <c r="K126" s="12">
        <v>192.58848599999999</v>
      </c>
      <c r="L126" s="12">
        <v>196.522659</v>
      </c>
      <c r="M126" s="12">
        <v>200.403503</v>
      </c>
      <c r="N126" s="12">
        <v>204.27694700000001</v>
      </c>
      <c r="O126" s="12">
        <v>208.12544299999999</v>
      </c>
      <c r="P126" s="12">
        <v>211.99865700000001</v>
      </c>
      <c r="Q126" s="12">
        <v>215.824738</v>
      </c>
      <c r="R126" s="12">
        <v>219.59451300000001</v>
      </c>
      <c r="S126" s="12">
        <v>223.491364</v>
      </c>
      <c r="T126" s="12">
        <v>227.420715</v>
      </c>
      <c r="U126" s="12">
        <v>231.38815299999999</v>
      </c>
      <c r="V126" s="12">
        <v>235.39013700000001</v>
      </c>
      <c r="W126" s="12">
        <v>239.47795099999999</v>
      </c>
      <c r="X126" s="12">
        <v>243.67025799999999</v>
      </c>
      <c r="Y126" s="12">
        <v>247.897919</v>
      </c>
      <c r="Z126" s="12">
        <v>252.21426400000001</v>
      </c>
      <c r="AA126" s="12">
        <v>256.58178700000002</v>
      </c>
      <c r="AB126" s="12">
        <v>261.00357100000002</v>
      </c>
      <c r="AC126" s="12">
        <v>265.50152600000001</v>
      </c>
      <c r="AD126" s="12">
        <v>270.07699600000001</v>
      </c>
      <c r="AE126" s="12">
        <v>274.73135400000001</v>
      </c>
      <c r="AF126" s="12">
        <v>279.46588100000002</v>
      </c>
      <c r="AG126" s="12">
        <v>284.28201300000001</v>
      </c>
      <c r="AH126" s="12">
        <v>289.181152</v>
      </c>
      <c r="AI126" s="12">
        <v>294.16473400000001</v>
      </c>
      <c r="AJ126" s="12">
        <v>299.23416099999997</v>
      </c>
      <c r="AK126" s="12">
        <v>304.39099099999999</v>
      </c>
      <c r="AL126" s="12">
        <v>309.63662699999998</v>
      </c>
      <c r="AM126" s="8">
        <v>1.8489999999999999E-2</v>
      </c>
    </row>
    <row r="127" spans="1:39" ht="15" customHeight="1">
      <c r="A127" s="7" t="s">
        <v>259</v>
      </c>
      <c r="B127" s="10" t="s">
        <v>185</v>
      </c>
      <c r="C127" s="12">
        <v>63</v>
      </c>
      <c r="D127" s="12">
        <v>48.983561999999999</v>
      </c>
      <c r="E127" s="12">
        <v>50.089126999999998</v>
      </c>
      <c r="F127" s="12">
        <v>51.187260000000002</v>
      </c>
      <c r="G127" s="12">
        <v>52.286869000000003</v>
      </c>
      <c r="H127" s="12">
        <v>53.403430999999998</v>
      </c>
      <c r="I127" s="12">
        <v>54.519669</v>
      </c>
      <c r="J127" s="12">
        <v>55.650139000000003</v>
      </c>
      <c r="K127" s="12">
        <v>56.801414000000001</v>
      </c>
      <c r="L127" s="12">
        <v>57.961739000000001</v>
      </c>
      <c r="M127" s="12">
        <v>59.106346000000002</v>
      </c>
      <c r="N127" s="12">
        <v>60.248767999999998</v>
      </c>
      <c r="O127" s="12">
        <v>61.383834999999998</v>
      </c>
      <c r="P127" s="12">
        <v>62.526184000000001</v>
      </c>
      <c r="Q127" s="12">
        <v>63.654636000000004</v>
      </c>
      <c r="R127" s="12">
        <v>64.766479000000004</v>
      </c>
      <c r="S127" s="12">
        <v>65.915809999999993</v>
      </c>
      <c r="T127" s="12">
        <v>67.074721999999994</v>
      </c>
      <c r="U127" s="12">
        <v>68.244857999999994</v>
      </c>
      <c r="V127" s="12">
        <v>69.425194000000005</v>
      </c>
      <c r="W127" s="12">
        <v>70.630843999999996</v>
      </c>
      <c r="X127" s="12">
        <v>71.867310000000003</v>
      </c>
      <c r="Y127" s="12">
        <v>73.114197000000004</v>
      </c>
      <c r="Z127" s="12">
        <v>74.387237999999996</v>
      </c>
      <c r="AA127" s="12">
        <v>75.675392000000002</v>
      </c>
      <c r="AB127" s="12">
        <v>76.979538000000005</v>
      </c>
      <c r="AC127" s="12">
        <v>78.306145000000001</v>
      </c>
      <c r="AD127" s="12">
        <v>79.655624000000003</v>
      </c>
      <c r="AE127" s="12">
        <v>81.028366000000005</v>
      </c>
      <c r="AF127" s="12">
        <v>82.424751000000001</v>
      </c>
      <c r="AG127" s="12">
        <v>83.845207000000002</v>
      </c>
      <c r="AH127" s="12">
        <v>85.290137999999999</v>
      </c>
      <c r="AI127" s="12">
        <v>86.759972000000005</v>
      </c>
      <c r="AJ127" s="12">
        <v>88.255134999999996</v>
      </c>
      <c r="AK127" s="12">
        <v>89.776070000000004</v>
      </c>
      <c r="AL127" s="12">
        <v>91.323211999999998</v>
      </c>
      <c r="AM127" s="8">
        <v>1.8489999999999999E-2</v>
      </c>
    </row>
    <row r="128" spans="1:39" ht="15" customHeight="1">
      <c r="A128" s="7" t="s">
        <v>258</v>
      </c>
      <c r="B128" s="10" t="s">
        <v>183</v>
      </c>
      <c r="C128" s="12">
        <v>27</v>
      </c>
      <c r="D128" s="12">
        <v>46.250576000000002</v>
      </c>
      <c r="E128" s="12">
        <v>47.294455999999997</v>
      </c>
      <c r="F128" s="12">
        <v>48.331322</v>
      </c>
      <c r="G128" s="12">
        <v>49.369579000000002</v>
      </c>
      <c r="H128" s="12">
        <v>50.423842999999998</v>
      </c>
      <c r="I128" s="12">
        <v>51.477801999999997</v>
      </c>
      <c r="J128" s="12">
        <v>52.545197000000002</v>
      </c>
      <c r="K128" s="12">
        <v>53.632240000000003</v>
      </c>
      <c r="L128" s="12">
        <v>54.727829</v>
      </c>
      <c r="M128" s="12">
        <v>55.808571000000001</v>
      </c>
      <c r="N128" s="12">
        <v>56.887256999999998</v>
      </c>
      <c r="O128" s="12">
        <v>57.958987999999998</v>
      </c>
      <c r="P128" s="12">
        <v>59.037601000000002</v>
      </c>
      <c r="Q128" s="12">
        <v>60.103088</v>
      </c>
      <c r="R128" s="12">
        <v>61.152904999999997</v>
      </c>
      <c r="S128" s="12">
        <v>62.238098000000001</v>
      </c>
      <c r="T128" s="12">
        <v>63.332355</v>
      </c>
      <c r="U128" s="12">
        <v>64.437209999999993</v>
      </c>
      <c r="V128" s="12">
        <v>65.551688999999996</v>
      </c>
      <c r="W128" s="12">
        <v>66.690062999999995</v>
      </c>
      <c r="X128" s="12">
        <v>67.857544000000004</v>
      </c>
      <c r="Y128" s="12">
        <v>69.034865999999994</v>
      </c>
      <c r="Z128" s="12">
        <v>70.236885000000001</v>
      </c>
      <c r="AA128" s="12">
        <v>71.453163000000004</v>
      </c>
      <c r="AB128" s="12">
        <v>72.684539999999998</v>
      </c>
      <c r="AC128" s="12">
        <v>73.937140999999997</v>
      </c>
      <c r="AD128" s="12">
        <v>75.211319000000003</v>
      </c>
      <c r="AE128" s="12">
        <v>76.507469</v>
      </c>
      <c r="AF128" s="12">
        <v>77.825951000000003</v>
      </c>
      <c r="AG128" s="12">
        <v>79.167152000000002</v>
      </c>
      <c r="AH128" s="12">
        <v>80.531464</v>
      </c>
      <c r="AI128" s="12">
        <v>81.919289000000006</v>
      </c>
      <c r="AJ128" s="12">
        <v>83.331031999999993</v>
      </c>
      <c r="AK128" s="12">
        <v>84.767112999999995</v>
      </c>
      <c r="AL128" s="12">
        <v>86.227928000000006</v>
      </c>
      <c r="AM128" s="8">
        <v>1.8489999999999999E-2</v>
      </c>
    </row>
    <row r="129" spans="1:39" ht="15" customHeight="1">
      <c r="A129" s="7" t="s">
        <v>257</v>
      </c>
      <c r="B129" s="10" t="s">
        <v>256</v>
      </c>
      <c r="C129" s="12">
        <v>35</v>
      </c>
      <c r="D129" s="12">
        <v>44.372638999999999</v>
      </c>
      <c r="E129" s="12">
        <v>46.698650000000001</v>
      </c>
      <c r="F129" s="12">
        <v>49.157127000000003</v>
      </c>
      <c r="G129" s="12">
        <v>51.659950000000002</v>
      </c>
      <c r="H129" s="12">
        <v>54.183166999999997</v>
      </c>
      <c r="I129" s="12">
        <v>56.846359</v>
      </c>
      <c r="J129" s="12">
        <v>59.603661000000002</v>
      </c>
      <c r="K129" s="12">
        <v>62.528216999999998</v>
      </c>
      <c r="L129" s="12">
        <v>65.568702999999999</v>
      </c>
      <c r="M129" s="12">
        <v>68.731628000000001</v>
      </c>
      <c r="N129" s="12">
        <v>72.067856000000006</v>
      </c>
      <c r="O129" s="12">
        <v>75.620116999999993</v>
      </c>
      <c r="P129" s="12">
        <v>79.396591000000001</v>
      </c>
      <c r="Q129" s="12">
        <v>83.358008999999996</v>
      </c>
      <c r="R129" s="12">
        <v>87.489204000000001</v>
      </c>
      <c r="S129" s="12">
        <v>91.830246000000002</v>
      </c>
      <c r="T129" s="12">
        <v>96.351883000000001</v>
      </c>
      <c r="U129" s="12">
        <v>101.254059</v>
      </c>
      <c r="V129" s="12">
        <v>106.300674</v>
      </c>
      <c r="W129" s="12">
        <v>111.580719</v>
      </c>
      <c r="X129" s="12">
        <v>117.115799</v>
      </c>
      <c r="Y129" s="12">
        <v>122.88359800000001</v>
      </c>
      <c r="Z129" s="12">
        <v>129.00672900000001</v>
      </c>
      <c r="AA129" s="12">
        <v>135.382385</v>
      </c>
      <c r="AB129" s="12">
        <v>142.049927</v>
      </c>
      <c r="AC129" s="12">
        <v>149.04586800000001</v>
      </c>
      <c r="AD129" s="12">
        <v>156.38632200000001</v>
      </c>
      <c r="AE129" s="12">
        <v>164.08833300000001</v>
      </c>
      <c r="AF129" s="12">
        <v>172.169647</v>
      </c>
      <c r="AG129" s="12">
        <v>180.648956</v>
      </c>
      <c r="AH129" s="12">
        <v>189.545883</v>
      </c>
      <c r="AI129" s="12">
        <v>198.88098099999999</v>
      </c>
      <c r="AJ129" s="12">
        <v>208.675827</v>
      </c>
      <c r="AK129" s="12">
        <v>218.95306400000001</v>
      </c>
      <c r="AL129" s="12">
        <v>229.73644999999999</v>
      </c>
      <c r="AM129" s="8">
        <v>4.9550999999999998E-2</v>
      </c>
    </row>
    <row r="130" spans="1:39" ht="15" customHeight="1">
      <c r="A130" s="7" t="s">
        <v>255</v>
      </c>
      <c r="B130" s="10" t="s">
        <v>187</v>
      </c>
      <c r="C130" s="12">
        <v>12</v>
      </c>
      <c r="D130" s="12">
        <v>16.752934</v>
      </c>
      <c r="E130" s="12">
        <v>17.631122999999999</v>
      </c>
      <c r="F130" s="12">
        <v>18.559324</v>
      </c>
      <c r="G130" s="12">
        <v>19.504266999999999</v>
      </c>
      <c r="H130" s="12">
        <v>20.456909</v>
      </c>
      <c r="I130" s="12">
        <v>21.462399999999999</v>
      </c>
      <c r="J130" s="12">
        <v>22.503422</v>
      </c>
      <c r="K130" s="12">
        <v>23.607592</v>
      </c>
      <c r="L130" s="12">
        <v>24.755531000000001</v>
      </c>
      <c r="M130" s="12">
        <v>25.949695999999999</v>
      </c>
      <c r="N130" s="12">
        <v>27.209292999999999</v>
      </c>
      <c r="O130" s="12">
        <v>28.550453000000001</v>
      </c>
      <c r="P130" s="12">
        <v>29.976262999999999</v>
      </c>
      <c r="Q130" s="12">
        <v>31.471900999999999</v>
      </c>
      <c r="R130" s="12">
        <v>33.031635000000001</v>
      </c>
      <c r="S130" s="12">
        <v>34.670605000000002</v>
      </c>
      <c r="T130" s="12">
        <v>36.377749999999999</v>
      </c>
      <c r="U130" s="12">
        <v>38.228572999999997</v>
      </c>
      <c r="V130" s="12">
        <v>40.133926000000002</v>
      </c>
      <c r="W130" s="12">
        <v>42.127411000000002</v>
      </c>
      <c r="X130" s="12">
        <v>44.217185999999998</v>
      </c>
      <c r="Y130" s="12">
        <v>46.394824999999997</v>
      </c>
      <c r="Z130" s="12">
        <v>48.706623</v>
      </c>
      <c r="AA130" s="12">
        <v>51.113754</v>
      </c>
      <c r="AB130" s="12">
        <v>53.631095999999999</v>
      </c>
      <c r="AC130" s="12">
        <v>56.272415000000002</v>
      </c>
      <c r="AD130" s="12">
        <v>59.043816</v>
      </c>
      <c r="AE130" s="12">
        <v>61.951717000000002</v>
      </c>
      <c r="AF130" s="12">
        <v>65.002823000000006</v>
      </c>
      <c r="AG130" s="12">
        <v>68.204200999999998</v>
      </c>
      <c r="AH130" s="12">
        <v>71.563239999999993</v>
      </c>
      <c r="AI130" s="12">
        <v>75.087715000000003</v>
      </c>
      <c r="AJ130" s="12">
        <v>78.785767000000007</v>
      </c>
      <c r="AK130" s="12">
        <v>82.665947000000003</v>
      </c>
      <c r="AL130" s="12">
        <v>86.737228000000002</v>
      </c>
      <c r="AM130" s="8">
        <v>4.9550999999999998E-2</v>
      </c>
    </row>
    <row r="131" spans="1:39" ht="15" customHeight="1">
      <c r="A131" s="7" t="s">
        <v>254</v>
      </c>
      <c r="B131" s="10" t="s">
        <v>185</v>
      </c>
      <c r="C131" s="12">
        <v>17</v>
      </c>
      <c r="D131" s="12">
        <v>14.262632999999999</v>
      </c>
      <c r="E131" s="12">
        <v>15.010281000000001</v>
      </c>
      <c r="F131" s="12">
        <v>15.800504999999999</v>
      </c>
      <c r="G131" s="12">
        <v>16.604984000000002</v>
      </c>
      <c r="H131" s="12">
        <v>17.416018000000001</v>
      </c>
      <c r="I131" s="12">
        <v>18.272044999999999</v>
      </c>
      <c r="J131" s="12">
        <v>19.158318999999999</v>
      </c>
      <c r="K131" s="12">
        <v>20.098354</v>
      </c>
      <c r="L131" s="12">
        <v>21.075655000000001</v>
      </c>
      <c r="M131" s="12">
        <v>22.092310000000001</v>
      </c>
      <c r="N131" s="12">
        <v>23.164667000000001</v>
      </c>
      <c r="O131" s="12">
        <v>24.306464999999999</v>
      </c>
      <c r="P131" s="12">
        <v>25.520332</v>
      </c>
      <c r="Q131" s="12">
        <v>26.793645999999999</v>
      </c>
      <c r="R131" s="12">
        <v>28.121531000000001</v>
      </c>
      <c r="S131" s="12">
        <v>29.516864999999999</v>
      </c>
      <c r="T131" s="12">
        <v>30.970247000000001</v>
      </c>
      <c r="U131" s="12">
        <v>32.545948000000003</v>
      </c>
      <c r="V131" s="12">
        <v>34.168072000000002</v>
      </c>
      <c r="W131" s="12">
        <v>35.865231000000001</v>
      </c>
      <c r="X131" s="12">
        <v>37.644362999999998</v>
      </c>
      <c r="Y131" s="12">
        <v>39.498299000000003</v>
      </c>
      <c r="Z131" s="12">
        <v>41.466450000000002</v>
      </c>
      <c r="AA131" s="12">
        <v>43.515762000000002</v>
      </c>
      <c r="AB131" s="12">
        <v>45.658904999999997</v>
      </c>
      <c r="AC131" s="12">
        <v>47.907600000000002</v>
      </c>
      <c r="AD131" s="12">
        <v>50.267032999999998</v>
      </c>
      <c r="AE131" s="12">
        <v>52.74268</v>
      </c>
      <c r="AF131" s="12">
        <v>55.340243999999998</v>
      </c>
      <c r="AG131" s="12">
        <v>58.065734999999997</v>
      </c>
      <c r="AH131" s="12">
        <v>60.925468000000002</v>
      </c>
      <c r="AI131" s="12">
        <v>63.926029</v>
      </c>
      <c r="AJ131" s="12">
        <v>67.074370999999999</v>
      </c>
      <c r="AK131" s="12">
        <v>70.377769000000001</v>
      </c>
      <c r="AL131" s="12">
        <v>73.843857</v>
      </c>
      <c r="AM131" s="8">
        <v>4.9550999999999998E-2</v>
      </c>
    </row>
    <row r="132" spans="1:39" ht="15" customHeight="1">
      <c r="A132" s="7" t="s">
        <v>253</v>
      </c>
      <c r="B132" s="10" t="s">
        <v>183</v>
      </c>
      <c r="C132" s="12">
        <v>6</v>
      </c>
      <c r="D132" s="12">
        <v>13.35707</v>
      </c>
      <c r="E132" s="12">
        <v>14.057247</v>
      </c>
      <c r="F132" s="12">
        <v>14.797298</v>
      </c>
      <c r="G132" s="12">
        <v>15.550699</v>
      </c>
      <c r="H132" s="12">
        <v>16.31024</v>
      </c>
      <c r="I132" s="12">
        <v>17.111916000000001</v>
      </c>
      <c r="J132" s="12">
        <v>17.941918999999999</v>
      </c>
      <c r="K132" s="12">
        <v>18.822268999999999</v>
      </c>
      <c r="L132" s="12">
        <v>19.737518000000001</v>
      </c>
      <c r="M132" s="12">
        <v>20.689623000000001</v>
      </c>
      <c r="N132" s="12">
        <v>21.693895000000001</v>
      </c>
      <c r="O132" s="12">
        <v>22.763199</v>
      </c>
      <c r="P132" s="12">
        <v>23.899994</v>
      </c>
      <c r="Q132" s="12">
        <v>25.092462999999999</v>
      </c>
      <c r="R132" s="12">
        <v>26.336034999999999</v>
      </c>
      <c r="S132" s="12">
        <v>27.642778</v>
      </c>
      <c r="T132" s="12">
        <v>29.003882999999998</v>
      </c>
      <c r="U132" s="12">
        <v>30.479538000000002</v>
      </c>
      <c r="V132" s="12">
        <v>31.998671999999999</v>
      </c>
      <c r="W132" s="12">
        <v>33.588073999999999</v>
      </c>
      <c r="X132" s="12">
        <v>35.254246000000002</v>
      </c>
      <c r="Y132" s="12">
        <v>36.990470999999999</v>
      </c>
      <c r="Z132" s="12">
        <v>38.833660000000002</v>
      </c>
      <c r="AA132" s="12">
        <v>40.752861000000003</v>
      </c>
      <c r="AB132" s="12">
        <v>42.759926</v>
      </c>
      <c r="AC132" s="12">
        <v>44.865848999999997</v>
      </c>
      <c r="AD132" s="12">
        <v>47.075474</v>
      </c>
      <c r="AE132" s="12">
        <v>49.393935999999997</v>
      </c>
      <c r="AF132" s="12">
        <v>51.82658</v>
      </c>
      <c r="AG132" s="12">
        <v>54.379024999999999</v>
      </c>
      <c r="AH132" s="12">
        <v>57.057178</v>
      </c>
      <c r="AI132" s="12">
        <v>59.867237000000003</v>
      </c>
      <c r="AJ132" s="12">
        <v>62.815685000000002</v>
      </c>
      <c r="AK132" s="12">
        <v>65.90934</v>
      </c>
      <c r="AL132" s="12">
        <v>69.155356999999995</v>
      </c>
      <c r="AM132" s="8">
        <v>4.9550999999999998E-2</v>
      </c>
    </row>
    <row r="133" spans="1:39" ht="15" customHeight="1">
      <c r="A133" s="7" t="s">
        <v>252</v>
      </c>
      <c r="B133" s="10" t="s">
        <v>251</v>
      </c>
      <c r="C133" s="12">
        <v>130</v>
      </c>
      <c r="D133" s="12">
        <v>113.62853200000001</v>
      </c>
      <c r="E133" s="12">
        <v>118.640381</v>
      </c>
      <c r="F133" s="12">
        <v>123.848686</v>
      </c>
      <c r="G133" s="12">
        <v>129.33078</v>
      </c>
      <c r="H133" s="12">
        <v>135.06045499999999</v>
      </c>
      <c r="I133" s="12">
        <v>141.08279400000001</v>
      </c>
      <c r="J133" s="12">
        <v>147.32086200000001</v>
      </c>
      <c r="K133" s="12">
        <v>153.67756700000001</v>
      </c>
      <c r="L133" s="12">
        <v>160.127274</v>
      </c>
      <c r="M133" s="12">
        <v>166.676849</v>
      </c>
      <c r="N133" s="12">
        <v>173.277863</v>
      </c>
      <c r="O133" s="12">
        <v>179.81785600000001</v>
      </c>
      <c r="P133" s="12">
        <v>186.53852800000001</v>
      </c>
      <c r="Q133" s="12">
        <v>193.391403</v>
      </c>
      <c r="R133" s="12">
        <v>200.309189</v>
      </c>
      <c r="S133" s="12">
        <v>207.433502</v>
      </c>
      <c r="T133" s="12">
        <v>214.522614</v>
      </c>
      <c r="U133" s="12">
        <v>221.56964099999999</v>
      </c>
      <c r="V133" s="12">
        <v>228.852386</v>
      </c>
      <c r="W133" s="12">
        <v>236.35629299999999</v>
      </c>
      <c r="X133" s="12">
        <v>244.10986299999999</v>
      </c>
      <c r="Y133" s="12">
        <v>251.59054599999999</v>
      </c>
      <c r="Z133" s="12">
        <v>259.04531900000001</v>
      </c>
      <c r="AA133" s="12">
        <v>266.82308999999998</v>
      </c>
      <c r="AB133" s="12">
        <v>274.82785000000001</v>
      </c>
      <c r="AC133" s="12">
        <v>283.07278400000001</v>
      </c>
      <c r="AD133" s="12">
        <v>291.56506300000001</v>
      </c>
      <c r="AE133" s="12">
        <v>300.31210299999998</v>
      </c>
      <c r="AF133" s="12">
        <v>309.32156400000002</v>
      </c>
      <c r="AG133" s="12">
        <v>318.60134900000003</v>
      </c>
      <c r="AH133" s="12">
        <v>328.15948500000002</v>
      </c>
      <c r="AI133" s="12">
        <v>338.00433299999997</v>
      </c>
      <c r="AJ133" s="12">
        <v>348.14459199999999</v>
      </c>
      <c r="AK133" s="12">
        <v>358.58904999999999</v>
      </c>
      <c r="AL133" s="12">
        <v>369.34683200000001</v>
      </c>
      <c r="AM133" s="8">
        <v>3.5278999999999998E-2</v>
      </c>
    </row>
    <row r="134" spans="1:39" ht="15" customHeight="1">
      <c r="A134" s="7" t="s">
        <v>250</v>
      </c>
      <c r="B134" s="10" t="s">
        <v>187</v>
      </c>
      <c r="C134" s="12">
        <v>54</v>
      </c>
      <c r="D134" s="12">
        <v>48.666049999999998</v>
      </c>
      <c r="E134" s="12">
        <v>50.812579999999997</v>
      </c>
      <c r="F134" s="12">
        <v>53.043250999999998</v>
      </c>
      <c r="G134" s="12">
        <v>55.391182000000001</v>
      </c>
      <c r="H134" s="12">
        <v>57.845142000000003</v>
      </c>
      <c r="I134" s="12">
        <v>60.424458000000001</v>
      </c>
      <c r="J134" s="12">
        <v>63.096164999999999</v>
      </c>
      <c r="K134" s="12">
        <v>65.818680000000001</v>
      </c>
      <c r="L134" s="12">
        <v>68.581031999999993</v>
      </c>
      <c r="M134" s="12">
        <v>71.386146999999994</v>
      </c>
      <c r="N134" s="12">
        <v>74.213310000000007</v>
      </c>
      <c r="O134" s="12">
        <v>77.014328000000006</v>
      </c>
      <c r="P134" s="12">
        <v>79.892723000000004</v>
      </c>
      <c r="Q134" s="12">
        <v>82.827751000000006</v>
      </c>
      <c r="R134" s="12">
        <v>85.790572999999995</v>
      </c>
      <c r="S134" s="12">
        <v>88.841858000000002</v>
      </c>
      <c r="T134" s="12">
        <v>91.878051999999997</v>
      </c>
      <c r="U134" s="12">
        <v>94.896225000000001</v>
      </c>
      <c r="V134" s="12">
        <v>98.015366</v>
      </c>
      <c r="W134" s="12">
        <v>101.22920999999999</v>
      </c>
      <c r="X134" s="12">
        <v>104.550003</v>
      </c>
      <c r="Y134" s="12">
        <v>107.753906</v>
      </c>
      <c r="Z134" s="12">
        <v>110.946724</v>
      </c>
      <c r="AA134" s="12">
        <v>114.277863</v>
      </c>
      <c r="AB134" s="12">
        <v>117.706238</v>
      </c>
      <c r="AC134" s="12">
        <v>121.23745700000001</v>
      </c>
      <c r="AD134" s="12">
        <v>124.874619</v>
      </c>
      <c r="AE134" s="12">
        <v>128.62091100000001</v>
      </c>
      <c r="AF134" s="12">
        <v>132.479568</v>
      </c>
      <c r="AG134" s="12">
        <v>136.45401000000001</v>
      </c>
      <c r="AH134" s="12">
        <v>140.54766799999999</v>
      </c>
      <c r="AI134" s="12">
        <v>144.76414500000001</v>
      </c>
      <c r="AJ134" s="12">
        <v>149.10711699999999</v>
      </c>
      <c r="AK134" s="12">
        <v>153.58038300000001</v>
      </c>
      <c r="AL134" s="12">
        <v>158.187836</v>
      </c>
      <c r="AM134" s="8">
        <v>3.5278999999999998E-2</v>
      </c>
    </row>
    <row r="135" spans="1:39" ht="15" customHeight="1">
      <c r="A135" s="7" t="s">
        <v>249</v>
      </c>
      <c r="B135" s="10" t="s">
        <v>185</v>
      </c>
      <c r="C135" s="12">
        <v>73</v>
      </c>
      <c r="D135" s="12">
        <v>59.381507999999997</v>
      </c>
      <c r="E135" s="12">
        <v>62.000670999999997</v>
      </c>
      <c r="F135" s="12">
        <v>64.722496000000007</v>
      </c>
      <c r="G135" s="12">
        <v>67.587401999999997</v>
      </c>
      <c r="H135" s="12">
        <v>70.581695999999994</v>
      </c>
      <c r="I135" s="12">
        <v>73.728927999999996</v>
      </c>
      <c r="J135" s="12">
        <v>76.988899000000004</v>
      </c>
      <c r="K135" s="12">
        <v>80.310867000000002</v>
      </c>
      <c r="L135" s="12">
        <v>83.681442000000004</v>
      </c>
      <c r="M135" s="12">
        <v>87.104202000000001</v>
      </c>
      <c r="N135" s="12">
        <v>90.553855999999996</v>
      </c>
      <c r="O135" s="12">
        <v>93.971610999999996</v>
      </c>
      <c r="P135" s="12">
        <v>97.483795000000001</v>
      </c>
      <c r="Q135" s="12">
        <v>101.065056</v>
      </c>
      <c r="R135" s="12">
        <v>104.680244</v>
      </c>
      <c r="S135" s="12">
        <v>108.40336600000001</v>
      </c>
      <c r="T135" s="12">
        <v>112.108093</v>
      </c>
      <c r="U135" s="12">
        <v>115.79080999999999</v>
      </c>
      <c r="V135" s="12">
        <v>119.59672500000001</v>
      </c>
      <c r="W135" s="12">
        <v>123.518219</v>
      </c>
      <c r="X135" s="12">
        <v>127.570183</v>
      </c>
      <c r="Y135" s="12">
        <v>131.47953799999999</v>
      </c>
      <c r="Z135" s="12">
        <v>135.37536600000001</v>
      </c>
      <c r="AA135" s="12">
        <v>139.43995699999999</v>
      </c>
      <c r="AB135" s="12">
        <v>143.623199</v>
      </c>
      <c r="AC135" s="12">
        <v>147.93194600000001</v>
      </c>
      <c r="AD135" s="12">
        <v>152.36994899999999</v>
      </c>
      <c r="AE135" s="12">
        <v>156.941101</v>
      </c>
      <c r="AF135" s="12">
        <v>161.649384</v>
      </c>
      <c r="AG135" s="12">
        <v>166.49894699999999</v>
      </c>
      <c r="AH135" s="12">
        <v>171.493942</v>
      </c>
      <c r="AI135" s="12">
        <v>176.638824</v>
      </c>
      <c r="AJ135" s="12">
        <v>181.93804900000001</v>
      </c>
      <c r="AK135" s="12">
        <v>187.39624000000001</v>
      </c>
      <c r="AL135" s="12">
        <v>193.01818800000001</v>
      </c>
      <c r="AM135" s="8">
        <v>3.5278999999999998E-2</v>
      </c>
    </row>
    <row r="136" spans="1:39" ht="15" customHeight="1">
      <c r="A136" s="7" t="s">
        <v>248</v>
      </c>
      <c r="B136" s="10" t="s">
        <v>183</v>
      </c>
      <c r="C136" s="12">
        <v>3</v>
      </c>
      <c r="D136" s="12">
        <v>5.5809689999999996</v>
      </c>
      <c r="E136" s="12">
        <v>5.8271309999999996</v>
      </c>
      <c r="F136" s="12">
        <v>6.0829420000000001</v>
      </c>
      <c r="G136" s="12">
        <v>6.3521999999999998</v>
      </c>
      <c r="H136" s="12">
        <v>6.6336170000000001</v>
      </c>
      <c r="I136" s="12">
        <v>6.9294099999999998</v>
      </c>
      <c r="J136" s="12">
        <v>7.2357990000000001</v>
      </c>
      <c r="K136" s="12">
        <v>7.5480130000000001</v>
      </c>
      <c r="L136" s="12">
        <v>7.8647970000000003</v>
      </c>
      <c r="M136" s="12">
        <v>8.1864849999999993</v>
      </c>
      <c r="N136" s="12">
        <v>8.5106999999999999</v>
      </c>
      <c r="O136" s="12">
        <v>8.8319179999999999</v>
      </c>
      <c r="P136" s="12">
        <v>9.1620089999999994</v>
      </c>
      <c r="Q136" s="12">
        <v>9.4985949999999999</v>
      </c>
      <c r="R136" s="12">
        <v>9.8383679999999991</v>
      </c>
      <c r="S136" s="12">
        <v>10.188286</v>
      </c>
      <c r="T136" s="12">
        <v>10.536474</v>
      </c>
      <c r="U136" s="12">
        <v>10.882593999999999</v>
      </c>
      <c r="V136" s="12">
        <v>11.240294</v>
      </c>
      <c r="W136" s="12">
        <v>11.608853999999999</v>
      </c>
      <c r="X136" s="12">
        <v>11.989679000000001</v>
      </c>
      <c r="Y136" s="12">
        <v>12.357100000000001</v>
      </c>
      <c r="Z136" s="12">
        <v>12.723248</v>
      </c>
      <c r="AA136" s="12">
        <v>13.105259</v>
      </c>
      <c r="AB136" s="12">
        <v>13.498421</v>
      </c>
      <c r="AC136" s="12">
        <v>13.903378</v>
      </c>
      <c r="AD136" s="12">
        <v>14.320482999999999</v>
      </c>
      <c r="AE136" s="12">
        <v>14.750102999999999</v>
      </c>
      <c r="AF136" s="12">
        <v>15.192610999999999</v>
      </c>
      <c r="AG136" s="12">
        <v>15.648394</v>
      </c>
      <c r="AH136" s="12">
        <v>16.117851000000002</v>
      </c>
      <c r="AI136" s="12">
        <v>16.601393000000002</v>
      </c>
      <c r="AJ136" s="12">
        <v>17.099440000000001</v>
      </c>
      <c r="AK136" s="12">
        <v>17.612428999999999</v>
      </c>
      <c r="AL136" s="12">
        <v>18.140806000000001</v>
      </c>
      <c r="AM136" s="8">
        <v>3.5278999999999998E-2</v>
      </c>
    </row>
    <row r="137" spans="1:39" ht="15" customHeight="1">
      <c r="A137" s="7" t="s">
        <v>247</v>
      </c>
      <c r="B137" s="10" t="s">
        <v>246</v>
      </c>
      <c r="C137" s="12">
        <v>41</v>
      </c>
      <c r="D137" s="12">
        <v>46.719563000000001</v>
      </c>
      <c r="E137" s="12">
        <v>48.311272000000002</v>
      </c>
      <c r="F137" s="12">
        <v>50.070988</v>
      </c>
      <c r="G137" s="12">
        <v>51.807701000000002</v>
      </c>
      <c r="H137" s="12">
        <v>53.480812</v>
      </c>
      <c r="I137" s="12">
        <v>55.081977999999999</v>
      </c>
      <c r="J137" s="12">
        <v>56.721004000000001</v>
      </c>
      <c r="K137" s="12">
        <v>58.419024999999998</v>
      </c>
      <c r="L137" s="12">
        <v>60.154311999999997</v>
      </c>
      <c r="M137" s="12">
        <v>62.002132000000003</v>
      </c>
      <c r="N137" s="12">
        <v>63.780799999999999</v>
      </c>
      <c r="O137" s="12">
        <v>65.563889000000003</v>
      </c>
      <c r="P137" s="12">
        <v>67.395645000000002</v>
      </c>
      <c r="Q137" s="12">
        <v>69.261070000000004</v>
      </c>
      <c r="R137" s="12">
        <v>71.198173999999995</v>
      </c>
      <c r="S137" s="12">
        <v>73.245498999999995</v>
      </c>
      <c r="T137" s="12">
        <v>75.362487999999999</v>
      </c>
      <c r="U137" s="12">
        <v>77.504807</v>
      </c>
      <c r="V137" s="12">
        <v>79.651900999999995</v>
      </c>
      <c r="W137" s="12">
        <v>81.752944999999997</v>
      </c>
      <c r="X137" s="12">
        <v>83.809691999999998</v>
      </c>
      <c r="Y137" s="12">
        <v>85.820937999999998</v>
      </c>
      <c r="Z137" s="12">
        <v>87.830337999999998</v>
      </c>
      <c r="AA137" s="12">
        <v>89.825705999999997</v>
      </c>
      <c r="AB137" s="12">
        <v>91.812111000000002</v>
      </c>
      <c r="AC137" s="12">
        <v>93.842429999999993</v>
      </c>
      <c r="AD137" s="12">
        <v>95.917664000000002</v>
      </c>
      <c r="AE137" s="12">
        <v>98.038773000000006</v>
      </c>
      <c r="AF137" s="12">
        <v>100.206795</v>
      </c>
      <c r="AG137" s="12">
        <v>102.42276</v>
      </c>
      <c r="AH137" s="12">
        <v>104.687729</v>
      </c>
      <c r="AI137" s="12">
        <v>107.002785</v>
      </c>
      <c r="AJ137" s="12">
        <v>109.369034</v>
      </c>
      <c r="AK137" s="12">
        <v>111.78761299999999</v>
      </c>
      <c r="AL137" s="12">
        <v>114.259674</v>
      </c>
      <c r="AM137" s="8">
        <v>2.6651999999999999E-2</v>
      </c>
    </row>
    <row r="138" spans="1:39" ht="15" customHeight="1">
      <c r="A138" s="7" t="s">
        <v>245</v>
      </c>
      <c r="B138" s="10" t="s">
        <v>187</v>
      </c>
      <c r="C138" s="12">
        <v>20</v>
      </c>
      <c r="D138" s="12">
        <v>26.32696</v>
      </c>
      <c r="E138" s="12">
        <v>27.223904000000001</v>
      </c>
      <c r="F138" s="12">
        <v>28.215523000000001</v>
      </c>
      <c r="G138" s="12">
        <v>29.194179999999999</v>
      </c>
      <c r="H138" s="12">
        <v>30.136994999999999</v>
      </c>
      <c r="I138" s="12">
        <v>31.039266999999999</v>
      </c>
      <c r="J138" s="12">
        <v>31.962875</v>
      </c>
      <c r="K138" s="12">
        <v>32.919727000000002</v>
      </c>
      <c r="L138" s="12">
        <v>33.897579</v>
      </c>
      <c r="M138" s="12">
        <v>34.938847000000003</v>
      </c>
      <c r="N138" s="12">
        <v>35.941142999999997</v>
      </c>
      <c r="O138" s="12">
        <v>36.945929999999997</v>
      </c>
      <c r="P138" s="12">
        <v>37.978146000000002</v>
      </c>
      <c r="Q138" s="12">
        <v>39.029335000000003</v>
      </c>
      <c r="R138" s="12">
        <v>40.120911</v>
      </c>
      <c r="S138" s="12">
        <v>41.274600999999997</v>
      </c>
      <c r="T138" s="12">
        <v>42.467540999999997</v>
      </c>
      <c r="U138" s="12">
        <v>43.674767000000003</v>
      </c>
      <c r="V138" s="12">
        <v>44.884673999999997</v>
      </c>
      <c r="W138" s="12">
        <v>46.068638</v>
      </c>
      <c r="X138" s="12">
        <v>47.227631000000002</v>
      </c>
      <c r="Y138" s="12">
        <v>48.360992000000003</v>
      </c>
      <c r="Z138" s="12">
        <v>49.493304999999999</v>
      </c>
      <c r="AA138" s="12">
        <v>50.617718000000004</v>
      </c>
      <c r="AB138" s="12">
        <v>51.737076000000002</v>
      </c>
      <c r="AC138" s="12">
        <v>52.881186999999997</v>
      </c>
      <c r="AD138" s="12">
        <v>54.050598000000001</v>
      </c>
      <c r="AE138" s="12">
        <v>55.245868999999999</v>
      </c>
      <c r="AF138" s="12">
        <v>56.467571</v>
      </c>
      <c r="AG138" s="12">
        <v>57.716293</v>
      </c>
      <c r="AH138" s="12">
        <v>58.992621999999997</v>
      </c>
      <c r="AI138" s="12">
        <v>60.297184000000001</v>
      </c>
      <c r="AJ138" s="12">
        <v>61.630589000000001</v>
      </c>
      <c r="AK138" s="12">
        <v>62.993481000000003</v>
      </c>
      <c r="AL138" s="12">
        <v>64.386512999999994</v>
      </c>
      <c r="AM138" s="8">
        <v>2.6651999999999999E-2</v>
      </c>
    </row>
    <row r="139" spans="1:39" ht="15" customHeight="1">
      <c r="A139" s="7" t="s">
        <v>244</v>
      </c>
      <c r="B139" s="10" t="s">
        <v>185</v>
      </c>
      <c r="C139" s="12">
        <v>7</v>
      </c>
      <c r="D139" s="12">
        <v>6.6896370000000003</v>
      </c>
      <c r="E139" s="12">
        <v>6.9175490000000002</v>
      </c>
      <c r="F139" s="12">
        <v>7.1695180000000001</v>
      </c>
      <c r="G139" s="12">
        <v>7.4181929999999996</v>
      </c>
      <c r="H139" s="12">
        <v>7.6577599999999997</v>
      </c>
      <c r="I139" s="12">
        <v>7.8870269999999998</v>
      </c>
      <c r="J139" s="12">
        <v>8.121715</v>
      </c>
      <c r="K139" s="12">
        <v>8.3648489999999995</v>
      </c>
      <c r="L139" s="12">
        <v>8.6133190000000006</v>
      </c>
      <c r="M139" s="12">
        <v>8.8779039999999991</v>
      </c>
      <c r="N139" s="12">
        <v>9.1325859999999999</v>
      </c>
      <c r="O139" s="12">
        <v>9.3879000000000001</v>
      </c>
      <c r="P139" s="12">
        <v>9.6501850000000005</v>
      </c>
      <c r="Q139" s="12">
        <v>9.9172899999999995</v>
      </c>
      <c r="R139" s="12">
        <v>10.194658</v>
      </c>
      <c r="S139" s="12">
        <v>10.487809</v>
      </c>
      <c r="T139" s="12">
        <v>10.790934</v>
      </c>
      <c r="U139" s="12">
        <v>11.097685999999999</v>
      </c>
      <c r="V139" s="12">
        <v>11.405124000000001</v>
      </c>
      <c r="W139" s="12">
        <v>11.705964</v>
      </c>
      <c r="X139" s="12">
        <v>12.000463</v>
      </c>
      <c r="Y139" s="12">
        <v>12.288449</v>
      </c>
      <c r="Z139" s="12">
        <v>12.576167999999999</v>
      </c>
      <c r="AA139" s="12">
        <v>12.861879</v>
      </c>
      <c r="AB139" s="12">
        <v>13.146307</v>
      </c>
      <c r="AC139" s="12">
        <v>13.437023</v>
      </c>
      <c r="AD139" s="12">
        <v>13.734169</v>
      </c>
      <c r="AE139" s="12">
        <v>14.037884999999999</v>
      </c>
      <c r="AF139" s="12">
        <v>14.348316000000001</v>
      </c>
      <c r="AG139" s="12">
        <v>14.665614</v>
      </c>
      <c r="AH139" s="12">
        <v>14.989928000000001</v>
      </c>
      <c r="AI139" s="12">
        <v>15.321414000000001</v>
      </c>
      <c r="AJ139" s="12">
        <v>15.660233</v>
      </c>
      <c r="AK139" s="12">
        <v>16.006540000000001</v>
      </c>
      <c r="AL139" s="12">
        <v>16.360507999999999</v>
      </c>
      <c r="AM139" s="8">
        <v>2.6651999999999999E-2</v>
      </c>
    </row>
    <row r="140" spans="1:39" ht="15" customHeight="1">
      <c r="A140" s="7" t="s">
        <v>243</v>
      </c>
      <c r="B140" s="10" t="s">
        <v>183</v>
      </c>
      <c r="C140" s="12">
        <v>14</v>
      </c>
      <c r="D140" s="12">
        <v>13.702966</v>
      </c>
      <c r="E140" s="12">
        <v>14.169817</v>
      </c>
      <c r="F140" s="12">
        <v>14.685947000000001</v>
      </c>
      <c r="G140" s="12">
        <v>15.19533</v>
      </c>
      <c r="H140" s="12">
        <v>15.686057999999999</v>
      </c>
      <c r="I140" s="12">
        <v>16.155684000000001</v>
      </c>
      <c r="J140" s="12">
        <v>16.636413999999998</v>
      </c>
      <c r="K140" s="12">
        <v>17.134449</v>
      </c>
      <c r="L140" s="12">
        <v>17.643412000000001</v>
      </c>
      <c r="M140" s="12">
        <v>18.185383000000002</v>
      </c>
      <c r="N140" s="12">
        <v>18.707069000000001</v>
      </c>
      <c r="O140" s="12">
        <v>19.230053000000002</v>
      </c>
      <c r="P140" s="12">
        <v>19.767313000000001</v>
      </c>
      <c r="Q140" s="12">
        <v>20.314447000000001</v>
      </c>
      <c r="R140" s="12">
        <v>20.882607</v>
      </c>
      <c r="S140" s="12">
        <v>21.483091000000002</v>
      </c>
      <c r="T140" s="12">
        <v>22.104009999999999</v>
      </c>
      <c r="U140" s="12">
        <v>22.732357</v>
      </c>
      <c r="V140" s="12">
        <v>23.362106000000001</v>
      </c>
      <c r="W140" s="12">
        <v>23.978345999999998</v>
      </c>
      <c r="X140" s="12">
        <v>24.581593000000002</v>
      </c>
      <c r="Y140" s="12">
        <v>25.171499000000001</v>
      </c>
      <c r="Z140" s="12">
        <v>25.760860000000001</v>
      </c>
      <c r="AA140" s="12">
        <v>26.346107</v>
      </c>
      <c r="AB140" s="12">
        <v>26.928726000000001</v>
      </c>
      <c r="AC140" s="12">
        <v>27.524222999999999</v>
      </c>
      <c r="AD140" s="12">
        <v>28.132892999999999</v>
      </c>
      <c r="AE140" s="12">
        <v>28.755019999999998</v>
      </c>
      <c r="AF140" s="12">
        <v>29.390906999999999</v>
      </c>
      <c r="AG140" s="12">
        <v>30.040855000000001</v>
      </c>
      <c r="AH140" s="12">
        <v>30.705172999999998</v>
      </c>
      <c r="AI140" s="12">
        <v>31.384188000000002</v>
      </c>
      <c r="AJ140" s="12">
        <v>32.078217000000002</v>
      </c>
      <c r="AK140" s="12">
        <v>32.787590000000002</v>
      </c>
      <c r="AL140" s="12">
        <v>33.512653</v>
      </c>
      <c r="AM140" s="8">
        <v>2.6651999999999999E-2</v>
      </c>
    </row>
    <row r="141" spans="1:39" ht="15" customHeight="1">
      <c r="A141" s="7" t="s">
        <v>242</v>
      </c>
      <c r="B141" s="10" t="s">
        <v>241</v>
      </c>
      <c r="C141" s="12">
        <v>373</v>
      </c>
      <c r="D141" s="12">
        <v>360.70272799999998</v>
      </c>
      <c r="E141" s="12">
        <v>380.88165300000003</v>
      </c>
      <c r="F141" s="12">
        <v>401.30609099999998</v>
      </c>
      <c r="G141" s="12">
        <v>423.06912199999999</v>
      </c>
      <c r="H141" s="12">
        <v>445.30419899999998</v>
      </c>
      <c r="I141" s="12">
        <v>468.305969</v>
      </c>
      <c r="J141" s="12">
        <v>492.010223</v>
      </c>
      <c r="K141" s="12">
        <v>516.84356700000001</v>
      </c>
      <c r="L141" s="12">
        <v>541.83874500000002</v>
      </c>
      <c r="M141" s="12">
        <v>566.78869599999996</v>
      </c>
      <c r="N141" s="12">
        <v>592.11596699999996</v>
      </c>
      <c r="O141" s="12">
        <v>618.10406499999999</v>
      </c>
      <c r="P141" s="12">
        <v>643.99108899999999</v>
      </c>
      <c r="Q141" s="12">
        <v>668.80828899999995</v>
      </c>
      <c r="R141" s="12">
        <v>696.75805700000001</v>
      </c>
      <c r="S141" s="12">
        <v>724.85522500000002</v>
      </c>
      <c r="T141" s="12">
        <v>752.12383999999997</v>
      </c>
      <c r="U141" s="12">
        <v>780.70648200000005</v>
      </c>
      <c r="V141" s="12">
        <v>809.22656199999994</v>
      </c>
      <c r="W141" s="12">
        <v>838.69457999999997</v>
      </c>
      <c r="X141" s="12">
        <v>869.04919400000006</v>
      </c>
      <c r="Y141" s="12">
        <v>899.37530500000003</v>
      </c>
      <c r="Z141" s="12">
        <v>931.22869900000001</v>
      </c>
      <c r="AA141" s="12">
        <v>962.22399900000005</v>
      </c>
      <c r="AB141" s="12">
        <v>993.93774399999995</v>
      </c>
      <c r="AC141" s="12">
        <v>1026.6967770000001</v>
      </c>
      <c r="AD141" s="12">
        <v>1060.5354</v>
      </c>
      <c r="AE141" s="12">
        <v>1095.48938</v>
      </c>
      <c r="AF141" s="12">
        <v>1131.5954589999999</v>
      </c>
      <c r="AG141" s="12">
        <v>1168.8914789999999</v>
      </c>
      <c r="AH141" s="12">
        <v>1207.4167480000001</v>
      </c>
      <c r="AI141" s="12">
        <v>1247.2117920000001</v>
      </c>
      <c r="AJ141" s="12">
        <v>1288.3183590000001</v>
      </c>
      <c r="AK141" s="12">
        <v>1330.7799070000001</v>
      </c>
      <c r="AL141" s="12">
        <v>1374.6408690000001</v>
      </c>
      <c r="AM141" s="8">
        <v>4.0134000000000003E-2</v>
      </c>
    </row>
    <row r="142" spans="1:39" ht="15" customHeight="1">
      <c r="A142" s="7" t="s">
        <v>240</v>
      </c>
      <c r="B142" s="10" t="s">
        <v>187</v>
      </c>
      <c r="C142" s="12">
        <v>302</v>
      </c>
      <c r="D142" s="12">
        <v>277.94619799999998</v>
      </c>
      <c r="E142" s="12">
        <v>293.49542200000002</v>
      </c>
      <c r="F142" s="12">
        <v>309.233856</v>
      </c>
      <c r="G142" s="12">
        <v>326.00375400000001</v>
      </c>
      <c r="H142" s="12">
        <v>343.13742100000002</v>
      </c>
      <c r="I142" s="12">
        <v>360.86184700000001</v>
      </c>
      <c r="J142" s="12">
        <v>379.12762500000002</v>
      </c>
      <c r="K142" s="12">
        <v>398.263397</v>
      </c>
      <c r="L142" s="12">
        <v>417.52389499999998</v>
      </c>
      <c r="M142" s="12">
        <v>436.74954200000002</v>
      </c>
      <c r="N142" s="12">
        <v>456.26593000000003</v>
      </c>
      <c r="O142" s="12">
        <v>476.29156499999999</v>
      </c>
      <c r="P142" s="12">
        <v>496.23931900000002</v>
      </c>
      <c r="Q142" s="12">
        <v>515.36267099999998</v>
      </c>
      <c r="R142" s="12">
        <v>536.89984100000004</v>
      </c>
      <c r="S142" s="12">
        <v>558.550659</v>
      </c>
      <c r="T142" s="12">
        <v>579.56298800000002</v>
      </c>
      <c r="U142" s="12">
        <v>601.58789100000001</v>
      </c>
      <c r="V142" s="12">
        <v>623.56457499999999</v>
      </c>
      <c r="W142" s="12">
        <v>646.27166699999998</v>
      </c>
      <c r="X142" s="12">
        <v>669.66198699999995</v>
      </c>
      <c r="Y142" s="12">
        <v>693.03033400000004</v>
      </c>
      <c r="Z142" s="12">
        <v>717.57556199999999</v>
      </c>
      <c r="AA142" s="12">
        <v>741.45953399999996</v>
      </c>
      <c r="AB142" s="12">
        <v>765.897156</v>
      </c>
      <c r="AC142" s="12">
        <v>791.14025900000001</v>
      </c>
      <c r="AD142" s="12">
        <v>817.21527100000003</v>
      </c>
      <c r="AE142" s="12">
        <v>844.149719</v>
      </c>
      <c r="AF142" s="12">
        <v>871.97186299999998</v>
      </c>
      <c r="AG142" s="12">
        <v>900.71105999999997</v>
      </c>
      <c r="AH142" s="12">
        <v>930.39739999999995</v>
      </c>
      <c r="AI142" s="12">
        <v>961.06225600000005</v>
      </c>
      <c r="AJ142" s="12">
        <v>992.73767099999998</v>
      </c>
      <c r="AK142" s="12">
        <v>1025.4571530000001</v>
      </c>
      <c r="AL142" s="12">
        <v>1059.255005</v>
      </c>
      <c r="AM142" s="8">
        <v>4.0134000000000003E-2</v>
      </c>
    </row>
    <row r="143" spans="1:39" ht="15" customHeight="1">
      <c r="A143" s="7" t="s">
        <v>239</v>
      </c>
      <c r="B143" s="10" t="s">
        <v>185</v>
      </c>
      <c r="C143" s="12">
        <v>56</v>
      </c>
      <c r="D143" s="12">
        <v>60.318179999999998</v>
      </c>
      <c r="E143" s="12">
        <v>63.692585000000001</v>
      </c>
      <c r="F143" s="12">
        <v>67.108040000000003</v>
      </c>
      <c r="G143" s="12">
        <v>70.747337000000002</v>
      </c>
      <c r="H143" s="12">
        <v>74.465584000000007</v>
      </c>
      <c r="I143" s="12">
        <v>78.312027</v>
      </c>
      <c r="J143" s="12">
        <v>82.275954999999996</v>
      </c>
      <c r="K143" s="12">
        <v>86.428687999999994</v>
      </c>
      <c r="L143" s="12">
        <v>90.608474999999999</v>
      </c>
      <c r="M143" s="12">
        <v>94.780715999999998</v>
      </c>
      <c r="N143" s="12">
        <v>99.016036999999997</v>
      </c>
      <c r="O143" s="12">
        <v>103.36187</v>
      </c>
      <c r="P143" s="12">
        <v>107.690819</v>
      </c>
      <c r="Q143" s="12">
        <v>111.840851</v>
      </c>
      <c r="R143" s="12">
        <v>116.514717</v>
      </c>
      <c r="S143" s="12">
        <v>121.213249</v>
      </c>
      <c r="T143" s="12">
        <v>125.77320899999999</v>
      </c>
      <c r="U143" s="12">
        <v>130.55291700000001</v>
      </c>
      <c r="V143" s="12">
        <v>135.322159</v>
      </c>
      <c r="W143" s="12">
        <v>140.249908</v>
      </c>
      <c r="X143" s="12">
        <v>145.325943</v>
      </c>
      <c r="Y143" s="12">
        <v>150.39720199999999</v>
      </c>
      <c r="Z143" s="12">
        <v>155.72384600000001</v>
      </c>
      <c r="AA143" s="12">
        <v>160.90701300000001</v>
      </c>
      <c r="AB143" s="12">
        <v>166.21031199999999</v>
      </c>
      <c r="AC143" s="12">
        <v>171.6884</v>
      </c>
      <c r="AD143" s="12">
        <v>177.34704600000001</v>
      </c>
      <c r="AE143" s="12">
        <v>183.19220000000001</v>
      </c>
      <c r="AF143" s="12">
        <v>189.229996</v>
      </c>
      <c r="AG143" s="12">
        <v>195.46679700000001</v>
      </c>
      <c r="AH143" s="12">
        <v>201.90914900000001</v>
      </c>
      <c r="AI143" s="12">
        <v>208.56384299999999</v>
      </c>
      <c r="AJ143" s="12">
        <v>215.437836</v>
      </c>
      <c r="AK143" s="12">
        <v>222.53845200000001</v>
      </c>
      <c r="AL143" s="12">
        <v>229.87303199999999</v>
      </c>
      <c r="AM143" s="8">
        <v>4.0134000000000003E-2</v>
      </c>
    </row>
    <row r="144" spans="1:39" ht="15" customHeight="1">
      <c r="A144" s="7" t="s">
        <v>238</v>
      </c>
      <c r="B144" s="10" t="s">
        <v>183</v>
      </c>
      <c r="C144" s="12">
        <v>15</v>
      </c>
      <c r="D144" s="12">
        <v>22.438362000000001</v>
      </c>
      <c r="E144" s="12">
        <v>23.693639999999998</v>
      </c>
      <c r="F144" s="12">
        <v>24.964191</v>
      </c>
      <c r="G144" s="12">
        <v>26.318010000000001</v>
      </c>
      <c r="H144" s="12">
        <v>27.701197000000001</v>
      </c>
      <c r="I144" s="12">
        <v>29.132073999999999</v>
      </c>
      <c r="J144" s="12">
        <v>30.606655</v>
      </c>
      <c r="K144" s="12">
        <v>32.151470000000003</v>
      </c>
      <c r="L144" s="12">
        <v>33.706352000000003</v>
      </c>
      <c r="M144" s="12">
        <v>35.258423000000001</v>
      </c>
      <c r="N144" s="12">
        <v>36.833964999999999</v>
      </c>
      <c r="O144" s="12">
        <v>38.450619000000003</v>
      </c>
      <c r="P144" s="12">
        <v>40.060986</v>
      </c>
      <c r="Q144" s="12">
        <v>41.604796999999998</v>
      </c>
      <c r="R144" s="12">
        <v>43.343474999999998</v>
      </c>
      <c r="S144" s="12">
        <v>45.091327999999997</v>
      </c>
      <c r="T144" s="12">
        <v>46.787635999999999</v>
      </c>
      <c r="U144" s="12">
        <v>48.565685000000002</v>
      </c>
      <c r="V144" s="12">
        <v>50.339843999999999</v>
      </c>
      <c r="W144" s="12">
        <v>52.172966000000002</v>
      </c>
      <c r="X144" s="12">
        <v>54.061248999999997</v>
      </c>
      <c r="Y144" s="12">
        <v>55.947758</v>
      </c>
      <c r="Z144" s="12">
        <v>57.929271999999997</v>
      </c>
      <c r="AA144" s="12">
        <v>59.857407000000002</v>
      </c>
      <c r="AB144" s="12">
        <v>61.830235000000002</v>
      </c>
      <c r="AC144" s="12">
        <v>63.868088</v>
      </c>
      <c r="AD144" s="12">
        <v>65.973099000000005</v>
      </c>
      <c r="AE144" s="12">
        <v>68.147498999999996</v>
      </c>
      <c r="AF144" s="12">
        <v>70.393555000000006</v>
      </c>
      <c r="AG144" s="12">
        <v>72.713645999999997</v>
      </c>
      <c r="AH144" s="12">
        <v>75.110198999999994</v>
      </c>
      <c r="AI144" s="12">
        <v>77.585746999999998</v>
      </c>
      <c r="AJ144" s="12">
        <v>80.142876000000001</v>
      </c>
      <c r="AK144" s="12">
        <v>82.784294000000003</v>
      </c>
      <c r="AL144" s="12">
        <v>85.512764000000004</v>
      </c>
      <c r="AM144" s="8">
        <v>4.0134000000000003E-2</v>
      </c>
    </row>
    <row r="145" spans="1:39" ht="15" customHeight="1">
      <c r="A145" s="7" t="s">
        <v>237</v>
      </c>
      <c r="B145" s="10" t="s">
        <v>236</v>
      </c>
      <c r="C145" s="12">
        <v>60</v>
      </c>
      <c r="D145" s="12">
        <v>69.384415000000004</v>
      </c>
      <c r="E145" s="12">
        <v>70.428428999999994</v>
      </c>
      <c r="F145" s="12">
        <v>71.291374000000005</v>
      </c>
      <c r="G145" s="12">
        <v>72.129508999999999</v>
      </c>
      <c r="H145" s="12">
        <v>72.956451000000001</v>
      </c>
      <c r="I145" s="12">
        <v>73.787566999999996</v>
      </c>
      <c r="J145" s="12">
        <v>74.602676000000002</v>
      </c>
      <c r="K145" s="12">
        <v>75.392807000000005</v>
      </c>
      <c r="L145" s="12">
        <v>76.184775999999999</v>
      </c>
      <c r="M145" s="12">
        <v>76.973358000000005</v>
      </c>
      <c r="N145" s="12">
        <v>77.684760999999995</v>
      </c>
      <c r="O145" s="12">
        <v>78.400299000000004</v>
      </c>
      <c r="P145" s="12">
        <v>79.157188000000005</v>
      </c>
      <c r="Q145" s="12">
        <v>79.903464999999997</v>
      </c>
      <c r="R145" s="12">
        <v>80.602294999999998</v>
      </c>
      <c r="S145" s="12">
        <v>81.336250000000007</v>
      </c>
      <c r="T145" s="12">
        <v>82.096549999999993</v>
      </c>
      <c r="U145" s="12">
        <v>82.828238999999996</v>
      </c>
      <c r="V145" s="12">
        <v>83.508598000000006</v>
      </c>
      <c r="W145" s="12">
        <v>84.157257000000001</v>
      </c>
      <c r="X145" s="12">
        <v>84.768722999999994</v>
      </c>
      <c r="Y145" s="12">
        <v>85.309212000000002</v>
      </c>
      <c r="Z145" s="12">
        <v>85.816010000000006</v>
      </c>
      <c r="AA145" s="12">
        <v>86.379242000000005</v>
      </c>
      <c r="AB145" s="12">
        <v>87.012161000000006</v>
      </c>
      <c r="AC145" s="12">
        <v>87.649711999999994</v>
      </c>
      <c r="AD145" s="12">
        <v>88.291938999999999</v>
      </c>
      <c r="AE145" s="12">
        <v>88.938873000000001</v>
      </c>
      <c r="AF145" s="12">
        <v>89.590537999999995</v>
      </c>
      <c r="AG145" s="12">
        <v>90.246986000000007</v>
      </c>
      <c r="AH145" s="12">
        <v>90.908241000000004</v>
      </c>
      <c r="AI145" s="12">
        <v>91.574355999999995</v>
      </c>
      <c r="AJ145" s="12">
        <v>92.245330999999993</v>
      </c>
      <c r="AK145" s="12">
        <v>92.921242000000007</v>
      </c>
      <c r="AL145" s="12">
        <v>93.602080999999998</v>
      </c>
      <c r="AM145" s="8">
        <v>8.8439999999999994E-3</v>
      </c>
    </row>
    <row r="146" spans="1:39" ht="15" customHeight="1">
      <c r="A146" s="7" t="s">
        <v>235</v>
      </c>
      <c r="B146" s="10" t="s">
        <v>187</v>
      </c>
      <c r="C146" s="12">
        <v>17</v>
      </c>
      <c r="D146" s="12">
        <v>33.851185000000001</v>
      </c>
      <c r="E146" s="12">
        <v>34.360534999999999</v>
      </c>
      <c r="F146" s="12">
        <v>34.781548000000001</v>
      </c>
      <c r="G146" s="12">
        <v>35.190455999999998</v>
      </c>
      <c r="H146" s="12">
        <v>35.593902999999997</v>
      </c>
      <c r="I146" s="12">
        <v>35.999386000000001</v>
      </c>
      <c r="J146" s="12">
        <v>36.397060000000003</v>
      </c>
      <c r="K146" s="12">
        <v>36.782550999999998</v>
      </c>
      <c r="L146" s="12">
        <v>37.168934</v>
      </c>
      <c r="M146" s="12">
        <v>37.553668999999999</v>
      </c>
      <c r="N146" s="12">
        <v>37.900745000000001</v>
      </c>
      <c r="O146" s="12">
        <v>38.249844000000003</v>
      </c>
      <c r="P146" s="12">
        <v>38.619109999999999</v>
      </c>
      <c r="Q146" s="12">
        <v>38.983207999999998</v>
      </c>
      <c r="R146" s="12">
        <v>39.324150000000003</v>
      </c>
      <c r="S146" s="12">
        <v>39.682231999999999</v>
      </c>
      <c r="T146" s="12">
        <v>40.053165</v>
      </c>
      <c r="U146" s="12">
        <v>40.410145</v>
      </c>
      <c r="V146" s="12">
        <v>40.742072999999998</v>
      </c>
      <c r="W146" s="12">
        <v>41.058540000000001</v>
      </c>
      <c r="X146" s="12">
        <v>41.356861000000002</v>
      </c>
      <c r="Y146" s="12">
        <v>41.620552000000004</v>
      </c>
      <c r="Z146" s="12">
        <v>41.867809000000001</v>
      </c>
      <c r="AA146" s="12">
        <v>42.142597000000002</v>
      </c>
      <c r="AB146" s="12">
        <v>42.451385000000002</v>
      </c>
      <c r="AC146" s="12">
        <v>42.762436000000001</v>
      </c>
      <c r="AD146" s="12">
        <v>43.075763999999999</v>
      </c>
      <c r="AE146" s="12">
        <v>43.391387999999999</v>
      </c>
      <c r="AF146" s="12">
        <v>43.709324000000002</v>
      </c>
      <c r="AG146" s="12">
        <v>44.029591000000003</v>
      </c>
      <c r="AH146" s="12">
        <v>44.352203000000003</v>
      </c>
      <c r="AI146" s="12">
        <v>44.677180999999997</v>
      </c>
      <c r="AJ146" s="12">
        <v>45.004542999999998</v>
      </c>
      <c r="AK146" s="12">
        <v>45.334301000000004</v>
      </c>
      <c r="AL146" s="12">
        <v>45.666469999999997</v>
      </c>
      <c r="AM146" s="8">
        <v>8.8439999999999994E-3</v>
      </c>
    </row>
    <row r="147" spans="1:39" ht="15" customHeight="1">
      <c r="A147" s="7" t="s">
        <v>234</v>
      </c>
      <c r="B147" s="10" t="s">
        <v>185</v>
      </c>
      <c r="C147" s="12">
        <v>37</v>
      </c>
      <c r="D147" s="12">
        <v>30.276835999999999</v>
      </c>
      <c r="E147" s="12">
        <v>30.732405</v>
      </c>
      <c r="F147" s="12">
        <v>31.108962999999999</v>
      </c>
      <c r="G147" s="12">
        <v>31.474695000000001</v>
      </c>
      <c r="H147" s="12">
        <v>31.835540999999999</v>
      </c>
      <c r="I147" s="12">
        <v>32.198211999999998</v>
      </c>
      <c r="J147" s="12">
        <v>32.553894</v>
      </c>
      <c r="K147" s="12">
        <v>32.898677999999997</v>
      </c>
      <c r="L147" s="12">
        <v>33.244267000000001</v>
      </c>
      <c r="M147" s="12">
        <v>33.588374999999999</v>
      </c>
      <c r="N147" s="12">
        <v>33.898808000000002</v>
      </c>
      <c r="O147" s="12">
        <v>34.211039999999997</v>
      </c>
      <c r="P147" s="12">
        <v>34.541316999999999</v>
      </c>
      <c r="Q147" s="12">
        <v>34.866970000000002</v>
      </c>
      <c r="R147" s="12">
        <v>35.171908999999999</v>
      </c>
      <c r="S147" s="12">
        <v>35.492184000000002</v>
      </c>
      <c r="T147" s="12">
        <v>35.823948000000001</v>
      </c>
      <c r="U147" s="12">
        <v>36.143234</v>
      </c>
      <c r="V147" s="12">
        <v>36.440117000000001</v>
      </c>
      <c r="W147" s="12">
        <v>36.723166999999997</v>
      </c>
      <c r="X147" s="12">
        <v>36.989986000000002</v>
      </c>
      <c r="Y147" s="12">
        <v>37.225838000000003</v>
      </c>
      <c r="Z147" s="12">
        <v>37.446987</v>
      </c>
      <c r="AA147" s="12">
        <v>37.69276</v>
      </c>
      <c r="AB147" s="12">
        <v>37.968944999999998</v>
      </c>
      <c r="AC147" s="12">
        <v>38.247146999999998</v>
      </c>
      <c r="AD147" s="12">
        <v>38.527393000000004</v>
      </c>
      <c r="AE147" s="12">
        <v>38.809688999999999</v>
      </c>
      <c r="AF147" s="12">
        <v>39.094054999999997</v>
      </c>
      <c r="AG147" s="12">
        <v>39.380504999999999</v>
      </c>
      <c r="AH147" s="12">
        <v>39.669052000000001</v>
      </c>
      <c r="AI147" s="12">
        <v>39.959716999999998</v>
      </c>
      <c r="AJ147" s="12">
        <v>40.252510000000001</v>
      </c>
      <c r="AK147" s="12">
        <v>40.547451000000002</v>
      </c>
      <c r="AL147" s="12">
        <v>40.844546999999999</v>
      </c>
      <c r="AM147" s="8">
        <v>8.8439999999999994E-3</v>
      </c>
    </row>
    <row r="148" spans="1:39" ht="15" customHeight="1">
      <c r="A148" s="7" t="s">
        <v>233</v>
      </c>
      <c r="B148" s="10" t="s">
        <v>183</v>
      </c>
      <c r="C148" s="12">
        <v>6</v>
      </c>
      <c r="D148" s="12">
        <v>5.2563950000000004</v>
      </c>
      <c r="E148" s="12">
        <v>5.3354869999999996</v>
      </c>
      <c r="F148" s="12">
        <v>5.4008620000000001</v>
      </c>
      <c r="G148" s="12">
        <v>5.4643569999999997</v>
      </c>
      <c r="H148" s="12">
        <v>5.5270039999999998</v>
      </c>
      <c r="I148" s="12">
        <v>5.5899669999999997</v>
      </c>
      <c r="J148" s="12">
        <v>5.6517169999999997</v>
      </c>
      <c r="K148" s="12">
        <v>5.711576</v>
      </c>
      <c r="L148" s="12">
        <v>5.7715740000000002</v>
      </c>
      <c r="M148" s="12">
        <v>5.831315</v>
      </c>
      <c r="N148" s="12">
        <v>5.8852099999999998</v>
      </c>
      <c r="O148" s="12">
        <v>5.9394169999999997</v>
      </c>
      <c r="P148" s="12">
        <v>5.9967560000000004</v>
      </c>
      <c r="Q148" s="12">
        <v>6.053293</v>
      </c>
      <c r="R148" s="12">
        <v>6.1062349999999999</v>
      </c>
      <c r="S148" s="12">
        <v>6.1618370000000002</v>
      </c>
      <c r="T148" s="12">
        <v>6.219436</v>
      </c>
      <c r="U148" s="12">
        <v>6.2748670000000004</v>
      </c>
      <c r="V148" s="12">
        <v>6.3264089999999999</v>
      </c>
      <c r="W148" s="12">
        <v>6.3755499999999996</v>
      </c>
      <c r="X148" s="12">
        <v>6.4218729999999997</v>
      </c>
      <c r="Y148" s="12">
        <v>6.4628189999999996</v>
      </c>
      <c r="Z148" s="12">
        <v>6.5012129999999999</v>
      </c>
      <c r="AA148" s="12">
        <v>6.5438809999999998</v>
      </c>
      <c r="AB148" s="12">
        <v>6.5918299999999999</v>
      </c>
      <c r="AC148" s="12">
        <v>6.6401289999999999</v>
      </c>
      <c r="AD148" s="12">
        <v>6.6887840000000001</v>
      </c>
      <c r="AE148" s="12">
        <v>6.7377940000000001</v>
      </c>
      <c r="AF148" s="12">
        <v>6.7871620000000004</v>
      </c>
      <c r="AG148" s="12">
        <v>6.8368929999999999</v>
      </c>
      <c r="AH148" s="12">
        <v>6.8869879999999997</v>
      </c>
      <c r="AI148" s="12">
        <v>6.9374510000000003</v>
      </c>
      <c r="AJ148" s="12">
        <v>6.988283</v>
      </c>
      <c r="AK148" s="12">
        <v>7.0394880000000004</v>
      </c>
      <c r="AL148" s="12">
        <v>7.0910669999999998</v>
      </c>
      <c r="AM148" s="8">
        <v>8.8439999999999994E-3</v>
      </c>
    </row>
    <row r="149" spans="1:39" ht="15" customHeight="1">
      <c r="A149" s="7" t="s">
        <v>232</v>
      </c>
      <c r="B149" s="10" t="s">
        <v>231</v>
      </c>
      <c r="C149" s="12">
        <v>198</v>
      </c>
      <c r="D149" s="12">
        <v>211.23925800000001</v>
      </c>
      <c r="E149" s="12">
        <v>221.104095</v>
      </c>
      <c r="F149" s="12">
        <v>231.07936100000001</v>
      </c>
      <c r="G149" s="12">
        <v>241.35438500000001</v>
      </c>
      <c r="H149" s="12">
        <v>251.95027200000001</v>
      </c>
      <c r="I149" s="12">
        <v>262.78387500000002</v>
      </c>
      <c r="J149" s="12">
        <v>273.92764299999999</v>
      </c>
      <c r="K149" s="12">
        <v>285.39788800000002</v>
      </c>
      <c r="L149" s="12">
        <v>297.14880399999998</v>
      </c>
      <c r="M149" s="12">
        <v>309.35607900000002</v>
      </c>
      <c r="N149" s="12">
        <v>321.62744099999998</v>
      </c>
      <c r="O149" s="12">
        <v>334.44494600000002</v>
      </c>
      <c r="P149" s="12">
        <v>347.74087500000002</v>
      </c>
      <c r="Q149" s="12">
        <v>361.206909</v>
      </c>
      <c r="R149" s="12">
        <v>375.21289100000001</v>
      </c>
      <c r="S149" s="12">
        <v>389.78765900000002</v>
      </c>
      <c r="T149" s="12">
        <v>404.72277800000001</v>
      </c>
      <c r="U149" s="12">
        <v>420.13848899999999</v>
      </c>
      <c r="V149" s="12">
        <v>436.19644199999999</v>
      </c>
      <c r="W149" s="12">
        <v>452.84414700000002</v>
      </c>
      <c r="X149" s="12">
        <v>470.08178700000002</v>
      </c>
      <c r="Y149" s="12">
        <v>487.68548600000003</v>
      </c>
      <c r="Z149" s="12">
        <v>506.15741000000003</v>
      </c>
      <c r="AA149" s="12">
        <v>525.26898200000005</v>
      </c>
      <c r="AB149" s="12">
        <v>545.012024</v>
      </c>
      <c r="AC149" s="12">
        <v>565.497253</v>
      </c>
      <c r="AD149" s="12">
        <v>586.75238000000002</v>
      </c>
      <c r="AE149" s="12">
        <v>608.80645800000002</v>
      </c>
      <c r="AF149" s="12">
        <v>631.68945299999996</v>
      </c>
      <c r="AG149" s="12">
        <v>655.43261700000005</v>
      </c>
      <c r="AH149" s="12">
        <v>680.06817599999999</v>
      </c>
      <c r="AI149" s="12">
        <v>705.629639</v>
      </c>
      <c r="AJ149" s="12">
        <v>732.15191700000003</v>
      </c>
      <c r="AK149" s="12">
        <v>759.67114300000003</v>
      </c>
      <c r="AL149" s="12">
        <v>788.22454800000003</v>
      </c>
      <c r="AM149" s="8">
        <v>3.9489000000000003E-2</v>
      </c>
    </row>
    <row r="150" spans="1:39" ht="15" customHeight="1">
      <c r="A150" s="7" t="s">
        <v>230</v>
      </c>
      <c r="B150" s="10" t="s">
        <v>187</v>
      </c>
      <c r="C150" s="12">
        <v>104</v>
      </c>
      <c r="D150" s="12">
        <v>130.71284499999999</v>
      </c>
      <c r="E150" s="12">
        <v>136.81710799999999</v>
      </c>
      <c r="F150" s="12">
        <v>142.98971599999999</v>
      </c>
      <c r="G150" s="12">
        <v>149.34779399999999</v>
      </c>
      <c r="H150" s="12">
        <v>155.90443400000001</v>
      </c>
      <c r="I150" s="12">
        <v>162.60815400000001</v>
      </c>
      <c r="J150" s="12">
        <v>169.503815</v>
      </c>
      <c r="K150" s="12">
        <v>176.60148599999999</v>
      </c>
      <c r="L150" s="12">
        <v>183.872849</v>
      </c>
      <c r="M150" s="12">
        <v>191.426605</v>
      </c>
      <c r="N150" s="12">
        <v>199.020004</v>
      </c>
      <c r="O150" s="12">
        <v>206.95135500000001</v>
      </c>
      <c r="P150" s="12">
        <v>215.178741</v>
      </c>
      <c r="Q150" s="12">
        <v>223.51139800000001</v>
      </c>
      <c r="R150" s="12">
        <v>232.17817700000001</v>
      </c>
      <c r="S150" s="12">
        <v>241.196899</v>
      </c>
      <c r="T150" s="12">
        <v>250.43858299999999</v>
      </c>
      <c r="U150" s="12">
        <v>259.97769199999999</v>
      </c>
      <c r="V150" s="12">
        <v>269.91421500000001</v>
      </c>
      <c r="W150" s="12">
        <v>280.21563700000002</v>
      </c>
      <c r="X150" s="12">
        <v>290.88214099999999</v>
      </c>
      <c r="Y150" s="12">
        <v>301.77514600000001</v>
      </c>
      <c r="Z150" s="12">
        <v>313.20538299999998</v>
      </c>
      <c r="AA150" s="12">
        <v>325.03143299999999</v>
      </c>
      <c r="AB150" s="12">
        <v>337.24826000000002</v>
      </c>
      <c r="AC150" s="12">
        <v>349.92434700000001</v>
      </c>
      <c r="AD150" s="12">
        <v>363.07681300000002</v>
      </c>
      <c r="AE150" s="12">
        <v>376.72366299999999</v>
      </c>
      <c r="AF150" s="12">
        <v>390.88342299999999</v>
      </c>
      <c r="AG150" s="12">
        <v>405.57547</v>
      </c>
      <c r="AH150" s="12">
        <v>420.81970200000001</v>
      </c>
      <c r="AI150" s="12">
        <v>436.636932</v>
      </c>
      <c r="AJ150" s="12">
        <v>453.04861499999998</v>
      </c>
      <c r="AK150" s="12">
        <v>470.07724000000002</v>
      </c>
      <c r="AL150" s="12">
        <v>487.74585000000002</v>
      </c>
      <c r="AM150" s="8">
        <v>3.9489000000000003E-2</v>
      </c>
    </row>
    <row r="151" spans="1:39" ht="15" customHeight="1">
      <c r="A151" s="7" t="s">
        <v>229</v>
      </c>
      <c r="B151" s="10" t="s">
        <v>185</v>
      </c>
      <c r="C151" s="12">
        <v>61</v>
      </c>
      <c r="D151" s="12">
        <v>46.764628999999999</v>
      </c>
      <c r="E151" s="12">
        <v>48.948532</v>
      </c>
      <c r="F151" s="12">
        <v>51.156879000000004</v>
      </c>
      <c r="G151" s="12">
        <v>53.431587</v>
      </c>
      <c r="H151" s="12">
        <v>55.777332000000001</v>
      </c>
      <c r="I151" s="12">
        <v>58.175697</v>
      </c>
      <c r="J151" s="12">
        <v>60.642730999999998</v>
      </c>
      <c r="K151" s="12">
        <v>63.182037000000001</v>
      </c>
      <c r="L151" s="12">
        <v>65.783484999999999</v>
      </c>
      <c r="M151" s="12">
        <v>68.485962000000001</v>
      </c>
      <c r="N151" s="12">
        <v>71.202620999999994</v>
      </c>
      <c r="O151" s="12">
        <v>74.040192000000005</v>
      </c>
      <c r="P151" s="12">
        <v>76.983681000000004</v>
      </c>
      <c r="Q151" s="12">
        <v>79.964813000000007</v>
      </c>
      <c r="R151" s="12">
        <v>83.065490999999994</v>
      </c>
      <c r="S151" s="12">
        <v>86.292090999999999</v>
      </c>
      <c r="T151" s="12">
        <v>89.59845</v>
      </c>
      <c r="U151" s="12">
        <v>93.011223000000001</v>
      </c>
      <c r="V151" s="12">
        <v>96.56617</v>
      </c>
      <c r="W151" s="12">
        <v>100.251678</v>
      </c>
      <c r="X151" s="12">
        <v>104.067787</v>
      </c>
      <c r="Y151" s="12">
        <v>107.964935</v>
      </c>
      <c r="Z151" s="12">
        <v>112.05429100000001</v>
      </c>
      <c r="AA151" s="12">
        <v>116.285248</v>
      </c>
      <c r="AB151" s="12">
        <v>120.656013</v>
      </c>
      <c r="AC151" s="12">
        <v>125.191078</v>
      </c>
      <c r="AD151" s="12">
        <v>129.896591</v>
      </c>
      <c r="AE151" s="12">
        <v>134.778976</v>
      </c>
      <c r="AF151" s="12">
        <v>139.84487899999999</v>
      </c>
      <c r="AG151" s="12">
        <v>145.101181</v>
      </c>
      <c r="AH151" s="12">
        <v>150.55505400000001</v>
      </c>
      <c r="AI151" s="12">
        <v>156.21391299999999</v>
      </c>
      <c r="AJ151" s="12">
        <v>162.085464</v>
      </c>
      <c r="AK151" s="12">
        <v>168.17773399999999</v>
      </c>
      <c r="AL151" s="12">
        <v>174.49897799999999</v>
      </c>
      <c r="AM151" s="8">
        <v>3.9489000000000003E-2</v>
      </c>
    </row>
    <row r="152" spans="1:39" ht="15" customHeight="1">
      <c r="A152" s="7" t="s">
        <v>228</v>
      </c>
      <c r="B152" s="10" t="s">
        <v>183</v>
      </c>
      <c r="C152" s="12">
        <v>33</v>
      </c>
      <c r="D152" s="12">
        <v>33.761783999999999</v>
      </c>
      <c r="E152" s="12">
        <v>35.338450999999999</v>
      </c>
      <c r="F152" s="12">
        <v>36.932774000000002</v>
      </c>
      <c r="G152" s="12">
        <v>38.575001</v>
      </c>
      <c r="H152" s="12">
        <v>40.268512999999999</v>
      </c>
      <c r="I152" s="12">
        <v>42.000014999999998</v>
      </c>
      <c r="J152" s="12">
        <v>43.781094000000003</v>
      </c>
      <c r="K152" s="12">
        <v>45.614348999999997</v>
      </c>
      <c r="L152" s="12">
        <v>47.492466</v>
      </c>
      <c r="M152" s="12">
        <v>49.443522999999999</v>
      </c>
      <c r="N152" s="12">
        <v>51.404819000000003</v>
      </c>
      <c r="O152" s="12">
        <v>53.453403000000002</v>
      </c>
      <c r="P152" s="12">
        <v>55.578460999999997</v>
      </c>
      <c r="Q152" s="12">
        <v>57.730701000000003</v>
      </c>
      <c r="R152" s="12">
        <v>59.969237999999997</v>
      </c>
      <c r="S152" s="12">
        <v>62.298682999999997</v>
      </c>
      <c r="T152" s="12">
        <v>64.685715000000002</v>
      </c>
      <c r="U152" s="12">
        <v>67.149567000000005</v>
      </c>
      <c r="V152" s="12">
        <v>69.716064000000003</v>
      </c>
      <c r="W152" s="12">
        <v>72.376823000000002</v>
      </c>
      <c r="X152" s="12">
        <v>75.131866000000002</v>
      </c>
      <c r="Y152" s="12">
        <v>77.945419000000001</v>
      </c>
      <c r="Z152" s="12">
        <v>80.897735999999995</v>
      </c>
      <c r="AA152" s="12">
        <v>83.952278000000007</v>
      </c>
      <c r="AB152" s="12">
        <v>87.107758000000004</v>
      </c>
      <c r="AC152" s="12">
        <v>90.381850999999997</v>
      </c>
      <c r="AD152" s="12">
        <v>93.779007000000007</v>
      </c>
      <c r="AE152" s="12">
        <v>97.303848000000002</v>
      </c>
      <c r="AF152" s="12">
        <v>100.961174</v>
      </c>
      <c r="AG152" s="12">
        <v>104.75597399999999</v>
      </c>
      <c r="AH152" s="12">
        <v>108.693405</v>
      </c>
      <c r="AI152" s="12">
        <v>112.778824</v>
      </c>
      <c r="AJ152" s="12">
        <v>117.017807</v>
      </c>
      <c r="AK152" s="12">
        <v>121.416115</v>
      </c>
      <c r="AL152" s="12">
        <v>125.979744</v>
      </c>
      <c r="AM152" s="8">
        <v>3.9489000000000003E-2</v>
      </c>
    </row>
    <row r="153" spans="1:39" ht="15" customHeight="1">
      <c r="A153" s="7" t="s">
        <v>227</v>
      </c>
      <c r="B153" s="10" t="s">
        <v>226</v>
      </c>
      <c r="C153" s="12">
        <v>25</v>
      </c>
      <c r="D153" s="12">
        <v>56.653458000000001</v>
      </c>
      <c r="E153" s="12">
        <v>60.369694000000003</v>
      </c>
      <c r="F153" s="12">
        <v>64.248740999999995</v>
      </c>
      <c r="G153" s="12">
        <v>68.350257999999997</v>
      </c>
      <c r="H153" s="12">
        <v>72.522246999999993</v>
      </c>
      <c r="I153" s="12">
        <v>76.807570999999996</v>
      </c>
      <c r="J153" s="12">
        <v>81.255699000000007</v>
      </c>
      <c r="K153" s="12">
        <v>85.791297999999998</v>
      </c>
      <c r="L153" s="12">
        <v>90.290999999999997</v>
      </c>
      <c r="M153" s="12">
        <v>94.832854999999995</v>
      </c>
      <c r="N153" s="12">
        <v>99.543487999999996</v>
      </c>
      <c r="O153" s="12">
        <v>104.44311500000001</v>
      </c>
      <c r="P153" s="12">
        <v>109.528488</v>
      </c>
      <c r="Q153" s="12">
        <v>114.796654</v>
      </c>
      <c r="R153" s="12">
        <v>120.221962</v>
      </c>
      <c r="S153" s="12">
        <v>125.833862</v>
      </c>
      <c r="T153" s="12">
        <v>131.65770000000001</v>
      </c>
      <c r="U153" s="12">
        <v>137.704117</v>
      </c>
      <c r="V153" s="12">
        <v>143.94873000000001</v>
      </c>
      <c r="W153" s="12">
        <v>150.44624300000001</v>
      </c>
      <c r="X153" s="12">
        <v>157.203247</v>
      </c>
      <c r="Y153" s="12">
        <v>164.21565200000001</v>
      </c>
      <c r="Z153" s="12">
        <v>171.47901899999999</v>
      </c>
      <c r="AA153" s="12">
        <v>179.01786799999999</v>
      </c>
      <c r="AB153" s="12">
        <v>186.831604</v>
      </c>
      <c r="AC153" s="12">
        <v>194.98637400000001</v>
      </c>
      <c r="AD153" s="12">
        <v>203.49707000000001</v>
      </c>
      <c r="AE153" s="12">
        <v>212.37927199999999</v>
      </c>
      <c r="AF153" s="12">
        <v>221.64917</v>
      </c>
      <c r="AG153" s="12">
        <v>231.32363900000001</v>
      </c>
      <c r="AH153" s="12">
        <v>241.42037999999999</v>
      </c>
      <c r="AI153" s="12">
        <v>251.95784</v>
      </c>
      <c r="AJ153" s="12">
        <v>262.95523100000003</v>
      </c>
      <c r="AK153" s="12">
        <v>274.43264799999997</v>
      </c>
      <c r="AL153" s="12">
        <v>286.41098</v>
      </c>
      <c r="AM153" s="8">
        <v>4.8814999999999997E-2</v>
      </c>
    </row>
    <row r="154" spans="1:39" ht="15" customHeight="1">
      <c r="A154" s="7" t="s">
        <v>225</v>
      </c>
      <c r="B154" s="10" t="s">
        <v>187</v>
      </c>
      <c r="C154" s="12">
        <v>13</v>
      </c>
      <c r="D154" s="12">
        <v>39.971245000000003</v>
      </c>
      <c r="E154" s="12">
        <v>42.593192999999999</v>
      </c>
      <c r="F154" s="12">
        <v>45.330016999999998</v>
      </c>
      <c r="G154" s="12">
        <v>48.223796999999998</v>
      </c>
      <c r="H154" s="12">
        <v>51.167296999999998</v>
      </c>
      <c r="I154" s="12">
        <v>54.190764999999999</v>
      </c>
      <c r="J154" s="12">
        <v>57.329093999999998</v>
      </c>
      <c r="K154" s="12">
        <v>60.529136999999999</v>
      </c>
      <c r="L154" s="12">
        <v>63.703856999999999</v>
      </c>
      <c r="M154" s="12">
        <v>66.90831</v>
      </c>
      <c r="N154" s="12">
        <v>70.231849999999994</v>
      </c>
      <c r="O154" s="12">
        <v>73.688727999999998</v>
      </c>
      <c r="P154" s="12">
        <v>77.276657</v>
      </c>
      <c r="Q154" s="12">
        <v>80.993561</v>
      </c>
      <c r="R154" s="12">
        <v>84.821326999999997</v>
      </c>
      <c r="S154" s="12">
        <v>88.780738999999997</v>
      </c>
      <c r="T154" s="12">
        <v>92.889686999999995</v>
      </c>
      <c r="U154" s="12">
        <v>97.155670000000001</v>
      </c>
      <c r="V154" s="12">
        <v>101.561493</v>
      </c>
      <c r="W154" s="12">
        <v>106.14574399999999</v>
      </c>
      <c r="X154" s="12">
        <v>110.91308600000001</v>
      </c>
      <c r="Y154" s="12">
        <v>115.86061100000001</v>
      </c>
      <c r="Z154" s="12">
        <v>120.985191</v>
      </c>
      <c r="AA154" s="12">
        <v>126.304146</v>
      </c>
      <c r="AB154" s="12">
        <v>131.817047</v>
      </c>
      <c r="AC154" s="12">
        <v>137.57055700000001</v>
      </c>
      <c r="AD154" s="12">
        <v>143.57519500000001</v>
      </c>
      <c r="AE154" s="12">
        <v>149.84193400000001</v>
      </c>
      <c r="AF154" s="12">
        <v>156.38220200000001</v>
      </c>
      <c r="AG154" s="12">
        <v>163.207932</v>
      </c>
      <c r="AH154" s="12">
        <v>170.33157299999999</v>
      </c>
      <c r="AI154" s="12">
        <v>177.76617400000001</v>
      </c>
      <c r="AJ154" s="12">
        <v>185.52526900000001</v>
      </c>
      <c r="AK154" s="12">
        <v>193.62303199999999</v>
      </c>
      <c r="AL154" s="12">
        <v>202.074219</v>
      </c>
      <c r="AM154" s="8">
        <v>4.8814999999999997E-2</v>
      </c>
    </row>
    <row r="155" spans="1:39" ht="15" customHeight="1">
      <c r="A155" s="7" t="s">
        <v>224</v>
      </c>
      <c r="B155" s="10" t="s">
        <v>185</v>
      </c>
      <c r="C155" s="12">
        <v>8</v>
      </c>
      <c r="D155" s="12">
        <v>9.2495440000000002</v>
      </c>
      <c r="E155" s="12">
        <v>9.8562770000000004</v>
      </c>
      <c r="F155" s="12">
        <v>10.489591000000001</v>
      </c>
      <c r="G155" s="12">
        <v>11.159226</v>
      </c>
      <c r="H155" s="12">
        <v>11.840366</v>
      </c>
      <c r="I155" s="12">
        <v>12.540012000000001</v>
      </c>
      <c r="J155" s="12">
        <v>13.266235999999999</v>
      </c>
      <c r="K155" s="12">
        <v>14.006741999999999</v>
      </c>
      <c r="L155" s="12">
        <v>14.741388000000001</v>
      </c>
      <c r="M155" s="12">
        <v>15.482915</v>
      </c>
      <c r="N155" s="12">
        <v>16.251999000000001</v>
      </c>
      <c r="O155" s="12">
        <v>17.051936999999999</v>
      </c>
      <c r="P155" s="12">
        <v>17.882201999999999</v>
      </c>
      <c r="Q155" s="12">
        <v>18.742311000000001</v>
      </c>
      <c r="R155" s="12">
        <v>19.628077000000001</v>
      </c>
      <c r="S155" s="12">
        <v>20.544304</v>
      </c>
      <c r="T155" s="12">
        <v>21.495134</v>
      </c>
      <c r="U155" s="12">
        <v>22.482306000000001</v>
      </c>
      <c r="V155" s="12">
        <v>23.501833000000001</v>
      </c>
      <c r="W155" s="12">
        <v>24.562653000000001</v>
      </c>
      <c r="X155" s="12">
        <v>25.665838000000001</v>
      </c>
      <c r="Y155" s="12">
        <v>26.81072</v>
      </c>
      <c r="Z155" s="12">
        <v>27.996573999999999</v>
      </c>
      <c r="AA155" s="12">
        <v>29.227405999999998</v>
      </c>
      <c r="AB155" s="12">
        <v>30.503119000000002</v>
      </c>
      <c r="AC155" s="12">
        <v>31.834513000000001</v>
      </c>
      <c r="AD155" s="12">
        <v>33.224013999999997</v>
      </c>
      <c r="AE155" s="12">
        <v>34.674168000000002</v>
      </c>
      <c r="AF155" s="12">
        <v>36.187618000000001</v>
      </c>
      <c r="AG155" s="12">
        <v>37.767124000000003</v>
      </c>
      <c r="AH155" s="12">
        <v>39.415573000000002</v>
      </c>
      <c r="AI155" s="12">
        <v>41.135975000000002</v>
      </c>
      <c r="AJ155" s="12">
        <v>42.931469</v>
      </c>
      <c r="AK155" s="12">
        <v>44.805328000000003</v>
      </c>
      <c r="AL155" s="12">
        <v>46.760978999999999</v>
      </c>
      <c r="AM155" s="8">
        <v>4.8814999999999997E-2</v>
      </c>
    </row>
    <row r="156" spans="1:39" ht="15" customHeight="1">
      <c r="A156" s="7" t="s">
        <v>223</v>
      </c>
      <c r="B156" s="10" t="s">
        <v>183</v>
      </c>
      <c r="C156" s="12">
        <v>4</v>
      </c>
      <c r="D156" s="12">
        <v>7.4326699999999999</v>
      </c>
      <c r="E156" s="12">
        <v>7.9202219999999999</v>
      </c>
      <c r="F156" s="12">
        <v>8.4291350000000005</v>
      </c>
      <c r="G156" s="12">
        <v>8.9672350000000005</v>
      </c>
      <c r="H156" s="12">
        <v>9.5145809999999997</v>
      </c>
      <c r="I156" s="12">
        <v>10.076795000000001</v>
      </c>
      <c r="J156" s="12">
        <v>10.660368999999999</v>
      </c>
      <c r="K156" s="12">
        <v>11.255419</v>
      </c>
      <c r="L156" s="12">
        <v>11.845758999999999</v>
      </c>
      <c r="M156" s="12">
        <v>12.441628</v>
      </c>
      <c r="N156" s="12">
        <v>13.059642999999999</v>
      </c>
      <c r="O156" s="12">
        <v>13.702450000000001</v>
      </c>
      <c r="P156" s="12">
        <v>14.369628000000001</v>
      </c>
      <c r="Q156" s="12">
        <v>15.060786</v>
      </c>
      <c r="R156" s="12">
        <v>15.772562000000001</v>
      </c>
      <c r="S156" s="12">
        <v>16.508815999999999</v>
      </c>
      <c r="T156" s="12">
        <v>17.272877000000001</v>
      </c>
      <c r="U156" s="12">
        <v>18.066139</v>
      </c>
      <c r="V156" s="12">
        <v>18.885403</v>
      </c>
      <c r="W156" s="12">
        <v>19.737843999999999</v>
      </c>
      <c r="X156" s="12">
        <v>20.624334000000001</v>
      </c>
      <c r="Y156" s="12">
        <v>21.544331</v>
      </c>
      <c r="Z156" s="12">
        <v>22.497247999999999</v>
      </c>
      <c r="AA156" s="12">
        <v>23.486311000000001</v>
      </c>
      <c r="AB156" s="12">
        <v>24.511436</v>
      </c>
      <c r="AC156" s="12">
        <v>25.581305</v>
      </c>
      <c r="AD156" s="12">
        <v>26.697868</v>
      </c>
      <c r="AE156" s="12">
        <v>27.863173</v>
      </c>
      <c r="AF156" s="12">
        <v>29.079338</v>
      </c>
      <c r="AG156" s="12">
        <v>30.348585</v>
      </c>
      <c r="AH156" s="12">
        <v>31.673228999999999</v>
      </c>
      <c r="AI156" s="12">
        <v>33.055695</v>
      </c>
      <c r="AJ156" s="12">
        <v>34.498500999999997</v>
      </c>
      <c r="AK156" s="12">
        <v>36.004283999999998</v>
      </c>
      <c r="AL156" s="12">
        <v>37.575786999999998</v>
      </c>
      <c r="AM156" s="8">
        <v>4.8814999999999997E-2</v>
      </c>
    </row>
    <row r="157" spans="1:39" ht="15" customHeight="1">
      <c r="A157" s="7" t="s">
        <v>222</v>
      </c>
      <c r="B157" s="10" t="s">
        <v>221</v>
      </c>
      <c r="C157" s="12">
        <v>27</v>
      </c>
      <c r="D157" s="12">
        <v>41.290573000000002</v>
      </c>
      <c r="E157" s="12">
        <v>42.546120000000002</v>
      </c>
      <c r="F157" s="12">
        <v>43.762318</v>
      </c>
      <c r="G157" s="12">
        <v>44.959507000000002</v>
      </c>
      <c r="H157" s="12">
        <v>46.126728</v>
      </c>
      <c r="I157" s="12">
        <v>47.304290999999999</v>
      </c>
      <c r="J157" s="12">
        <v>48.454268999999996</v>
      </c>
      <c r="K157" s="12">
        <v>49.617835999999997</v>
      </c>
      <c r="L157" s="12">
        <v>50.805945999999999</v>
      </c>
      <c r="M157" s="12">
        <v>52.028956999999998</v>
      </c>
      <c r="N157" s="12">
        <v>53.253143000000001</v>
      </c>
      <c r="O157" s="12">
        <v>54.485477000000003</v>
      </c>
      <c r="P157" s="12">
        <v>55.737225000000002</v>
      </c>
      <c r="Q157" s="12">
        <v>57.002167</v>
      </c>
      <c r="R157" s="12">
        <v>58.321075</v>
      </c>
      <c r="S157" s="12">
        <v>59.705844999999997</v>
      </c>
      <c r="T157" s="12">
        <v>61.184806999999999</v>
      </c>
      <c r="U157" s="12">
        <v>62.765881</v>
      </c>
      <c r="V157" s="12">
        <v>64.443565000000007</v>
      </c>
      <c r="W157" s="12">
        <v>66.153487999999996</v>
      </c>
      <c r="X157" s="12">
        <v>67.935210999999995</v>
      </c>
      <c r="Y157" s="12">
        <v>69.834778</v>
      </c>
      <c r="Z157" s="12">
        <v>71.819220999999999</v>
      </c>
      <c r="AA157" s="12">
        <v>73.861548999999997</v>
      </c>
      <c r="AB157" s="12">
        <v>75.967506</v>
      </c>
      <c r="AC157" s="12">
        <v>78.133499</v>
      </c>
      <c r="AD157" s="12">
        <v>80.361259000000004</v>
      </c>
      <c r="AE157" s="12">
        <v>82.652527000000006</v>
      </c>
      <c r="AF157" s="12">
        <v>85.009124999999997</v>
      </c>
      <c r="AG157" s="12">
        <v>87.432922000000005</v>
      </c>
      <c r="AH157" s="12">
        <v>89.925826999999998</v>
      </c>
      <c r="AI157" s="12">
        <v>92.489799000000005</v>
      </c>
      <c r="AJ157" s="12">
        <v>95.126891999999998</v>
      </c>
      <c r="AK157" s="12">
        <v>97.839164999999994</v>
      </c>
      <c r="AL157" s="12">
        <v>100.62876900000001</v>
      </c>
      <c r="AM157" s="8">
        <v>2.6546E-2</v>
      </c>
    </row>
    <row r="158" spans="1:39" ht="15" customHeight="1">
      <c r="A158" s="7" t="s">
        <v>220</v>
      </c>
      <c r="B158" s="10" t="s">
        <v>187</v>
      </c>
      <c r="C158" s="12">
        <v>12</v>
      </c>
      <c r="D158" s="12">
        <v>22.050463000000001</v>
      </c>
      <c r="E158" s="12">
        <v>22.720963999999999</v>
      </c>
      <c r="F158" s="12">
        <v>23.370450999999999</v>
      </c>
      <c r="G158" s="12">
        <v>24.009786999999999</v>
      </c>
      <c r="H158" s="12">
        <v>24.633120999999999</v>
      </c>
      <c r="I158" s="12">
        <v>25.261976000000001</v>
      </c>
      <c r="J158" s="12">
        <v>25.876101999999999</v>
      </c>
      <c r="K158" s="12">
        <v>26.497482000000002</v>
      </c>
      <c r="L158" s="12">
        <v>27.131969000000002</v>
      </c>
      <c r="M158" s="12">
        <v>27.785097</v>
      </c>
      <c r="N158" s="12">
        <v>28.438852000000001</v>
      </c>
      <c r="O158" s="12">
        <v>29.096955999999999</v>
      </c>
      <c r="P158" s="12">
        <v>29.765426999999999</v>
      </c>
      <c r="Q158" s="12">
        <v>30.440947999999999</v>
      </c>
      <c r="R158" s="12">
        <v>31.145287</v>
      </c>
      <c r="S158" s="12">
        <v>31.884796000000001</v>
      </c>
      <c r="T158" s="12">
        <v>32.674610000000001</v>
      </c>
      <c r="U158" s="12">
        <v>33.518951000000001</v>
      </c>
      <c r="V158" s="12">
        <v>34.414886000000003</v>
      </c>
      <c r="W158" s="12">
        <v>35.328040999999999</v>
      </c>
      <c r="X158" s="12">
        <v>36.279536999999998</v>
      </c>
      <c r="Y158" s="12">
        <v>37.293968</v>
      </c>
      <c r="Z158" s="12">
        <v>38.353721999999998</v>
      </c>
      <c r="AA158" s="12">
        <v>39.444386000000002</v>
      </c>
      <c r="AB158" s="12">
        <v>40.569035</v>
      </c>
      <c r="AC158" s="12">
        <v>41.725741999999997</v>
      </c>
      <c r="AD158" s="12">
        <v>42.915436</v>
      </c>
      <c r="AE158" s="12">
        <v>44.139046</v>
      </c>
      <c r="AF158" s="12">
        <v>45.397545000000001</v>
      </c>
      <c r="AG158" s="12">
        <v>46.691929000000002</v>
      </c>
      <c r="AH158" s="12">
        <v>48.023215999999998</v>
      </c>
      <c r="AI158" s="12">
        <v>49.39246</v>
      </c>
      <c r="AJ158" s="12">
        <v>50.800747000000001</v>
      </c>
      <c r="AK158" s="12">
        <v>52.249184</v>
      </c>
      <c r="AL158" s="12">
        <v>53.738922000000002</v>
      </c>
      <c r="AM158" s="8">
        <v>2.6546E-2</v>
      </c>
    </row>
    <row r="159" spans="1:39" ht="15" customHeight="1">
      <c r="A159" s="7" t="s">
        <v>219</v>
      </c>
      <c r="B159" s="10" t="s">
        <v>185</v>
      </c>
      <c r="C159" s="12">
        <v>8</v>
      </c>
      <c r="D159" s="12">
        <v>9.0796030000000005</v>
      </c>
      <c r="E159" s="12">
        <v>9.3556919999999995</v>
      </c>
      <c r="F159" s="12">
        <v>9.6231279999999995</v>
      </c>
      <c r="G159" s="12">
        <v>9.8863839999999996</v>
      </c>
      <c r="H159" s="12">
        <v>10.143050000000001</v>
      </c>
      <c r="I159" s="12">
        <v>10.401991000000001</v>
      </c>
      <c r="J159" s="12">
        <v>10.654866</v>
      </c>
      <c r="K159" s="12">
        <v>10.910728000000001</v>
      </c>
      <c r="L159" s="12">
        <v>11.171988000000001</v>
      </c>
      <c r="M159" s="12">
        <v>11.440923</v>
      </c>
      <c r="N159" s="12">
        <v>11.710115999999999</v>
      </c>
      <c r="O159" s="12">
        <v>11.9811</v>
      </c>
      <c r="P159" s="12">
        <v>12.256353000000001</v>
      </c>
      <c r="Q159" s="12">
        <v>12.534509999999999</v>
      </c>
      <c r="R159" s="12">
        <v>12.824531</v>
      </c>
      <c r="S159" s="12">
        <v>13.129034000000001</v>
      </c>
      <c r="T159" s="12">
        <v>13.454252</v>
      </c>
      <c r="U159" s="12">
        <v>13.801923</v>
      </c>
      <c r="V159" s="12">
        <v>14.170836</v>
      </c>
      <c r="W159" s="12">
        <v>14.54684</v>
      </c>
      <c r="X159" s="12">
        <v>14.938634</v>
      </c>
      <c r="Y159" s="12">
        <v>15.356339999999999</v>
      </c>
      <c r="Z159" s="12">
        <v>15.792709</v>
      </c>
      <c r="AA159" s="12">
        <v>16.241807999999999</v>
      </c>
      <c r="AB159" s="12">
        <v>16.704896999999999</v>
      </c>
      <c r="AC159" s="12">
        <v>17.181190000000001</v>
      </c>
      <c r="AD159" s="12">
        <v>17.671061999999999</v>
      </c>
      <c r="AE159" s="12">
        <v>18.174901999999999</v>
      </c>
      <c r="AF159" s="12">
        <v>18.693107999999999</v>
      </c>
      <c r="AG159" s="12">
        <v>19.226089000000002</v>
      </c>
      <c r="AH159" s="12">
        <v>19.774265</v>
      </c>
      <c r="AI159" s="12">
        <v>20.338073999999999</v>
      </c>
      <c r="AJ159" s="12">
        <v>20.917957000000001</v>
      </c>
      <c r="AK159" s="12">
        <v>21.514372000000002</v>
      </c>
      <c r="AL159" s="12">
        <v>22.127791999999999</v>
      </c>
      <c r="AM159" s="8">
        <v>2.6546E-2</v>
      </c>
    </row>
    <row r="160" spans="1:39" ht="15" customHeight="1">
      <c r="A160" s="7" t="s">
        <v>218</v>
      </c>
      <c r="B160" s="10" t="s">
        <v>183</v>
      </c>
      <c r="C160" s="12">
        <v>7</v>
      </c>
      <c r="D160" s="12">
        <v>10.160507000000001</v>
      </c>
      <c r="E160" s="12">
        <v>10.469462999999999</v>
      </c>
      <c r="F160" s="12">
        <v>10.768738000000001</v>
      </c>
      <c r="G160" s="12">
        <v>11.063333999999999</v>
      </c>
      <c r="H160" s="12">
        <v>11.350555</v>
      </c>
      <c r="I160" s="12">
        <v>11.640323</v>
      </c>
      <c r="J160" s="12">
        <v>11.923303000000001</v>
      </c>
      <c r="K160" s="12">
        <v>12.209624</v>
      </c>
      <c r="L160" s="12">
        <v>12.501987</v>
      </c>
      <c r="M160" s="12">
        <v>12.802937</v>
      </c>
      <c r="N160" s="12">
        <v>13.104177</v>
      </c>
      <c r="O160" s="12">
        <v>13.407420999999999</v>
      </c>
      <c r="P160" s="12">
        <v>13.715443</v>
      </c>
      <c r="Q160" s="12">
        <v>14.026711000000001</v>
      </c>
      <c r="R160" s="12">
        <v>14.351259000000001</v>
      </c>
      <c r="S160" s="12">
        <v>14.692014</v>
      </c>
      <c r="T160" s="12">
        <v>15.055948000000001</v>
      </c>
      <c r="U160" s="12">
        <v>15.445007</v>
      </c>
      <c r="V160" s="12">
        <v>15.857839999999999</v>
      </c>
      <c r="W160" s="12">
        <v>16.278604999999999</v>
      </c>
      <c r="X160" s="12">
        <v>16.717040999999998</v>
      </c>
      <c r="Y160" s="12">
        <v>17.184474999999999</v>
      </c>
      <c r="Z160" s="12">
        <v>17.672792000000001</v>
      </c>
      <c r="AA160" s="12">
        <v>18.175353999999999</v>
      </c>
      <c r="AB160" s="12">
        <v>18.693573000000001</v>
      </c>
      <c r="AC160" s="12">
        <v>19.226568</v>
      </c>
      <c r="AD160" s="12">
        <v>19.774759</v>
      </c>
      <c r="AE160" s="12">
        <v>20.338578999999999</v>
      </c>
      <c r="AF160" s="12">
        <v>20.918475999999998</v>
      </c>
      <c r="AG160" s="12">
        <v>21.514907999999998</v>
      </c>
      <c r="AH160" s="12">
        <v>22.128343999999998</v>
      </c>
      <c r="AI160" s="12">
        <v>22.759271999999999</v>
      </c>
      <c r="AJ160" s="12">
        <v>23.408187999999999</v>
      </c>
      <c r="AK160" s="12">
        <v>24.075604999999999</v>
      </c>
      <c r="AL160" s="12">
        <v>24.762053000000002</v>
      </c>
      <c r="AM160" s="8">
        <v>2.6546E-2</v>
      </c>
    </row>
    <row r="161" spans="1:39" ht="15" customHeight="1">
      <c r="A161" s="7" t="s">
        <v>217</v>
      </c>
      <c r="B161" s="6" t="s">
        <v>216</v>
      </c>
      <c r="C161" s="18">
        <v>1659</v>
      </c>
      <c r="D161" s="18">
        <v>1711.1416019999999</v>
      </c>
      <c r="E161" s="18">
        <v>1769.4339600000001</v>
      </c>
      <c r="F161" s="18">
        <v>1833.5158690000001</v>
      </c>
      <c r="G161" s="18">
        <v>1897.8973390000001</v>
      </c>
      <c r="H161" s="18">
        <v>1961.8969729999999</v>
      </c>
      <c r="I161" s="18">
        <v>2029.3203120000001</v>
      </c>
      <c r="J161" s="18">
        <v>2099.735107</v>
      </c>
      <c r="K161" s="18">
        <v>2171.7851559999999</v>
      </c>
      <c r="L161" s="18">
        <v>2243.193115</v>
      </c>
      <c r="M161" s="18">
        <v>2316.0017090000001</v>
      </c>
      <c r="N161" s="18">
        <v>2388.443115</v>
      </c>
      <c r="O161" s="18">
        <v>2460.6816410000001</v>
      </c>
      <c r="P161" s="18">
        <v>2534.5710450000001</v>
      </c>
      <c r="Q161" s="18">
        <v>2609.1032709999999</v>
      </c>
      <c r="R161" s="18">
        <v>2687.7236330000001</v>
      </c>
      <c r="S161" s="18">
        <v>2767.6608890000002</v>
      </c>
      <c r="T161" s="18">
        <v>2847.6679690000001</v>
      </c>
      <c r="U161" s="18">
        <v>2930.4096679999998</v>
      </c>
      <c r="V161" s="18">
        <v>3015.6147460000002</v>
      </c>
      <c r="W161" s="18">
        <v>3104.0134280000002</v>
      </c>
      <c r="X161" s="18">
        <v>3194.5261230000001</v>
      </c>
      <c r="Y161" s="18">
        <v>3285.373047</v>
      </c>
      <c r="Z161" s="18">
        <v>3379.9277339999999</v>
      </c>
      <c r="AA161" s="18">
        <v>3476.1340329999998</v>
      </c>
      <c r="AB161" s="18">
        <v>3573.72876</v>
      </c>
      <c r="AC161" s="18">
        <v>3673.7016600000002</v>
      </c>
      <c r="AD161" s="18">
        <v>3777.2526859999998</v>
      </c>
      <c r="AE161" s="18">
        <v>3884.344971</v>
      </c>
      <c r="AF161" s="18">
        <v>3994.8608399999998</v>
      </c>
      <c r="AG161" s="18">
        <v>4108.5888670000004</v>
      </c>
      <c r="AH161" s="18">
        <v>4225.8007809999999</v>
      </c>
      <c r="AI161" s="18">
        <v>4346.6103519999997</v>
      </c>
      <c r="AJ161" s="18">
        <v>4470.6347660000001</v>
      </c>
      <c r="AK161" s="18">
        <v>4598.4580079999996</v>
      </c>
      <c r="AL161" s="18">
        <v>4731.0585940000001</v>
      </c>
      <c r="AM161" s="4">
        <v>3.0363000000000001E-2</v>
      </c>
    </row>
    <row r="163" spans="1:39" ht="15" customHeight="1">
      <c r="B163" s="6" t="s">
        <v>215</v>
      </c>
    </row>
    <row r="164" spans="1:39" ht="15" customHeight="1">
      <c r="A164" s="7" t="s">
        <v>214</v>
      </c>
      <c r="B164" s="10" t="s">
        <v>213</v>
      </c>
      <c r="C164" s="9">
        <v>0</v>
      </c>
      <c r="D164" s="9">
        <v>0.79</v>
      </c>
      <c r="E164" s="9">
        <v>0.86</v>
      </c>
      <c r="F164" s="9">
        <v>0.93</v>
      </c>
      <c r="G164" s="9">
        <v>1</v>
      </c>
      <c r="H164" s="9">
        <v>0</v>
      </c>
      <c r="I164" s="9">
        <v>0</v>
      </c>
      <c r="J164" s="9">
        <v>0</v>
      </c>
      <c r="K164" s="9">
        <v>0</v>
      </c>
      <c r="L164" s="9">
        <v>0</v>
      </c>
      <c r="M164" s="9">
        <v>0</v>
      </c>
      <c r="N164" s="9">
        <v>0</v>
      </c>
      <c r="O164" s="9">
        <v>0</v>
      </c>
      <c r="P164" s="9">
        <v>0</v>
      </c>
      <c r="Q164" s="9">
        <v>0</v>
      </c>
      <c r="R164" s="9">
        <v>0</v>
      </c>
      <c r="S164" s="9">
        <v>0</v>
      </c>
      <c r="T164" s="9">
        <v>0</v>
      </c>
      <c r="U164" s="9">
        <v>0</v>
      </c>
      <c r="V164" s="9">
        <v>0</v>
      </c>
      <c r="W164" s="9">
        <v>0</v>
      </c>
      <c r="X164" s="9">
        <v>0</v>
      </c>
      <c r="Y164" s="9">
        <v>0</v>
      </c>
      <c r="Z164" s="9">
        <v>0</v>
      </c>
      <c r="AA164" s="9">
        <v>0</v>
      </c>
      <c r="AB164" s="9">
        <v>0</v>
      </c>
      <c r="AC164" s="9">
        <v>0</v>
      </c>
      <c r="AD164" s="9">
        <v>0</v>
      </c>
      <c r="AE164" s="9">
        <v>0</v>
      </c>
      <c r="AF164" s="9">
        <v>0</v>
      </c>
      <c r="AG164" s="9">
        <v>0</v>
      </c>
      <c r="AH164" s="9">
        <v>0</v>
      </c>
      <c r="AI164" s="9">
        <v>0</v>
      </c>
      <c r="AJ164" s="9">
        <v>0</v>
      </c>
      <c r="AK164" s="9">
        <v>0</v>
      </c>
      <c r="AL164" s="9">
        <v>0</v>
      </c>
      <c r="AM164" s="8" t="s">
        <v>204</v>
      </c>
    </row>
    <row r="165" spans="1:39" ht="15" customHeight="1">
      <c r="A165" s="7" t="s">
        <v>212</v>
      </c>
      <c r="B165" s="10" t="s">
        <v>211</v>
      </c>
      <c r="C165" s="9">
        <v>0</v>
      </c>
      <c r="D165" s="9">
        <v>0</v>
      </c>
      <c r="E165" s="9">
        <v>0</v>
      </c>
      <c r="F165" s="9">
        <v>0</v>
      </c>
      <c r="G165" s="9">
        <v>0</v>
      </c>
      <c r="H165" s="9">
        <v>0.41699999999999998</v>
      </c>
      <c r="I165" s="9">
        <v>0.56299999999999994</v>
      </c>
      <c r="J165" s="9">
        <v>0.70799999999999996</v>
      </c>
      <c r="K165" s="9">
        <v>0.85399999999999998</v>
      </c>
      <c r="L165" s="9">
        <v>1</v>
      </c>
      <c r="M165" s="9">
        <v>0</v>
      </c>
      <c r="N165" s="9">
        <v>0</v>
      </c>
      <c r="O165" s="9">
        <v>0</v>
      </c>
      <c r="P165" s="9">
        <v>0</v>
      </c>
      <c r="Q165" s="9">
        <v>0</v>
      </c>
      <c r="R165" s="9">
        <v>0</v>
      </c>
      <c r="S165" s="9">
        <v>0</v>
      </c>
      <c r="T165" s="9">
        <v>0</v>
      </c>
      <c r="U165" s="9">
        <v>0</v>
      </c>
      <c r="V165" s="9">
        <v>0</v>
      </c>
      <c r="W165" s="9">
        <v>0</v>
      </c>
      <c r="X165" s="9">
        <v>0</v>
      </c>
      <c r="Y165" s="9">
        <v>0</v>
      </c>
      <c r="Z165" s="9">
        <v>0</v>
      </c>
      <c r="AA165" s="9">
        <v>0</v>
      </c>
      <c r="AB165" s="9">
        <v>0</v>
      </c>
      <c r="AC165" s="9">
        <v>0</v>
      </c>
      <c r="AD165" s="9">
        <v>0</v>
      </c>
      <c r="AE165" s="9">
        <v>0</v>
      </c>
      <c r="AF165" s="9">
        <v>0</v>
      </c>
      <c r="AG165" s="9">
        <v>0</v>
      </c>
      <c r="AH165" s="9">
        <v>0</v>
      </c>
      <c r="AI165" s="9">
        <v>0</v>
      </c>
      <c r="AJ165" s="9">
        <v>0</v>
      </c>
      <c r="AK165" s="9">
        <v>0</v>
      </c>
      <c r="AL165" s="9">
        <v>0</v>
      </c>
      <c r="AM165" s="8" t="s">
        <v>204</v>
      </c>
    </row>
    <row r="166" spans="1:39" ht="15" customHeight="1">
      <c r="A166" s="7" t="s">
        <v>210</v>
      </c>
      <c r="B166" s="10" t="s">
        <v>209</v>
      </c>
      <c r="C166" s="9">
        <v>0</v>
      </c>
      <c r="D166" s="9">
        <v>0</v>
      </c>
      <c r="E166" s="9">
        <v>0</v>
      </c>
      <c r="F166" s="9">
        <v>0</v>
      </c>
      <c r="G166" s="9">
        <v>0</v>
      </c>
      <c r="H166" s="9">
        <v>0</v>
      </c>
      <c r="I166" s="9">
        <v>0</v>
      </c>
      <c r="J166" s="9">
        <v>0</v>
      </c>
      <c r="K166" s="9">
        <v>0</v>
      </c>
      <c r="L166" s="9">
        <v>0</v>
      </c>
      <c r="M166" s="9">
        <v>0.5</v>
      </c>
      <c r="N166" s="9">
        <v>0.625</v>
      </c>
      <c r="O166" s="9">
        <v>0.75</v>
      </c>
      <c r="P166" s="9">
        <v>0.875</v>
      </c>
      <c r="Q166" s="9">
        <v>1</v>
      </c>
      <c r="R166" s="9">
        <v>0</v>
      </c>
      <c r="S166" s="9">
        <v>0</v>
      </c>
      <c r="T166" s="9">
        <v>0</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9">
        <v>0</v>
      </c>
      <c r="AL166" s="9">
        <v>0</v>
      </c>
      <c r="AM166" s="8" t="s">
        <v>204</v>
      </c>
    </row>
    <row r="167" spans="1:39" ht="15" customHeight="1">
      <c r="A167" s="7" t="s">
        <v>208</v>
      </c>
      <c r="B167" s="10" t="s">
        <v>207</v>
      </c>
      <c r="C167" s="9">
        <v>0</v>
      </c>
      <c r="D167" s="9">
        <v>0</v>
      </c>
      <c r="E167" s="9">
        <v>0</v>
      </c>
      <c r="F167" s="9">
        <v>0</v>
      </c>
      <c r="G167" s="9">
        <v>0</v>
      </c>
      <c r="H167" s="9">
        <v>0</v>
      </c>
      <c r="I167" s="9">
        <v>0</v>
      </c>
      <c r="J167" s="9">
        <v>0</v>
      </c>
      <c r="K167" s="9">
        <v>0</v>
      </c>
      <c r="L167" s="9">
        <v>0</v>
      </c>
      <c r="M167" s="9">
        <v>0</v>
      </c>
      <c r="N167" s="9">
        <v>0</v>
      </c>
      <c r="O167" s="9">
        <v>0</v>
      </c>
      <c r="P167" s="9">
        <v>0</v>
      </c>
      <c r="Q167" s="9">
        <v>0</v>
      </c>
      <c r="R167" s="9">
        <v>0.85699999999999998</v>
      </c>
      <c r="S167" s="9">
        <v>0.89300000000000002</v>
      </c>
      <c r="T167" s="9">
        <v>0.92900000000000005</v>
      </c>
      <c r="U167" s="9">
        <v>0.96399999999999997</v>
      </c>
      <c r="V167" s="9">
        <v>1</v>
      </c>
      <c r="W167" s="9">
        <v>0</v>
      </c>
      <c r="X167" s="9">
        <v>0</v>
      </c>
      <c r="Y167" s="9">
        <v>0</v>
      </c>
      <c r="Z167" s="9">
        <v>0</v>
      </c>
      <c r="AA167" s="9">
        <v>0</v>
      </c>
      <c r="AB167" s="9">
        <v>0</v>
      </c>
      <c r="AC167" s="9">
        <v>0</v>
      </c>
      <c r="AD167" s="9">
        <v>0</v>
      </c>
      <c r="AE167" s="9">
        <v>0</v>
      </c>
      <c r="AF167" s="9">
        <v>0</v>
      </c>
      <c r="AG167" s="9">
        <v>0</v>
      </c>
      <c r="AH167" s="9">
        <v>0</v>
      </c>
      <c r="AI167" s="9">
        <v>0</v>
      </c>
      <c r="AJ167" s="9">
        <v>0</v>
      </c>
      <c r="AK167" s="9">
        <v>0</v>
      </c>
      <c r="AL167" s="9">
        <v>0</v>
      </c>
      <c r="AM167" s="8" t="s">
        <v>204</v>
      </c>
    </row>
    <row r="168" spans="1:39" ht="15" customHeight="1">
      <c r="A168" s="7" t="s">
        <v>206</v>
      </c>
      <c r="B168" s="10" t="s">
        <v>205</v>
      </c>
      <c r="C168" s="9">
        <v>0</v>
      </c>
      <c r="D168" s="9">
        <v>0</v>
      </c>
      <c r="E168" s="9">
        <v>0</v>
      </c>
      <c r="F168" s="9">
        <v>0</v>
      </c>
      <c r="G168" s="9">
        <v>0</v>
      </c>
      <c r="H168" s="9">
        <v>0</v>
      </c>
      <c r="I168" s="9">
        <v>0</v>
      </c>
      <c r="J168" s="9">
        <v>0</v>
      </c>
      <c r="K168" s="9">
        <v>0</v>
      </c>
      <c r="L168" s="9">
        <v>0</v>
      </c>
      <c r="M168" s="9">
        <v>0</v>
      </c>
      <c r="N168" s="9">
        <v>0</v>
      </c>
      <c r="O168" s="9">
        <v>0</v>
      </c>
      <c r="P168" s="9">
        <v>0</v>
      </c>
      <c r="Q168" s="9">
        <v>0</v>
      </c>
      <c r="R168" s="9">
        <v>0</v>
      </c>
      <c r="S168" s="9">
        <v>0</v>
      </c>
      <c r="T168" s="9">
        <v>0</v>
      </c>
      <c r="U168" s="9">
        <v>0</v>
      </c>
      <c r="V168" s="9">
        <v>0</v>
      </c>
      <c r="W168" s="9">
        <v>0.82399999999999995</v>
      </c>
      <c r="X168" s="9">
        <v>0.85899999999999999</v>
      </c>
      <c r="Y168" s="9">
        <v>0.89400000000000002</v>
      </c>
      <c r="Z168" s="9">
        <v>0.92900000000000005</v>
      </c>
      <c r="AA168" s="9">
        <v>0.96499999999999997</v>
      </c>
      <c r="AB168" s="9">
        <v>1</v>
      </c>
      <c r="AC168" s="9">
        <v>1</v>
      </c>
      <c r="AD168" s="9">
        <v>1</v>
      </c>
      <c r="AE168" s="9">
        <v>1</v>
      </c>
      <c r="AF168" s="9">
        <v>1</v>
      </c>
      <c r="AG168" s="9">
        <v>1</v>
      </c>
      <c r="AH168" s="9">
        <v>1</v>
      </c>
      <c r="AI168" s="9">
        <v>1</v>
      </c>
      <c r="AJ168" s="9">
        <v>1</v>
      </c>
      <c r="AK168" s="9">
        <v>1</v>
      </c>
      <c r="AL168" s="9">
        <v>1</v>
      </c>
      <c r="AM168" s="8" t="s">
        <v>204</v>
      </c>
    </row>
    <row r="169" spans="1:39" ht="15" customHeight="1">
      <c r="A169" s="7" t="s">
        <v>203</v>
      </c>
      <c r="B169" s="10" t="s">
        <v>202</v>
      </c>
      <c r="C169" s="9">
        <v>7.4999999999999993E-5</v>
      </c>
      <c r="D169" s="9">
        <v>7.4999999999999993E-5</v>
      </c>
      <c r="E169" s="9">
        <v>7.4999999999999993E-5</v>
      </c>
      <c r="F169" s="9">
        <v>7.4999999999999993E-5</v>
      </c>
      <c r="G169" s="9">
        <v>7.4999999999999993E-5</v>
      </c>
      <c r="H169" s="9">
        <v>7.4999999999999993E-5</v>
      </c>
      <c r="I169" s="9">
        <v>7.4999999999999993E-5</v>
      </c>
      <c r="J169" s="9">
        <v>7.4999999999999993E-5</v>
      </c>
      <c r="K169" s="9">
        <v>7.4999999999999993E-5</v>
      </c>
      <c r="L169" s="9">
        <v>7.4999999999999993E-5</v>
      </c>
      <c r="M169" s="9">
        <v>7.4999999999999993E-5</v>
      </c>
      <c r="N169" s="9">
        <v>7.4999999999999993E-5</v>
      </c>
      <c r="O169" s="9">
        <v>7.4999999999999993E-5</v>
      </c>
      <c r="P169" s="9">
        <v>7.4999999999999993E-5</v>
      </c>
      <c r="Q169" s="9">
        <v>1.2E-4</v>
      </c>
      <c r="R169" s="9">
        <v>2.12E-4</v>
      </c>
      <c r="S169" s="9">
        <v>3.6299999999999999E-4</v>
      </c>
      <c r="T169" s="9">
        <v>6.3199999999999997E-4</v>
      </c>
      <c r="U169" s="9">
        <v>8.7200000000000005E-4</v>
      </c>
      <c r="V169" s="9">
        <v>1.4059999999999999E-3</v>
      </c>
      <c r="W169" s="9">
        <v>2.0969999999999999E-3</v>
      </c>
      <c r="X169" s="9">
        <v>3.6240000000000001E-3</v>
      </c>
      <c r="Y169" s="9">
        <v>5.2050000000000004E-3</v>
      </c>
      <c r="Z169" s="9">
        <v>7.8580000000000004E-3</v>
      </c>
      <c r="AA169" s="9">
        <v>1.2475999999999999E-2</v>
      </c>
      <c r="AB169" s="9">
        <v>1.8606999999999999E-2</v>
      </c>
      <c r="AC169" s="9">
        <v>2.6405000000000001E-2</v>
      </c>
      <c r="AD169" s="9">
        <v>3.755E-2</v>
      </c>
      <c r="AE169" s="9">
        <v>5.3886000000000003E-2</v>
      </c>
      <c r="AF169" s="9">
        <v>7.7435000000000004E-2</v>
      </c>
      <c r="AG169" s="9">
        <v>0.109872</v>
      </c>
      <c r="AH169" s="9">
        <v>0.15532699999999999</v>
      </c>
      <c r="AI169" s="9">
        <v>0.22118499999999999</v>
      </c>
      <c r="AJ169" s="9">
        <v>0.29105799999999998</v>
      </c>
      <c r="AK169" s="9">
        <v>0.38175500000000001</v>
      </c>
      <c r="AL169" s="9">
        <v>0.48144999999999999</v>
      </c>
      <c r="AM169" s="8">
        <v>0.29422900000000002</v>
      </c>
    </row>
    <row r="170" spans="1:39" ht="15" customHeight="1">
      <c r="A170" s="7" t="s">
        <v>201</v>
      </c>
      <c r="B170" s="10" t="s">
        <v>200</v>
      </c>
      <c r="C170" s="9">
        <v>7.4999999999999993E-5</v>
      </c>
      <c r="D170" s="9">
        <v>7.4999999999999993E-5</v>
      </c>
      <c r="E170" s="9">
        <v>7.4999999999999993E-5</v>
      </c>
      <c r="F170" s="9">
        <v>7.4999999999999993E-5</v>
      </c>
      <c r="G170" s="9">
        <v>7.4999999999999993E-5</v>
      </c>
      <c r="H170" s="9">
        <v>7.4999999999999993E-5</v>
      </c>
      <c r="I170" s="9">
        <v>7.4999999999999993E-5</v>
      </c>
      <c r="J170" s="9">
        <v>7.4999999999999993E-5</v>
      </c>
      <c r="K170" s="9">
        <v>7.4999999999999993E-5</v>
      </c>
      <c r="L170" s="9">
        <v>7.4999999999999993E-5</v>
      </c>
      <c r="M170" s="9">
        <v>9.3599999999999998E-4</v>
      </c>
      <c r="N170" s="9">
        <v>1.5380000000000001E-3</v>
      </c>
      <c r="O170" s="9">
        <v>2.4529999999999999E-3</v>
      </c>
      <c r="P170" s="9">
        <v>3.454E-3</v>
      </c>
      <c r="Q170" s="9">
        <v>5.3499999999999997E-3</v>
      </c>
      <c r="R170" s="9">
        <v>8.8229999999999992E-3</v>
      </c>
      <c r="S170" s="9">
        <v>1.4241999999999999E-2</v>
      </c>
      <c r="T170" s="9">
        <v>2.3206000000000001E-2</v>
      </c>
      <c r="U170" s="9">
        <v>3.1743E-2</v>
      </c>
      <c r="V170" s="9">
        <v>4.8438000000000002E-2</v>
      </c>
      <c r="W170" s="9">
        <v>6.9348999999999994E-2</v>
      </c>
      <c r="X170" s="9">
        <v>0.108624</v>
      </c>
      <c r="Y170" s="9">
        <v>0.14791699999999999</v>
      </c>
      <c r="Z170" s="9">
        <v>0.20436199999999999</v>
      </c>
      <c r="AA170" s="9">
        <v>0.28327400000000003</v>
      </c>
      <c r="AB170" s="9">
        <v>0.36752699999999999</v>
      </c>
      <c r="AC170" s="9">
        <v>0.45183800000000002</v>
      </c>
      <c r="AD170" s="9">
        <v>0.54006100000000001</v>
      </c>
      <c r="AE170" s="9">
        <v>0.62840399999999996</v>
      </c>
      <c r="AF170" s="9">
        <v>0.71037899999999998</v>
      </c>
      <c r="AG170" s="9">
        <v>0.78031399999999995</v>
      </c>
      <c r="AH170" s="9">
        <v>0.83854600000000001</v>
      </c>
      <c r="AI170" s="9">
        <v>0.886378</v>
      </c>
      <c r="AJ170" s="9">
        <v>0.91771899999999995</v>
      </c>
      <c r="AK170" s="9">
        <v>0.94261099999999998</v>
      </c>
      <c r="AL170" s="9">
        <v>0.96028999999999998</v>
      </c>
      <c r="AM170" s="8">
        <v>0.32078000000000001</v>
      </c>
    </row>
    <row r="171" spans="1:39" ht="15" customHeight="1">
      <c r="A171" s="7" t="s">
        <v>199</v>
      </c>
      <c r="B171" s="10" t="s">
        <v>198</v>
      </c>
      <c r="C171" s="9">
        <v>7.4999999999999993E-5</v>
      </c>
      <c r="D171" s="9">
        <v>7.4999999999999993E-5</v>
      </c>
      <c r="E171" s="9">
        <v>7.4999999999999993E-5</v>
      </c>
      <c r="F171" s="9">
        <v>7.4999999999999993E-5</v>
      </c>
      <c r="G171" s="9">
        <v>7.4999999999999993E-5</v>
      </c>
      <c r="H171" s="9">
        <v>7.4999999999999993E-5</v>
      </c>
      <c r="I171" s="9">
        <v>7.4999999999999993E-5</v>
      </c>
      <c r="J171" s="9">
        <v>7.4999999999999993E-5</v>
      </c>
      <c r="K171" s="9">
        <v>7.4999999999999993E-5</v>
      </c>
      <c r="L171" s="9">
        <v>7.4999999999999993E-5</v>
      </c>
      <c r="M171" s="9">
        <v>7.4999999999999993E-5</v>
      </c>
      <c r="N171" s="9">
        <v>7.4999999999999993E-5</v>
      </c>
      <c r="O171" s="9">
        <v>7.4999999999999993E-5</v>
      </c>
      <c r="P171" s="9">
        <v>7.4999999999999993E-5</v>
      </c>
      <c r="Q171" s="9">
        <v>7.4999999999999993E-5</v>
      </c>
      <c r="R171" s="9">
        <v>7.4999999999999993E-5</v>
      </c>
      <c r="S171" s="9">
        <v>7.4999999999999993E-5</v>
      </c>
      <c r="T171" s="9">
        <v>7.4999999999999993E-5</v>
      </c>
      <c r="U171" s="9">
        <v>7.4999999999999993E-5</v>
      </c>
      <c r="V171" s="9">
        <v>7.4999999999999993E-5</v>
      </c>
      <c r="W171" s="9">
        <v>7.4999999999999993E-5</v>
      </c>
      <c r="X171" s="9">
        <v>7.4999999999999993E-5</v>
      </c>
      <c r="Y171" s="9">
        <v>7.4999999999999993E-5</v>
      </c>
      <c r="Z171" s="9">
        <v>7.4999999999999993E-5</v>
      </c>
      <c r="AA171" s="9">
        <v>7.4999999999999993E-5</v>
      </c>
      <c r="AB171" s="9">
        <v>7.4999999999999993E-5</v>
      </c>
      <c r="AC171" s="9">
        <v>7.4999999999999993E-5</v>
      </c>
      <c r="AD171" s="9">
        <v>7.4999999999999993E-5</v>
      </c>
      <c r="AE171" s="9">
        <v>7.4999999999999993E-5</v>
      </c>
      <c r="AF171" s="9">
        <v>7.4999999999999993E-5</v>
      </c>
      <c r="AG171" s="9">
        <v>7.4999999999999993E-5</v>
      </c>
      <c r="AH171" s="9">
        <v>7.4999999999999993E-5</v>
      </c>
      <c r="AI171" s="9">
        <v>7.4999999999999993E-5</v>
      </c>
      <c r="AJ171" s="9">
        <v>7.4999999999999993E-5</v>
      </c>
      <c r="AK171" s="9">
        <v>7.4999999999999993E-5</v>
      </c>
      <c r="AL171" s="9">
        <v>7.4999999999999993E-5</v>
      </c>
      <c r="AM171" s="8">
        <v>0</v>
      </c>
    </row>
    <row r="172" spans="1:39" ht="15" customHeight="1">
      <c r="A172" s="7" t="s">
        <v>197</v>
      </c>
      <c r="B172" s="10" t="s">
        <v>196</v>
      </c>
      <c r="C172" s="9">
        <v>7.4999999999999993E-5</v>
      </c>
      <c r="D172" s="9">
        <v>7.4999999999999993E-5</v>
      </c>
      <c r="E172" s="9">
        <v>7.4999999999999993E-5</v>
      </c>
      <c r="F172" s="9">
        <v>7.4999999999999993E-5</v>
      </c>
      <c r="G172" s="9">
        <v>7.4999999999999993E-5</v>
      </c>
      <c r="H172" s="9">
        <v>7.4999999999999993E-5</v>
      </c>
      <c r="I172" s="9">
        <v>7.4999999999999993E-5</v>
      </c>
      <c r="J172" s="9">
        <v>7.4999999999999993E-5</v>
      </c>
      <c r="K172" s="9">
        <v>7.4999999999999993E-5</v>
      </c>
      <c r="L172" s="9">
        <v>7.4999999999999993E-5</v>
      </c>
      <c r="M172" s="9">
        <v>7.4999999999999993E-5</v>
      </c>
      <c r="N172" s="9">
        <v>7.4999999999999993E-5</v>
      </c>
      <c r="O172" s="9">
        <v>7.4999999999999993E-5</v>
      </c>
      <c r="P172" s="9">
        <v>7.4999999999999993E-5</v>
      </c>
      <c r="Q172" s="9">
        <v>7.4999999999999993E-5</v>
      </c>
      <c r="R172" s="9">
        <v>7.4999999999999993E-5</v>
      </c>
      <c r="S172" s="9">
        <v>7.4999999999999993E-5</v>
      </c>
      <c r="T172" s="9">
        <v>7.4999999999999993E-5</v>
      </c>
      <c r="U172" s="9">
        <v>7.4999999999999993E-5</v>
      </c>
      <c r="V172" s="9">
        <v>7.4999999999999993E-5</v>
      </c>
      <c r="W172" s="9">
        <v>7.4999999999999993E-5</v>
      </c>
      <c r="X172" s="9">
        <v>7.4999999999999993E-5</v>
      </c>
      <c r="Y172" s="9">
        <v>7.4999999999999993E-5</v>
      </c>
      <c r="Z172" s="9">
        <v>7.4999999999999993E-5</v>
      </c>
      <c r="AA172" s="9">
        <v>7.4999999999999993E-5</v>
      </c>
      <c r="AB172" s="9">
        <v>7.4999999999999993E-5</v>
      </c>
      <c r="AC172" s="9">
        <v>7.4999999999999993E-5</v>
      </c>
      <c r="AD172" s="9">
        <v>7.4999999999999993E-5</v>
      </c>
      <c r="AE172" s="9">
        <v>7.4999999999999993E-5</v>
      </c>
      <c r="AF172" s="9">
        <v>7.4999999999999993E-5</v>
      </c>
      <c r="AG172" s="9">
        <v>7.4999999999999993E-5</v>
      </c>
      <c r="AH172" s="9">
        <v>7.4999999999999993E-5</v>
      </c>
      <c r="AI172" s="9">
        <v>7.4999999999999993E-5</v>
      </c>
      <c r="AJ172" s="9">
        <v>7.4999999999999993E-5</v>
      </c>
      <c r="AK172" s="9">
        <v>7.4999999999999993E-5</v>
      </c>
      <c r="AL172" s="9">
        <v>7.4999999999999993E-5</v>
      </c>
      <c r="AM172" s="8">
        <v>0</v>
      </c>
    </row>
    <row r="174" spans="1:39" ht="15" customHeight="1">
      <c r="B174" s="6" t="s">
        <v>195</v>
      </c>
    </row>
    <row r="175" spans="1:39" ht="15" customHeight="1">
      <c r="B175" s="6" t="s">
        <v>194</v>
      </c>
    </row>
    <row r="176" spans="1:39" ht="15" customHeight="1">
      <c r="A176" s="7" t="s">
        <v>193</v>
      </c>
      <c r="B176" s="10" t="s">
        <v>187</v>
      </c>
      <c r="C176" s="11">
        <v>75.308678</v>
      </c>
      <c r="D176" s="11">
        <v>76.137069999999994</v>
      </c>
      <c r="E176" s="11">
        <v>76.928207</v>
      </c>
      <c r="F176" s="11">
        <v>77.059997999999993</v>
      </c>
      <c r="G176" s="11">
        <v>77.191779999999994</v>
      </c>
      <c r="H176" s="11">
        <v>77.193297999999999</v>
      </c>
      <c r="I176" s="11">
        <v>77.852997000000002</v>
      </c>
      <c r="J176" s="11">
        <v>78.508185999999995</v>
      </c>
      <c r="K176" s="11">
        <v>79.167877000000004</v>
      </c>
      <c r="L176" s="11">
        <v>79.827590999999998</v>
      </c>
      <c r="M176" s="11">
        <v>79.828879999999998</v>
      </c>
      <c r="N176" s="11">
        <v>80.959427000000005</v>
      </c>
      <c r="O176" s="11">
        <v>82.090446</v>
      </c>
      <c r="P176" s="11">
        <v>83.221573000000006</v>
      </c>
      <c r="Q176" s="11">
        <v>84.354240000000004</v>
      </c>
      <c r="R176" s="11">
        <v>84.358306999999996</v>
      </c>
      <c r="S176" s="11">
        <v>84.746589999999998</v>
      </c>
      <c r="T176" s="11">
        <v>85.140656000000007</v>
      </c>
      <c r="U176" s="11">
        <v>85.523430000000005</v>
      </c>
      <c r="V176" s="11">
        <v>85.930137999999999</v>
      </c>
      <c r="W176" s="11">
        <v>85.970268000000004</v>
      </c>
      <c r="X176" s="11">
        <v>86.483253000000005</v>
      </c>
      <c r="Y176" s="11">
        <v>86.996475000000004</v>
      </c>
      <c r="Z176" s="11">
        <v>87.539574000000002</v>
      </c>
      <c r="AA176" s="11">
        <v>88.136711000000005</v>
      </c>
      <c r="AB176" s="11">
        <v>88.734779000000003</v>
      </c>
      <c r="AC176" s="11">
        <v>88.891120999999998</v>
      </c>
      <c r="AD176" s="11">
        <v>89.065978999999999</v>
      </c>
      <c r="AE176" s="11">
        <v>89.260536000000002</v>
      </c>
      <c r="AF176" s="11">
        <v>89.472686999999993</v>
      </c>
      <c r="AG176" s="11">
        <v>89.700157000000004</v>
      </c>
      <c r="AH176" s="11">
        <v>89.959023000000002</v>
      </c>
      <c r="AI176" s="11">
        <v>90.279053000000005</v>
      </c>
      <c r="AJ176" s="11">
        <v>90.589363000000006</v>
      </c>
      <c r="AK176" s="11">
        <v>90.968352999999993</v>
      </c>
      <c r="AL176" s="11">
        <v>91.370384000000001</v>
      </c>
      <c r="AM176" s="8">
        <v>5.3790000000000001E-3</v>
      </c>
    </row>
    <row r="177" spans="1:39" ht="15" customHeight="1">
      <c r="A177" s="7" t="s">
        <v>192</v>
      </c>
      <c r="B177" s="10" t="s">
        <v>185</v>
      </c>
      <c r="C177" s="11">
        <v>73.5</v>
      </c>
      <c r="D177" s="11">
        <v>74.308502000000004</v>
      </c>
      <c r="E177" s="11">
        <v>75.080642999999995</v>
      </c>
      <c r="F177" s="11">
        <v>75.209259000000003</v>
      </c>
      <c r="G177" s="11">
        <v>75.337883000000005</v>
      </c>
      <c r="H177" s="11">
        <v>75.339354999999998</v>
      </c>
      <c r="I177" s="11">
        <v>75.983208000000005</v>
      </c>
      <c r="J177" s="11">
        <v>76.622664999999998</v>
      </c>
      <c r="K177" s="11">
        <v>77.266518000000005</v>
      </c>
      <c r="L177" s="11">
        <v>77.910385000000005</v>
      </c>
      <c r="M177" s="11">
        <v>77.911636000000001</v>
      </c>
      <c r="N177" s="11">
        <v>79.015045000000001</v>
      </c>
      <c r="O177" s="11">
        <v>80.118874000000005</v>
      </c>
      <c r="P177" s="11">
        <v>81.222847000000002</v>
      </c>
      <c r="Q177" s="11">
        <v>82.328308000000007</v>
      </c>
      <c r="R177" s="11">
        <v>82.332283000000004</v>
      </c>
      <c r="S177" s="11">
        <v>82.711226999999994</v>
      </c>
      <c r="T177" s="11">
        <v>83.095832999999999</v>
      </c>
      <c r="U177" s="11">
        <v>83.469429000000005</v>
      </c>
      <c r="V177" s="11">
        <v>83.866378999999995</v>
      </c>
      <c r="W177" s="11">
        <v>83.905533000000005</v>
      </c>
      <c r="X177" s="11">
        <v>84.406204000000002</v>
      </c>
      <c r="Y177" s="11">
        <v>84.907096999999993</v>
      </c>
      <c r="Z177" s="11">
        <v>85.437149000000005</v>
      </c>
      <c r="AA177" s="11">
        <v>86.019936000000001</v>
      </c>
      <c r="AB177" s="11">
        <v>86.603652999999994</v>
      </c>
      <c r="AC177" s="11">
        <v>86.756241000000003</v>
      </c>
      <c r="AD177" s="11">
        <v>86.926879999999997</v>
      </c>
      <c r="AE177" s="11">
        <v>87.116791000000006</v>
      </c>
      <c r="AF177" s="11">
        <v>87.323822000000007</v>
      </c>
      <c r="AG177" s="11">
        <v>87.545845</v>
      </c>
      <c r="AH177" s="11">
        <v>87.798491999999996</v>
      </c>
      <c r="AI177" s="11">
        <v>88.110832000000002</v>
      </c>
      <c r="AJ177" s="11">
        <v>88.413689000000005</v>
      </c>
      <c r="AK177" s="11">
        <v>88.783585000000002</v>
      </c>
      <c r="AL177" s="11">
        <v>89.175956999999997</v>
      </c>
      <c r="AM177" s="8">
        <v>5.3790000000000001E-3</v>
      </c>
    </row>
    <row r="178" spans="1:39" ht="15" customHeight="1">
      <c r="A178" s="7" t="s">
        <v>191</v>
      </c>
      <c r="B178" s="10" t="s">
        <v>183</v>
      </c>
      <c r="C178" s="11">
        <v>48.090260000000001</v>
      </c>
      <c r="D178" s="11">
        <v>48.619255000000003</v>
      </c>
      <c r="E178" s="11">
        <v>49.124451000000001</v>
      </c>
      <c r="F178" s="11">
        <v>49.208610999999998</v>
      </c>
      <c r="G178" s="11">
        <v>49.292763000000001</v>
      </c>
      <c r="H178" s="11">
        <v>49.293731999999999</v>
      </c>
      <c r="I178" s="11">
        <v>49.714995999999999</v>
      </c>
      <c r="J178" s="11">
        <v>50.133381</v>
      </c>
      <c r="K178" s="11">
        <v>50.554661000000003</v>
      </c>
      <c r="L178" s="11">
        <v>50.975924999999997</v>
      </c>
      <c r="M178" s="11">
        <v>50.976748999999998</v>
      </c>
      <c r="N178" s="11">
        <v>51.698684999999998</v>
      </c>
      <c r="O178" s="11">
        <v>52.420921</v>
      </c>
      <c r="P178" s="11">
        <v>53.143234</v>
      </c>
      <c r="Q178" s="11">
        <v>53.866534999999999</v>
      </c>
      <c r="R178" s="11">
        <v>53.869121999999997</v>
      </c>
      <c r="S178" s="11">
        <v>54.117072999999998</v>
      </c>
      <c r="T178" s="11">
        <v>54.368713</v>
      </c>
      <c r="U178" s="11">
        <v>54.613148000000002</v>
      </c>
      <c r="V178" s="11">
        <v>54.872864</v>
      </c>
      <c r="W178" s="11">
        <v>54.898487000000003</v>
      </c>
      <c r="X178" s="11">
        <v>55.226063000000003</v>
      </c>
      <c r="Y178" s="11">
        <v>55.553801999999997</v>
      </c>
      <c r="Z178" s="11">
        <v>55.900599999999997</v>
      </c>
      <c r="AA178" s="11">
        <v>56.281920999999997</v>
      </c>
      <c r="AB178" s="11">
        <v>56.663840999999998</v>
      </c>
      <c r="AC178" s="11">
        <v>56.763668000000003</v>
      </c>
      <c r="AD178" s="11">
        <v>56.875323999999999</v>
      </c>
      <c r="AE178" s="11">
        <v>56.999577000000002</v>
      </c>
      <c r="AF178" s="11">
        <v>57.135047999999998</v>
      </c>
      <c r="AG178" s="11">
        <v>57.280304000000001</v>
      </c>
      <c r="AH178" s="11">
        <v>57.445610000000002</v>
      </c>
      <c r="AI178" s="11">
        <v>57.649971000000001</v>
      </c>
      <c r="AJ178" s="11">
        <v>57.848125000000003</v>
      </c>
      <c r="AK178" s="11">
        <v>58.090153000000001</v>
      </c>
      <c r="AL178" s="11">
        <v>58.346870000000003</v>
      </c>
      <c r="AM178" s="8">
        <v>5.3790000000000001E-3</v>
      </c>
    </row>
    <row r="179" spans="1:39" ht="15" customHeight="1">
      <c r="A179" s="7" t="s">
        <v>190</v>
      </c>
      <c r="B179" s="10" t="s">
        <v>181</v>
      </c>
      <c r="C179" s="11">
        <v>70.795410000000004</v>
      </c>
      <c r="D179" s="11">
        <v>71.815337999999997</v>
      </c>
      <c r="E179" s="11">
        <v>72.558639999999997</v>
      </c>
      <c r="F179" s="11">
        <v>72.679878000000002</v>
      </c>
      <c r="G179" s="11">
        <v>72.800819000000004</v>
      </c>
      <c r="H179" s="11">
        <v>72.798805000000002</v>
      </c>
      <c r="I179" s="11">
        <v>73.417418999999995</v>
      </c>
      <c r="J179" s="11">
        <v>74.031670000000005</v>
      </c>
      <c r="K179" s="11">
        <v>74.650008999999997</v>
      </c>
      <c r="L179" s="11">
        <v>75.268265</v>
      </c>
      <c r="M179" s="11">
        <v>75.265647999999999</v>
      </c>
      <c r="N179" s="11">
        <v>76.327629000000002</v>
      </c>
      <c r="O179" s="11">
        <v>77.389999000000003</v>
      </c>
      <c r="P179" s="11">
        <v>78.452477000000002</v>
      </c>
      <c r="Q179" s="11">
        <v>79.516304000000005</v>
      </c>
      <c r="R179" s="11">
        <v>79.516159000000002</v>
      </c>
      <c r="S179" s="11">
        <v>79.878189000000006</v>
      </c>
      <c r="T179" s="11">
        <v>80.245750000000001</v>
      </c>
      <c r="U179" s="11">
        <v>80.602767999999998</v>
      </c>
      <c r="V179" s="11">
        <v>80.982429999999994</v>
      </c>
      <c r="W179" s="11">
        <v>81.016662999999994</v>
      </c>
      <c r="X179" s="11">
        <v>81.496573999999995</v>
      </c>
      <c r="Y179" s="11">
        <v>81.976746000000006</v>
      </c>
      <c r="Z179" s="11">
        <v>82.484748999999994</v>
      </c>
      <c r="AA179" s="11">
        <v>83.043694000000002</v>
      </c>
      <c r="AB179" s="11">
        <v>83.603538999999998</v>
      </c>
      <c r="AC179" s="11">
        <v>83.760650999999996</v>
      </c>
      <c r="AD179" s="11">
        <v>83.935287000000002</v>
      </c>
      <c r="AE179" s="11">
        <v>84.128601000000003</v>
      </c>
      <c r="AF179" s="11">
        <v>84.338554000000002</v>
      </c>
      <c r="AG179" s="11">
        <v>84.563049000000007</v>
      </c>
      <c r="AH179" s="11">
        <v>84.817222999999998</v>
      </c>
      <c r="AI179" s="11">
        <v>85.129104999999996</v>
      </c>
      <c r="AJ179" s="11">
        <v>85.431884999999994</v>
      </c>
      <c r="AK179" s="11">
        <v>85.799582999999998</v>
      </c>
      <c r="AL179" s="11">
        <v>86.189109999999999</v>
      </c>
      <c r="AM179" s="8">
        <v>5.3810000000000004E-3</v>
      </c>
    </row>
    <row r="180" spans="1:39" ht="15" customHeight="1">
      <c r="B180" s="6" t="s">
        <v>189</v>
      </c>
    </row>
    <row r="181" spans="1:39" ht="15" customHeight="1">
      <c r="A181" s="7" t="s">
        <v>188</v>
      </c>
      <c r="B181" s="10" t="s">
        <v>187</v>
      </c>
      <c r="C181" s="11">
        <v>71.782730000000001</v>
      </c>
      <c r="D181" s="11">
        <v>73.248054999999994</v>
      </c>
      <c r="E181" s="11">
        <v>73.513015999999993</v>
      </c>
      <c r="F181" s="11">
        <v>73.778769999999994</v>
      </c>
      <c r="G181" s="11">
        <v>74.032425000000003</v>
      </c>
      <c r="H181" s="11">
        <v>74.281836999999996</v>
      </c>
      <c r="I181" s="11">
        <v>74.525870999999995</v>
      </c>
      <c r="J181" s="11">
        <v>74.774673000000007</v>
      </c>
      <c r="K181" s="11">
        <v>75.041725</v>
      </c>
      <c r="L181" s="11">
        <v>75.319344000000001</v>
      </c>
      <c r="M181" s="11">
        <v>75.594109000000003</v>
      </c>
      <c r="N181" s="11">
        <v>75.905495000000002</v>
      </c>
      <c r="O181" s="11">
        <v>76.255684000000002</v>
      </c>
      <c r="P181" s="11">
        <v>76.642432999999997</v>
      </c>
      <c r="Q181" s="11">
        <v>77.050819000000004</v>
      </c>
      <c r="R181" s="11">
        <v>77.452538000000004</v>
      </c>
      <c r="S181" s="11">
        <v>77.851044000000002</v>
      </c>
      <c r="T181" s="11">
        <v>78.267380000000003</v>
      </c>
      <c r="U181" s="11">
        <v>78.693787</v>
      </c>
      <c r="V181" s="11">
        <v>79.122512999999998</v>
      </c>
      <c r="W181" s="11">
        <v>79.552277000000004</v>
      </c>
      <c r="X181" s="11">
        <v>79.975493999999998</v>
      </c>
      <c r="Y181" s="11">
        <v>80.420631</v>
      </c>
      <c r="Z181" s="11">
        <v>80.865234000000001</v>
      </c>
      <c r="AA181" s="11">
        <v>81.328896</v>
      </c>
      <c r="AB181" s="11">
        <v>81.805831999999995</v>
      </c>
      <c r="AC181" s="11">
        <v>82.270409000000001</v>
      </c>
      <c r="AD181" s="11">
        <v>82.716735999999997</v>
      </c>
      <c r="AE181" s="11">
        <v>83.150734</v>
      </c>
      <c r="AF181" s="11">
        <v>83.565453000000005</v>
      </c>
      <c r="AG181" s="11">
        <v>83.969909999999999</v>
      </c>
      <c r="AH181" s="11">
        <v>84.359947000000005</v>
      </c>
      <c r="AI181" s="11">
        <v>84.746596999999994</v>
      </c>
      <c r="AJ181" s="11">
        <v>85.126571999999996</v>
      </c>
      <c r="AK181" s="11">
        <v>85.507430999999997</v>
      </c>
      <c r="AL181" s="11">
        <v>85.890998999999994</v>
      </c>
      <c r="AM181" s="8">
        <v>4.6940000000000003E-3</v>
      </c>
    </row>
    <row r="182" spans="1:39" ht="15" customHeight="1">
      <c r="A182" s="7" t="s">
        <v>186</v>
      </c>
      <c r="B182" s="10" t="s">
        <v>185</v>
      </c>
      <c r="C182" s="11">
        <v>63.851233999999998</v>
      </c>
      <c r="D182" s="11">
        <v>71.082053999999999</v>
      </c>
      <c r="E182" s="11">
        <v>71.334525999999997</v>
      </c>
      <c r="F182" s="11">
        <v>71.620902999999998</v>
      </c>
      <c r="G182" s="11">
        <v>71.951637000000005</v>
      </c>
      <c r="H182" s="11">
        <v>72.251755000000003</v>
      </c>
      <c r="I182" s="11">
        <v>72.565551999999997</v>
      </c>
      <c r="J182" s="11">
        <v>72.917343000000002</v>
      </c>
      <c r="K182" s="11">
        <v>73.279404</v>
      </c>
      <c r="L182" s="11">
        <v>73.669983000000002</v>
      </c>
      <c r="M182" s="11">
        <v>74.053237999999993</v>
      </c>
      <c r="N182" s="11">
        <v>74.441909999999993</v>
      </c>
      <c r="O182" s="11">
        <v>74.845894000000001</v>
      </c>
      <c r="P182" s="11">
        <v>75.269165000000001</v>
      </c>
      <c r="Q182" s="11">
        <v>75.708091999999994</v>
      </c>
      <c r="R182" s="11">
        <v>76.148833999999994</v>
      </c>
      <c r="S182" s="11">
        <v>76.612212999999997</v>
      </c>
      <c r="T182" s="11">
        <v>77.069587999999996</v>
      </c>
      <c r="U182" s="11">
        <v>77.506218000000004</v>
      </c>
      <c r="V182" s="11">
        <v>77.909096000000005</v>
      </c>
      <c r="W182" s="11">
        <v>78.313537999999994</v>
      </c>
      <c r="X182" s="11">
        <v>78.726639000000006</v>
      </c>
      <c r="Y182" s="11">
        <v>79.148482999999999</v>
      </c>
      <c r="Z182" s="11">
        <v>79.579369</v>
      </c>
      <c r="AA182" s="11">
        <v>79.997757000000007</v>
      </c>
      <c r="AB182" s="11">
        <v>80.446433999999996</v>
      </c>
      <c r="AC182" s="11">
        <v>80.914116000000007</v>
      </c>
      <c r="AD182" s="11">
        <v>81.401024000000007</v>
      </c>
      <c r="AE182" s="11">
        <v>81.905556000000004</v>
      </c>
      <c r="AF182" s="11">
        <v>82.381737000000001</v>
      </c>
      <c r="AG182" s="11">
        <v>82.842087000000006</v>
      </c>
      <c r="AH182" s="11">
        <v>83.289696000000006</v>
      </c>
      <c r="AI182" s="11">
        <v>83.720107999999996</v>
      </c>
      <c r="AJ182" s="11">
        <v>84.137366999999998</v>
      </c>
      <c r="AK182" s="11">
        <v>84.536415000000005</v>
      </c>
      <c r="AL182" s="11">
        <v>84.94632</v>
      </c>
      <c r="AM182" s="8">
        <v>5.2550000000000001E-3</v>
      </c>
    </row>
    <row r="183" spans="1:39" ht="15" customHeight="1">
      <c r="A183" s="7" t="s">
        <v>184</v>
      </c>
      <c r="B183" s="10" t="s">
        <v>183</v>
      </c>
      <c r="C183" s="11">
        <v>46.402397000000001</v>
      </c>
      <c r="D183" s="11">
        <v>46.452396</v>
      </c>
      <c r="E183" s="11">
        <v>46.624107000000002</v>
      </c>
      <c r="F183" s="11">
        <v>46.791182999999997</v>
      </c>
      <c r="G183" s="11">
        <v>46.943061999999998</v>
      </c>
      <c r="H183" s="11">
        <v>47.081203000000002</v>
      </c>
      <c r="I183" s="11">
        <v>47.236697999999997</v>
      </c>
      <c r="J183" s="11">
        <v>47.412457000000003</v>
      </c>
      <c r="K183" s="11">
        <v>47.627872000000004</v>
      </c>
      <c r="L183" s="11">
        <v>47.814177999999998</v>
      </c>
      <c r="M183" s="11">
        <v>48.008826999999997</v>
      </c>
      <c r="N183" s="11">
        <v>48.250061000000002</v>
      </c>
      <c r="O183" s="11">
        <v>48.493792999999997</v>
      </c>
      <c r="P183" s="11">
        <v>48.738678</v>
      </c>
      <c r="Q183" s="11">
        <v>49.003723000000001</v>
      </c>
      <c r="R183" s="11">
        <v>49.270332000000003</v>
      </c>
      <c r="S183" s="11">
        <v>49.523479000000002</v>
      </c>
      <c r="T183" s="11">
        <v>49.790379000000001</v>
      </c>
      <c r="U183" s="11">
        <v>50.088248999999998</v>
      </c>
      <c r="V183" s="11">
        <v>50.372520000000002</v>
      </c>
      <c r="W183" s="11">
        <v>50.636958999999997</v>
      </c>
      <c r="X183" s="11">
        <v>50.906818000000001</v>
      </c>
      <c r="Y183" s="11">
        <v>51.181736000000001</v>
      </c>
      <c r="Z183" s="11">
        <v>51.441581999999997</v>
      </c>
      <c r="AA183" s="11">
        <v>51.707500000000003</v>
      </c>
      <c r="AB183" s="11">
        <v>51.982318999999997</v>
      </c>
      <c r="AC183" s="11">
        <v>52.258892000000003</v>
      </c>
      <c r="AD183" s="11">
        <v>52.534354999999998</v>
      </c>
      <c r="AE183" s="11">
        <v>52.818824999999997</v>
      </c>
      <c r="AF183" s="11">
        <v>53.102924000000002</v>
      </c>
      <c r="AG183" s="11">
        <v>53.381691000000004</v>
      </c>
      <c r="AH183" s="11">
        <v>53.657482000000002</v>
      </c>
      <c r="AI183" s="11">
        <v>53.929878000000002</v>
      </c>
      <c r="AJ183" s="11">
        <v>54.195847000000001</v>
      </c>
      <c r="AK183" s="11">
        <v>54.459147999999999</v>
      </c>
      <c r="AL183" s="11">
        <v>54.721156999999998</v>
      </c>
      <c r="AM183" s="8">
        <v>4.8300000000000001E-3</v>
      </c>
    </row>
    <row r="184" spans="1:39" ht="15" customHeight="1">
      <c r="A184" s="7" t="s">
        <v>182</v>
      </c>
      <c r="B184" s="10" t="s">
        <v>181</v>
      </c>
      <c r="C184" s="11">
        <v>66.679198999999997</v>
      </c>
      <c r="D184" s="11">
        <v>66.679198999999997</v>
      </c>
      <c r="E184" s="11">
        <v>66.924819999999997</v>
      </c>
      <c r="F184" s="11">
        <v>67.177986000000004</v>
      </c>
      <c r="G184" s="11">
        <v>67.431572000000003</v>
      </c>
      <c r="H184" s="11">
        <v>67.672531000000006</v>
      </c>
      <c r="I184" s="11">
        <v>67.917373999999995</v>
      </c>
      <c r="J184" s="11">
        <v>68.178534999999997</v>
      </c>
      <c r="K184" s="11">
        <v>68.460944999999995</v>
      </c>
      <c r="L184" s="11">
        <v>68.750534000000002</v>
      </c>
      <c r="M184" s="11">
        <v>69.038612000000001</v>
      </c>
      <c r="N184" s="11">
        <v>69.358635000000007</v>
      </c>
      <c r="O184" s="11">
        <v>69.705237999999994</v>
      </c>
      <c r="P184" s="11">
        <v>70.077826999999999</v>
      </c>
      <c r="Q184" s="11">
        <v>70.470832999999999</v>
      </c>
      <c r="R184" s="11">
        <v>70.860847000000007</v>
      </c>
      <c r="S184" s="11">
        <v>71.252112999999994</v>
      </c>
      <c r="T184" s="11">
        <v>71.654953000000006</v>
      </c>
      <c r="U184" s="11">
        <v>72.064812000000003</v>
      </c>
      <c r="V184" s="11">
        <v>72.464607000000001</v>
      </c>
      <c r="W184" s="11">
        <v>72.861289999999997</v>
      </c>
      <c r="X184" s="11">
        <v>73.257689999999997</v>
      </c>
      <c r="Y184" s="11">
        <v>73.669623999999999</v>
      </c>
      <c r="Z184" s="11">
        <v>74.080185</v>
      </c>
      <c r="AA184" s="11">
        <v>74.499251999999998</v>
      </c>
      <c r="AB184" s="11">
        <v>74.935410000000005</v>
      </c>
      <c r="AC184" s="11">
        <v>75.382537999999997</v>
      </c>
      <c r="AD184" s="11">
        <v>75.824759999999998</v>
      </c>
      <c r="AE184" s="11">
        <v>76.267089999999996</v>
      </c>
      <c r="AF184" s="11">
        <v>76.691451999999998</v>
      </c>
      <c r="AG184" s="11">
        <v>77.105118000000004</v>
      </c>
      <c r="AH184" s="11">
        <v>77.507118000000006</v>
      </c>
      <c r="AI184" s="11">
        <v>77.902068999999997</v>
      </c>
      <c r="AJ184" s="11">
        <v>78.288666000000006</v>
      </c>
      <c r="AK184" s="11">
        <v>78.670440999999997</v>
      </c>
      <c r="AL184" s="11">
        <v>79.056579999999997</v>
      </c>
      <c r="AM184" s="8">
        <v>5.0200000000000002E-3</v>
      </c>
    </row>
    <row r="186" spans="1:39" ht="15" customHeight="1">
      <c r="B186" s="6" t="s">
        <v>180</v>
      </c>
    </row>
    <row r="187" spans="1:39" ht="15" customHeight="1">
      <c r="B187" s="6" t="s">
        <v>179</v>
      </c>
    </row>
    <row r="188" spans="1:39" ht="15" customHeight="1">
      <c r="A188" s="7" t="s">
        <v>178</v>
      </c>
      <c r="B188" s="10" t="s">
        <v>177</v>
      </c>
      <c r="C188" s="12">
        <v>2342.0878910000001</v>
      </c>
      <c r="D188" s="12">
        <v>2341.9892580000001</v>
      </c>
      <c r="E188" s="12">
        <v>2389.0981449999999</v>
      </c>
      <c r="F188" s="12">
        <v>2438.6035160000001</v>
      </c>
      <c r="G188" s="12">
        <v>2481.8061520000001</v>
      </c>
      <c r="H188" s="12">
        <v>2532.5971679999998</v>
      </c>
      <c r="I188" s="12">
        <v>2591.7192380000001</v>
      </c>
      <c r="J188" s="12">
        <v>2649.3808589999999</v>
      </c>
      <c r="K188" s="12">
        <v>2702.1254880000001</v>
      </c>
      <c r="L188" s="12">
        <v>2755.1801759999998</v>
      </c>
      <c r="M188" s="12">
        <v>2805.7578119999998</v>
      </c>
      <c r="N188" s="12">
        <v>2849.7470699999999</v>
      </c>
      <c r="O188" s="12">
        <v>2896.3720699999999</v>
      </c>
      <c r="P188" s="12">
        <v>2948.2875979999999</v>
      </c>
      <c r="Q188" s="12">
        <v>2995.4379880000001</v>
      </c>
      <c r="R188" s="12">
        <v>3035.173828</v>
      </c>
      <c r="S188" s="12">
        <v>3073.5429690000001</v>
      </c>
      <c r="T188" s="12">
        <v>3114.8691410000001</v>
      </c>
      <c r="U188" s="12">
        <v>3162.086914</v>
      </c>
      <c r="V188" s="12">
        <v>3211.9072270000001</v>
      </c>
      <c r="W188" s="12">
        <v>3263.0502929999998</v>
      </c>
      <c r="X188" s="12">
        <v>3313.9633789999998</v>
      </c>
      <c r="Y188" s="12">
        <v>3364.491211</v>
      </c>
      <c r="Z188" s="12">
        <v>3419.836914</v>
      </c>
      <c r="AA188" s="12">
        <v>3471.6293949999999</v>
      </c>
      <c r="AB188" s="12">
        <v>3519.8559570000002</v>
      </c>
      <c r="AC188" s="12">
        <v>3568.3686520000001</v>
      </c>
      <c r="AD188" s="12">
        <v>3619.2460940000001</v>
      </c>
      <c r="AE188" s="12">
        <v>3670.7329100000002</v>
      </c>
      <c r="AF188" s="12">
        <v>3722.3198240000002</v>
      </c>
      <c r="AG188" s="12">
        <v>3775.7490229999999</v>
      </c>
      <c r="AH188" s="12">
        <v>3829.2739259999998</v>
      </c>
      <c r="AI188" s="12">
        <v>3878.366211</v>
      </c>
      <c r="AJ188" s="12">
        <v>3925.580078</v>
      </c>
      <c r="AK188" s="12">
        <v>3975.5146479999999</v>
      </c>
      <c r="AL188" s="12">
        <v>4024.8901369999999</v>
      </c>
      <c r="AM188" s="8">
        <v>1.6053999999999999E-2</v>
      </c>
    </row>
    <row r="189" spans="1:39" ht="15" customHeight="1">
      <c r="A189" s="7" t="s">
        <v>176</v>
      </c>
      <c r="B189" s="10" t="s">
        <v>175</v>
      </c>
      <c r="C189" s="12">
        <v>285.96353099999999</v>
      </c>
      <c r="D189" s="12">
        <v>295.56710800000002</v>
      </c>
      <c r="E189" s="12">
        <v>305.48623700000002</v>
      </c>
      <c r="F189" s="12">
        <v>315.731964</v>
      </c>
      <c r="G189" s="12">
        <v>325.57275399999997</v>
      </c>
      <c r="H189" s="12">
        <v>335.40329000000003</v>
      </c>
      <c r="I189" s="12">
        <v>345.19207799999998</v>
      </c>
      <c r="J189" s="12">
        <v>355.15747099999999</v>
      </c>
      <c r="K189" s="12">
        <v>365.29321299999998</v>
      </c>
      <c r="L189" s="12">
        <v>375.65286300000002</v>
      </c>
      <c r="M189" s="12">
        <v>386.225281</v>
      </c>
      <c r="N189" s="12">
        <v>396.75958300000002</v>
      </c>
      <c r="O189" s="12">
        <v>407.51928700000002</v>
      </c>
      <c r="P189" s="12">
        <v>418.53237899999999</v>
      </c>
      <c r="Q189" s="12">
        <v>429.89343300000002</v>
      </c>
      <c r="R189" s="12">
        <v>441.78143299999999</v>
      </c>
      <c r="S189" s="12">
        <v>453.97753899999998</v>
      </c>
      <c r="T189" s="12">
        <v>466.482483</v>
      </c>
      <c r="U189" s="12">
        <v>479.42587300000002</v>
      </c>
      <c r="V189" s="12">
        <v>492.954498</v>
      </c>
      <c r="W189" s="12">
        <v>506.97860700000001</v>
      </c>
      <c r="X189" s="12">
        <v>521.30102499999998</v>
      </c>
      <c r="Y189" s="12">
        <v>535.93151899999998</v>
      </c>
      <c r="Z189" s="12">
        <v>551.06750499999998</v>
      </c>
      <c r="AA189" s="12">
        <v>566.66711399999997</v>
      </c>
      <c r="AB189" s="12">
        <v>581.74499500000002</v>
      </c>
      <c r="AC189" s="12">
        <v>598.31481900000006</v>
      </c>
      <c r="AD189" s="12">
        <v>615.50817900000004</v>
      </c>
      <c r="AE189" s="12">
        <v>633.30578600000001</v>
      </c>
      <c r="AF189" s="12">
        <v>651.88867200000004</v>
      </c>
      <c r="AG189" s="12">
        <v>671.22485400000005</v>
      </c>
      <c r="AH189" s="12">
        <v>691.35461399999997</v>
      </c>
      <c r="AI189" s="12">
        <v>712.26660200000003</v>
      </c>
      <c r="AJ189" s="12">
        <v>734.00561500000003</v>
      </c>
      <c r="AK189" s="12">
        <v>756.56957999999997</v>
      </c>
      <c r="AL189" s="12">
        <v>779.89807099999996</v>
      </c>
      <c r="AM189" s="8">
        <v>2.8948000000000002E-2</v>
      </c>
    </row>
    <row r="190" spans="1:39" ht="15" customHeight="1">
      <c r="A190" s="7" t="s">
        <v>174</v>
      </c>
      <c r="B190" s="10" t="s">
        <v>173</v>
      </c>
      <c r="C190" s="12">
        <v>194.75393700000001</v>
      </c>
      <c r="D190" s="12">
        <v>206.82818599999999</v>
      </c>
      <c r="E190" s="12">
        <v>219.29385400000001</v>
      </c>
      <c r="F190" s="12">
        <v>233.184326</v>
      </c>
      <c r="G190" s="12">
        <v>247.398743</v>
      </c>
      <c r="H190" s="12">
        <v>261.975616</v>
      </c>
      <c r="I190" s="12">
        <v>276.82800300000002</v>
      </c>
      <c r="J190" s="12">
        <v>291.884705</v>
      </c>
      <c r="K190" s="12">
        <v>307.25885</v>
      </c>
      <c r="L190" s="12">
        <v>323.03982500000001</v>
      </c>
      <c r="M190" s="12">
        <v>339.071259</v>
      </c>
      <c r="N190" s="12">
        <v>355.34039300000001</v>
      </c>
      <c r="O190" s="12">
        <v>371.87417599999998</v>
      </c>
      <c r="P190" s="12">
        <v>388.747162</v>
      </c>
      <c r="Q190" s="12">
        <v>405.76962300000002</v>
      </c>
      <c r="R190" s="12">
        <v>423.61251800000002</v>
      </c>
      <c r="S190" s="12">
        <v>441.96395899999999</v>
      </c>
      <c r="T190" s="12">
        <v>460.673676</v>
      </c>
      <c r="U190" s="12">
        <v>479.92605600000002</v>
      </c>
      <c r="V190" s="12">
        <v>499.88217200000003</v>
      </c>
      <c r="W190" s="12">
        <v>520.50622599999997</v>
      </c>
      <c r="X190" s="12">
        <v>541.89953600000001</v>
      </c>
      <c r="Y190" s="12">
        <v>563.432861</v>
      </c>
      <c r="Z190" s="12">
        <v>586.20141599999999</v>
      </c>
      <c r="AA190" s="12">
        <v>609.59765600000003</v>
      </c>
      <c r="AB190" s="12">
        <v>633.33227499999998</v>
      </c>
      <c r="AC190" s="12">
        <v>659.12658699999997</v>
      </c>
      <c r="AD190" s="12">
        <v>685.93481399999996</v>
      </c>
      <c r="AE190" s="12">
        <v>713.74328600000001</v>
      </c>
      <c r="AF190" s="12">
        <v>742.79370100000006</v>
      </c>
      <c r="AG190" s="12">
        <v>773.05895999999996</v>
      </c>
      <c r="AH190" s="12">
        <v>804.60314900000003</v>
      </c>
      <c r="AI190" s="12">
        <v>837.42541500000004</v>
      </c>
      <c r="AJ190" s="12">
        <v>871.59582499999999</v>
      </c>
      <c r="AK190" s="12">
        <v>907.125854</v>
      </c>
      <c r="AL190" s="12">
        <v>943.94714399999998</v>
      </c>
      <c r="AM190" s="8">
        <v>4.5664000000000003E-2</v>
      </c>
    </row>
    <row r="191" spans="1:39" ht="15" customHeight="1">
      <c r="A191" s="7" t="s">
        <v>172</v>
      </c>
      <c r="B191" s="10" t="s">
        <v>171</v>
      </c>
      <c r="C191" s="12">
        <v>556.26666299999999</v>
      </c>
      <c r="D191" s="12">
        <v>570.82043499999997</v>
      </c>
      <c r="E191" s="12">
        <v>591.20239300000003</v>
      </c>
      <c r="F191" s="12">
        <v>614.24176</v>
      </c>
      <c r="G191" s="12">
        <v>638.09674099999995</v>
      </c>
      <c r="H191" s="12">
        <v>663.16625999999997</v>
      </c>
      <c r="I191" s="12">
        <v>688.681152</v>
      </c>
      <c r="J191" s="12">
        <v>714.53283699999997</v>
      </c>
      <c r="K191" s="12">
        <v>740.96252400000003</v>
      </c>
      <c r="L191" s="12">
        <v>767.83148200000005</v>
      </c>
      <c r="M191" s="12">
        <v>794.78241000000003</v>
      </c>
      <c r="N191" s="12">
        <v>822.18975799999998</v>
      </c>
      <c r="O191" s="12">
        <v>850.16290300000003</v>
      </c>
      <c r="P191" s="12">
        <v>878.52825900000005</v>
      </c>
      <c r="Q191" s="12">
        <v>907.45452899999998</v>
      </c>
      <c r="R191" s="12">
        <v>937.74462900000003</v>
      </c>
      <c r="S191" s="12">
        <v>969.18206799999996</v>
      </c>
      <c r="T191" s="12">
        <v>1001.37207</v>
      </c>
      <c r="U191" s="12">
        <v>1034.5451660000001</v>
      </c>
      <c r="V191" s="12">
        <v>1068.8275149999999</v>
      </c>
      <c r="W191" s="12">
        <v>1104.6872559999999</v>
      </c>
      <c r="X191" s="12">
        <v>1142.1579589999999</v>
      </c>
      <c r="Y191" s="12">
        <v>1180.7229</v>
      </c>
      <c r="Z191" s="12">
        <v>1221.3305660000001</v>
      </c>
      <c r="AA191" s="12">
        <v>1263.41626</v>
      </c>
      <c r="AB191" s="12">
        <v>1305.0185550000001</v>
      </c>
      <c r="AC191" s="12">
        <v>1351.6125489999999</v>
      </c>
      <c r="AD191" s="12">
        <v>1400.2189940000001</v>
      </c>
      <c r="AE191" s="12">
        <v>1450.8366699999999</v>
      </c>
      <c r="AF191" s="12">
        <v>1503.887207</v>
      </c>
      <c r="AG191" s="12">
        <v>1559.3520510000001</v>
      </c>
      <c r="AH191" s="12">
        <v>1617.3654790000001</v>
      </c>
      <c r="AI191" s="12">
        <v>1677.9521480000001</v>
      </c>
      <c r="AJ191" s="12">
        <v>1741.260254</v>
      </c>
      <c r="AK191" s="12">
        <v>1807.3376459999999</v>
      </c>
      <c r="AL191" s="12">
        <v>1876.0998540000001</v>
      </c>
      <c r="AM191" s="8">
        <v>3.5616000000000002E-2</v>
      </c>
    </row>
    <row r="192" spans="1:39" ht="15" customHeight="1">
      <c r="A192" s="7" t="s">
        <v>170</v>
      </c>
      <c r="B192" s="10" t="s">
        <v>169</v>
      </c>
      <c r="C192" s="12">
        <v>2531.788818</v>
      </c>
      <c r="D192" s="12">
        <v>2614.9067380000001</v>
      </c>
      <c r="E192" s="12">
        <v>2688.4780270000001</v>
      </c>
      <c r="F192" s="12">
        <v>2762.3820799999999</v>
      </c>
      <c r="G192" s="12">
        <v>2837.3728030000002</v>
      </c>
      <c r="H192" s="12">
        <v>2914.8476559999999</v>
      </c>
      <c r="I192" s="12">
        <v>2993.2253420000002</v>
      </c>
      <c r="J192" s="12">
        <v>3072.711182</v>
      </c>
      <c r="K192" s="12">
        <v>3153.4084469999998</v>
      </c>
      <c r="L192" s="12">
        <v>3235.3488769999999</v>
      </c>
      <c r="M192" s="12">
        <v>3317.6511230000001</v>
      </c>
      <c r="N192" s="12">
        <v>3399.3566890000002</v>
      </c>
      <c r="O192" s="12">
        <v>3480.4099120000001</v>
      </c>
      <c r="P192" s="12">
        <v>3561.5654300000001</v>
      </c>
      <c r="Q192" s="12">
        <v>3641.9155270000001</v>
      </c>
      <c r="R192" s="12">
        <v>3722.5151369999999</v>
      </c>
      <c r="S192" s="12">
        <v>3806.0976559999999</v>
      </c>
      <c r="T192" s="12">
        <v>3890.6240229999999</v>
      </c>
      <c r="U192" s="12">
        <v>3976.429443</v>
      </c>
      <c r="V192" s="12">
        <v>4064.4409179999998</v>
      </c>
      <c r="W192" s="12">
        <v>4155.1640619999998</v>
      </c>
      <c r="X192" s="12">
        <v>4248.7958980000003</v>
      </c>
      <c r="Y192" s="12">
        <v>4343.2817379999997</v>
      </c>
      <c r="Z192" s="12">
        <v>4440.5366210000002</v>
      </c>
      <c r="AA192" s="12">
        <v>4539.361328</v>
      </c>
      <c r="AB192" s="12">
        <v>4635.6240230000003</v>
      </c>
      <c r="AC192" s="12">
        <v>4737.5268550000001</v>
      </c>
      <c r="AD192" s="12">
        <v>4842.3720700000003</v>
      </c>
      <c r="AE192" s="12">
        <v>4949.9116210000002</v>
      </c>
      <c r="AF192" s="12">
        <v>5061.4208980000003</v>
      </c>
      <c r="AG192" s="12">
        <v>5176.5371089999999</v>
      </c>
      <c r="AH192" s="12">
        <v>5295.4418949999999</v>
      </c>
      <c r="AI192" s="12">
        <v>5417.9287109999996</v>
      </c>
      <c r="AJ192" s="12">
        <v>5544.201172</v>
      </c>
      <c r="AK192" s="12">
        <v>5674.1147460000002</v>
      </c>
      <c r="AL192" s="12">
        <v>5807.0971680000002</v>
      </c>
      <c r="AM192" s="8">
        <v>2.3744000000000001E-2</v>
      </c>
    </row>
    <row r="193" spans="1:39" ht="15" customHeight="1">
      <c r="A193" s="7" t="s">
        <v>168</v>
      </c>
      <c r="B193" s="10" t="s">
        <v>167</v>
      </c>
      <c r="C193" s="12">
        <v>428.07928500000003</v>
      </c>
      <c r="D193" s="12">
        <v>444.98254400000002</v>
      </c>
      <c r="E193" s="12">
        <v>462.622589</v>
      </c>
      <c r="F193" s="12">
        <v>481.23406999999997</v>
      </c>
      <c r="G193" s="12">
        <v>500.20275900000001</v>
      </c>
      <c r="H193" s="12">
        <v>519.43218999999999</v>
      </c>
      <c r="I193" s="12">
        <v>539.73486300000002</v>
      </c>
      <c r="J193" s="12">
        <v>560.665344</v>
      </c>
      <c r="K193" s="12">
        <v>582.72741699999995</v>
      </c>
      <c r="L193" s="12">
        <v>605.62536599999999</v>
      </c>
      <c r="M193" s="12">
        <v>629.46948199999997</v>
      </c>
      <c r="N193" s="12">
        <v>654.39141800000004</v>
      </c>
      <c r="O193" s="12">
        <v>680.71051</v>
      </c>
      <c r="P193" s="12">
        <v>708.46630900000002</v>
      </c>
      <c r="Q193" s="12">
        <v>737.38842799999998</v>
      </c>
      <c r="R193" s="12">
        <v>767.55957000000001</v>
      </c>
      <c r="S193" s="12">
        <v>799.25213599999995</v>
      </c>
      <c r="T193" s="12">
        <v>832.12902799999995</v>
      </c>
      <c r="U193" s="12">
        <v>867.70233199999996</v>
      </c>
      <c r="V193" s="12">
        <v>904.40234399999997</v>
      </c>
      <c r="W193" s="12">
        <v>942.82055700000001</v>
      </c>
      <c r="X193" s="12">
        <v>983.09851100000003</v>
      </c>
      <c r="Y193" s="12">
        <v>1024.8630370000001</v>
      </c>
      <c r="Z193" s="12">
        <v>1069.213135</v>
      </c>
      <c r="AA193" s="12">
        <v>1115.2583010000001</v>
      </c>
      <c r="AB193" s="12">
        <v>1163.064453</v>
      </c>
      <c r="AC193" s="12">
        <v>1214.5207519999999</v>
      </c>
      <c r="AD193" s="12">
        <v>1268.6335449999999</v>
      </c>
      <c r="AE193" s="12">
        <v>1325.4646</v>
      </c>
      <c r="AF193" s="12">
        <v>1385.453857</v>
      </c>
      <c r="AG193" s="12">
        <v>1448.6604</v>
      </c>
      <c r="AH193" s="12">
        <v>1515.281982</v>
      </c>
      <c r="AI193" s="12">
        <v>1585.424561</v>
      </c>
      <c r="AJ193" s="12">
        <v>1659.3061520000001</v>
      </c>
      <c r="AK193" s="12">
        <v>1737.0610349999999</v>
      </c>
      <c r="AL193" s="12">
        <v>1818.6994629999999</v>
      </c>
      <c r="AM193" s="8">
        <v>4.2276000000000001E-2</v>
      </c>
    </row>
    <row r="194" spans="1:39" ht="15" customHeight="1">
      <c r="A194" s="7" t="s">
        <v>166</v>
      </c>
      <c r="B194" s="10" t="s">
        <v>165</v>
      </c>
      <c r="C194" s="12">
        <v>709.32257100000004</v>
      </c>
      <c r="D194" s="12">
        <v>746.50976600000001</v>
      </c>
      <c r="E194" s="12">
        <v>782.69049099999995</v>
      </c>
      <c r="F194" s="12">
        <v>820.53881799999999</v>
      </c>
      <c r="G194" s="12">
        <v>860.62176499999998</v>
      </c>
      <c r="H194" s="12">
        <v>903.03973399999995</v>
      </c>
      <c r="I194" s="12">
        <v>948.20379600000001</v>
      </c>
      <c r="J194" s="12">
        <v>995.00372300000004</v>
      </c>
      <c r="K194" s="12">
        <v>1043.075317</v>
      </c>
      <c r="L194" s="12">
        <v>1092.4975589999999</v>
      </c>
      <c r="M194" s="12">
        <v>1143.4829099999999</v>
      </c>
      <c r="N194" s="12">
        <v>1195.2753909999999</v>
      </c>
      <c r="O194" s="12">
        <v>1247.179443</v>
      </c>
      <c r="P194" s="12">
        <v>1300.6488039999999</v>
      </c>
      <c r="Q194" s="12">
        <v>1355.49585</v>
      </c>
      <c r="R194" s="12">
        <v>1411.777832</v>
      </c>
      <c r="S194" s="12">
        <v>1470.4575199999999</v>
      </c>
      <c r="T194" s="12">
        <v>1529.7138669999999</v>
      </c>
      <c r="U194" s="12">
        <v>1589.5986330000001</v>
      </c>
      <c r="V194" s="12">
        <v>1652.315308</v>
      </c>
      <c r="W194" s="12">
        <v>1717.6954350000001</v>
      </c>
      <c r="X194" s="12">
        <v>1786.0535890000001</v>
      </c>
      <c r="Y194" s="12">
        <v>1853.4498289999999</v>
      </c>
      <c r="Z194" s="12">
        <v>1921.936768</v>
      </c>
      <c r="AA194" s="12">
        <v>1993.655884</v>
      </c>
      <c r="AB194" s="12">
        <v>2058.3078609999998</v>
      </c>
      <c r="AC194" s="12">
        <v>2135.6030270000001</v>
      </c>
      <c r="AD194" s="12">
        <v>2216.2609859999998</v>
      </c>
      <c r="AE194" s="12">
        <v>2300.281982</v>
      </c>
      <c r="AF194" s="12">
        <v>2388.3798830000001</v>
      </c>
      <c r="AG194" s="12">
        <v>2480.5266109999998</v>
      </c>
      <c r="AH194" s="12">
        <v>2576.9494629999999</v>
      </c>
      <c r="AI194" s="12">
        <v>2677.6982419999999</v>
      </c>
      <c r="AJ194" s="12">
        <v>2783.0222170000002</v>
      </c>
      <c r="AK194" s="12">
        <v>2893.0104980000001</v>
      </c>
      <c r="AL194" s="12">
        <v>3007.5263669999999</v>
      </c>
      <c r="AM194" s="8">
        <v>4.1835999999999998E-2</v>
      </c>
    </row>
    <row r="195" spans="1:39" ht="15" customHeight="1">
      <c r="A195" s="7" t="s">
        <v>164</v>
      </c>
      <c r="B195" s="10" t="s">
        <v>163</v>
      </c>
      <c r="C195" s="12">
        <v>651.31341599999996</v>
      </c>
      <c r="D195" s="12">
        <v>662.26635699999997</v>
      </c>
      <c r="E195" s="12">
        <v>678.48260500000004</v>
      </c>
      <c r="F195" s="12">
        <v>696.39410399999997</v>
      </c>
      <c r="G195" s="12">
        <v>714.33068800000001</v>
      </c>
      <c r="H195" s="12">
        <v>732.03106700000001</v>
      </c>
      <c r="I195" s="12">
        <v>749.21093800000006</v>
      </c>
      <c r="J195" s="12">
        <v>766.834656</v>
      </c>
      <c r="K195" s="12">
        <v>785.06146200000001</v>
      </c>
      <c r="L195" s="12">
        <v>803.83319100000006</v>
      </c>
      <c r="M195" s="12">
        <v>823.96826199999998</v>
      </c>
      <c r="N195" s="12">
        <v>843.33111599999995</v>
      </c>
      <c r="O195" s="12">
        <v>862.72369400000002</v>
      </c>
      <c r="P195" s="12">
        <v>882.57598900000005</v>
      </c>
      <c r="Q195" s="12">
        <v>902.80310099999997</v>
      </c>
      <c r="R195" s="12">
        <v>924.04553199999998</v>
      </c>
      <c r="S195" s="12">
        <v>946.61730999999997</v>
      </c>
      <c r="T195" s="12">
        <v>970.04858400000001</v>
      </c>
      <c r="U195" s="12">
        <v>993.96246299999996</v>
      </c>
      <c r="V195" s="12">
        <v>1018.371582</v>
      </c>
      <c r="W195" s="12">
        <v>1042.693115</v>
      </c>
      <c r="X195" s="12">
        <v>1066.9011230000001</v>
      </c>
      <c r="Y195" s="12">
        <v>1090.781982</v>
      </c>
      <c r="Z195" s="12">
        <v>1114.9990230000001</v>
      </c>
      <c r="AA195" s="12">
        <v>1139.2983400000001</v>
      </c>
      <c r="AB195" s="12">
        <v>1157.6623540000001</v>
      </c>
      <c r="AC195" s="12">
        <v>1185.0905760000001</v>
      </c>
      <c r="AD195" s="12">
        <v>1213.5229489999999</v>
      </c>
      <c r="AE195" s="12">
        <v>1242.9221190000001</v>
      </c>
      <c r="AF195" s="12">
        <v>1273.5920410000001</v>
      </c>
      <c r="AG195" s="12">
        <v>1305.4726559999999</v>
      </c>
      <c r="AH195" s="12">
        <v>1338.6252440000001</v>
      </c>
      <c r="AI195" s="12">
        <v>1373.025635</v>
      </c>
      <c r="AJ195" s="12">
        <v>1408.7416989999999</v>
      </c>
      <c r="AK195" s="12">
        <v>1445.7641599999999</v>
      </c>
      <c r="AL195" s="12">
        <v>1483.982178</v>
      </c>
      <c r="AM195" s="8">
        <v>2.4014000000000001E-2</v>
      </c>
    </row>
    <row r="196" spans="1:39" ht="15" customHeight="1">
      <c r="A196" s="7" t="s">
        <v>162</v>
      </c>
      <c r="B196" s="10" t="s">
        <v>161</v>
      </c>
      <c r="C196" s="12">
        <v>1364.9711910000001</v>
      </c>
      <c r="D196" s="12">
        <v>1455.0179439999999</v>
      </c>
      <c r="E196" s="12">
        <v>1540.182861</v>
      </c>
      <c r="F196" s="12">
        <v>1627.3427730000001</v>
      </c>
      <c r="G196" s="12">
        <v>1720.7856449999999</v>
      </c>
      <c r="H196" s="12">
        <v>1817.709717</v>
      </c>
      <c r="I196" s="12">
        <v>1918.902832</v>
      </c>
      <c r="J196" s="12">
        <v>2023.8428960000001</v>
      </c>
      <c r="K196" s="12">
        <v>2134.0546880000002</v>
      </c>
      <c r="L196" s="12">
        <v>2246.256836</v>
      </c>
      <c r="M196" s="12">
        <v>2359.9389649999998</v>
      </c>
      <c r="N196" s="12">
        <v>2475.6264649999998</v>
      </c>
      <c r="O196" s="12">
        <v>2594.5629880000001</v>
      </c>
      <c r="P196" s="12">
        <v>2713.6831050000001</v>
      </c>
      <c r="Q196" s="12">
        <v>2829.211914</v>
      </c>
      <c r="R196" s="12">
        <v>2959.015625</v>
      </c>
      <c r="S196" s="12">
        <v>3091.008789</v>
      </c>
      <c r="T196" s="12">
        <v>3220.7631839999999</v>
      </c>
      <c r="U196" s="12">
        <v>3357.2563479999999</v>
      </c>
      <c r="V196" s="12">
        <v>3495.6791990000002</v>
      </c>
      <c r="W196" s="12">
        <v>3639.9965820000002</v>
      </c>
      <c r="X196" s="12">
        <v>3789.9331050000001</v>
      </c>
      <c r="Y196" s="12">
        <v>3940.883789</v>
      </c>
      <c r="Z196" s="12">
        <v>4100.3603519999997</v>
      </c>
      <c r="AA196" s="12">
        <v>4257.7392579999996</v>
      </c>
      <c r="AB196" s="12">
        <v>4381.2890619999998</v>
      </c>
      <c r="AC196" s="12">
        <v>4534.841797</v>
      </c>
      <c r="AD196" s="12">
        <v>4694.5112300000001</v>
      </c>
      <c r="AE196" s="12">
        <v>4860.232422</v>
      </c>
      <c r="AF196" s="12">
        <v>5033.4116210000002</v>
      </c>
      <c r="AG196" s="12">
        <v>5213.9111329999996</v>
      </c>
      <c r="AH196" s="12">
        <v>5402.1186520000001</v>
      </c>
      <c r="AI196" s="12">
        <v>5598.0463870000003</v>
      </c>
      <c r="AJ196" s="12">
        <v>5802.1176759999998</v>
      </c>
      <c r="AK196" s="12">
        <v>6014.4174800000001</v>
      </c>
      <c r="AL196" s="12">
        <v>6234.5668949999999</v>
      </c>
      <c r="AM196" s="8">
        <v>4.3726000000000001E-2</v>
      </c>
    </row>
    <row r="197" spans="1:39" ht="15" customHeight="1">
      <c r="A197" s="7" t="s">
        <v>160</v>
      </c>
      <c r="B197" s="10" t="s">
        <v>159</v>
      </c>
      <c r="C197" s="12">
        <v>724.879639</v>
      </c>
      <c r="D197" s="12">
        <v>742.49908400000004</v>
      </c>
      <c r="E197" s="12">
        <v>753.91918899999996</v>
      </c>
      <c r="F197" s="12">
        <v>763.84326199999998</v>
      </c>
      <c r="G197" s="12">
        <v>773.65148899999997</v>
      </c>
      <c r="H197" s="12">
        <v>783.58923300000004</v>
      </c>
      <c r="I197" s="12">
        <v>793.62603799999999</v>
      </c>
      <c r="J197" s="12">
        <v>803.46154799999999</v>
      </c>
      <c r="K197" s="12">
        <v>812.96252400000003</v>
      </c>
      <c r="L197" s="12">
        <v>822.50164800000005</v>
      </c>
      <c r="M197" s="12">
        <v>832.12408400000004</v>
      </c>
      <c r="N197" s="12">
        <v>840.82757600000002</v>
      </c>
      <c r="O197" s="12">
        <v>849.37426800000003</v>
      </c>
      <c r="P197" s="12">
        <v>858.09698500000002</v>
      </c>
      <c r="Q197" s="12">
        <v>866.59307899999999</v>
      </c>
      <c r="R197" s="12">
        <v>874.78228799999999</v>
      </c>
      <c r="S197" s="12">
        <v>883.35607900000002</v>
      </c>
      <c r="T197" s="12">
        <v>892.12744099999998</v>
      </c>
      <c r="U197" s="12">
        <v>900.65301499999998</v>
      </c>
      <c r="V197" s="12">
        <v>908.91241500000001</v>
      </c>
      <c r="W197" s="12">
        <v>917.00585899999999</v>
      </c>
      <c r="X197" s="12">
        <v>924.84942599999999</v>
      </c>
      <c r="Y197" s="12">
        <v>931.95532200000002</v>
      </c>
      <c r="Z197" s="12">
        <v>938.84954800000003</v>
      </c>
      <c r="AA197" s="12">
        <v>946.25054899999998</v>
      </c>
      <c r="AB197" s="12">
        <v>956.75018299999999</v>
      </c>
      <c r="AC197" s="12">
        <v>965.84216300000003</v>
      </c>
      <c r="AD197" s="12">
        <v>975.15240500000004</v>
      </c>
      <c r="AE197" s="12">
        <v>984.62676999999996</v>
      </c>
      <c r="AF197" s="12">
        <v>994.47558600000002</v>
      </c>
      <c r="AG197" s="12">
        <v>1004.6207889999999</v>
      </c>
      <c r="AH197" s="12">
        <v>1015.07843</v>
      </c>
      <c r="AI197" s="12">
        <v>1025.8000489999999</v>
      </c>
      <c r="AJ197" s="12">
        <v>1036.805298</v>
      </c>
      <c r="AK197" s="12">
        <v>1048.057129</v>
      </c>
      <c r="AL197" s="12">
        <v>1059.4495850000001</v>
      </c>
      <c r="AM197" s="8">
        <v>1.051E-2</v>
      </c>
    </row>
    <row r="198" spans="1:39" ht="15" customHeight="1">
      <c r="A198" s="7" t="s">
        <v>158</v>
      </c>
      <c r="B198" s="10" t="s">
        <v>157</v>
      </c>
      <c r="C198" s="12">
        <v>1109.7788089999999</v>
      </c>
      <c r="D198" s="12">
        <v>1156.6960449999999</v>
      </c>
      <c r="E198" s="12">
        <v>1203.3948969999999</v>
      </c>
      <c r="F198" s="12">
        <v>1251.2742920000001</v>
      </c>
      <c r="G198" s="12">
        <v>1301.2116699999999</v>
      </c>
      <c r="H198" s="12">
        <v>1353.5457759999999</v>
      </c>
      <c r="I198" s="12">
        <v>1407.740601</v>
      </c>
      <c r="J198" s="12">
        <v>1463.9377440000001</v>
      </c>
      <c r="K198" s="12">
        <v>1522.1367190000001</v>
      </c>
      <c r="L198" s="12">
        <v>1582.415039</v>
      </c>
      <c r="M198" s="12">
        <v>1645.720703</v>
      </c>
      <c r="N198" s="12">
        <v>1709.7669679999999</v>
      </c>
      <c r="O198" s="12">
        <v>1776.7094729999999</v>
      </c>
      <c r="P198" s="12">
        <v>1846.28125</v>
      </c>
      <c r="Q198" s="12">
        <v>1917.2650149999999</v>
      </c>
      <c r="R198" s="12">
        <v>1991.8367920000001</v>
      </c>
      <c r="S198" s="12">
        <v>2070.0954590000001</v>
      </c>
      <c r="T198" s="12">
        <v>2150.9416500000002</v>
      </c>
      <c r="U198" s="12">
        <v>2235.0732419999999</v>
      </c>
      <c r="V198" s="12">
        <v>2323.7617190000001</v>
      </c>
      <c r="W198" s="12">
        <v>2416.6987300000001</v>
      </c>
      <c r="X198" s="12">
        <v>2513.8950199999999</v>
      </c>
      <c r="Y198" s="12">
        <v>2613.929932</v>
      </c>
      <c r="Z198" s="12">
        <v>2719.7390140000002</v>
      </c>
      <c r="AA198" s="12">
        <v>2830.0471189999998</v>
      </c>
      <c r="AB198" s="12">
        <v>2961.155518</v>
      </c>
      <c r="AC198" s="12">
        <v>3083.2729490000002</v>
      </c>
      <c r="AD198" s="12">
        <v>3211.4697270000001</v>
      </c>
      <c r="AE198" s="12">
        <v>3345.8632809999999</v>
      </c>
      <c r="AF198" s="12">
        <v>3487.5073240000002</v>
      </c>
      <c r="AG198" s="12">
        <v>3636.5046390000002</v>
      </c>
      <c r="AH198" s="12">
        <v>3793.3007809999999</v>
      </c>
      <c r="AI198" s="12">
        <v>3958.1076659999999</v>
      </c>
      <c r="AJ198" s="12">
        <v>4131.4189450000003</v>
      </c>
      <c r="AK198" s="12">
        <v>4313.5107420000004</v>
      </c>
      <c r="AL198" s="12">
        <v>4504.3632809999999</v>
      </c>
      <c r="AM198" s="8">
        <v>4.0794999999999998E-2</v>
      </c>
    </row>
    <row r="199" spans="1:39" ht="15" customHeight="1">
      <c r="A199" s="7" t="s">
        <v>156</v>
      </c>
      <c r="B199" s="10" t="s">
        <v>155</v>
      </c>
      <c r="C199" s="12">
        <v>316.49804699999999</v>
      </c>
      <c r="D199" s="12">
        <v>345.41265900000002</v>
      </c>
      <c r="E199" s="12">
        <v>372.92224099999999</v>
      </c>
      <c r="F199" s="12">
        <v>401.82324199999999</v>
      </c>
      <c r="G199" s="12">
        <v>432.59841899999998</v>
      </c>
      <c r="H199" s="12">
        <v>464.33251999999999</v>
      </c>
      <c r="I199" s="12">
        <v>497.22564699999998</v>
      </c>
      <c r="J199" s="12">
        <v>531.54101600000001</v>
      </c>
      <c r="K199" s="12">
        <v>566.71264599999995</v>
      </c>
      <c r="L199" s="12">
        <v>601.99456799999996</v>
      </c>
      <c r="M199" s="12">
        <v>638.02972399999999</v>
      </c>
      <c r="N199" s="12">
        <v>675.392517</v>
      </c>
      <c r="O199" s="12">
        <v>714.27740500000004</v>
      </c>
      <c r="P199" s="12">
        <v>754.66400099999998</v>
      </c>
      <c r="Q199" s="12">
        <v>796.59368900000004</v>
      </c>
      <c r="R199" s="12">
        <v>840.17816200000004</v>
      </c>
      <c r="S199" s="12">
        <v>885.61407499999996</v>
      </c>
      <c r="T199" s="12">
        <v>932.98602300000005</v>
      </c>
      <c r="U199" s="12">
        <v>982.46075399999995</v>
      </c>
      <c r="V199" s="12">
        <v>1034.145996</v>
      </c>
      <c r="W199" s="12">
        <v>1088.4057620000001</v>
      </c>
      <c r="X199" s="12">
        <v>1145.300293</v>
      </c>
      <c r="Y199" s="12">
        <v>1204.588135</v>
      </c>
      <c r="Z199" s="12">
        <v>1266.5600589999999</v>
      </c>
      <c r="AA199" s="12">
        <v>1331.2814940000001</v>
      </c>
      <c r="AB199" s="12">
        <v>1407.9436040000001</v>
      </c>
      <c r="AC199" s="12">
        <v>1480.070068</v>
      </c>
      <c r="AD199" s="12">
        <v>1556.1213379999999</v>
      </c>
      <c r="AE199" s="12">
        <v>1636.2128909999999</v>
      </c>
      <c r="AF199" s="12">
        <v>1720.9868160000001</v>
      </c>
      <c r="AG199" s="12">
        <v>1810.560303</v>
      </c>
      <c r="AH199" s="12">
        <v>1905.2475589999999</v>
      </c>
      <c r="AI199" s="12">
        <v>2005.2373050000001</v>
      </c>
      <c r="AJ199" s="12">
        <v>2110.8803710000002</v>
      </c>
      <c r="AK199" s="12">
        <v>2222.4121089999999</v>
      </c>
      <c r="AL199" s="12">
        <v>2339.9001459999999</v>
      </c>
      <c r="AM199" s="8">
        <v>5.7881000000000002E-2</v>
      </c>
    </row>
    <row r="200" spans="1:39" ht="15" customHeight="1">
      <c r="A200" s="7" t="s">
        <v>154</v>
      </c>
      <c r="B200" s="10" t="s">
        <v>153</v>
      </c>
      <c r="C200" s="12">
        <v>339.40618899999998</v>
      </c>
      <c r="D200" s="12">
        <v>344.89984099999998</v>
      </c>
      <c r="E200" s="12">
        <v>357.77905299999998</v>
      </c>
      <c r="F200" s="12">
        <v>370.459991</v>
      </c>
      <c r="G200" s="12">
        <v>383.16857900000002</v>
      </c>
      <c r="H200" s="12">
        <v>395.87029999999999</v>
      </c>
      <c r="I200" s="12">
        <v>408.81167599999998</v>
      </c>
      <c r="J200" s="12">
        <v>421.58630399999998</v>
      </c>
      <c r="K200" s="12">
        <v>434.520599</v>
      </c>
      <c r="L200" s="12">
        <v>447.77877799999999</v>
      </c>
      <c r="M200" s="12">
        <v>461.51943999999997</v>
      </c>
      <c r="N200" s="12">
        <v>475.23397799999998</v>
      </c>
      <c r="O200" s="12">
        <v>488.996735</v>
      </c>
      <c r="P200" s="12">
        <v>502.90774499999998</v>
      </c>
      <c r="Q200" s="12">
        <v>516.94897500000002</v>
      </c>
      <c r="R200" s="12">
        <v>531.64947500000005</v>
      </c>
      <c r="S200" s="12">
        <v>547.09881600000006</v>
      </c>
      <c r="T200" s="12">
        <v>563.48651099999995</v>
      </c>
      <c r="U200" s="12">
        <v>580.93127400000003</v>
      </c>
      <c r="V200" s="12">
        <v>599.53716999999995</v>
      </c>
      <c r="W200" s="12">
        <v>618.68267800000001</v>
      </c>
      <c r="X200" s="12">
        <v>638.70819100000006</v>
      </c>
      <c r="Y200" s="12">
        <v>659.92004399999996</v>
      </c>
      <c r="Z200" s="12">
        <v>682.17053199999998</v>
      </c>
      <c r="AA200" s="12">
        <v>705.14929199999995</v>
      </c>
      <c r="AB200" s="12">
        <v>733.93518100000006</v>
      </c>
      <c r="AC200" s="12">
        <v>759.011841</v>
      </c>
      <c r="AD200" s="12">
        <v>785.03845200000001</v>
      </c>
      <c r="AE200" s="12">
        <v>811.99896200000001</v>
      </c>
      <c r="AF200" s="12">
        <v>840.12536599999999</v>
      </c>
      <c r="AG200" s="12">
        <v>869.38855000000001</v>
      </c>
      <c r="AH200" s="12">
        <v>899.84704599999998</v>
      </c>
      <c r="AI200" s="12">
        <v>931.49737500000003</v>
      </c>
      <c r="AJ200" s="12">
        <v>964.40417500000001</v>
      </c>
      <c r="AK200" s="12">
        <v>998.574341</v>
      </c>
      <c r="AL200" s="12">
        <v>1033.9381100000001</v>
      </c>
      <c r="AM200" s="8">
        <v>3.2816999999999999E-2</v>
      </c>
    </row>
    <row r="201" spans="1:39" ht="15" customHeight="1">
      <c r="A201" s="7" t="s">
        <v>152</v>
      </c>
      <c r="B201" s="10" t="s">
        <v>151</v>
      </c>
      <c r="C201" s="12">
        <v>11555.109375</v>
      </c>
      <c r="D201" s="12">
        <v>11928.395508</v>
      </c>
      <c r="E201" s="12">
        <v>12345.551758</v>
      </c>
      <c r="F201" s="12">
        <v>12777.053711</v>
      </c>
      <c r="G201" s="12">
        <v>13216.818359000001</v>
      </c>
      <c r="H201" s="12">
        <v>13677.540039</v>
      </c>
      <c r="I201" s="12">
        <v>14159.100586</v>
      </c>
      <c r="J201" s="12">
        <v>14650.540039</v>
      </c>
      <c r="K201" s="12">
        <v>15150.300781</v>
      </c>
      <c r="L201" s="12">
        <v>15659.955078000001</v>
      </c>
      <c r="M201" s="12">
        <v>16177.743164</v>
      </c>
      <c r="N201" s="12">
        <v>16693.238281000002</v>
      </c>
      <c r="O201" s="12">
        <v>17220.873047000001</v>
      </c>
      <c r="P201" s="12">
        <v>17762.986327999999</v>
      </c>
      <c r="Q201" s="12">
        <v>18302.771484000001</v>
      </c>
      <c r="R201" s="12">
        <v>18861.673827999999</v>
      </c>
      <c r="S201" s="12">
        <v>19438.263672000001</v>
      </c>
      <c r="T201" s="12">
        <v>20026.216797000001</v>
      </c>
      <c r="U201" s="12">
        <v>20640.052734000001</v>
      </c>
      <c r="V201" s="12">
        <v>21275.138672000001</v>
      </c>
      <c r="W201" s="12">
        <v>21934.386718999998</v>
      </c>
      <c r="X201" s="12">
        <v>22616.859375</v>
      </c>
      <c r="Y201" s="12">
        <v>23308.232422000001</v>
      </c>
      <c r="Z201" s="12">
        <v>24032.798827999999</v>
      </c>
      <c r="AA201" s="12">
        <v>24769.351562</v>
      </c>
      <c r="AB201" s="12">
        <v>25495.683593999998</v>
      </c>
      <c r="AC201" s="12">
        <v>26273.201172000001</v>
      </c>
      <c r="AD201" s="12">
        <v>27083.992188</v>
      </c>
      <c r="AE201" s="12">
        <v>27926.130859000001</v>
      </c>
      <c r="AF201" s="12">
        <v>28806.244140999999</v>
      </c>
      <c r="AG201" s="12">
        <v>29725.566406000002</v>
      </c>
      <c r="AH201" s="12">
        <v>30684.490234000001</v>
      </c>
      <c r="AI201" s="12">
        <v>31678.779297000001</v>
      </c>
      <c r="AJ201" s="12">
        <v>32713.339843999998</v>
      </c>
      <c r="AK201" s="12">
        <v>33793.464844000002</v>
      </c>
      <c r="AL201" s="12">
        <v>34914.355469000002</v>
      </c>
      <c r="AM201" s="8">
        <v>3.2092000000000002E-2</v>
      </c>
    </row>
    <row r="202" spans="1:39" ht="15" customHeight="1">
      <c r="A202" s="7" t="s">
        <v>150</v>
      </c>
      <c r="B202" s="10" t="s">
        <v>149</v>
      </c>
      <c r="C202" s="12">
        <v>21.115998999999999</v>
      </c>
      <c r="D202" s="12">
        <v>22.556319999999999</v>
      </c>
      <c r="E202" s="12">
        <v>22.522085000000001</v>
      </c>
      <c r="F202" s="12">
        <v>22.493759000000001</v>
      </c>
      <c r="G202" s="12">
        <v>22.470324000000002</v>
      </c>
      <c r="H202" s="12">
        <v>22.450932999999999</v>
      </c>
      <c r="I202" s="12">
        <v>22.434891</v>
      </c>
      <c r="J202" s="12">
        <v>22.421617999999999</v>
      </c>
      <c r="K202" s="12">
        <v>22.410634999999999</v>
      </c>
      <c r="L202" s="12">
        <v>22.401547999999998</v>
      </c>
      <c r="M202" s="12">
        <v>22.394031999999999</v>
      </c>
      <c r="N202" s="12">
        <v>22.387812</v>
      </c>
      <c r="O202" s="12">
        <v>22.382666</v>
      </c>
      <c r="P202" s="12">
        <v>22.378406999999999</v>
      </c>
      <c r="Q202" s="12">
        <v>22.374884000000002</v>
      </c>
      <c r="R202" s="12">
        <v>22.371969</v>
      </c>
      <c r="S202" s="12">
        <v>22.369558000000001</v>
      </c>
      <c r="T202" s="12">
        <v>22.367563000000001</v>
      </c>
      <c r="U202" s="12">
        <v>22.365911000000001</v>
      </c>
      <c r="V202" s="12">
        <v>22.364546000000001</v>
      </c>
      <c r="W202" s="12">
        <v>22.363416999999998</v>
      </c>
      <c r="X202" s="12">
        <v>22.362480000000001</v>
      </c>
      <c r="Y202" s="12">
        <v>22.361708</v>
      </c>
      <c r="Z202" s="12">
        <v>22.361066999999998</v>
      </c>
      <c r="AA202" s="12">
        <v>22.360537999999998</v>
      </c>
      <c r="AB202" s="12">
        <v>22.360099999999999</v>
      </c>
      <c r="AC202" s="12">
        <v>22.359736999999999</v>
      </c>
      <c r="AD202" s="12">
        <v>22.359438000000001</v>
      </c>
      <c r="AE202" s="12">
        <v>22.359190000000002</v>
      </c>
      <c r="AF202" s="12">
        <v>22.358984</v>
      </c>
      <c r="AG202" s="12">
        <v>22.358813999999999</v>
      </c>
      <c r="AH202" s="12">
        <v>22.358673</v>
      </c>
      <c r="AI202" s="12">
        <v>22.358557000000001</v>
      </c>
      <c r="AJ202" s="12">
        <v>22.358460999999998</v>
      </c>
      <c r="AK202" s="12">
        <v>22.358381000000001</v>
      </c>
      <c r="AL202" s="12">
        <v>22.358315000000001</v>
      </c>
      <c r="AM202" s="8">
        <v>-2.5900000000000001E-4</v>
      </c>
    </row>
    <row r="203" spans="1:39" ht="15" customHeight="1">
      <c r="A203" s="7" t="s">
        <v>148</v>
      </c>
      <c r="B203" s="10" t="s">
        <v>147</v>
      </c>
      <c r="C203" s="12">
        <v>486.19271900000001</v>
      </c>
      <c r="D203" s="12">
        <v>483.72891199999998</v>
      </c>
      <c r="E203" s="12">
        <v>484.11828600000001</v>
      </c>
      <c r="F203" s="12">
        <v>481.07440200000002</v>
      </c>
      <c r="G203" s="12">
        <v>478.47677599999997</v>
      </c>
      <c r="H203" s="12">
        <v>477.74877900000001</v>
      </c>
      <c r="I203" s="12">
        <v>477.36502100000001</v>
      </c>
      <c r="J203" s="12">
        <v>478.082336</v>
      </c>
      <c r="K203" s="12">
        <v>479.20950299999998</v>
      </c>
      <c r="L203" s="12">
        <v>480.31649800000002</v>
      </c>
      <c r="M203" s="12">
        <v>481.464966</v>
      </c>
      <c r="N203" s="12">
        <v>482.68176299999999</v>
      </c>
      <c r="O203" s="12">
        <v>485.92657500000001</v>
      </c>
      <c r="P203" s="12">
        <v>491.38406400000002</v>
      </c>
      <c r="Q203" s="12">
        <v>497.05294800000001</v>
      </c>
      <c r="R203" s="12">
        <v>502.93249500000002</v>
      </c>
      <c r="S203" s="12">
        <v>508.99432400000001</v>
      </c>
      <c r="T203" s="12">
        <v>515.28796399999999</v>
      </c>
      <c r="U203" s="12">
        <v>521.77770999999996</v>
      </c>
      <c r="V203" s="12">
        <v>528.48864700000001</v>
      </c>
      <c r="W203" s="12">
        <v>535.41613800000005</v>
      </c>
      <c r="X203" s="12">
        <v>542.52160600000002</v>
      </c>
      <c r="Y203" s="12">
        <v>549.88098100000002</v>
      </c>
      <c r="Z203" s="12">
        <v>557.421875</v>
      </c>
      <c r="AA203" s="12">
        <v>565.14239499999996</v>
      </c>
      <c r="AB203" s="12">
        <v>573.04040499999996</v>
      </c>
      <c r="AC203" s="12">
        <v>581.09893799999998</v>
      </c>
      <c r="AD203" s="12">
        <v>589.29119900000001</v>
      </c>
      <c r="AE203" s="12">
        <v>597.61303699999996</v>
      </c>
      <c r="AF203" s="12">
        <v>606.06890899999996</v>
      </c>
      <c r="AG203" s="12">
        <v>614.64276099999995</v>
      </c>
      <c r="AH203" s="12">
        <v>623.27014199999996</v>
      </c>
      <c r="AI203" s="12">
        <v>632.03015100000005</v>
      </c>
      <c r="AJ203" s="12">
        <v>640.93426499999998</v>
      </c>
      <c r="AK203" s="12">
        <v>649.94439699999998</v>
      </c>
      <c r="AL203" s="12">
        <v>659.05798300000004</v>
      </c>
      <c r="AM203" s="8">
        <v>9.1380000000000003E-3</v>
      </c>
    </row>
    <row r="204" spans="1:39" ht="15" customHeight="1" thickBot="1"/>
    <row r="205" spans="1:39" ht="15" customHeight="1">
      <c r="B205" s="113" t="s">
        <v>146</v>
      </c>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c r="AA205" s="113"/>
      <c r="AB205" s="113"/>
      <c r="AC205" s="113"/>
      <c r="AD205" s="113"/>
      <c r="AE205" s="113"/>
      <c r="AF205" s="113"/>
      <c r="AG205" s="113"/>
      <c r="AH205" s="113"/>
      <c r="AI205" s="113"/>
      <c r="AJ205" s="113"/>
      <c r="AK205" s="113"/>
      <c r="AL205" s="113"/>
      <c r="AM205" s="113"/>
    </row>
    <row r="206" spans="1:39" ht="15" customHeight="1">
      <c r="B206" s="3" t="s">
        <v>145</v>
      </c>
    </row>
    <row r="207" spans="1:39" ht="15" customHeight="1">
      <c r="B207" s="3" t="s">
        <v>12</v>
      </c>
    </row>
    <row r="208" spans="1:39" ht="15" customHeight="1">
      <c r="B208" s="3" t="s">
        <v>144</v>
      </c>
    </row>
    <row r="209" spans="2:2" ht="15" customHeight="1">
      <c r="B209" s="3" t="s">
        <v>143</v>
      </c>
    </row>
    <row r="210" spans="2:2" ht="15" customHeight="1">
      <c r="B210" s="3" t="s">
        <v>142</v>
      </c>
    </row>
    <row r="211" spans="2:2" ht="15" customHeight="1">
      <c r="B211" s="3" t="s">
        <v>141</v>
      </c>
    </row>
    <row r="212" spans="2:2" ht="15" customHeight="1">
      <c r="B212" s="3" t="s">
        <v>140</v>
      </c>
    </row>
    <row r="213" spans="2:2" ht="15" customHeight="1">
      <c r="B213" s="3" t="s">
        <v>139</v>
      </c>
    </row>
    <row r="214" spans="2:2" ht="15" customHeight="1">
      <c r="B214" s="3" t="s">
        <v>138</v>
      </c>
    </row>
  </sheetData>
  <mergeCells count="1">
    <mergeCell ref="B205:AM205"/>
  </mergeCells>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9"/>
  <sheetViews>
    <sheetView workbookViewId="0">
      <selection activeCell="B14" sqref="B14"/>
    </sheetView>
  </sheetViews>
  <sheetFormatPr defaultColWidth="8.85546875" defaultRowHeight="15"/>
  <cols>
    <col min="1" max="1" width="14.140625" customWidth="1"/>
    <col min="2" max="2" width="13.7109375" bestFit="1" customWidth="1"/>
    <col min="3" max="3" width="8.85546875" customWidth="1"/>
    <col min="4" max="4" width="12.7109375" customWidth="1"/>
    <col min="5" max="5" width="10.140625" customWidth="1"/>
    <col min="6" max="6" width="9" bestFit="1" customWidth="1"/>
    <col min="7" max="7" width="13" customWidth="1"/>
    <col min="8" max="9" width="8.85546875" customWidth="1"/>
    <col min="20" max="20" width="11.140625" bestFit="1" customWidth="1"/>
  </cols>
  <sheetData>
    <row r="1" spans="1:36" s="96" customFormat="1">
      <c r="A1" s="96" t="s">
        <v>714</v>
      </c>
    </row>
    <row r="2" spans="1:36" s="96" customFormat="1">
      <c r="A2" s="96" t="s">
        <v>619</v>
      </c>
    </row>
    <row r="3" spans="1:36" s="96" customFormat="1">
      <c r="A3" s="96" t="s">
        <v>660</v>
      </c>
      <c r="B3" s="96">
        <v>2016</v>
      </c>
      <c r="C3" s="96">
        <v>2017</v>
      </c>
      <c r="D3" s="96">
        <v>2018</v>
      </c>
      <c r="E3" s="96">
        <v>2019</v>
      </c>
      <c r="F3" s="96">
        <v>2020</v>
      </c>
      <c r="G3" s="96">
        <v>2021</v>
      </c>
      <c r="H3" s="96">
        <v>2022</v>
      </c>
      <c r="I3" s="96">
        <v>2023</v>
      </c>
      <c r="J3" s="96">
        <v>2024</v>
      </c>
      <c r="K3" s="96">
        <v>2025</v>
      </c>
      <c r="L3" s="96">
        <v>2026</v>
      </c>
      <c r="M3" s="96">
        <v>2027</v>
      </c>
      <c r="N3" s="96">
        <v>2028</v>
      </c>
      <c r="O3" s="96">
        <v>2029</v>
      </c>
      <c r="P3" s="96">
        <v>2030</v>
      </c>
      <c r="Q3" s="96">
        <v>2031</v>
      </c>
      <c r="R3" s="96">
        <v>2032</v>
      </c>
      <c r="S3" s="96">
        <v>2033</v>
      </c>
      <c r="T3" s="96">
        <v>2034</v>
      </c>
      <c r="U3" s="96">
        <v>2035</v>
      </c>
      <c r="V3" s="96">
        <v>2036</v>
      </c>
      <c r="W3" s="96">
        <v>2037</v>
      </c>
      <c r="X3" s="96">
        <v>2038</v>
      </c>
      <c r="Y3" s="96">
        <v>2039</v>
      </c>
      <c r="Z3" s="96">
        <v>2040</v>
      </c>
      <c r="AA3" s="96">
        <v>2041</v>
      </c>
      <c r="AB3" s="96">
        <v>2042</v>
      </c>
      <c r="AC3" s="96">
        <v>2043</v>
      </c>
      <c r="AD3" s="96">
        <v>2044</v>
      </c>
      <c r="AE3" s="96">
        <v>2045</v>
      </c>
      <c r="AF3" s="96">
        <v>2046</v>
      </c>
      <c r="AG3" s="96">
        <v>2047</v>
      </c>
      <c r="AH3" s="96">
        <v>2048</v>
      </c>
      <c r="AI3" s="96">
        <v>2049</v>
      </c>
      <c r="AJ3" s="96">
        <v>2050</v>
      </c>
    </row>
    <row r="4" spans="1:36" s="96" customFormat="1">
      <c r="A4" s="96" t="s">
        <v>644</v>
      </c>
      <c r="B4" s="96">
        <v>0</v>
      </c>
      <c r="C4" s="96">
        <v>0</v>
      </c>
      <c r="D4" s="96">
        <v>0</v>
      </c>
      <c r="E4" s="96">
        <v>0</v>
      </c>
      <c r="F4" s="96">
        <v>0</v>
      </c>
      <c r="G4" s="96">
        <v>0</v>
      </c>
      <c r="H4" s="96">
        <v>0</v>
      </c>
      <c r="I4" s="96">
        <v>0</v>
      </c>
      <c r="J4" s="96">
        <v>0</v>
      </c>
      <c r="K4" s="96">
        <v>0</v>
      </c>
      <c r="L4" s="96">
        <v>0</v>
      </c>
      <c r="M4" s="96">
        <v>0</v>
      </c>
      <c r="N4" s="96">
        <v>0</v>
      </c>
      <c r="O4" s="96">
        <v>0</v>
      </c>
      <c r="P4" s="96">
        <v>0</v>
      </c>
      <c r="Q4" s="96">
        <v>0</v>
      </c>
      <c r="R4" s="96">
        <v>0</v>
      </c>
      <c r="S4" s="96">
        <v>0</v>
      </c>
      <c r="T4" s="96">
        <v>0</v>
      </c>
      <c r="U4" s="96">
        <v>0</v>
      </c>
      <c r="V4" s="96">
        <v>0</v>
      </c>
      <c r="W4" s="96">
        <v>0</v>
      </c>
      <c r="X4" s="96">
        <v>0</v>
      </c>
      <c r="Y4" s="96">
        <v>0</v>
      </c>
      <c r="Z4" s="96">
        <v>0</v>
      </c>
      <c r="AA4" s="96">
        <v>0</v>
      </c>
      <c r="AB4" s="96">
        <v>0</v>
      </c>
      <c r="AC4" s="96">
        <v>0</v>
      </c>
      <c r="AD4" s="96">
        <v>0</v>
      </c>
      <c r="AE4" s="96">
        <v>0</v>
      </c>
      <c r="AF4" s="96">
        <v>0</v>
      </c>
      <c r="AG4" s="96">
        <v>0</v>
      </c>
      <c r="AH4" s="96">
        <v>0</v>
      </c>
      <c r="AI4" s="96">
        <v>0</v>
      </c>
      <c r="AJ4" s="96">
        <v>0</v>
      </c>
    </row>
    <row r="5" spans="1:36" s="96" customFormat="1">
      <c r="A5" s="96" t="s">
        <v>667</v>
      </c>
      <c r="B5" s="22">
        <v>3.0760743379848699E-3</v>
      </c>
      <c r="C5" s="22">
        <v>2.9061108776020899E-3</v>
      </c>
      <c r="D5" s="22">
        <v>2.7570488074877002E-3</v>
      </c>
      <c r="E5" s="22">
        <v>2.6236945520785098E-3</v>
      </c>
      <c r="F5" s="22">
        <v>2.5014212296796002E-3</v>
      </c>
      <c r="G5" s="22">
        <v>2.3859386076586298E-3</v>
      </c>
      <c r="H5" s="22">
        <v>2.2733388528104401E-3</v>
      </c>
      <c r="I5" s="22">
        <v>2.15992783393583E-3</v>
      </c>
      <c r="J5" s="22">
        <v>2.0423567717223401E-3</v>
      </c>
      <c r="K5" s="22">
        <v>1.91742130673598E-3</v>
      </c>
      <c r="L5" s="22">
        <v>1.78223598376127E-3</v>
      </c>
      <c r="M5" s="22">
        <v>1.6343753252796001E-3</v>
      </c>
      <c r="N5" s="22">
        <v>1.4711639387278599E-3</v>
      </c>
      <c r="O5" s="22">
        <v>1.2900175010870901E-3</v>
      </c>
      <c r="P5" s="22">
        <v>1.0893589115321201E-3</v>
      </c>
      <c r="Q5" s="22">
        <v>8.6697506283545101E-4</v>
      </c>
      <c r="R5" s="22">
        <v>6.4151895684415295E-4</v>
      </c>
      <c r="S5" s="22">
        <v>4.1264818271862999E-4</v>
      </c>
      <c r="T5" s="22">
        <v>1.8004582615999701E-4</v>
      </c>
      <c r="U5" s="22">
        <v>9.2981007677383898E-6</v>
      </c>
      <c r="V5" s="96">
        <v>0</v>
      </c>
      <c r="W5" s="96">
        <v>0</v>
      </c>
      <c r="X5" s="96">
        <v>0</v>
      </c>
      <c r="Y5" s="96">
        <v>0</v>
      </c>
      <c r="Z5" s="96">
        <v>0</v>
      </c>
      <c r="AA5" s="96">
        <v>0</v>
      </c>
      <c r="AB5" s="96">
        <v>0</v>
      </c>
      <c r="AC5" s="96">
        <v>0</v>
      </c>
      <c r="AD5" s="96">
        <v>0</v>
      </c>
      <c r="AE5" s="96">
        <v>0</v>
      </c>
      <c r="AF5" s="96">
        <v>0</v>
      </c>
      <c r="AG5" s="96">
        <v>0</v>
      </c>
      <c r="AH5" s="96">
        <v>0</v>
      </c>
      <c r="AI5" s="96">
        <v>0</v>
      </c>
      <c r="AJ5" s="96">
        <v>0</v>
      </c>
    </row>
    <row r="6" spans="1:36" s="96" customFormat="1">
      <c r="A6" s="96" t="s">
        <v>668</v>
      </c>
      <c r="B6" s="96">
        <v>0</v>
      </c>
      <c r="C6" s="96">
        <v>0</v>
      </c>
      <c r="D6" s="96">
        <v>0</v>
      </c>
      <c r="E6" s="96">
        <v>0</v>
      </c>
      <c r="F6" s="96">
        <v>0</v>
      </c>
      <c r="G6" s="96">
        <v>0</v>
      </c>
      <c r="H6" s="96">
        <v>0</v>
      </c>
      <c r="I6" s="96">
        <v>0</v>
      </c>
      <c r="J6" s="96">
        <v>0</v>
      </c>
      <c r="K6" s="96">
        <v>0</v>
      </c>
      <c r="L6" s="96">
        <v>0</v>
      </c>
      <c r="M6" s="96">
        <v>0</v>
      </c>
      <c r="N6" s="96">
        <v>0</v>
      </c>
      <c r="O6" s="96">
        <v>0</v>
      </c>
      <c r="P6" s="96">
        <v>0</v>
      </c>
      <c r="Q6" s="96">
        <v>0</v>
      </c>
      <c r="R6" s="96">
        <v>0</v>
      </c>
      <c r="S6" s="96">
        <v>0</v>
      </c>
      <c r="T6" s="96">
        <v>0</v>
      </c>
      <c r="U6" s="96">
        <v>0</v>
      </c>
      <c r="V6" s="96">
        <v>0</v>
      </c>
      <c r="W6" s="96">
        <v>0</v>
      </c>
      <c r="X6" s="96">
        <v>0</v>
      </c>
      <c r="Y6" s="96">
        <v>0</v>
      </c>
      <c r="Z6" s="96">
        <v>0</v>
      </c>
      <c r="AA6" s="96">
        <v>0</v>
      </c>
      <c r="AB6" s="96">
        <v>0</v>
      </c>
      <c r="AC6" s="96">
        <v>0</v>
      </c>
      <c r="AD6" s="96">
        <v>0</v>
      </c>
      <c r="AE6" s="96">
        <v>0</v>
      </c>
      <c r="AF6" s="96">
        <v>0</v>
      </c>
      <c r="AG6" s="96">
        <v>0</v>
      </c>
      <c r="AH6" s="96">
        <v>0</v>
      </c>
      <c r="AI6" s="96">
        <v>0</v>
      </c>
      <c r="AJ6" s="96">
        <v>0</v>
      </c>
    </row>
    <row r="7" spans="1:36" s="96" customFormat="1">
      <c r="A7" s="96" t="s">
        <v>669</v>
      </c>
      <c r="B7" s="96">
        <v>0</v>
      </c>
      <c r="C7" s="96">
        <v>0</v>
      </c>
      <c r="D7" s="96">
        <v>0</v>
      </c>
      <c r="E7" s="96">
        <v>0</v>
      </c>
      <c r="F7" s="96">
        <v>0</v>
      </c>
      <c r="G7" s="96">
        <v>0</v>
      </c>
      <c r="H7" s="96">
        <v>0</v>
      </c>
      <c r="I7" s="96">
        <v>0</v>
      </c>
      <c r="J7" s="96">
        <v>0</v>
      </c>
      <c r="K7" s="96">
        <v>0</v>
      </c>
      <c r="L7" s="96">
        <v>0</v>
      </c>
      <c r="M7" s="96">
        <v>0</v>
      </c>
      <c r="N7" s="96">
        <v>0</v>
      </c>
      <c r="O7" s="96">
        <v>0</v>
      </c>
      <c r="P7" s="96">
        <v>0</v>
      </c>
      <c r="Q7" s="96">
        <v>0</v>
      </c>
      <c r="R7" s="96">
        <v>0</v>
      </c>
      <c r="S7" s="96">
        <v>0</v>
      </c>
      <c r="T7" s="96">
        <v>0</v>
      </c>
      <c r="U7" s="96">
        <v>0</v>
      </c>
      <c r="V7" s="96">
        <v>0</v>
      </c>
      <c r="W7" s="96">
        <v>0</v>
      </c>
      <c r="X7" s="96">
        <v>0</v>
      </c>
      <c r="Y7" s="96">
        <v>0</v>
      </c>
      <c r="Z7" s="96">
        <v>0</v>
      </c>
      <c r="AA7" s="96">
        <v>0</v>
      </c>
      <c r="AB7" s="96">
        <v>0</v>
      </c>
      <c r="AC7" s="96">
        <v>0</v>
      </c>
      <c r="AD7" s="96">
        <v>0</v>
      </c>
      <c r="AE7" s="96">
        <v>0</v>
      </c>
      <c r="AF7" s="96">
        <v>0</v>
      </c>
      <c r="AG7" s="96">
        <v>0</v>
      </c>
      <c r="AH7" s="96">
        <v>0</v>
      </c>
      <c r="AI7" s="96">
        <v>0</v>
      </c>
      <c r="AJ7" s="96">
        <v>0</v>
      </c>
    </row>
    <row r="8" spans="1:36" s="96" customFormat="1">
      <c r="A8" s="96" t="s">
        <v>670</v>
      </c>
      <c r="B8" s="96">
        <v>0</v>
      </c>
      <c r="C8" s="96">
        <v>0</v>
      </c>
      <c r="D8" s="96">
        <v>0</v>
      </c>
      <c r="E8" s="96">
        <v>0</v>
      </c>
      <c r="F8" s="96">
        <v>0</v>
      </c>
      <c r="G8" s="96">
        <v>0</v>
      </c>
      <c r="H8" s="96">
        <v>0</v>
      </c>
      <c r="I8" s="96">
        <v>0</v>
      </c>
      <c r="J8" s="96">
        <v>0</v>
      </c>
      <c r="K8" s="96">
        <v>0</v>
      </c>
      <c r="L8" s="96">
        <v>0</v>
      </c>
      <c r="M8" s="96">
        <v>0</v>
      </c>
      <c r="N8" s="96">
        <v>0</v>
      </c>
      <c r="O8" s="96">
        <v>0</v>
      </c>
      <c r="P8" s="96">
        <v>0</v>
      </c>
      <c r="Q8" s="96">
        <v>0</v>
      </c>
      <c r="R8" s="96">
        <v>0</v>
      </c>
      <c r="S8" s="96">
        <v>0</v>
      </c>
      <c r="T8" s="96">
        <v>0</v>
      </c>
      <c r="U8" s="96">
        <v>0</v>
      </c>
      <c r="V8" s="96">
        <v>0</v>
      </c>
      <c r="W8" s="96">
        <v>0</v>
      </c>
      <c r="X8" s="96">
        <v>0</v>
      </c>
      <c r="Y8" s="96">
        <v>0</v>
      </c>
      <c r="Z8" s="96">
        <v>0</v>
      </c>
      <c r="AA8" s="96">
        <v>0</v>
      </c>
      <c r="AB8" s="96">
        <v>0</v>
      </c>
      <c r="AC8" s="96">
        <v>0</v>
      </c>
      <c r="AD8" s="96">
        <v>0</v>
      </c>
      <c r="AE8" s="96">
        <v>0</v>
      </c>
      <c r="AF8" s="96">
        <v>0</v>
      </c>
      <c r="AG8" s="96">
        <v>0</v>
      </c>
      <c r="AH8" s="96">
        <v>0</v>
      </c>
      <c r="AI8" s="96">
        <v>0</v>
      </c>
      <c r="AJ8" s="96">
        <v>0</v>
      </c>
    </row>
    <row r="9" spans="1:36" s="96" customFormat="1">
      <c r="A9" s="96" t="s">
        <v>671</v>
      </c>
      <c r="B9" s="96">
        <v>0</v>
      </c>
      <c r="C9" s="96">
        <v>0</v>
      </c>
      <c r="D9" s="96">
        <v>0</v>
      </c>
      <c r="E9" s="96">
        <v>0</v>
      </c>
      <c r="F9" s="96">
        <v>0</v>
      </c>
      <c r="G9" s="96">
        <v>0</v>
      </c>
      <c r="H9" s="96">
        <v>0</v>
      </c>
      <c r="I9" s="96">
        <v>0</v>
      </c>
      <c r="J9" s="96">
        <v>0</v>
      </c>
      <c r="K9" s="96">
        <v>0</v>
      </c>
      <c r="L9" s="96">
        <v>0</v>
      </c>
      <c r="M9" s="96">
        <v>0</v>
      </c>
      <c r="N9" s="96">
        <v>0</v>
      </c>
      <c r="O9" s="96">
        <v>0</v>
      </c>
      <c r="P9" s="96">
        <v>0</v>
      </c>
      <c r="Q9" s="96">
        <v>0</v>
      </c>
      <c r="R9" s="96">
        <v>0</v>
      </c>
      <c r="S9" s="96">
        <v>0</v>
      </c>
      <c r="T9" s="96">
        <v>0</v>
      </c>
      <c r="U9" s="96">
        <v>0</v>
      </c>
      <c r="V9" s="96">
        <v>0</v>
      </c>
      <c r="W9" s="96">
        <v>0</v>
      </c>
      <c r="X9" s="96">
        <v>0</v>
      </c>
      <c r="Y9" s="96">
        <v>0</v>
      </c>
      <c r="Z9" s="96">
        <v>0</v>
      </c>
      <c r="AA9" s="96">
        <v>0</v>
      </c>
      <c r="AB9" s="96">
        <v>0</v>
      </c>
      <c r="AC9" s="96">
        <v>0</v>
      </c>
      <c r="AD9" s="96">
        <v>0</v>
      </c>
      <c r="AE9" s="96">
        <v>0</v>
      </c>
      <c r="AF9" s="96">
        <v>0</v>
      </c>
      <c r="AG9" s="96">
        <v>0</v>
      </c>
      <c r="AH9" s="96">
        <v>0</v>
      </c>
      <c r="AI9" s="96">
        <v>0</v>
      </c>
      <c r="AJ9" s="96">
        <v>0</v>
      </c>
    </row>
    <row r="10" spans="1:36" s="96" customFormat="1">
      <c r="A10" s="96" t="s">
        <v>672</v>
      </c>
      <c r="B10" s="96">
        <v>8.0047962202082407E-2</v>
      </c>
      <c r="C10" s="96">
        <v>8.1669534541086802E-2</v>
      </c>
      <c r="D10" s="96">
        <v>8.3358774458780496E-2</v>
      </c>
      <c r="E10" s="96">
        <v>8.51130792600992E-2</v>
      </c>
      <c r="F10" s="96">
        <v>8.4969376768964905E-2</v>
      </c>
      <c r="G10" s="96">
        <v>8.4805356399487497E-2</v>
      </c>
      <c r="H10" s="96">
        <v>8.4616431849182799E-2</v>
      </c>
      <c r="I10" s="96">
        <v>8.4395593478830397E-2</v>
      </c>
      <c r="J10" s="96">
        <v>8.4137341902909196E-2</v>
      </c>
      <c r="K10" s="96">
        <v>8.3831402429381502E-2</v>
      </c>
      <c r="L10" s="96">
        <v>8.3469544513163699E-2</v>
      </c>
      <c r="M10" s="96">
        <v>8.3054352338290893E-2</v>
      </c>
      <c r="N10" s="96">
        <v>8.2568641389245301E-2</v>
      </c>
      <c r="O10" s="96">
        <v>8.1983100806180806E-2</v>
      </c>
      <c r="P10" s="96">
        <v>8.1313064364105597E-2</v>
      </c>
      <c r="Q10" s="96">
        <v>8.0437738884854906E-2</v>
      </c>
      <c r="R10" s="96">
        <v>7.9511173716598604E-2</v>
      </c>
      <c r="S10" s="96">
        <v>7.8519850405023295E-2</v>
      </c>
      <c r="T10" s="96">
        <v>7.7404589008316302E-2</v>
      </c>
      <c r="U10" s="96">
        <v>7.6188297648817502E-2</v>
      </c>
      <c r="V10" s="96">
        <v>7.4855475143534897E-2</v>
      </c>
      <c r="W10" s="96">
        <v>7.3428667065995906E-2</v>
      </c>
      <c r="X10" s="96">
        <v>7.1913388784340004E-2</v>
      </c>
      <c r="Y10" s="96">
        <v>7.0293482312067501E-2</v>
      </c>
      <c r="Z10" s="96">
        <v>6.8564248192739999E-2</v>
      </c>
      <c r="AA10" s="96">
        <v>6.6739430244956197E-2</v>
      </c>
      <c r="AB10" s="96">
        <v>6.4814774358577701E-2</v>
      </c>
      <c r="AC10" s="96">
        <v>6.2790241045229594E-2</v>
      </c>
      <c r="AD10" s="96">
        <v>6.0665945443697702E-2</v>
      </c>
      <c r="AE10" s="96">
        <v>5.8440480273369601E-2</v>
      </c>
      <c r="AF10" s="96">
        <v>5.6112546104426397E-2</v>
      </c>
      <c r="AG10" s="96">
        <v>5.3683927345172001E-2</v>
      </c>
      <c r="AH10" s="96">
        <v>5.1155894029455001E-2</v>
      </c>
      <c r="AI10" s="96">
        <v>4.8527986941541597E-2</v>
      </c>
      <c r="AJ10" s="96">
        <v>4.5796305953014503E-2</v>
      </c>
    </row>
    <row r="11" spans="1:36" s="96" customFormat="1">
      <c r="A11" s="96" t="s">
        <v>673</v>
      </c>
      <c r="B11" s="96">
        <v>0</v>
      </c>
      <c r="C11" s="96">
        <v>0</v>
      </c>
      <c r="D11" s="96">
        <v>0</v>
      </c>
      <c r="E11" s="96">
        <v>0</v>
      </c>
      <c r="F11" s="96">
        <v>0</v>
      </c>
      <c r="G11" s="96">
        <v>0</v>
      </c>
      <c r="H11" s="96">
        <v>0</v>
      </c>
      <c r="I11" s="96">
        <v>0</v>
      </c>
      <c r="J11" s="96">
        <v>0</v>
      </c>
      <c r="K11" s="96">
        <v>0</v>
      </c>
      <c r="L11" s="96">
        <v>0</v>
      </c>
      <c r="M11" s="96">
        <v>0</v>
      </c>
      <c r="N11" s="96">
        <v>0</v>
      </c>
      <c r="O11" s="96">
        <v>0</v>
      </c>
      <c r="P11" s="96">
        <v>0</v>
      </c>
      <c r="Q11" s="96">
        <v>0</v>
      </c>
      <c r="R11" s="96">
        <v>0</v>
      </c>
      <c r="S11" s="96">
        <v>0</v>
      </c>
      <c r="T11" s="96">
        <v>0</v>
      </c>
      <c r="U11" s="96">
        <v>0</v>
      </c>
      <c r="V11" s="96">
        <v>0</v>
      </c>
      <c r="W11" s="96">
        <v>0</v>
      </c>
      <c r="X11" s="96">
        <v>0</v>
      </c>
      <c r="Y11" s="96">
        <v>0</v>
      </c>
      <c r="Z11" s="96">
        <v>0</v>
      </c>
      <c r="AA11" s="96">
        <v>0</v>
      </c>
      <c r="AB11" s="96">
        <v>0</v>
      </c>
      <c r="AC11" s="96">
        <v>0</v>
      </c>
      <c r="AD11" s="96">
        <v>0</v>
      </c>
      <c r="AE11" s="96">
        <v>0</v>
      </c>
      <c r="AF11" s="96">
        <v>0</v>
      </c>
      <c r="AG11" s="96">
        <v>0</v>
      </c>
      <c r="AH11" s="96">
        <v>0</v>
      </c>
      <c r="AI11" s="96">
        <v>0</v>
      </c>
      <c r="AJ11" s="96">
        <v>0</v>
      </c>
    </row>
    <row r="12" spans="1:36" s="96" customFormat="1">
      <c r="A12" s="96" t="s">
        <v>556</v>
      </c>
      <c r="B12" s="96">
        <v>8.3124036540067198E-2</v>
      </c>
      <c r="C12" s="96">
        <v>8.4575645418688894E-2</v>
      </c>
      <c r="D12" s="96">
        <v>8.6115823266268196E-2</v>
      </c>
      <c r="E12" s="96">
        <v>8.7736773812177801E-2</v>
      </c>
      <c r="F12" s="96">
        <v>8.7470797998644503E-2</v>
      </c>
      <c r="G12" s="96">
        <v>8.7191295007146105E-2</v>
      </c>
      <c r="H12" s="96">
        <v>8.6889770701993302E-2</v>
      </c>
      <c r="I12" s="96">
        <v>8.6555521312766295E-2</v>
      </c>
      <c r="J12" s="96">
        <v>8.6179698674631502E-2</v>
      </c>
      <c r="K12" s="96">
        <v>8.5748823736117502E-2</v>
      </c>
      <c r="L12" s="96">
        <v>8.5251780496925E-2</v>
      </c>
      <c r="M12" s="96">
        <v>8.4688727663570496E-2</v>
      </c>
      <c r="N12" s="96">
        <v>8.4039805327973102E-2</v>
      </c>
      <c r="O12" s="96">
        <v>8.3273118307267899E-2</v>
      </c>
      <c r="P12" s="96">
        <v>8.2402423275637696E-2</v>
      </c>
      <c r="Q12" s="96">
        <v>8.1304713947690399E-2</v>
      </c>
      <c r="R12" s="96">
        <v>8.0152692673442799E-2</v>
      </c>
      <c r="S12" s="96">
        <v>7.8932498587741901E-2</v>
      </c>
      <c r="T12" s="96">
        <v>7.7584634834476196E-2</v>
      </c>
      <c r="U12" s="96">
        <v>7.6197595749585206E-2</v>
      </c>
      <c r="V12" s="96">
        <v>7.4855475143534897E-2</v>
      </c>
      <c r="W12" s="96">
        <v>7.3428667065995906E-2</v>
      </c>
      <c r="X12" s="96">
        <v>7.1913388784340004E-2</v>
      </c>
      <c r="Y12" s="96">
        <v>7.0293482312067501E-2</v>
      </c>
      <c r="Z12" s="96">
        <v>6.8564248192739999E-2</v>
      </c>
      <c r="AA12" s="96">
        <v>6.6739430244956197E-2</v>
      </c>
      <c r="AB12" s="96">
        <v>6.4814774358577701E-2</v>
      </c>
      <c r="AC12" s="96">
        <v>6.2790241045229594E-2</v>
      </c>
      <c r="AD12" s="96">
        <v>6.0665945443697702E-2</v>
      </c>
      <c r="AE12" s="96">
        <v>5.8440480273369601E-2</v>
      </c>
      <c r="AF12" s="96">
        <v>5.6112546104426397E-2</v>
      </c>
      <c r="AG12" s="96">
        <v>5.3683927345172001E-2</v>
      </c>
      <c r="AH12" s="96">
        <v>5.1155894029455001E-2</v>
      </c>
      <c r="AI12" s="96">
        <v>4.8527986941541597E-2</v>
      </c>
      <c r="AJ12" s="96">
        <v>4.5796305953014503E-2</v>
      </c>
    </row>
    <row r="13" spans="1:36" s="96" customFormat="1"/>
    <row r="14" spans="1:36" s="96" customFormat="1"/>
    <row r="15" spans="1:36">
      <c r="A15" s="78" t="s">
        <v>683</v>
      </c>
    </row>
    <row r="16" spans="1:36">
      <c r="A16" s="78"/>
    </row>
    <row r="17" spans="1:37">
      <c r="A17" t="s">
        <v>684</v>
      </c>
      <c r="F17" s="24"/>
    </row>
    <row r="18" spans="1:37" s="1" customFormat="1">
      <c r="B18" s="82"/>
      <c r="C18" s="82">
        <v>8.3124036540067198E-2</v>
      </c>
      <c r="D18" s="82">
        <v>8.4575645418688894E-2</v>
      </c>
      <c r="E18" s="82">
        <v>8.6115823266268196E-2</v>
      </c>
      <c r="F18" s="82">
        <v>8.7736773812177801E-2</v>
      </c>
      <c r="G18" s="82">
        <v>8.7470797998644503E-2</v>
      </c>
      <c r="H18" s="82">
        <v>8.7191295007146105E-2</v>
      </c>
      <c r="I18" s="82">
        <v>8.6889770701993302E-2</v>
      </c>
      <c r="J18" s="82">
        <v>8.6555521312766295E-2</v>
      </c>
      <c r="K18" s="82">
        <v>8.6179698674631502E-2</v>
      </c>
      <c r="L18" s="82">
        <v>8.5748823736117502E-2</v>
      </c>
      <c r="M18" s="82">
        <v>8.5251780496925E-2</v>
      </c>
      <c r="N18" s="82">
        <v>8.4688727663570496E-2</v>
      </c>
      <c r="O18" s="82">
        <v>8.4039805327973102E-2</v>
      </c>
      <c r="P18" s="82">
        <v>8.3273118307267899E-2</v>
      </c>
      <c r="Q18" s="82">
        <v>8.2402423275637696E-2</v>
      </c>
      <c r="R18" s="82">
        <v>8.1304713947690399E-2</v>
      </c>
      <c r="S18" s="82">
        <v>8.0152692673442799E-2</v>
      </c>
      <c r="T18" s="82">
        <v>7.8932498587741901E-2</v>
      </c>
      <c r="U18" s="82">
        <v>7.7584634834476196E-2</v>
      </c>
      <c r="V18" s="82">
        <v>7.6197595749585206E-2</v>
      </c>
      <c r="W18" s="82">
        <v>7.4855475143534897E-2</v>
      </c>
      <c r="X18" s="82">
        <v>7.3428667065995906E-2</v>
      </c>
      <c r="Y18" s="82">
        <v>7.1913388784340004E-2</v>
      </c>
      <c r="Z18" s="82">
        <v>7.0293482312067501E-2</v>
      </c>
      <c r="AA18" s="82">
        <v>6.8564248192739999E-2</v>
      </c>
      <c r="AB18" s="82">
        <v>6.6739430244956197E-2</v>
      </c>
      <c r="AC18" s="82">
        <v>6.4814774358577701E-2</v>
      </c>
      <c r="AD18" s="82">
        <v>6.2790241045229594E-2</v>
      </c>
      <c r="AE18" s="82">
        <v>6.0665945443697702E-2</v>
      </c>
      <c r="AF18" s="82">
        <v>5.8440480273369601E-2</v>
      </c>
      <c r="AG18" s="82">
        <v>5.6112546104426397E-2</v>
      </c>
      <c r="AH18" s="82">
        <v>5.3683927345172001E-2</v>
      </c>
      <c r="AI18" s="82">
        <v>5.1155894029455001E-2</v>
      </c>
      <c r="AJ18" s="82">
        <v>4.8527986941541597E-2</v>
      </c>
      <c r="AK18" s="82">
        <v>4.5796305953014503E-2</v>
      </c>
    </row>
    <row r="19" spans="1:37" s="1" customFormat="1">
      <c r="A19" s="58" t="s">
        <v>685</v>
      </c>
      <c r="B19" s="80"/>
      <c r="C19" s="80">
        <f t="shared" ref="C19:AK19" si="0">C18*1000000000000000000/1055.06</f>
        <v>78786075237490.953</v>
      </c>
      <c r="D19" s="80">
        <f t="shared" si="0"/>
        <v>80161929576222.109</v>
      </c>
      <c r="E19" s="80">
        <f t="shared" si="0"/>
        <v>81621730770068.234</v>
      </c>
      <c r="F19" s="80">
        <f t="shared" si="0"/>
        <v>83158089409301.656</v>
      </c>
      <c r="G19" s="80">
        <f t="shared" si="0"/>
        <v>82905993970622.047</v>
      </c>
      <c r="H19" s="80">
        <f t="shared" si="0"/>
        <v>82641077291477.375</v>
      </c>
      <c r="I19" s="80">
        <f t="shared" si="0"/>
        <v>82355288516286.562</v>
      </c>
      <c r="J19" s="80">
        <f t="shared" si="0"/>
        <v>82038482468074.125</v>
      </c>
      <c r="K19" s="80">
        <f t="shared" si="0"/>
        <v>81682272737694.078</v>
      </c>
      <c r="L19" s="80">
        <f t="shared" si="0"/>
        <v>81273883699616.625</v>
      </c>
      <c r="M19" s="80">
        <f t="shared" si="0"/>
        <v>80802779459864.859</v>
      </c>
      <c r="N19" s="80">
        <f t="shared" si="0"/>
        <v>80269110442600.891</v>
      </c>
      <c r="O19" s="80">
        <f t="shared" si="0"/>
        <v>79654053160932.187</v>
      </c>
      <c r="P19" s="80">
        <f t="shared" si="0"/>
        <v>78927376933319.344</v>
      </c>
      <c r="Q19" s="80">
        <f t="shared" si="0"/>
        <v>78102120519816.594</v>
      </c>
      <c r="R19" s="80">
        <f t="shared" si="0"/>
        <v>77061696915521.781</v>
      </c>
      <c r="S19" s="80">
        <f t="shared" si="0"/>
        <v>75969795721042.219</v>
      </c>
      <c r="T19" s="80">
        <f t="shared" si="0"/>
        <v>74813279422726.578</v>
      </c>
      <c r="U19" s="80">
        <f t="shared" si="0"/>
        <v>73535756103421.797</v>
      </c>
      <c r="V19" s="80">
        <f t="shared" si="0"/>
        <v>72221101880068.625</v>
      </c>
      <c r="W19" s="80">
        <f t="shared" si="0"/>
        <v>70949021992621.172</v>
      </c>
      <c r="X19" s="80">
        <f t="shared" si="0"/>
        <v>69596674185350.508</v>
      </c>
      <c r="Y19" s="80">
        <f t="shared" si="0"/>
        <v>68160473133603.789</v>
      </c>
      <c r="Z19" s="80">
        <f t="shared" si="0"/>
        <v>66625104081348.461</v>
      </c>
      <c r="AA19" s="80">
        <f t="shared" si="0"/>
        <v>64986112820825.359</v>
      </c>
      <c r="AB19" s="80">
        <f t="shared" si="0"/>
        <v>63256525927393.898</v>
      </c>
      <c r="AC19" s="80">
        <f t="shared" si="0"/>
        <v>61432311298483.219</v>
      </c>
      <c r="AD19" s="80">
        <f t="shared" si="0"/>
        <v>59513431506482.656</v>
      </c>
      <c r="AE19" s="80">
        <f t="shared" si="0"/>
        <v>57499995681475.656</v>
      </c>
      <c r="AF19" s="80">
        <f t="shared" si="0"/>
        <v>55390669984047.922</v>
      </c>
      <c r="AG19" s="80">
        <f t="shared" si="0"/>
        <v>53184222797211.914</v>
      </c>
      <c r="AH19" s="80">
        <f t="shared" si="0"/>
        <v>50882345407059.32</v>
      </c>
      <c r="AI19" s="80">
        <f t="shared" si="0"/>
        <v>48486241568683.297</v>
      </c>
      <c r="AJ19" s="80">
        <f t="shared" si="0"/>
        <v>45995476031260.406</v>
      </c>
      <c r="AK19" s="80">
        <f t="shared" si="0"/>
        <v>43406352200836.453</v>
      </c>
    </row>
    <row r="20" spans="1:37">
      <c r="B20" s="79"/>
      <c r="C20" s="79"/>
      <c r="D20" s="79"/>
      <c r="E20" s="79"/>
      <c r="F20" s="79"/>
      <c r="G20" s="79"/>
      <c r="H20" s="79"/>
      <c r="I20" s="79"/>
      <c r="J20" s="79"/>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row>
    <row r="21" spans="1:37">
      <c r="A21" t="s">
        <v>686</v>
      </c>
    </row>
    <row r="22" spans="1:37" s="1" customFormat="1">
      <c r="C22" s="74">
        <v>2000</v>
      </c>
      <c r="D22" s="74">
        <v>2001</v>
      </c>
      <c r="E22" s="74">
        <v>2002</v>
      </c>
      <c r="F22" s="74">
        <v>2003</v>
      </c>
      <c r="G22" s="74">
        <v>2004</v>
      </c>
      <c r="H22" s="74">
        <v>2005</v>
      </c>
      <c r="I22" s="74">
        <v>2006</v>
      </c>
      <c r="J22" s="74">
        <v>2007</v>
      </c>
      <c r="K22" s="74">
        <v>2008</v>
      </c>
      <c r="L22" s="74">
        <v>2009</v>
      </c>
      <c r="M22" s="74">
        <v>2010</v>
      </c>
      <c r="N22" s="74">
        <v>2011</v>
      </c>
      <c r="O22" s="74">
        <v>2012</v>
      </c>
      <c r="P22" s="74">
        <v>2013</v>
      </c>
      <c r="Q22" s="74">
        <v>2014</v>
      </c>
      <c r="R22" s="74">
        <v>2015</v>
      </c>
    </row>
    <row r="23" spans="1:37" s="1" customFormat="1">
      <c r="A23" s="1" t="s">
        <v>687</v>
      </c>
      <c r="C23" s="76">
        <v>4.1500000000000004</v>
      </c>
      <c r="D23" s="76">
        <v>4.07</v>
      </c>
      <c r="E23" s="76">
        <v>4.12</v>
      </c>
      <c r="F23" s="76">
        <v>4.25</v>
      </c>
      <c r="G23" s="76">
        <v>4.49</v>
      </c>
      <c r="H23" s="76">
        <v>4.49</v>
      </c>
      <c r="I23" s="76">
        <v>4.5599999999999996</v>
      </c>
      <c r="J23" s="76">
        <v>4.97</v>
      </c>
      <c r="K23" s="76">
        <v>4.5</v>
      </c>
      <c r="L23" s="76">
        <v>4.03</v>
      </c>
      <c r="M23" s="76">
        <v>3.84</v>
      </c>
      <c r="N23" s="76">
        <v>3.71</v>
      </c>
      <c r="O23" s="76">
        <v>3.75</v>
      </c>
      <c r="P23" s="76">
        <v>3.91</v>
      </c>
      <c r="Q23" s="76">
        <v>3.89</v>
      </c>
      <c r="R23" s="76">
        <v>4.2</v>
      </c>
    </row>
    <row r="24" spans="1:37" s="1" customFormat="1">
      <c r="A24" s="1" t="s">
        <v>688</v>
      </c>
      <c r="C24" s="76">
        <v>35.18</v>
      </c>
      <c r="D24" s="76">
        <v>32.51</v>
      </c>
      <c r="E24" s="76">
        <v>35.19</v>
      </c>
      <c r="F24" s="76">
        <v>33.799999999999997</v>
      </c>
      <c r="G24" s="76">
        <v>36.18</v>
      </c>
      <c r="H24" s="76">
        <v>35.840000000000003</v>
      </c>
      <c r="I24" s="76">
        <v>36.79</v>
      </c>
      <c r="J24" s="76">
        <v>38.44</v>
      </c>
      <c r="K24" s="76">
        <v>34.869999999999997</v>
      </c>
      <c r="L24" s="76">
        <v>34.200000000000003</v>
      </c>
      <c r="M24" s="76">
        <v>33.5</v>
      </c>
      <c r="N24" s="76">
        <v>34</v>
      </c>
      <c r="O24" s="76">
        <v>32.700000000000003</v>
      </c>
      <c r="P24" s="76">
        <v>35.01</v>
      </c>
      <c r="Q24" s="76">
        <v>37.409999999999997</v>
      </c>
      <c r="R24" s="76">
        <v>40.200000000000003</v>
      </c>
    </row>
    <row r="25" spans="1:37">
      <c r="C25" s="79"/>
      <c r="D25" s="79"/>
      <c r="E25" s="79"/>
      <c r="F25" s="79"/>
      <c r="G25" s="79"/>
      <c r="H25" s="79"/>
      <c r="I25" s="79"/>
      <c r="J25" s="79"/>
      <c r="K25" s="79"/>
      <c r="L25" s="79"/>
      <c r="M25" s="79"/>
      <c r="N25" s="79"/>
      <c r="O25" s="79"/>
      <c r="P25" s="79"/>
      <c r="Q25" s="79"/>
      <c r="R25" s="79"/>
    </row>
    <row r="26" spans="1:37">
      <c r="A26" s="58" t="s">
        <v>689</v>
      </c>
      <c r="C26" s="81">
        <f>SUM(C23:C24)</f>
        <v>39.33</v>
      </c>
      <c r="D26" s="81">
        <f t="shared" ref="D26:R26" si="1">SUM(D23:D24)</f>
        <v>36.58</v>
      </c>
      <c r="E26" s="81">
        <f t="shared" si="1"/>
        <v>39.309999999999995</v>
      </c>
      <c r="F26" s="81">
        <f t="shared" si="1"/>
        <v>38.049999999999997</v>
      </c>
      <c r="G26" s="81">
        <f t="shared" si="1"/>
        <v>40.67</v>
      </c>
      <c r="H26" s="81">
        <f t="shared" si="1"/>
        <v>40.330000000000005</v>
      </c>
      <c r="I26" s="81">
        <f t="shared" si="1"/>
        <v>41.35</v>
      </c>
      <c r="J26" s="81">
        <f t="shared" si="1"/>
        <v>43.41</v>
      </c>
      <c r="K26" s="81">
        <f t="shared" si="1"/>
        <v>39.369999999999997</v>
      </c>
      <c r="L26" s="81">
        <f t="shared" si="1"/>
        <v>38.230000000000004</v>
      </c>
      <c r="M26" s="81">
        <f t="shared" si="1"/>
        <v>37.340000000000003</v>
      </c>
      <c r="N26" s="81">
        <f t="shared" si="1"/>
        <v>37.71</v>
      </c>
      <c r="O26" s="81">
        <f t="shared" si="1"/>
        <v>36.450000000000003</v>
      </c>
      <c r="P26" s="81">
        <f t="shared" si="1"/>
        <v>38.92</v>
      </c>
      <c r="Q26" s="81">
        <f t="shared" si="1"/>
        <v>41.3</v>
      </c>
      <c r="R26" s="81">
        <f t="shared" si="1"/>
        <v>44.400000000000006</v>
      </c>
      <c r="T26" s="73" t="s">
        <v>682</v>
      </c>
    </row>
    <row r="27" spans="1:37">
      <c r="A27" t="s">
        <v>690</v>
      </c>
      <c r="C27" s="85">
        <f>C23/C26</f>
        <v>0.10551741673023139</v>
      </c>
      <c r="D27" s="85">
        <f t="shared" ref="D27:R27" si="2">D23/D26</f>
        <v>0.1112629852378349</v>
      </c>
      <c r="E27" s="85">
        <f t="shared" si="2"/>
        <v>0.10480793691172731</v>
      </c>
      <c r="F27" s="85">
        <f t="shared" si="2"/>
        <v>0.11169513797634692</v>
      </c>
      <c r="G27" s="85">
        <f t="shared" si="2"/>
        <v>0.1104007868207524</v>
      </c>
      <c r="H27" s="85">
        <f t="shared" si="2"/>
        <v>0.11133151500123976</v>
      </c>
      <c r="I27" s="85">
        <f t="shared" si="2"/>
        <v>0.11027811366384521</v>
      </c>
      <c r="J27" s="85">
        <f t="shared" si="2"/>
        <v>0.11448974890578208</v>
      </c>
      <c r="K27" s="85">
        <f t="shared" si="2"/>
        <v>0.1143002286004572</v>
      </c>
      <c r="L27" s="85">
        <f t="shared" si="2"/>
        <v>0.10541459586712006</v>
      </c>
      <c r="M27" s="85">
        <f t="shared" si="2"/>
        <v>0.10283877878950186</v>
      </c>
      <c r="N27" s="85">
        <f t="shared" si="2"/>
        <v>9.8382391938477851E-2</v>
      </c>
      <c r="O27" s="85">
        <f t="shared" si="2"/>
        <v>0.10288065843621398</v>
      </c>
      <c r="P27" s="85">
        <f t="shared" si="2"/>
        <v>0.10046248715313463</v>
      </c>
      <c r="Q27" s="85">
        <f t="shared" si="2"/>
        <v>9.4188861985472161E-2</v>
      </c>
      <c r="R27" s="85">
        <f t="shared" si="2"/>
        <v>9.4594594594594586E-2</v>
      </c>
      <c r="T27" s="75">
        <f>AVERAGE(I27:R27)</f>
        <v>0.10378304599345996</v>
      </c>
    </row>
    <row r="28" spans="1:37">
      <c r="T28" s="86" t="s">
        <v>691</v>
      </c>
    </row>
    <row r="29" spans="1:37">
      <c r="A29" s="87" t="s">
        <v>692</v>
      </c>
      <c r="T29" s="86"/>
    </row>
    <row r="30" spans="1:37">
      <c r="B30" s="83"/>
      <c r="C30" s="83">
        <v>2016</v>
      </c>
      <c r="D30" s="83">
        <v>2017</v>
      </c>
      <c r="E30" s="83">
        <v>2018</v>
      </c>
      <c r="F30" s="83">
        <v>2019</v>
      </c>
      <c r="G30" s="83">
        <v>2020</v>
      </c>
      <c r="H30" s="83">
        <v>2021</v>
      </c>
      <c r="I30" s="83">
        <v>2022</v>
      </c>
      <c r="J30" s="83">
        <v>2023</v>
      </c>
      <c r="K30" s="83">
        <v>2024</v>
      </c>
      <c r="L30" s="83">
        <v>2025</v>
      </c>
      <c r="M30" s="83">
        <v>2026</v>
      </c>
      <c r="N30" s="83">
        <v>2027</v>
      </c>
      <c r="O30" s="83">
        <v>2028</v>
      </c>
      <c r="P30" s="83">
        <v>2029</v>
      </c>
      <c r="Q30" s="83">
        <v>2030</v>
      </c>
      <c r="R30" s="83">
        <v>2031</v>
      </c>
      <c r="S30" s="83">
        <v>2032</v>
      </c>
      <c r="T30" s="83">
        <v>2033</v>
      </c>
      <c r="U30" s="83">
        <v>2034</v>
      </c>
      <c r="V30" s="83">
        <v>2035</v>
      </c>
      <c r="W30" s="83">
        <v>2036</v>
      </c>
      <c r="X30" s="83">
        <v>2037</v>
      </c>
      <c r="Y30" s="83">
        <v>2038</v>
      </c>
      <c r="Z30" s="83">
        <v>2039</v>
      </c>
      <c r="AA30" s="83">
        <v>2040</v>
      </c>
      <c r="AB30" s="83">
        <v>2041</v>
      </c>
      <c r="AC30" s="83">
        <v>2042</v>
      </c>
      <c r="AD30" s="83">
        <v>2043</v>
      </c>
      <c r="AE30" s="83">
        <v>2044</v>
      </c>
      <c r="AF30" s="83">
        <v>2045</v>
      </c>
      <c r="AG30" s="83">
        <v>2046</v>
      </c>
      <c r="AH30" s="83">
        <v>2047</v>
      </c>
      <c r="AI30" s="83">
        <v>2048</v>
      </c>
      <c r="AJ30" s="83">
        <v>2049</v>
      </c>
      <c r="AK30" s="83">
        <v>2050</v>
      </c>
    </row>
    <row r="31" spans="1:37">
      <c r="A31" t="s">
        <v>693</v>
      </c>
      <c r="B31" s="84"/>
      <c r="C31" s="84">
        <f t="shared" ref="C31:AK31" si="3">C19*$T$27</f>
        <v>8176658870016.7207</v>
      </c>
      <c r="D31" s="84">
        <f t="shared" si="3"/>
        <v>8319449224133.5576</v>
      </c>
      <c r="E31" s="84">
        <f t="shared" si="3"/>
        <v>8470951838575.7979</v>
      </c>
      <c r="F31" s="84">
        <f t="shared" si="3"/>
        <v>8630399817893.8096</v>
      </c>
      <c r="G31" s="84">
        <f t="shared" si="3"/>
        <v>8604236585386.582</v>
      </c>
      <c r="H31" s="84">
        <f t="shared" si="3"/>
        <v>8576742725490.4756</v>
      </c>
      <c r="I31" s="84">
        <f t="shared" si="3"/>
        <v>8547082695890.4326</v>
      </c>
      <c r="J31" s="84">
        <f t="shared" si="3"/>
        <v>8514203599217.7949</v>
      </c>
      <c r="K31" s="84">
        <f t="shared" si="3"/>
        <v>8477235068386.4453</v>
      </c>
      <c r="L31" s="84">
        <f t="shared" si="3"/>
        <v>8434851210064.4277</v>
      </c>
      <c r="M31" s="84">
        <f t="shared" si="3"/>
        <v>8385958577082.5566</v>
      </c>
      <c r="N31" s="84">
        <f t="shared" si="3"/>
        <v>8330572780918.5654</v>
      </c>
      <c r="O31" s="84">
        <f t="shared" si="3"/>
        <v>8266740262766.5293</v>
      </c>
      <c r="P31" s="84">
        <f t="shared" si="3"/>
        <v>8191323590413.832</v>
      </c>
      <c r="Q31" s="84">
        <f t="shared" si="3"/>
        <v>8105675966094.8779</v>
      </c>
      <c r="R31" s="84">
        <f t="shared" si="3"/>
        <v>7997697635317.668</v>
      </c>
      <c r="S31" s="84">
        <f t="shared" si="3"/>
        <v>7884376803430.6816</v>
      </c>
      <c r="T31" s="84">
        <f t="shared" si="3"/>
        <v>7764350019250.4043</v>
      </c>
      <c r="U31" s="84">
        <f t="shared" si="3"/>
        <v>7631764757845.2783</v>
      </c>
      <c r="V31" s="84">
        <f t="shared" si="3"/>
        <v>7495325938117.5195</v>
      </c>
      <c r="W31" s="84">
        <f t="shared" si="3"/>
        <v>7363305612651.2051</v>
      </c>
      <c r="X31" s="84">
        <f t="shared" si="3"/>
        <v>7222954837970.0791</v>
      </c>
      <c r="Y31" s="84">
        <f t="shared" si="3"/>
        <v>7073901518160.7939</v>
      </c>
      <c r="Z31" s="84">
        <f t="shared" si="3"/>
        <v>6914556241193.6445</v>
      </c>
      <c r="AA31" s="84">
        <f t="shared" si="3"/>
        <v>6744456735819.8965</v>
      </c>
      <c r="AB31" s="84">
        <f t="shared" si="3"/>
        <v>6564954939709.2129</v>
      </c>
      <c r="AC31" s="84">
        <f t="shared" si="3"/>
        <v>6375632388975.0342</v>
      </c>
      <c r="AD31" s="84">
        <f t="shared" si="3"/>
        <v>6176485199265.918</v>
      </c>
      <c r="AE31" s="84">
        <f t="shared" si="3"/>
        <v>5967524696434.3369</v>
      </c>
      <c r="AF31" s="84">
        <f t="shared" si="3"/>
        <v>5748612450563.0078</v>
      </c>
      <c r="AG31" s="84">
        <f t="shared" si="3"/>
        <v>5519620640689.4658</v>
      </c>
      <c r="AH31" s="84">
        <f t="shared" si="3"/>
        <v>5280724793635.9531</v>
      </c>
      <c r="AI31" s="84">
        <f t="shared" si="3"/>
        <v>5032049838772.6689</v>
      </c>
      <c r="AJ31" s="84">
        <f t="shared" si="3"/>
        <v>4773550604443.3838</v>
      </c>
      <c r="AK31" s="84">
        <f t="shared" si="3"/>
        <v>4504843446867.7314</v>
      </c>
    </row>
    <row r="32" spans="1:37">
      <c r="B32" s="79"/>
      <c r="C32" s="79"/>
      <c r="D32" s="79"/>
      <c r="E32" s="79"/>
      <c r="F32" s="79"/>
      <c r="G32" s="79"/>
      <c r="H32" s="79"/>
      <c r="I32" s="79"/>
      <c r="J32" s="79"/>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row>
    <row r="33" spans="1:38">
      <c r="A33" t="s">
        <v>694</v>
      </c>
      <c r="B33" s="79"/>
      <c r="C33" s="79"/>
      <c r="D33" s="79"/>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row>
    <row r="34" spans="1:38">
      <c r="A34" s="1" t="s">
        <v>624</v>
      </c>
      <c r="B34" s="74">
        <v>2015</v>
      </c>
      <c r="C34" s="74">
        <v>2016</v>
      </c>
      <c r="D34" s="74">
        <v>2017</v>
      </c>
      <c r="E34" s="74">
        <v>2018</v>
      </c>
      <c r="F34" s="74">
        <v>2019</v>
      </c>
      <c r="G34" s="74">
        <v>2020</v>
      </c>
      <c r="H34" s="74">
        <v>2021</v>
      </c>
      <c r="I34" s="74">
        <v>2022</v>
      </c>
      <c r="J34" s="74">
        <v>2023</v>
      </c>
      <c r="K34" s="74">
        <v>2024</v>
      </c>
      <c r="L34" s="74">
        <v>2025</v>
      </c>
      <c r="M34" s="74">
        <v>2026</v>
      </c>
      <c r="N34" s="74">
        <v>2027</v>
      </c>
      <c r="O34" s="74">
        <v>2028</v>
      </c>
      <c r="P34" s="74">
        <v>2029</v>
      </c>
      <c r="Q34" s="74">
        <v>2030</v>
      </c>
      <c r="R34" s="74">
        <v>2031</v>
      </c>
      <c r="S34" s="74">
        <v>2032</v>
      </c>
      <c r="T34" s="74">
        <v>2033</v>
      </c>
      <c r="U34" s="74">
        <v>2034</v>
      </c>
      <c r="V34" s="74">
        <v>2035</v>
      </c>
      <c r="W34" s="74">
        <v>2036</v>
      </c>
      <c r="X34" s="74">
        <v>2037</v>
      </c>
      <c r="Y34" s="74">
        <v>2038</v>
      </c>
      <c r="Z34" s="74">
        <v>2039</v>
      </c>
      <c r="AA34" s="74">
        <v>2040</v>
      </c>
      <c r="AB34" s="74">
        <v>2041</v>
      </c>
      <c r="AC34" s="74">
        <v>2042</v>
      </c>
      <c r="AD34" s="74">
        <v>2043</v>
      </c>
      <c r="AE34" s="74">
        <v>2044</v>
      </c>
      <c r="AF34" s="74">
        <v>2045</v>
      </c>
      <c r="AG34" s="74">
        <v>2046</v>
      </c>
      <c r="AH34" s="74">
        <v>2047</v>
      </c>
      <c r="AI34" s="74">
        <v>2048</v>
      </c>
      <c r="AJ34" s="74">
        <v>2049</v>
      </c>
      <c r="AK34" s="74">
        <v>2050</v>
      </c>
    </row>
    <row r="35" spans="1:38">
      <c r="A35" s="88" t="s">
        <v>189</v>
      </c>
      <c r="B35" s="74"/>
      <c r="C35" s="74"/>
      <c r="D35" s="74"/>
      <c r="E35" s="74"/>
      <c r="F35" s="74"/>
      <c r="G35" s="74"/>
      <c r="H35" s="74"/>
      <c r="I35" s="74"/>
      <c r="J35" s="74"/>
      <c r="K35" s="74"/>
      <c r="L35" s="74"/>
      <c r="M35" s="74"/>
      <c r="N35" s="74"/>
      <c r="O35" s="74"/>
      <c r="P35" s="74"/>
      <c r="Q35" s="74"/>
      <c r="R35" s="74"/>
      <c r="S35" s="74"/>
      <c r="T35" s="74"/>
      <c r="U35" s="74"/>
      <c r="V35" s="74"/>
      <c r="W35" s="74"/>
      <c r="X35" s="74"/>
      <c r="Y35" s="74"/>
      <c r="Z35" s="74"/>
      <c r="AA35" s="74"/>
      <c r="AB35" s="74"/>
      <c r="AC35" s="74"/>
      <c r="AD35" s="74"/>
      <c r="AE35" s="74"/>
      <c r="AF35" s="74"/>
      <c r="AG35" s="74"/>
      <c r="AH35" s="74"/>
      <c r="AI35" s="74"/>
      <c r="AJ35" s="74"/>
      <c r="AK35" s="74"/>
    </row>
    <row r="36" spans="1:38" ht="30">
      <c r="A36" s="88" t="s">
        <v>187</v>
      </c>
      <c r="B36" s="77">
        <v>71.782730000000001</v>
      </c>
      <c r="C36" s="77">
        <v>73.248054999999994</v>
      </c>
      <c r="D36" s="77">
        <v>73.513015999999993</v>
      </c>
      <c r="E36" s="77">
        <v>73.778769999999994</v>
      </c>
      <c r="F36" s="77">
        <v>74.032425000000003</v>
      </c>
      <c r="G36" s="77">
        <v>74.281836999999996</v>
      </c>
      <c r="H36" s="77">
        <v>74.525870999999995</v>
      </c>
      <c r="I36" s="77">
        <v>74.774673000000007</v>
      </c>
      <c r="J36" s="77">
        <v>75.041725</v>
      </c>
      <c r="K36" s="77">
        <v>75.319344000000001</v>
      </c>
      <c r="L36" s="77">
        <v>75.594109000000003</v>
      </c>
      <c r="M36" s="77">
        <v>75.905495000000002</v>
      </c>
      <c r="N36" s="77">
        <v>76.255684000000002</v>
      </c>
      <c r="O36" s="77">
        <v>76.642432999999997</v>
      </c>
      <c r="P36" s="77">
        <v>77.050819000000004</v>
      </c>
      <c r="Q36" s="77">
        <v>77.452538000000004</v>
      </c>
      <c r="R36" s="77">
        <v>77.851044000000002</v>
      </c>
      <c r="S36" s="77">
        <v>78.267380000000003</v>
      </c>
      <c r="T36" s="77">
        <v>78.693787</v>
      </c>
      <c r="U36" s="77">
        <v>79.122512999999998</v>
      </c>
      <c r="V36" s="77">
        <v>79.552277000000004</v>
      </c>
      <c r="W36" s="77">
        <v>79.975493999999998</v>
      </c>
      <c r="X36" s="77">
        <v>80.420631</v>
      </c>
      <c r="Y36" s="77">
        <v>80.865234000000001</v>
      </c>
      <c r="Z36" s="77">
        <v>81.328896</v>
      </c>
      <c r="AA36" s="77">
        <v>81.805831999999995</v>
      </c>
      <c r="AB36" s="77">
        <v>82.270409000000001</v>
      </c>
      <c r="AC36" s="77">
        <v>82.716735999999997</v>
      </c>
      <c r="AD36" s="77">
        <v>83.150734</v>
      </c>
      <c r="AE36" s="77">
        <v>83.565453000000005</v>
      </c>
      <c r="AF36" s="77">
        <v>83.969909999999999</v>
      </c>
      <c r="AG36" s="77">
        <v>84.359947000000005</v>
      </c>
      <c r="AH36" s="77">
        <v>84.746596999999994</v>
      </c>
      <c r="AI36" s="77">
        <v>85.126571999999996</v>
      </c>
      <c r="AJ36" s="77">
        <v>85.507430999999997</v>
      </c>
      <c r="AK36" s="77">
        <v>85.890998999999994</v>
      </c>
    </row>
    <row r="37" spans="1:38" ht="30">
      <c r="A37" s="88" t="s">
        <v>185</v>
      </c>
      <c r="B37" s="77">
        <v>63.851233999999998</v>
      </c>
      <c r="C37" s="77">
        <v>71.082053999999999</v>
      </c>
      <c r="D37" s="77">
        <v>71.334525999999997</v>
      </c>
      <c r="E37" s="77">
        <v>71.620902999999998</v>
      </c>
      <c r="F37" s="77">
        <v>71.951637000000005</v>
      </c>
      <c r="G37" s="77">
        <v>72.251755000000003</v>
      </c>
      <c r="H37" s="77">
        <v>72.565551999999997</v>
      </c>
      <c r="I37" s="77">
        <v>72.917343000000002</v>
      </c>
      <c r="J37" s="77">
        <v>73.279404</v>
      </c>
      <c r="K37" s="77">
        <v>73.669983000000002</v>
      </c>
      <c r="L37" s="77">
        <v>74.053237999999993</v>
      </c>
      <c r="M37" s="77">
        <v>74.441909999999993</v>
      </c>
      <c r="N37" s="77">
        <v>74.845894000000001</v>
      </c>
      <c r="O37" s="77">
        <v>75.269165000000001</v>
      </c>
      <c r="P37" s="77">
        <v>75.708091999999994</v>
      </c>
      <c r="Q37" s="77">
        <v>76.148833999999994</v>
      </c>
      <c r="R37" s="77">
        <v>76.612212999999997</v>
      </c>
      <c r="S37" s="77">
        <v>77.069587999999996</v>
      </c>
      <c r="T37" s="77">
        <v>77.506218000000004</v>
      </c>
      <c r="U37" s="77">
        <v>77.909096000000005</v>
      </c>
      <c r="V37" s="77">
        <v>78.313537999999994</v>
      </c>
      <c r="W37" s="77">
        <v>78.726639000000006</v>
      </c>
      <c r="X37" s="77">
        <v>79.148482999999999</v>
      </c>
      <c r="Y37" s="77">
        <v>79.579369</v>
      </c>
      <c r="Z37" s="77">
        <v>79.997757000000007</v>
      </c>
      <c r="AA37" s="77">
        <v>80.446433999999996</v>
      </c>
      <c r="AB37" s="77">
        <v>80.914116000000007</v>
      </c>
      <c r="AC37" s="77">
        <v>81.401024000000007</v>
      </c>
      <c r="AD37" s="77">
        <v>81.905556000000004</v>
      </c>
      <c r="AE37" s="77">
        <v>82.381737000000001</v>
      </c>
      <c r="AF37" s="77">
        <v>82.842087000000006</v>
      </c>
      <c r="AG37" s="77">
        <v>83.289696000000006</v>
      </c>
      <c r="AH37" s="77">
        <v>83.720107999999996</v>
      </c>
      <c r="AI37" s="77">
        <v>84.137366999999998</v>
      </c>
      <c r="AJ37" s="77">
        <v>84.536415000000005</v>
      </c>
      <c r="AK37" s="77">
        <v>84.94632</v>
      </c>
    </row>
    <row r="38" spans="1:38" ht="30">
      <c r="A38" s="88" t="s">
        <v>183</v>
      </c>
      <c r="B38" s="77">
        <v>46.402397000000001</v>
      </c>
      <c r="C38" s="77">
        <v>46.452396</v>
      </c>
      <c r="D38" s="77">
        <v>46.624107000000002</v>
      </c>
      <c r="E38" s="77">
        <v>46.791182999999997</v>
      </c>
      <c r="F38" s="77">
        <v>46.943061999999998</v>
      </c>
      <c r="G38" s="77">
        <v>47.081203000000002</v>
      </c>
      <c r="H38" s="77">
        <v>47.236697999999997</v>
      </c>
      <c r="I38" s="77">
        <v>47.412457000000003</v>
      </c>
      <c r="J38" s="77">
        <v>47.627872000000004</v>
      </c>
      <c r="K38" s="77">
        <v>47.814177999999998</v>
      </c>
      <c r="L38" s="77">
        <v>48.008826999999997</v>
      </c>
      <c r="M38" s="77">
        <v>48.250061000000002</v>
      </c>
      <c r="N38" s="77">
        <v>48.493792999999997</v>
      </c>
      <c r="O38" s="77">
        <v>48.738678</v>
      </c>
      <c r="P38" s="77">
        <v>49.003723000000001</v>
      </c>
      <c r="Q38" s="77">
        <v>49.270332000000003</v>
      </c>
      <c r="R38" s="77">
        <v>49.523479000000002</v>
      </c>
      <c r="S38" s="77">
        <v>49.790379000000001</v>
      </c>
      <c r="T38" s="77">
        <v>50.088248999999998</v>
      </c>
      <c r="U38" s="77">
        <v>50.372520000000002</v>
      </c>
      <c r="V38" s="77">
        <v>50.636958999999997</v>
      </c>
      <c r="W38" s="77">
        <v>50.906818000000001</v>
      </c>
      <c r="X38" s="77">
        <v>51.181736000000001</v>
      </c>
      <c r="Y38" s="77">
        <v>51.441581999999997</v>
      </c>
      <c r="Z38" s="77">
        <v>51.707500000000003</v>
      </c>
      <c r="AA38" s="77">
        <v>51.982318999999997</v>
      </c>
      <c r="AB38" s="77">
        <v>52.258892000000003</v>
      </c>
      <c r="AC38" s="77">
        <v>52.534354999999998</v>
      </c>
      <c r="AD38" s="77">
        <v>52.818824999999997</v>
      </c>
      <c r="AE38" s="77">
        <v>53.102924000000002</v>
      </c>
      <c r="AF38" s="77">
        <v>53.381691000000004</v>
      </c>
      <c r="AG38" s="77">
        <v>53.657482000000002</v>
      </c>
      <c r="AH38" s="77">
        <v>53.929878000000002</v>
      </c>
      <c r="AI38" s="77">
        <v>54.195847000000001</v>
      </c>
      <c r="AJ38" s="77">
        <v>54.459147999999999</v>
      </c>
      <c r="AK38" s="77">
        <v>54.721156999999998</v>
      </c>
    </row>
    <row r="39" spans="1:38" s="92" customFormat="1" ht="15" customHeight="1">
      <c r="A39" s="89" t="s">
        <v>181</v>
      </c>
      <c r="B39" s="90">
        <v>66.679198999999997</v>
      </c>
      <c r="C39" s="90">
        <v>66.679198999999997</v>
      </c>
      <c r="D39" s="90">
        <v>66.924819999999997</v>
      </c>
      <c r="E39" s="90">
        <v>67.177986000000004</v>
      </c>
      <c r="F39" s="90">
        <v>67.431572000000003</v>
      </c>
      <c r="G39" s="90">
        <v>67.672531000000006</v>
      </c>
      <c r="H39" s="90">
        <v>67.917373999999995</v>
      </c>
      <c r="I39" s="90">
        <v>68.178534999999997</v>
      </c>
      <c r="J39" s="90">
        <v>68.460944999999995</v>
      </c>
      <c r="K39" s="90">
        <v>68.750534000000002</v>
      </c>
      <c r="L39" s="90">
        <v>69.038612000000001</v>
      </c>
      <c r="M39" s="90">
        <v>69.358635000000007</v>
      </c>
      <c r="N39" s="90">
        <v>69.705237999999994</v>
      </c>
      <c r="O39" s="90">
        <v>70.077826999999999</v>
      </c>
      <c r="P39" s="90">
        <v>70.470832999999999</v>
      </c>
      <c r="Q39" s="90">
        <v>70.860847000000007</v>
      </c>
      <c r="R39" s="90">
        <v>71.252112999999994</v>
      </c>
      <c r="S39" s="90">
        <v>71.654953000000006</v>
      </c>
      <c r="T39" s="90">
        <v>72.064812000000003</v>
      </c>
      <c r="U39" s="90">
        <v>72.464607000000001</v>
      </c>
      <c r="V39" s="90">
        <v>72.861289999999997</v>
      </c>
      <c r="W39" s="90">
        <v>73.257689999999997</v>
      </c>
      <c r="X39" s="90">
        <v>73.669623999999999</v>
      </c>
      <c r="Y39" s="90">
        <v>74.080185</v>
      </c>
      <c r="Z39" s="90">
        <v>74.499251999999998</v>
      </c>
      <c r="AA39" s="90">
        <v>74.935410000000005</v>
      </c>
      <c r="AB39" s="90">
        <v>75.382537999999997</v>
      </c>
      <c r="AC39" s="90">
        <v>75.824759999999998</v>
      </c>
      <c r="AD39" s="90">
        <v>76.267089999999996</v>
      </c>
      <c r="AE39" s="90">
        <v>76.691451999999998</v>
      </c>
      <c r="AF39" s="90">
        <v>77.105118000000004</v>
      </c>
      <c r="AG39" s="90">
        <v>77.507118000000006</v>
      </c>
      <c r="AH39" s="90">
        <v>77.902068999999997</v>
      </c>
      <c r="AI39" s="90">
        <v>78.288666000000006</v>
      </c>
      <c r="AJ39" s="90">
        <v>78.670440999999997</v>
      </c>
      <c r="AK39" s="90">
        <v>79.056579999999997</v>
      </c>
      <c r="AL39" s="91"/>
    </row>
    <row r="41" spans="1:38">
      <c r="A41" s="58" t="s">
        <v>695</v>
      </c>
    </row>
    <row r="42" spans="1:38">
      <c r="A42" s="1" t="s">
        <v>624</v>
      </c>
      <c r="B42" s="1"/>
      <c r="C42" s="74">
        <v>2016</v>
      </c>
      <c r="D42" s="74">
        <v>2017</v>
      </c>
      <c r="E42" s="74">
        <v>2018</v>
      </c>
      <c r="F42" s="74">
        <v>2019</v>
      </c>
      <c r="G42" s="74">
        <v>2020</v>
      </c>
      <c r="H42" s="74">
        <v>2021</v>
      </c>
      <c r="I42" s="74">
        <v>2022</v>
      </c>
      <c r="J42" s="74">
        <v>2023</v>
      </c>
      <c r="K42" s="74">
        <v>2024</v>
      </c>
      <c r="L42" s="74">
        <v>2025</v>
      </c>
      <c r="M42" s="74">
        <v>2026</v>
      </c>
      <c r="N42" s="74">
        <v>2027</v>
      </c>
      <c r="O42" s="74">
        <v>2028</v>
      </c>
      <c r="P42" s="74">
        <v>2029</v>
      </c>
      <c r="Q42" s="74">
        <v>2030</v>
      </c>
      <c r="R42" s="74">
        <v>2031</v>
      </c>
      <c r="S42" s="74">
        <v>2032</v>
      </c>
      <c r="T42" s="74">
        <v>2033</v>
      </c>
      <c r="U42" s="74">
        <v>2034</v>
      </c>
      <c r="V42" s="74">
        <v>2035</v>
      </c>
      <c r="W42" s="74">
        <v>2036</v>
      </c>
      <c r="X42" s="74">
        <v>2037</v>
      </c>
      <c r="Y42" s="74">
        <v>2038</v>
      </c>
      <c r="Z42" s="74">
        <v>2039</v>
      </c>
      <c r="AA42" s="74">
        <v>2040</v>
      </c>
      <c r="AB42" s="74">
        <v>2041</v>
      </c>
      <c r="AC42" s="74">
        <v>2042</v>
      </c>
      <c r="AD42" s="74">
        <v>2043</v>
      </c>
      <c r="AE42" s="74">
        <v>2044</v>
      </c>
      <c r="AF42" s="74">
        <v>2045</v>
      </c>
      <c r="AG42" s="74">
        <v>2046</v>
      </c>
      <c r="AH42" s="74">
        <v>2047</v>
      </c>
      <c r="AI42" s="74">
        <v>2048</v>
      </c>
      <c r="AJ42" s="74">
        <v>2049</v>
      </c>
      <c r="AK42" s="74">
        <v>2050</v>
      </c>
    </row>
    <row r="43" spans="1:38" s="1" customFormat="1">
      <c r="A43" s="1" t="s">
        <v>696</v>
      </c>
      <c r="C43" s="74">
        <v>4.8938430261690022E-4</v>
      </c>
      <c r="D43" s="74">
        <v>4.9094930125429513E-4</v>
      </c>
      <c r="E43" s="74">
        <v>4.9015296740417727E-4</v>
      </c>
      <c r="F43" s="74">
        <v>4.9002718091810653E-4</v>
      </c>
      <c r="G43" s="74">
        <v>4.8834101036056721E-4</v>
      </c>
      <c r="H43" s="74">
        <v>4.9090237763877006E-4</v>
      </c>
      <c r="I43" s="74">
        <v>4.9363046291435334E-4</v>
      </c>
      <c r="J43" s="74">
        <v>4.9672649529711762E-4</v>
      </c>
      <c r="K43" s="74">
        <v>4.9947333327800606E-4</v>
      </c>
      <c r="L43" s="74">
        <v>4.9860284908454942E-4</v>
      </c>
      <c r="M43" s="74">
        <v>5.0509516951304531E-4</v>
      </c>
      <c r="N43" s="74">
        <v>5.1111486363204968E-4</v>
      </c>
      <c r="O43" s="74">
        <v>5.1673029777952518E-4</v>
      </c>
      <c r="P43" s="74">
        <v>5.2282136013801731E-4</v>
      </c>
      <c r="Q43" s="74">
        <v>5.2228596870227014E-4</v>
      </c>
      <c r="R43" s="74">
        <v>5.2401908262655471E-4</v>
      </c>
      <c r="S43" s="74">
        <v>5.2592756691333229E-4</v>
      </c>
      <c r="T43" s="74">
        <v>5.2768400306400917E-4</v>
      </c>
      <c r="U43" s="74">
        <v>5.2963858756094957E-4</v>
      </c>
      <c r="V43" s="74">
        <v>5.2942012565335367E-4</v>
      </c>
      <c r="W43" s="74">
        <v>5.321825005171585E-4</v>
      </c>
      <c r="X43" s="74">
        <v>5.350729399397862E-4</v>
      </c>
      <c r="Y43" s="74">
        <v>5.3786332353936118E-4</v>
      </c>
      <c r="Z43" s="74">
        <v>5.4122807042697376E-4</v>
      </c>
      <c r="AA43" s="74">
        <v>5.4455621221172342E-4</v>
      </c>
      <c r="AB43" s="74">
        <v>5.4520785765841285E-4</v>
      </c>
      <c r="AC43" s="74">
        <v>5.459579686104989E-4</v>
      </c>
      <c r="AD43" s="74">
        <v>5.4692249930916989E-4</v>
      </c>
      <c r="AE43" s="74">
        <v>5.4801489640566865E-4</v>
      </c>
      <c r="AF43" s="74">
        <v>5.491957886646434E-4</v>
      </c>
      <c r="AG43" s="74">
        <v>5.5056728760386972E-4</v>
      </c>
      <c r="AH43" s="74">
        <v>5.5240032033148354E-4</v>
      </c>
      <c r="AI43" s="74">
        <v>5.5415876378105394E-4</v>
      </c>
      <c r="AJ43" s="74">
        <v>5.5634339401094989E-4</v>
      </c>
      <c r="AK43" s="74">
        <v>5.5873855928610097E-4</v>
      </c>
    </row>
    <row r="44" spans="1:38">
      <c r="C44" s="79"/>
      <c r="D44" s="79"/>
      <c r="E44" s="79"/>
      <c r="F44" s="79"/>
      <c r="G44" s="79"/>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row>
    <row r="45" spans="1:38">
      <c r="A45" t="s">
        <v>697</v>
      </c>
      <c r="C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row>
    <row r="46" spans="1:38" s="58" customFormat="1">
      <c r="A46" s="58" t="s">
        <v>624</v>
      </c>
      <c r="C46" s="83">
        <v>2016</v>
      </c>
      <c r="D46" s="83">
        <v>2017</v>
      </c>
      <c r="E46" s="83">
        <v>2018</v>
      </c>
      <c r="F46" s="83">
        <v>2019</v>
      </c>
      <c r="G46" s="83">
        <v>2020</v>
      </c>
      <c r="H46" s="83">
        <v>2021</v>
      </c>
      <c r="I46" s="83">
        <v>2022</v>
      </c>
      <c r="J46" s="83">
        <v>2023</v>
      </c>
      <c r="K46" s="83">
        <v>2024</v>
      </c>
      <c r="L46" s="83">
        <v>2025</v>
      </c>
      <c r="M46" s="83">
        <v>2026</v>
      </c>
      <c r="N46" s="83">
        <v>2027</v>
      </c>
      <c r="O46" s="83">
        <v>2028</v>
      </c>
      <c r="P46" s="83">
        <v>2029</v>
      </c>
      <c r="Q46" s="83">
        <v>2030</v>
      </c>
      <c r="R46" s="83">
        <v>2031</v>
      </c>
      <c r="S46" s="83">
        <v>2032</v>
      </c>
      <c r="T46" s="83">
        <v>2033</v>
      </c>
      <c r="U46" s="83">
        <v>2034</v>
      </c>
      <c r="V46" s="83">
        <v>2035</v>
      </c>
      <c r="W46" s="83">
        <v>2036</v>
      </c>
      <c r="X46" s="83">
        <v>2037</v>
      </c>
      <c r="Y46" s="83">
        <v>2038</v>
      </c>
      <c r="Z46" s="83">
        <v>2039</v>
      </c>
      <c r="AA46" s="83">
        <v>2040</v>
      </c>
      <c r="AB46" s="83">
        <v>2041</v>
      </c>
      <c r="AC46" s="83">
        <v>2042</v>
      </c>
      <c r="AD46" s="83">
        <v>2043</v>
      </c>
      <c r="AE46" s="83">
        <v>2044</v>
      </c>
      <c r="AF46" s="83">
        <v>2045</v>
      </c>
      <c r="AG46" s="83">
        <v>2046</v>
      </c>
      <c r="AH46" s="83">
        <v>2047</v>
      </c>
      <c r="AI46" s="83">
        <v>2048</v>
      </c>
      <c r="AJ46" s="83">
        <v>2049</v>
      </c>
      <c r="AK46" s="83">
        <v>2050</v>
      </c>
    </row>
    <row r="47" spans="1:38" s="58" customFormat="1">
      <c r="A47" s="58" t="s">
        <v>696</v>
      </c>
      <c r="C47" s="83">
        <f>C36/C39*C43</f>
        <v>5.3759566479224424E-4</v>
      </c>
      <c r="D47" s="83">
        <f t="shared" ref="D47:AK47" si="4">D36/D39*D43</f>
        <v>5.3927920670232381E-4</v>
      </c>
      <c r="E47" s="83">
        <f t="shared" si="4"/>
        <v>5.3831448663748695E-4</v>
      </c>
      <c r="F47" s="83">
        <f t="shared" si="4"/>
        <v>5.3799577027925671E-4</v>
      </c>
      <c r="G47" s="83">
        <f t="shared" si="4"/>
        <v>5.3603532771692784E-4</v>
      </c>
      <c r="H47" s="83">
        <f t="shared" si="4"/>
        <v>5.386681656670098E-4</v>
      </c>
      <c r="I47" s="83">
        <f t="shared" si="4"/>
        <v>5.4138823087441525E-4</v>
      </c>
      <c r="J47" s="83">
        <f t="shared" si="4"/>
        <v>5.4447412404693069E-4</v>
      </c>
      <c r="K47" s="83">
        <f t="shared" si="4"/>
        <v>5.4719580516993202E-4</v>
      </c>
      <c r="L47" s="83">
        <f t="shared" si="4"/>
        <v>5.4594721749921598E-4</v>
      </c>
      <c r="M47" s="83">
        <f t="shared" si="4"/>
        <v>5.5277181945689402E-4</v>
      </c>
      <c r="N47" s="83">
        <f t="shared" si="4"/>
        <v>5.5914612225882758E-4</v>
      </c>
      <c r="O47" s="83">
        <f t="shared" si="4"/>
        <v>5.6513549181023124E-4</v>
      </c>
      <c r="P47" s="83">
        <f t="shared" si="4"/>
        <v>5.7163811288179589E-4</v>
      </c>
      <c r="Q47" s="83">
        <f t="shared" si="4"/>
        <v>5.7087059427584014E-4</v>
      </c>
      <c r="R47" s="83">
        <f t="shared" si="4"/>
        <v>5.7255049626948678E-4</v>
      </c>
      <c r="S47" s="83">
        <f t="shared" si="4"/>
        <v>5.744609550170412E-4</v>
      </c>
      <c r="T47" s="83">
        <f t="shared" si="4"/>
        <v>5.7622369902840358E-4</v>
      </c>
      <c r="U47" s="83">
        <f t="shared" si="4"/>
        <v>5.7830074245200657E-4</v>
      </c>
      <c r="V47" s="83">
        <f t="shared" si="4"/>
        <v>5.780377548263337E-4</v>
      </c>
      <c r="W47" s="83">
        <f t="shared" si="4"/>
        <v>5.8098417213285061E-4</v>
      </c>
      <c r="X47" s="83">
        <f t="shared" si="4"/>
        <v>5.8410646240006207E-4</v>
      </c>
      <c r="Y47" s="83">
        <f t="shared" si="4"/>
        <v>5.8712655102073727E-4</v>
      </c>
      <c r="Z47" s="83">
        <f t="shared" si="4"/>
        <v>5.908446094470321E-4</v>
      </c>
      <c r="AA47" s="83">
        <f t="shared" si="4"/>
        <v>5.9448362277257963E-4</v>
      </c>
      <c r="AB47" s="83">
        <f t="shared" si="4"/>
        <v>5.9502471831833796E-4</v>
      </c>
      <c r="AC47" s="83">
        <f t="shared" si="4"/>
        <v>5.9558198610389177E-4</v>
      </c>
      <c r="AD47" s="83">
        <f t="shared" si="4"/>
        <v>5.9628612103427528E-4</v>
      </c>
      <c r="AE47" s="83">
        <f t="shared" si="4"/>
        <v>5.9713451596780009E-4</v>
      </c>
      <c r="AF47" s="83">
        <f t="shared" si="4"/>
        <v>5.9809156827370547E-4</v>
      </c>
      <c r="AG47" s="83">
        <f t="shared" si="4"/>
        <v>5.9924595831567637E-4</v>
      </c>
      <c r="AH47" s="83">
        <f t="shared" si="4"/>
        <v>6.0093458274905562E-4</v>
      </c>
      <c r="AI47" s="83">
        <f t="shared" si="4"/>
        <v>6.0256022122587803E-4</v>
      </c>
      <c r="AJ47" s="83">
        <f t="shared" si="4"/>
        <v>6.0469337366110749E-4</v>
      </c>
      <c r="AK47" s="83">
        <f t="shared" si="4"/>
        <v>6.0704134983962049E-4</v>
      </c>
    </row>
    <row r="48" spans="1:38">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row>
    <row r="49" spans="1:38">
      <c r="A49" t="s">
        <v>698</v>
      </c>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row>
    <row r="50" spans="1:38" s="1" customFormat="1">
      <c r="C50" s="74">
        <v>2016</v>
      </c>
      <c r="D50" s="74">
        <v>2017</v>
      </c>
      <c r="E50" s="74">
        <v>2018</v>
      </c>
      <c r="F50" s="74">
        <v>2019</v>
      </c>
      <c r="G50" s="74">
        <v>2020</v>
      </c>
      <c r="H50" s="74">
        <v>2021</v>
      </c>
      <c r="I50" s="74">
        <v>2022</v>
      </c>
      <c r="J50" s="74">
        <v>2023</v>
      </c>
      <c r="K50" s="74">
        <v>2024</v>
      </c>
      <c r="L50" s="74">
        <v>2025</v>
      </c>
      <c r="M50" s="74">
        <v>2026</v>
      </c>
      <c r="N50" s="74">
        <v>2027</v>
      </c>
      <c r="O50" s="74">
        <v>2028</v>
      </c>
      <c r="P50" s="74">
        <v>2029</v>
      </c>
      <c r="Q50" s="74">
        <v>2030</v>
      </c>
      <c r="R50" s="74">
        <v>2031</v>
      </c>
      <c r="S50" s="74">
        <v>2032</v>
      </c>
      <c r="T50" s="74">
        <v>2033</v>
      </c>
      <c r="U50" s="74">
        <v>2034</v>
      </c>
      <c r="V50" s="74">
        <v>2035</v>
      </c>
      <c r="W50" s="74">
        <v>2036</v>
      </c>
      <c r="X50" s="74">
        <v>2037</v>
      </c>
      <c r="Y50" s="74">
        <v>2038</v>
      </c>
      <c r="Z50" s="74">
        <v>2039</v>
      </c>
      <c r="AA50" s="74">
        <v>2040</v>
      </c>
      <c r="AB50" s="74">
        <v>2041</v>
      </c>
      <c r="AC50" s="74">
        <v>2042</v>
      </c>
      <c r="AD50" s="74">
        <v>2043</v>
      </c>
      <c r="AE50" s="74">
        <v>2044</v>
      </c>
      <c r="AF50" s="74">
        <v>2045</v>
      </c>
      <c r="AG50" s="74">
        <v>2046</v>
      </c>
      <c r="AH50" s="74">
        <v>2047</v>
      </c>
      <c r="AI50" s="74">
        <v>2048</v>
      </c>
      <c r="AJ50" s="74">
        <v>2049</v>
      </c>
      <c r="AK50" s="74">
        <v>2050</v>
      </c>
    </row>
    <row r="51" spans="1:38" s="1" customFormat="1">
      <c r="A51" s="1" t="s">
        <v>699</v>
      </c>
      <c r="C51" s="74">
        <v>0.86032459290427943</v>
      </c>
      <c r="D51" s="74">
        <f>C51</f>
        <v>0.86032459290427943</v>
      </c>
      <c r="E51" s="74">
        <f t="shared" ref="E51:AK51" si="5">D51</f>
        <v>0.86032459290427943</v>
      </c>
      <c r="F51" s="74">
        <f t="shared" si="5"/>
        <v>0.86032459290427943</v>
      </c>
      <c r="G51" s="74">
        <f t="shared" si="5"/>
        <v>0.86032459290427943</v>
      </c>
      <c r="H51" s="74">
        <f t="shared" si="5"/>
        <v>0.86032459290427943</v>
      </c>
      <c r="I51" s="74">
        <f t="shared" si="5"/>
        <v>0.86032459290427943</v>
      </c>
      <c r="J51" s="74">
        <f t="shared" si="5"/>
        <v>0.86032459290427943</v>
      </c>
      <c r="K51" s="74">
        <f t="shared" si="5"/>
        <v>0.86032459290427943</v>
      </c>
      <c r="L51" s="74">
        <f t="shared" si="5"/>
        <v>0.86032459290427943</v>
      </c>
      <c r="M51" s="74">
        <f t="shared" si="5"/>
        <v>0.86032459290427943</v>
      </c>
      <c r="N51" s="74">
        <f t="shared" si="5"/>
        <v>0.86032459290427943</v>
      </c>
      <c r="O51" s="74">
        <f t="shared" si="5"/>
        <v>0.86032459290427943</v>
      </c>
      <c r="P51" s="74">
        <f t="shared" si="5"/>
        <v>0.86032459290427943</v>
      </c>
      <c r="Q51" s="74">
        <f t="shared" si="5"/>
        <v>0.86032459290427943</v>
      </c>
      <c r="R51" s="74">
        <f t="shared" si="5"/>
        <v>0.86032459290427943</v>
      </c>
      <c r="S51" s="74">
        <f t="shared" si="5"/>
        <v>0.86032459290427943</v>
      </c>
      <c r="T51" s="74">
        <f t="shared" si="5"/>
        <v>0.86032459290427943</v>
      </c>
      <c r="U51" s="74">
        <f t="shared" si="5"/>
        <v>0.86032459290427943</v>
      </c>
      <c r="V51" s="74">
        <f t="shared" si="5"/>
        <v>0.86032459290427943</v>
      </c>
      <c r="W51" s="74">
        <f t="shared" si="5"/>
        <v>0.86032459290427943</v>
      </c>
      <c r="X51" s="74">
        <f t="shared" si="5"/>
        <v>0.86032459290427943</v>
      </c>
      <c r="Y51" s="74">
        <f t="shared" si="5"/>
        <v>0.86032459290427943</v>
      </c>
      <c r="Z51" s="74">
        <f t="shared" si="5"/>
        <v>0.86032459290427943</v>
      </c>
      <c r="AA51" s="74">
        <f t="shared" si="5"/>
        <v>0.86032459290427943</v>
      </c>
      <c r="AB51" s="74">
        <f t="shared" si="5"/>
        <v>0.86032459290427943</v>
      </c>
      <c r="AC51" s="74">
        <f t="shared" si="5"/>
        <v>0.86032459290427943</v>
      </c>
      <c r="AD51" s="74">
        <f t="shared" si="5"/>
        <v>0.86032459290427943</v>
      </c>
      <c r="AE51" s="74">
        <f t="shared" si="5"/>
        <v>0.86032459290427943</v>
      </c>
      <c r="AF51" s="74">
        <f t="shared" si="5"/>
        <v>0.86032459290427943</v>
      </c>
      <c r="AG51" s="74">
        <f t="shared" si="5"/>
        <v>0.86032459290427943</v>
      </c>
      <c r="AH51" s="74">
        <f t="shared" si="5"/>
        <v>0.86032459290427943</v>
      </c>
      <c r="AI51" s="74">
        <f t="shared" si="5"/>
        <v>0.86032459290427943</v>
      </c>
      <c r="AJ51" s="74">
        <f t="shared" si="5"/>
        <v>0.86032459290427943</v>
      </c>
      <c r="AK51" s="74">
        <f t="shared" si="5"/>
        <v>0.86032459290427943</v>
      </c>
    </row>
    <row r="52" spans="1:38">
      <c r="C52" s="79"/>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row>
    <row r="53" spans="1:38" s="96" customFormat="1">
      <c r="A53" s="96" t="s">
        <v>715</v>
      </c>
      <c r="C53" s="79"/>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row>
    <row r="54" spans="1:38" s="96" customFormat="1">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row>
    <row r="55" spans="1:38">
      <c r="A55" t="s">
        <v>700</v>
      </c>
      <c r="C55" s="79"/>
      <c r="D55" s="79"/>
      <c r="E55" s="79"/>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row>
    <row r="56" spans="1:38">
      <c r="C56" s="83">
        <v>2016</v>
      </c>
      <c r="D56" s="83">
        <v>2017</v>
      </c>
      <c r="E56" s="83">
        <v>2018</v>
      </c>
      <c r="F56" s="83">
        <v>2019</v>
      </c>
      <c r="G56" s="83">
        <v>2020</v>
      </c>
      <c r="H56" s="83">
        <v>2021</v>
      </c>
      <c r="I56" s="83">
        <v>2022</v>
      </c>
      <c r="J56" s="83">
        <v>2023</v>
      </c>
      <c r="K56" s="83">
        <v>2024</v>
      </c>
      <c r="L56" s="83">
        <v>2025</v>
      </c>
      <c r="M56" s="83">
        <v>2026</v>
      </c>
      <c r="N56" s="83">
        <v>2027</v>
      </c>
      <c r="O56" s="83">
        <v>2028</v>
      </c>
      <c r="P56" s="83">
        <v>2029</v>
      </c>
      <c r="Q56" s="83">
        <v>2030</v>
      </c>
      <c r="R56" s="83">
        <v>2031</v>
      </c>
      <c r="S56" s="83">
        <v>2032</v>
      </c>
      <c r="T56" s="83">
        <v>2033</v>
      </c>
      <c r="U56" s="83">
        <v>2034</v>
      </c>
      <c r="V56" s="83">
        <v>2035</v>
      </c>
      <c r="W56" s="83">
        <v>2036</v>
      </c>
      <c r="X56" s="83">
        <v>2037</v>
      </c>
      <c r="Y56" s="83">
        <v>2038</v>
      </c>
      <c r="Z56" s="83">
        <v>2039</v>
      </c>
      <c r="AA56" s="83">
        <v>2040</v>
      </c>
      <c r="AB56" s="83">
        <v>2041</v>
      </c>
      <c r="AC56" s="83">
        <v>2042</v>
      </c>
      <c r="AD56" s="83">
        <v>2043</v>
      </c>
      <c r="AE56" s="83">
        <v>2044</v>
      </c>
      <c r="AF56" s="83">
        <v>2045</v>
      </c>
      <c r="AG56" s="83">
        <v>2046</v>
      </c>
      <c r="AH56" s="83">
        <v>2047</v>
      </c>
      <c r="AI56" s="83">
        <v>2048</v>
      </c>
      <c r="AJ56" s="83">
        <v>2049</v>
      </c>
      <c r="AK56" s="83">
        <v>2050</v>
      </c>
    </row>
    <row r="57" spans="1:38">
      <c r="A57" s="58" t="s">
        <v>696</v>
      </c>
      <c r="C57" s="84">
        <f>C47*C31</f>
        <v>4395736361.0060396</v>
      </c>
      <c r="D57" s="84">
        <f t="shared" ref="D57:AK57" si="6">D47*D31</f>
        <v>4486505977.791008</v>
      </c>
      <c r="E57" s="84">
        <f t="shared" si="6"/>
        <v>4560036090.3138065</v>
      </c>
      <c r="F57" s="84">
        <f t="shared" si="6"/>
        <v>4643118597.8457365</v>
      </c>
      <c r="G57" s="84">
        <f t="shared" si="6"/>
        <v>4612174777.8016768</v>
      </c>
      <c r="H57" s="84">
        <f t="shared" si="6"/>
        <v>4620018271.3378248</v>
      </c>
      <c r="I57" s="84">
        <f t="shared" si="6"/>
        <v>4627289979.865449</v>
      </c>
      <c r="J57" s="84">
        <f t="shared" si="6"/>
        <v>4635763546.6413336</v>
      </c>
      <c r="K57" s="84">
        <f t="shared" si="6"/>
        <v>4638707468.8605051</v>
      </c>
      <c r="L57" s="84">
        <f t="shared" si="6"/>
        <v>4604983548.1545696</v>
      </c>
      <c r="M57" s="84">
        <f t="shared" si="6"/>
        <v>4635521580.5440712</v>
      </c>
      <c r="N57" s="84">
        <f t="shared" si="6"/>
        <v>4658007466.6455536</v>
      </c>
      <c r="O57" s="84">
        <f t="shared" si="6"/>
        <v>4671828324.0660028</v>
      </c>
      <c r="P57" s="84">
        <f t="shared" si="6"/>
        <v>4682472759.2283001</v>
      </c>
      <c r="Q57" s="84">
        <f t="shared" si="6"/>
        <v>4627292055.7719774</v>
      </c>
      <c r="R57" s="84">
        <f t="shared" si="6"/>
        <v>4579085750.1144314</v>
      </c>
      <c r="S57" s="84">
        <f t="shared" si="6"/>
        <v>4529266628.2129955</v>
      </c>
      <c r="T57" s="84">
        <f t="shared" si="6"/>
        <v>4474002488.6437244</v>
      </c>
      <c r="U57" s="84">
        <f t="shared" si="6"/>
        <v>4413455225.6809826</v>
      </c>
      <c r="V57" s="84">
        <f t="shared" si="6"/>
        <v>4332581376.9610348</v>
      </c>
      <c r="W57" s="84">
        <f t="shared" si="6"/>
        <v>4277964015.5273328</v>
      </c>
      <c r="X57" s="84">
        <f t="shared" si="6"/>
        <v>4218974598.4821162</v>
      </c>
      <c r="Y57" s="84">
        <f t="shared" si="6"/>
        <v>4153275400.6181045</v>
      </c>
      <c r="Z57" s="84">
        <f t="shared" si="6"/>
        <v>4085428281.8275971</v>
      </c>
      <c r="AA57" s="84">
        <f t="shared" si="6"/>
        <v>4009469073.9431391</v>
      </c>
      <c r="AB57" s="84">
        <f t="shared" si="6"/>
        <v>3906310463.7730556</v>
      </c>
      <c r="AC57" s="84">
        <f t="shared" si="6"/>
        <v>3797211800.8940511</v>
      </c>
      <c r="AD57" s="84">
        <f t="shared" si="6"/>
        <v>3682952401.0958872</v>
      </c>
      <c r="AE57" s="84">
        <f t="shared" si="6"/>
        <v>3563414971.1312108</v>
      </c>
      <c r="AF57" s="84">
        <f t="shared" si="6"/>
        <v>3438196635.9549785</v>
      </c>
      <c r="AG57" s="84">
        <f t="shared" si="6"/>
        <v>3307610360.3689466</v>
      </c>
      <c r="AH57" s="84">
        <f t="shared" si="6"/>
        <v>3173370150.4762144</v>
      </c>
      <c r="AI57" s="84">
        <f t="shared" si="6"/>
        <v>3032113064.0705032</v>
      </c>
      <c r="AJ57" s="84">
        <f t="shared" si="6"/>
        <v>2886534419.3428884</v>
      </c>
      <c r="AK57" s="84">
        <f t="shared" si="6"/>
        <v>2734626246.8027563</v>
      </c>
    </row>
    <row r="58" spans="1:38">
      <c r="C58" s="79"/>
      <c r="D58" s="79"/>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row>
    <row r="59" spans="1:38">
      <c r="C59" s="79"/>
      <c r="D59" s="79"/>
      <c r="E59" s="79"/>
      <c r="F59" s="79"/>
      <c r="G59" s="79"/>
      <c r="H59" s="79"/>
      <c r="I59" s="79"/>
      <c r="J59" s="79"/>
      <c r="K59" s="79"/>
      <c r="L59" s="79"/>
      <c r="M59" s="79"/>
      <c r="N59" s="79"/>
      <c r="O59" s="79"/>
      <c r="P59" s="79"/>
      <c r="Q59" s="79"/>
      <c r="R59" s="79"/>
      <c r="S59" s="79"/>
      <c r="T59" s="85"/>
      <c r="U59" s="85"/>
      <c r="V59" s="85"/>
      <c r="W59" s="85"/>
      <c r="X59" s="85"/>
      <c r="Y59" s="85"/>
      <c r="Z59" s="85"/>
      <c r="AA59" s="85"/>
      <c r="AB59" s="85"/>
      <c r="AC59" s="85"/>
      <c r="AD59" s="85"/>
      <c r="AE59" s="85"/>
      <c r="AF59" s="85"/>
      <c r="AG59" s="85"/>
      <c r="AH59" s="85"/>
      <c r="AI59" s="85"/>
      <c r="AJ59" s="85"/>
      <c r="AK59" s="85"/>
      <c r="AL59" s="2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84"/>
  <sheetViews>
    <sheetView zoomScaleNormal="100" workbookViewId="0">
      <selection activeCell="F19" sqref="F19"/>
    </sheetView>
  </sheetViews>
  <sheetFormatPr defaultColWidth="9.140625" defaultRowHeight="12.75"/>
  <cols>
    <col min="1" max="1" width="37.7109375" style="27" customWidth="1"/>
    <col min="2" max="33" width="8.7109375" style="27" customWidth="1"/>
    <col min="34" max="16384" width="9.140625" style="27"/>
  </cols>
  <sheetData>
    <row r="1" spans="1:33" s="53" customFormat="1" ht="16.5" customHeight="1" thickBot="1">
      <c r="A1" s="127" t="s">
        <v>478</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c r="AD1" s="127"/>
      <c r="AE1" s="127"/>
      <c r="AF1" s="127"/>
      <c r="AG1" s="127"/>
    </row>
    <row r="2" spans="1:33" s="30" customFormat="1" ht="16.5" customHeight="1">
      <c r="A2" s="51"/>
      <c r="B2" s="50">
        <v>1960</v>
      </c>
      <c r="C2" s="50">
        <v>1965</v>
      </c>
      <c r="D2" s="50">
        <v>1970</v>
      </c>
      <c r="E2" s="50">
        <v>1975</v>
      </c>
      <c r="F2" s="50">
        <v>1980</v>
      </c>
      <c r="G2" s="50">
        <v>1985</v>
      </c>
      <c r="H2" s="50">
        <v>1990</v>
      </c>
      <c r="I2" s="50">
        <v>1991</v>
      </c>
      <c r="J2" s="50">
        <v>1992</v>
      </c>
      <c r="K2" s="50">
        <v>1993</v>
      </c>
      <c r="L2" s="50">
        <v>1994</v>
      </c>
      <c r="M2" s="50">
        <v>1995</v>
      </c>
      <c r="N2" s="50">
        <v>1996</v>
      </c>
      <c r="O2" s="50">
        <v>1997</v>
      </c>
      <c r="P2" s="50">
        <v>1998</v>
      </c>
      <c r="Q2" s="50">
        <v>1999</v>
      </c>
      <c r="R2" s="50">
        <v>2000</v>
      </c>
      <c r="S2" s="50">
        <v>2001</v>
      </c>
      <c r="T2" s="51">
        <v>2002</v>
      </c>
      <c r="U2" s="51">
        <v>2003</v>
      </c>
      <c r="V2" s="52">
        <v>2004</v>
      </c>
      <c r="W2" s="51">
        <v>2005</v>
      </c>
      <c r="X2" s="51">
        <v>2006</v>
      </c>
      <c r="Y2" s="51">
        <v>2007</v>
      </c>
      <c r="Z2" s="51">
        <v>2008</v>
      </c>
      <c r="AA2" s="51">
        <v>2009</v>
      </c>
      <c r="AB2" s="51">
        <v>2010</v>
      </c>
      <c r="AC2" s="50">
        <v>2011</v>
      </c>
      <c r="AD2" s="50">
        <v>2012</v>
      </c>
      <c r="AE2" s="51">
        <v>2013</v>
      </c>
      <c r="AF2" s="50">
        <v>2014</v>
      </c>
      <c r="AG2" s="50">
        <v>2015</v>
      </c>
    </row>
    <row r="3" spans="1:33" ht="16.5" customHeight="1">
      <c r="A3" s="40" t="s">
        <v>477</v>
      </c>
      <c r="B3" s="42"/>
      <c r="C3" s="42"/>
      <c r="D3" s="42"/>
      <c r="E3" s="49"/>
      <c r="F3" s="49"/>
      <c r="G3" s="49"/>
      <c r="H3" s="49"/>
      <c r="I3" s="49"/>
      <c r="J3" s="49"/>
      <c r="K3" s="49"/>
      <c r="L3" s="49"/>
      <c r="M3" s="49"/>
      <c r="N3" s="49"/>
      <c r="O3" s="49"/>
      <c r="P3" s="49"/>
      <c r="Q3" s="49"/>
      <c r="R3" s="49"/>
      <c r="S3" s="42"/>
      <c r="T3" s="49"/>
      <c r="U3" s="49"/>
      <c r="V3" s="49"/>
      <c r="W3" s="49"/>
      <c r="X3" s="49"/>
      <c r="Y3" s="49"/>
      <c r="Z3" s="49"/>
      <c r="AA3" s="42"/>
      <c r="AB3" s="42"/>
      <c r="AC3" s="42"/>
      <c r="AD3" s="42"/>
      <c r="AE3" s="37"/>
      <c r="AF3" s="37"/>
      <c r="AG3" s="37"/>
    </row>
    <row r="4" spans="1:33" ht="16.5" customHeight="1">
      <c r="A4" s="35" t="s">
        <v>476</v>
      </c>
      <c r="B4" s="34">
        <v>31099</v>
      </c>
      <c r="C4" s="34">
        <v>53226</v>
      </c>
      <c r="D4" s="34">
        <v>108442</v>
      </c>
      <c r="E4" s="34">
        <v>119591.474</v>
      </c>
      <c r="F4" s="34">
        <v>190765.929</v>
      </c>
      <c r="G4" s="34">
        <v>275863.54700000002</v>
      </c>
      <c r="H4" s="34">
        <v>345872.95</v>
      </c>
      <c r="I4" s="34">
        <v>338085.364</v>
      </c>
      <c r="J4" s="34">
        <v>354764.451</v>
      </c>
      <c r="K4" s="34">
        <v>362227.03499999997</v>
      </c>
      <c r="L4" s="34">
        <v>388410.21</v>
      </c>
      <c r="M4" s="34">
        <v>403911.65600000002</v>
      </c>
      <c r="N4" s="34">
        <v>434651.68699999998</v>
      </c>
      <c r="O4" s="34">
        <v>450673.04100000003</v>
      </c>
      <c r="P4" s="34">
        <v>462753.505</v>
      </c>
      <c r="Q4" s="34">
        <v>487939.58</v>
      </c>
      <c r="R4" s="34">
        <v>515598.02299999999</v>
      </c>
      <c r="S4" s="34">
        <v>486506.04300000001</v>
      </c>
      <c r="T4" s="34">
        <v>483524.62777100003</v>
      </c>
      <c r="U4" s="34">
        <v>505601.66788299999</v>
      </c>
      <c r="V4" s="34">
        <v>558194.24092400004</v>
      </c>
      <c r="W4" s="34">
        <v>583771.28671300004</v>
      </c>
      <c r="X4" s="34">
        <v>588471.09679600003</v>
      </c>
      <c r="Y4" s="34">
        <v>607563.97572700004</v>
      </c>
      <c r="Z4" s="34">
        <v>583291.96259100002</v>
      </c>
      <c r="AA4" s="36">
        <v>551740.66534499999</v>
      </c>
      <c r="AB4" s="36">
        <v>564694.67509300006</v>
      </c>
      <c r="AC4" s="36">
        <v>575612.989375</v>
      </c>
      <c r="AD4" s="36">
        <v>580501.41025399999</v>
      </c>
      <c r="AE4" s="36">
        <v>589692.37678699999</v>
      </c>
      <c r="AF4" s="36">
        <v>607771.65507500002</v>
      </c>
      <c r="AG4" s="36">
        <v>641905.41639999999</v>
      </c>
    </row>
    <row r="5" spans="1:33" ht="16.5" customHeight="1">
      <c r="A5" s="48" t="s">
        <v>475</v>
      </c>
      <c r="B5" s="41">
        <f t="shared" ref="B5:AD5" si="0">SUM(B6:B13)</f>
        <v>1272078.3999999999</v>
      </c>
      <c r="C5" s="41">
        <f t="shared" si="0"/>
        <v>1555237.28</v>
      </c>
      <c r="D5" s="41">
        <f t="shared" si="0"/>
        <v>2042002.2799999998</v>
      </c>
      <c r="E5" s="41">
        <f t="shared" si="0"/>
        <v>2404954.4</v>
      </c>
      <c r="F5" s="41">
        <f t="shared" si="0"/>
        <v>2653510.21</v>
      </c>
      <c r="G5" s="41">
        <f t="shared" si="0"/>
        <v>3012952.8</v>
      </c>
      <c r="H5" s="41">
        <f t="shared" si="0"/>
        <v>3561208.56</v>
      </c>
      <c r="I5" s="41">
        <f t="shared" si="0"/>
        <v>3600322.4400000004</v>
      </c>
      <c r="J5" s="41">
        <f t="shared" si="0"/>
        <v>3697719.44</v>
      </c>
      <c r="K5" s="41">
        <f t="shared" si="0"/>
        <v>3768065.87</v>
      </c>
      <c r="L5" s="41">
        <f t="shared" si="0"/>
        <v>3837512.2399999998</v>
      </c>
      <c r="M5" s="41">
        <f t="shared" si="0"/>
        <v>3868070</v>
      </c>
      <c r="N5" s="41">
        <f t="shared" si="0"/>
        <v>3968386</v>
      </c>
      <c r="O5" s="41">
        <f t="shared" si="0"/>
        <v>4089366</v>
      </c>
      <c r="P5" s="41">
        <f t="shared" si="0"/>
        <v>4200634</v>
      </c>
      <c r="Q5" s="41">
        <f t="shared" si="0"/>
        <v>4304270</v>
      </c>
      <c r="R5" s="41">
        <f t="shared" si="0"/>
        <v>4550574.411335703</v>
      </c>
      <c r="S5" s="41">
        <f t="shared" si="0"/>
        <v>4589048.6739452155</v>
      </c>
      <c r="T5" s="41">
        <f t="shared" si="0"/>
        <v>4689938.0405192655</v>
      </c>
      <c r="U5" s="41">
        <f t="shared" si="0"/>
        <v>4740738.7675735131</v>
      </c>
      <c r="V5" s="41">
        <f t="shared" si="0"/>
        <v>4867747.968034571</v>
      </c>
      <c r="W5" s="41">
        <f t="shared" si="0"/>
        <v>4901210.7622080967</v>
      </c>
      <c r="X5" s="41">
        <f t="shared" si="0"/>
        <v>4955063.3849412324</v>
      </c>
      <c r="Y5" s="41">
        <f t="shared" si="0"/>
        <v>4981088.2827633303</v>
      </c>
      <c r="Z5" s="41">
        <f t="shared" si="0"/>
        <v>4900170.6582708275</v>
      </c>
      <c r="AA5" s="41">
        <f t="shared" si="0"/>
        <v>4241346.0069170976</v>
      </c>
      <c r="AB5" s="41">
        <f t="shared" si="0"/>
        <v>4244833.2903487347</v>
      </c>
      <c r="AC5" s="41">
        <f t="shared" si="0"/>
        <v>4230459.6708372645</v>
      </c>
      <c r="AD5" s="41">
        <f t="shared" si="0"/>
        <v>4274877.0108786002</v>
      </c>
      <c r="AE5" s="41">
        <v>4306653.2092234604</v>
      </c>
      <c r="AF5" s="41">
        <v>4371706.4749352001</v>
      </c>
      <c r="AG5" s="41">
        <v>4473336.330688606</v>
      </c>
    </row>
    <row r="6" spans="1:33" ht="16.5" customHeight="1">
      <c r="A6" s="39" t="s">
        <v>474</v>
      </c>
      <c r="B6" s="37" t="s">
        <v>469</v>
      </c>
      <c r="C6" s="37" t="s">
        <v>469</v>
      </c>
      <c r="D6" s="37" t="s">
        <v>469</v>
      </c>
      <c r="E6" s="37" t="s">
        <v>469</v>
      </c>
      <c r="F6" s="37" t="s">
        <v>469</v>
      </c>
      <c r="G6" s="37" t="s">
        <v>469</v>
      </c>
      <c r="H6" s="37" t="s">
        <v>469</v>
      </c>
      <c r="I6" s="37" t="s">
        <v>469</v>
      </c>
      <c r="J6" s="37" t="s">
        <v>469</v>
      </c>
      <c r="K6" s="37" t="s">
        <v>469</v>
      </c>
      <c r="L6" s="37" t="s">
        <v>469</v>
      </c>
      <c r="M6" s="37" t="s">
        <v>469</v>
      </c>
      <c r="N6" s="37" t="s">
        <v>469</v>
      </c>
      <c r="O6" s="37" t="s">
        <v>469</v>
      </c>
      <c r="P6" s="37" t="s">
        <v>469</v>
      </c>
      <c r="Q6" s="37" t="s">
        <v>469</v>
      </c>
      <c r="R6" s="47" t="s">
        <v>469</v>
      </c>
      <c r="S6" s="47" t="s">
        <v>469</v>
      </c>
      <c r="T6" s="47" t="s">
        <v>469</v>
      </c>
      <c r="U6" s="47" t="s">
        <v>469</v>
      </c>
      <c r="V6" s="47" t="s">
        <v>469</v>
      </c>
      <c r="W6" s="47" t="s">
        <v>469</v>
      </c>
      <c r="X6" s="47" t="s">
        <v>469</v>
      </c>
      <c r="Y6" s="36">
        <v>3324976.9724416146</v>
      </c>
      <c r="Z6" s="36">
        <v>3199116.0453116009</v>
      </c>
      <c r="AA6" s="36">
        <v>2800603.3813226186</v>
      </c>
      <c r="AB6" s="36">
        <v>2814539.6008469323</v>
      </c>
      <c r="AC6" s="36">
        <v>2843074.6112777242</v>
      </c>
      <c r="AD6" s="44">
        <v>2866062.4574685842</v>
      </c>
      <c r="AE6" s="44">
        <v>2882172.7915729396</v>
      </c>
      <c r="AF6" s="45">
        <v>2878905.4187674453</v>
      </c>
      <c r="AG6" s="45">
        <v>2984177.8606386106</v>
      </c>
    </row>
    <row r="7" spans="1:33" ht="16.5" customHeight="1">
      <c r="A7" s="46" t="s">
        <v>473</v>
      </c>
      <c r="B7" s="37">
        <v>1144673.3999999999</v>
      </c>
      <c r="C7" s="37">
        <v>1394803.28</v>
      </c>
      <c r="D7" s="37">
        <v>1750897</v>
      </c>
      <c r="E7" s="37">
        <v>1954165.5</v>
      </c>
      <c r="F7" s="37">
        <v>2011988.76</v>
      </c>
      <c r="G7" s="37">
        <v>2094620.64</v>
      </c>
      <c r="H7" s="37">
        <v>2281390.92</v>
      </c>
      <c r="I7" s="37">
        <v>2200259.7000000002</v>
      </c>
      <c r="J7" s="37">
        <v>2208226.09</v>
      </c>
      <c r="K7" s="37">
        <v>2213281.4900000002</v>
      </c>
      <c r="L7" s="37">
        <v>2249742.4</v>
      </c>
      <c r="M7" s="37">
        <v>2286887</v>
      </c>
      <c r="N7" s="37">
        <v>2337068</v>
      </c>
      <c r="O7" s="37">
        <v>2389065</v>
      </c>
      <c r="P7" s="37">
        <v>2463828</v>
      </c>
      <c r="Q7" s="36">
        <v>2494870</v>
      </c>
      <c r="R7" s="36">
        <v>3107729.4184393021</v>
      </c>
      <c r="S7" s="36">
        <v>3139120.3449245607</v>
      </c>
      <c r="T7" s="36">
        <v>3216786.1714053932</v>
      </c>
      <c r="U7" s="36">
        <v>3240359.1957990401</v>
      </c>
      <c r="V7" s="36">
        <v>3290560.3545328677</v>
      </c>
      <c r="W7" s="36">
        <v>3312355.1511198673</v>
      </c>
      <c r="X7" s="36">
        <v>3235752.3978471048</v>
      </c>
      <c r="Y7" s="36" t="s">
        <v>469</v>
      </c>
      <c r="Z7" s="36" t="s">
        <v>469</v>
      </c>
      <c r="AA7" s="36" t="s">
        <v>469</v>
      </c>
      <c r="AB7" s="36" t="s">
        <v>469</v>
      </c>
      <c r="AC7" s="36" t="s">
        <v>469</v>
      </c>
      <c r="AD7" s="36" t="s">
        <v>469</v>
      </c>
      <c r="AE7" s="36" t="s">
        <v>469</v>
      </c>
      <c r="AF7" s="36" t="s">
        <v>469</v>
      </c>
      <c r="AG7" s="36" t="s">
        <v>469</v>
      </c>
    </row>
    <row r="8" spans="1:33" ht="16.5" customHeight="1">
      <c r="A8" s="39" t="s">
        <v>472</v>
      </c>
      <c r="B8" s="34" t="s">
        <v>452</v>
      </c>
      <c r="C8" s="34" t="s">
        <v>452</v>
      </c>
      <c r="D8" s="34">
        <v>3276.9</v>
      </c>
      <c r="E8" s="34">
        <v>6191.9</v>
      </c>
      <c r="F8" s="34">
        <v>12256.8</v>
      </c>
      <c r="G8" s="34">
        <v>11811.8</v>
      </c>
      <c r="H8" s="34">
        <v>12424.1</v>
      </c>
      <c r="I8" s="34">
        <v>11656.06</v>
      </c>
      <c r="J8" s="34">
        <v>11946.25</v>
      </c>
      <c r="K8" s="34">
        <v>12184.38</v>
      </c>
      <c r="L8" s="34">
        <v>12390.4</v>
      </c>
      <c r="M8" s="34">
        <v>10777</v>
      </c>
      <c r="N8" s="34">
        <v>10912</v>
      </c>
      <c r="O8" s="34">
        <v>11089</v>
      </c>
      <c r="P8" s="34">
        <v>11311</v>
      </c>
      <c r="Q8" s="36">
        <v>11642</v>
      </c>
      <c r="R8" s="36">
        <v>15462.865940149295</v>
      </c>
      <c r="S8" s="36">
        <v>14122.993532173001</v>
      </c>
      <c r="T8" s="36">
        <v>14186.932382421695</v>
      </c>
      <c r="U8" s="36">
        <v>14457.287271927125</v>
      </c>
      <c r="V8" s="36">
        <v>19018.549413498804</v>
      </c>
      <c r="W8" s="36">
        <v>17491.706195615443</v>
      </c>
      <c r="X8" s="36">
        <v>24329.167219781142</v>
      </c>
      <c r="Y8" s="36">
        <v>27173.153303934443</v>
      </c>
      <c r="Z8" s="36">
        <v>26429.597949972125</v>
      </c>
      <c r="AA8" s="36">
        <v>22427.775946999154</v>
      </c>
      <c r="AB8" s="36">
        <v>19940.561624896218</v>
      </c>
      <c r="AC8" s="36">
        <v>19926.696602990502</v>
      </c>
      <c r="AD8" s="44">
        <v>23034.485668256286</v>
      </c>
      <c r="AE8" s="44">
        <v>21936.758607248372</v>
      </c>
      <c r="AF8" s="44">
        <v>21509.668518659528</v>
      </c>
      <c r="AG8" s="44">
        <v>21118.295118226415</v>
      </c>
    </row>
    <row r="9" spans="1:33" ht="16.5" customHeight="1">
      <c r="A9" s="39" t="s">
        <v>471</v>
      </c>
      <c r="B9" s="37" t="s">
        <v>469</v>
      </c>
      <c r="C9" s="37" t="s">
        <v>469</v>
      </c>
      <c r="D9" s="37" t="s">
        <v>469</v>
      </c>
      <c r="E9" s="37" t="s">
        <v>469</v>
      </c>
      <c r="F9" s="37" t="s">
        <v>469</v>
      </c>
      <c r="G9" s="37" t="s">
        <v>469</v>
      </c>
      <c r="H9" s="37" t="s">
        <v>469</v>
      </c>
      <c r="I9" s="37" t="s">
        <v>469</v>
      </c>
      <c r="J9" s="37" t="s">
        <v>469</v>
      </c>
      <c r="K9" s="37" t="s">
        <v>469</v>
      </c>
      <c r="L9" s="37" t="s">
        <v>469</v>
      </c>
      <c r="M9" s="37" t="s">
        <v>469</v>
      </c>
      <c r="N9" s="37" t="s">
        <v>469</v>
      </c>
      <c r="O9" s="37" t="s">
        <v>469</v>
      </c>
      <c r="P9" s="37" t="s">
        <v>469</v>
      </c>
      <c r="Q9" s="37" t="s">
        <v>469</v>
      </c>
      <c r="R9" s="47" t="s">
        <v>469</v>
      </c>
      <c r="S9" s="47" t="s">
        <v>469</v>
      </c>
      <c r="T9" s="47" t="s">
        <v>469</v>
      </c>
      <c r="U9" s="47" t="s">
        <v>469</v>
      </c>
      <c r="V9" s="47" t="s">
        <v>469</v>
      </c>
      <c r="W9" s="47" t="s">
        <v>469</v>
      </c>
      <c r="X9" s="47" t="s">
        <v>469</v>
      </c>
      <c r="Y9" s="36">
        <v>1017007.4140728711</v>
      </c>
      <c r="Z9" s="36">
        <v>1049666.5159177505</v>
      </c>
      <c r="AA9" s="36">
        <v>824994.16830024554</v>
      </c>
      <c r="AB9" s="36">
        <v>831911.86597376282</v>
      </c>
      <c r="AC9" s="36">
        <v>807148.31967479293</v>
      </c>
      <c r="AD9" s="44">
        <v>803215.85137046059</v>
      </c>
      <c r="AE9" s="44">
        <v>805987.83740306878</v>
      </c>
      <c r="AF9" s="44">
        <v>852983.03366414621</v>
      </c>
      <c r="AG9" s="44">
        <v>844123.37401817658</v>
      </c>
    </row>
    <row r="10" spans="1:33" ht="16.5" customHeight="1">
      <c r="A10" s="46" t="s">
        <v>470</v>
      </c>
      <c r="B10" s="34" t="s">
        <v>452</v>
      </c>
      <c r="C10" s="34" t="s">
        <v>452</v>
      </c>
      <c r="D10" s="34">
        <v>225613.38</v>
      </c>
      <c r="E10" s="34">
        <v>363267</v>
      </c>
      <c r="F10" s="34">
        <v>520773.65</v>
      </c>
      <c r="G10" s="34">
        <v>688091.36</v>
      </c>
      <c r="H10" s="34">
        <v>999753.54</v>
      </c>
      <c r="I10" s="34">
        <v>1116957.68</v>
      </c>
      <c r="J10" s="34">
        <v>1201667.1000000001</v>
      </c>
      <c r="K10" s="34">
        <v>1252860</v>
      </c>
      <c r="L10" s="34">
        <v>1269292.44</v>
      </c>
      <c r="M10" s="34">
        <v>1256146</v>
      </c>
      <c r="N10" s="34">
        <v>1298299</v>
      </c>
      <c r="O10" s="34">
        <v>1352675</v>
      </c>
      <c r="P10" s="34">
        <v>1380557</v>
      </c>
      <c r="Q10" s="36">
        <v>1432625</v>
      </c>
      <c r="R10" s="36">
        <v>851761.95053358725</v>
      </c>
      <c r="S10" s="36">
        <v>888134.69778220274</v>
      </c>
      <c r="T10" s="36">
        <v>900692.79297885078</v>
      </c>
      <c r="U10" s="36">
        <v>915961.78558151587</v>
      </c>
      <c r="V10" s="36">
        <v>987257.59250088199</v>
      </c>
      <c r="W10" s="36">
        <v>1007637.3759072456</v>
      </c>
      <c r="X10" s="36">
        <v>1096712.1670610246</v>
      </c>
      <c r="Y10" s="36" t="s">
        <v>469</v>
      </c>
      <c r="Z10" s="36" t="s">
        <v>469</v>
      </c>
      <c r="AA10" s="36" t="s">
        <v>469</v>
      </c>
      <c r="AB10" s="36" t="s">
        <v>469</v>
      </c>
      <c r="AC10" s="36" t="s">
        <v>469</v>
      </c>
      <c r="AD10" s="36" t="s">
        <v>469</v>
      </c>
      <c r="AE10" s="36" t="s">
        <v>469</v>
      </c>
      <c r="AF10" s="36" t="s">
        <v>469</v>
      </c>
      <c r="AG10" s="36" t="s">
        <v>469</v>
      </c>
    </row>
    <row r="11" spans="1:33" ht="16.5" customHeight="1">
      <c r="A11" s="35" t="s">
        <v>468</v>
      </c>
      <c r="B11" s="34">
        <v>98551</v>
      </c>
      <c r="C11" s="34">
        <v>128769</v>
      </c>
      <c r="D11" s="34">
        <v>27081</v>
      </c>
      <c r="E11" s="34">
        <v>34606</v>
      </c>
      <c r="F11" s="34">
        <v>39813</v>
      </c>
      <c r="G11" s="34">
        <v>45441</v>
      </c>
      <c r="H11" s="34">
        <v>51901</v>
      </c>
      <c r="I11" s="34">
        <v>52898</v>
      </c>
      <c r="J11" s="34">
        <v>53874</v>
      </c>
      <c r="K11" s="34">
        <v>56772</v>
      </c>
      <c r="L11" s="34">
        <v>61284</v>
      </c>
      <c r="M11" s="34">
        <v>62705</v>
      </c>
      <c r="N11" s="34">
        <v>64072</v>
      </c>
      <c r="O11" s="34">
        <v>66893</v>
      </c>
      <c r="P11" s="34">
        <v>68021</v>
      </c>
      <c r="Q11" s="36">
        <v>70304</v>
      </c>
      <c r="R11" s="36">
        <v>100485.61766309441</v>
      </c>
      <c r="S11" s="36">
        <v>103469.81987011855</v>
      </c>
      <c r="T11" s="36">
        <v>107316.81733066414</v>
      </c>
      <c r="U11" s="36">
        <v>112722.6657018261</v>
      </c>
      <c r="V11" s="36">
        <v>111237.70972009751</v>
      </c>
      <c r="W11" s="36">
        <v>109735.09502401376</v>
      </c>
      <c r="X11" s="36">
        <v>123317.5825311543</v>
      </c>
      <c r="Y11" s="36">
        <v>119978.83837834008</v>
      </c>
      <c r="Z11" s="36">
        <v>126854.67714199767</v>
      </c>
      <c r="AA11" s="36">
        <v>120206.75691287633</v>
      </c>
      <c r="AB11" s="36">
        <v>110738.2452064016</v>
      </c>
      <c r="AC11" s="36">
        <v>103803.03027298137</v>
      </c>
      <c r="AD11" s="44">
        <v>105605.2225970268</v>
      </c>
      <c r="AE11" s="45">
        <v>106581.57890487878</v>
      </c>
      <c r="AF11" s="44">
        <v>109301.40619692924</v>
      </c>
      <c r="AG11" s="44">
        <v>109597.31844960712</v>
      </c>
    </row>
    <row r="12" spans="1:33" ht="16.5" customHeight="1">
      <c r="A12" s="35" t="s">
        <v>467</v>
      </c>
      <c r="B12" s="34">
        <v>28854</v>
      </c>
      <c r="C12" s="34">
        <v>31665</v>
      </c>
      <c r="D12" s="34">
        <v>35134</v>
      </c>
      <c r="E12" s="34">
        <v>46724</v>
      </c>
      <c r="F12" s="34">
        <v>68678</v>
      </c>
      <c r="G12" s="34">
        <v>78063</v>
      </c>
      <c r="H12" s="34">
        <v>94341</v>
      </c>
      <c r="I12" s="34">
        <v>96645</v>
      </c>
      <c r="J12" s="34">
        <v>99510</v>
      </c>
      <c r="K12" s="34">
        <v>103116</v>
      </c>
      <c r="L12" s="34">
        <v>108932</v>
      </c>
      <c r="M12" s="34">
        <v>115451</v>
      </c>
      <c r="N12" s="34">
        <v>118899</v>
      </c>
      <c r="O12" s="34">
        <v>124584</v>
      </c>
      <c r="P12" s="34">
        <v>128359</v>
      </c>
      <c r="Q12" s="36">
        <v>132384</v>
      </c>
      <c r="R12" s="36">
        <v>161237.6335393647</v>
      </c>
      <c r="S12" s="36">
        <v>168969.39215705439</v>
      </c>
      <c r="T12" s="36">
        <v>168216.76129200601</v>
      </c>
      <c r="U12" s="36">
        <v>173538.81507410944</v>
      </c>
      <c r="V12" s="36">
        <v>172960.13261476057</v>
      </c>
      <c r="W12" s="36">
        <v>175127.84138610313</v>
      </c>
      <c r="X12" s="36">
        <v>177320.99547171814</v>
      </c>
      <c r="Y12" s="36">
        <v>184199.09137989173</v>
      </c>
      <c r="Z12" s="36">
        <v>183825.72418631049</v>
      </c>
      <c r="AA12" s="36">
        <v>168099.53433899098</v>
      </c>
      <c r="AB12" s="36">
        <v>175788.97173715092</v>
      </c>
      <c r="AC12" s="36">
        <v>163791.29311902044</v>
      </c>
      <c r="AD12" s="44">
        <v>163601.73110557569</v>
      </c>
      <c r="AE12" s="44">
        <v>168435.63414130086</v>
      </c>
      <c r="AF12" s="44">
        <v>169830.17838475661</v>
      </c>
      <c r="AG12" s="44">
        <v>170246.27799988686</v>
      </c>
    </row>
    <row r="13" spans="1:33" ht="16.5" customHeight="1">
      <c r="A13" s="35" t="s">
        <v>466</v>
      </c>
      <c r="B13" s="34" t="s">
        <v>452</v>
      </c>
      <c r="C13" s="34" t="s">
        <v>452</v>
      </c>
      <c r="D13" s="34" t="s">
        <v>452</v>
      </c>
      <c r="E13" s="34" t="s">
        <v>452</v>
      </c>
      <c r="F13" s="34" t="s">
        <v>452</v>
      </c>
      <c r="G13" s="34">
        <v>94925</v>
      </c>
      <c r="H13" s="34">
        <v>121398</v>
      </c>
      <c r="I13" s="34">
        <v>121906</v>
      </c>
      <c r="J13" s="34">
        <v>122496</v>
      </c>
      <c r="K13" s="34">
        <v>129852</v>
      </c>
      <c r="L13" s="34">
        <v>135871</v>
      </c>
      <c r="M13" s="34">
        <v>136104</v>
      </c>
      <c r="N13" s="34">
        <v>139136</v>
      </c>
      <c r="O13" s="34">
        <v>145060</v>
      </c>
      <c r="P13" s="34">
        <v>148558</v>
      </c>
      <c r="Q13" s="36">
        <v>162445</v>
      </c>
      <c r="R13" s="36">
        <v>313896.92522020405</v>
      </c>
      <c r="S13" s="36">
        <v>275231.42567910667</v>
      </c>
      <c r="T13" s="36">
        <v>282738.56512992969</v>
      </c>
      <c r="U13" s="36">
        <v>283699.01814509422</v>
      </c>
      <c r="V13" s="36">
        <v>286713.62925246486</v>
      </c>
      <c r="W13" s="36">
        <v>278863.59257525147</v>
      </c>
      <c r="X13" s="36">
        <v>297631.07481044956</v>
      </c>
      <c r="Y13" s="36">
        <v>307752.81318667787</v>
      </c>
      <c r="Z13" s="36">
        <v>314278.09776319546</v>
      </c>
      <c r="AA13" s="36">
        <v>305014.39009536692</v>
      </c>
      <c r="AB13" s="36">
        <v>291914.04495959118</v>
      </c>
      <c r="AC13" s="36">
        <v>292715.71988975571</v>
      </c>
      <c r="AD13" s="44">
        <v>313357.26266869658</v>
      </c>
      <c r="AE13" s="44">
        <v>321538.60859402397</v>
      </c>
      <c r="AF13" s="44">
        <v>339176.76940326387</v>
      </c>
      <c r="AG13" s="44">
        <v>344073.2044640985</v>
      </c>
    </row>
    <row r="14" spans="1:33" s="31" customFormat="1" ht="16.5" customHeight="1">
      <c r="A14" s="43" t="s">
        <v>465</v>
      </c>
      <c r="B14" s="42" t="s">
        <v>452</v>
      </c>
      <c r="C14" s="42" t="s">
        <v>452</v>
      </c>
      <c r="D14" s="42" t="s">
        <v>452</v>
      </c>
      <c r="E14" s="42" t="s">
        <v>452</v>
      </c>
      <c r="F14" s="41">
        <f t="shared" ref="F14:AD14" si="1">SUM(F15:F22)</f>
        <v>39854</v>
      </c>
      <c r="G14" s="41">
        <f t="shared" si="1"/>
        <v>39581</v>
      </c>
      <c r="H14" s="41">
        <f t="shared" si="1"/>
        <v>41143</v>
      </c>
      <c r="I14" s="41">
        <f t="shared" si="1"/>
        <v>40703</v>
      </c>
      <c r="J14" s="41">
        <f t="shared" si="1"/>
        <v>40241</v>
      </c>
      <c r="K14" s="41">
        <f t="shared" si="1"/>
        <v>39384</v>
      </c>
      <c r="L14" s="41">
        <f t="shared" si="1"/>
        <v>39585</v>
      </c>
      <c r="M14" s="41">
        <f t="shared" si="1"/>
        <v>39808</v>
      </c>
      <c r="N14" s="41">
        <f t="shared" si="1"/>
        <v>38984.124200000006</v>
      </c>
      <c r="O14" s="41">
        <f t="shared" si="1"/>
        <v>40180.218951999996</v>
      </c>
      <c r="P14" s="41">
        <f t="shared" si="1"/>
        <v>41605.038687999993</v>
      </c>
      <c r="Q14" s="41">
        <f t="shared" si="1"/>
        <v>43278.862481000004</v>
      </c>
      <c r="R14" s="41">
        <f t="shared" si="1"/>
        <v>45100.241891000005</v>
      </c>
      <c r="S14" s="41">
        <f t="shared" si="1"/>
        <v>46507.533026999998</v>
      </c>
      <c r="T14" s="41">
        <f t="shared" si="1"/>
        <v>46096.088878999995</v>
      </c>
      <c r="U14" s="41">
        <f t="shared" si="1"/>
        <v>45676.831126000005</v>
      </c>
      <c r="V14" s="41">
        <f t="shared" si="1"/>
        <v>46545.783080000001</v>
      </c>
      <c r="W14" s="41">
        <f t="shared" si="1"/>
        <v>47124.653055000002</v>
      </c>
      <c r="X14" s="41">
        <f t="shared" si="1"/>
        <v>49504.172899999998</v>
      </c>
      <c r="Y14" s="41">
        <f t="shared" si="1"/>
        <v>51873.259700000002</v>
      </c>
      <c r="Z14" s="41">
        <f t="shared" si="1"/>
        <v>53712.078799999996</v>
      </c>
      <c r="AA14" s="41">
        <f t="shared" si="1"/>
        <v>53898.382540000013</v>
      </c>
      <c r="AB14" s="41">
        <f t="shared" si="1"/>
        <v>52627.181348999991</v>
      </c>
      <c r="AC14" s="41">
        <f t="shared" si="1"/>
        <v>54328.134432999992</v>
      </c>
      <c r="AD14" s="41">
        <f t="shared" si="1"/>
        <v>55169.258447999993</v>
      </c>
      <c r="AE14" s="41">
        <v>56467.102654000009</v>
      </c>
      <c r="AF14" s="41">
        <v>57012.094199999992</v>
      </c>
      <c r="AG14" s="41" t="s">
        <v>452</v>
      </c>
    </row>
    <row r="15" spans="1:33" s="31" customFormat="1" ht="16.5" customHeight="1">
      <c r="A15" s="35" t="s">
        <v>464</v>
      </c>
      <c r="B15" s="34" t="s">
        <v>452</v>
      </c>
      <c r="C15" s="34" t="s">
        <v>452</v>
      </c>
      <c r="D15" s="34" t="s">
        <v>452</v>
      </c>
      <c r="E15" s="34" t="s">
        <v>452</v>
      </c>
      <c r="F15" s="34">
        <v>21790</v>
      </c>
      <c r="G15" s="34">
        <v>21161</v>
      </c>
      <c r="H15" s="34">
        <v>20981</v>
      </c>
      <c r="I15" s="34">
        <v>21090</v>
      </c>
      <c r="J15" s="34">
        <v>20336</v>
      </c>
      <c r="K15" s="34">
        <v>20247</v>
      </c>
      <c r="L15" s="34">
        <v>18832</v>
      </c>
      <c r="M15" s="34">
        <v>18818</v>
      </c>
      <c r="N15" s="34">
        <v>16802.168100000003</v>
      </c>
      <c r="O15" s="34">
        <v>17509.219211999996</v>
      </c>
      <c r="P15" s="34">
        <v>17873.721648999999</v>
      </c>
      <c r="Q15" s="34">
        <v>18683.797939</v>
      </c>
      <c r="R15" s="34">
        <v>18807.334752999999</v>
      </c>
      <c r="S15" s="34">
        <v>19582.868181999998</v>
      </c>
      <c r="T15" s="34">
        <v>19678.689117000002</v>
      </c>
      <c r="U15" s="34">
        <v>19178.851354999999</v>
      </c>
      <c r="V15" s="34">
        <v>18920.853862999997</v>
      </c>
      <c r="W15" s="34">
        <v>19424.922553999997</v>
      </c>
      <c r="X15" s="34">
        <v>20390.185932999997</v>
      </c>
      <c r="Y15" s="34">
        <v>20388.053</v>
      </c>
      <c r="Z15" s="34">
        <v>21198.100300000002</v>
      </c>
      <c r="AA15" s="34">
        <v>21099.988628999999</v>
      </c>
      <c r="AB15" s="34">
        <v>20569.726839999999</v>
      </c>
      <c r="AC15" s="36">
        <v>20558.575434999999</v>
      </c>
      <c r="AD15" s="36">
        <v>21142.192439999999</v>
      </c>
      <c r="AE15" s="36">
        <v>21257.402984</v>
      </c>
      <c r="AF15" s="36">
        <v>21428.948799999998</v>
      </c>
      <c r="AG15" s="36" t="s">
        <v>452</v>
      </c>
    </row>
    <row r="16" spans="1:33" ht="16.5" customHeight="1">
      <c r="A16" s="35" t="s">
        <v>463</v>
      </c>
      <c r="B16" s="34" t="s">
        <v>452</v>
      </c>
      <c r="C16" s="34" t="s">
        <v>452</v>
      </c>
      <c r="D16" s="34" t="s">
        <v>452</v>
      </c>
      <c r="E16" s="34" t="s">
        <v>452</v>
      </c>
      <c r="F16" s="34">
        <v>381</v>
      </c>
      <c r="G16" s="34">
        <v>350</v>
      </c>
      <c r="H16" s="34">
        <v>571</v>
      </c>
      <c r="I16" s="34">
        <v>662</v>
      </c>
      <c r="J16" s="34">
        <v>701</v>
      </c>
      <c r="K16" s="34">
        <v>705</v>
      </c>
      <c r="L16" s="34">
        <v>833</v>
      </c>
      <c r="M16" s="34">
        <v>860</v>
      </c>
      <c r="N16" s="34">
        <v>955.24509999999998</v>
      </c>
      <c r="O16" s="34">
        <v>1023.7081319999999</v>
      </c>
      <c r="P16" s="34">
        <v>1115.35194</v>
      </c>
      <c r="Q16" s="34">
        <v>1190.168551</v>
      </c>
      <c r="R16" s="34">
        <v>1339.431795</v>
      </c>
      <c r="S16" s="34">
        <v>1427.305259</v>
      </c>
      <c r="T16" s="34">
        <v>1431.6725369999999</v>
      </c>
      <c r="U16" s="34">
        <v>1476.0326319999997</v>
      </c>
      <c r="V16" s="34">
        <v>1576.197658</v>
      </c>
      <c r="W16" s="34">
        <v>1699.5838489999999</v>
      </c>
      <c r="X16" s="34">
        <v>1865.7201999999997</v>
      </c>
      <c r="Y16" s="34">
        <v>1930.2944</v>
      </c>
      <c r="Z16" s="34">
        <v>2081.0625999999997</v>
      </c>
      <c r="AA16" s="34">
        <v>2196.117518</v>
      </c>
      <c r="AB16" s="34">
        <v>2172.7471529999998</v>
      </c>
      <c r="AC16" s="37">
        <v>2363.430715</v>
      </c>
      <c r="AD16" s="36">
        <v>2488.8479259999999</v>
      </c>
      <c r="AE16" s="36">
        <v>2564.6256590000003</v>
      </c>
      <c r="AF16" s="36">
        <v>2674.5208000000002</v>
      </c>
      <c r="AG16" s="36" t="s">
        <v>452</v>
      </c>
    </row>
    <row r="17" spans="1:33" ht="16.5" customHeight="1">
      <c r="A17" s="35" t="s">
        <v>462</v>
      </c>
      <c r="B17" s="34" t="s">
        <v>452</v>
      </c>
      <c r="C17" s="34" t="s">
        <v>452</v>
      </c>
      <c r="D17" s="34" t="s">
        <v>452</v>
      </c>
      <c r="E17" s="34" t="s">
        <v>452</v>
      </c>
      <c r="F17" s="34">
        <v>10558</v>
      </c>
      <c r="G17" s="34">
        <v>10427</v>
      </c>
      <c r="H17" s="34">
        <v>11475</v>
      </c>
      <c r="I17" s="34">
        <v>10528</v>
      </c>
      <c r="J17" s="34">
        <v>10737</v>
      </c>
      <c r="K17" s="34">
        <v>10231</v>
      </c>
      <c r="L17" s="34">
        <v>10668</v>
      </c>
      <c r="M17" s="34">
        <v>10559</v>
      </c>
      <c r="N17" s="34">
        <v>11530.220300000001</v>
      </c>
      <c r="O17" s="34">
        <v>12056.0676</v>
      </c>
      <c r="P17" s="34">
        <v>12284.382321999999</v>
      </c>
      <c r="Q17" s="34">
        <v>12902.056581000001</v>
      </c>
      <c r="R17" s="34">
        <v>13843.512074999999</v>
      </c>
      <c r="S17" s="34">
        <v>14178.091572000001</v>
      </c>
      <c r="T17" s="34">
        <v>13663.224326</v>
      </c>
      <c r="U17" s="34">
        <v>13606.195594000001</v>
      </c>
      <c r="V17" s="34">
        <v>14354.281087000001</v>
      </c>
      <c r="W17" s="34">
        <v>14417.698761</v>
      </c>
      <c r="X17" s="34">
        <v>14721.465516</v>
      </c>
      <c r="Y17" s="34">
        <v>16137.9522</v>
      </c>
      <c r="Z17" s="34">
        <v>16849.9198</v>
      </c>
      <c r="AA17" s="34">
        <v>16805.109970000001</v>
      </c>
      <c r="AB17" s="34">
        <v>16406.938677999999</v>
      </c>
      <c r="AC17" s="37">
        <v>17316.613255</v>
      </c>
      <c r="AD17" s="36">
        <v>17516.432841999998</v>
      </c>
      <c r="AE17" s="36">
        <v>18004.627035000001</v>
      </c>
      <c r="AF17" s="36">
        <v>18339.048699999999</v>
      </c>
      <c r="AG17" s="36" t="s">
        <v>452</v>
      </c>
    </row>
    <row r="18" spans="1:33" ht="16.5" customHeight="1">
      <c r="A18" s="35" t="s">
        <v>461</v>
      </c>
      <c r="B18" s="34" t="s">
        <v>452</v>
      </c>
      <c r="C18" s="34" t="s">
        <v>452</v>
      </c>
      <c r="D18" s="34" t="s">
        <v>452</v>
      </c>
      <c r="E18" s="34" t="s">
        <v>452</v>
      </c>
      <c r="F18" s="34">
        <v>219</v>
      </c>
      <c r="G18" s="34">
        <v>306</v>
      </c>
      <c r="H18" s="34">
        <v>193</v>
      </c>
      <c r="I18" s="34">
        <v>195</v>
      </c>
      <c r="J18" s="34">
        <v>199</v>
      </c>
      <c r="K18" s="34">
        <v>188</v>
      </c>
      <c r="L18" s="34">
        <v>187</v>
      </c>
      <c r="M18" s="34">
        <v>187</v>
      </c>
      <c r="N18" s="34">
        <v>184.16370000000001</v>
      </c>
      <c r="O18" s="34">
        <v>189.170345</v>
      </c>
      <c r="P18" s="34">
        <v>181.71669800000001</v>
      </c>
      <c r="Q18" s="34">
        <v>186.10567</v>
      </c>
      <c r="R18" s="34">
        <v>191.89107100000004</v>
      </c>
      <c r="S18" s="34">
        <v>186.99797199999998</v>
      </c>
      <c r="T18" s="34">
        <v>187.793553</v>
      </c>
      <c r="U18" s="34">
        <v>176.144657</v>
      </c>
      <c r="V18" s="34">
        <v>173.21470899999997</v>
      </c>
      <c r="W18" s="34">
        <v>172.98174700000001</v>
      </c>
      <c r="X18" s="34">
        <v>163.88912900000003</v>
      </c>
      <c r="Y18" s="34">
        <v>155.51650000000001</v>
      </c>
      <c r="Z18" s="34">
        <v>160.68529999999998</v>
      </c>
      <c r="AA18" s="34">
        <v>168.066937</v>
      </c>
      <c r="AB18" s="34">
        <v>158.87200799999999</v>
      </c>
      <c r="AC18" s="37">
        <v>160.306691</v>
      </c>
      <c r="AD18" s="36">
        <v>161.88904700000001</v>
      </c>
      <c r="AE18" s="36">
        <v>156.31329400000001</v>
      </c>
      <c r="AF18" s="36">
        <v>157.73150000000001</v>
      </c>
      <c r="AG18" s="36" t="s">
        <v>452</v>
      </c>
    </row>
    <row r="19" spans="1:33" ht="16.5" customHeight="1">
      <c r="A19" s="35" t="s">
        <v>455</v>
      </c>
      <c r="B19" s="34">
        <v>4197</v>
      </c>
      <c r="C19" s="34">
        <v>4128</v>
      </c>
      <c r="D19" s="34">
        <v>4592</v>
      </c>
      <c r="E19" s="34">
        <v>4513</v>
      </c>
      <c r="F19" s="34">
        <v>6516</v>
      </c>
      <c r="G19" s="34">
        <v>6534</v>
      </c>
      <c r="H19" s="34">
        <v>7082</v>
      </c>
      <c r="I19" s="34">
        <v>7344</v>
      </c>
      <c r="J19" s="34">
        <v>7320</v>
      </c>
      <c r="K19" s="34">
        <v>6940</v>
      </c>
      <c r="L19" s="34">
        <v>7996</v>
      </c>
      <c r="M19" s="34">
        <v>8244</v>
      </c>
      <c r="N19" s="34">
        <v>8350.4012999999995</v>
      </c>
      <c r="O19" s="34">
        <v>8037.4858980000008</v>
      </c>
      <c r="P19" s="34">
        <v>8702.2589120000011</v>
      </c>
      <c r="Q19" s="34">
        <v>8764.0169889999997</v>
      </c>
      <c r="R19" s="34">
        <v>9399.8729629999998</v>
      </c>
      <c r="S19" s="34">
        <v>9543.5642550000011</v>
      </c>
      <c r="T19" s="34">
        <v>9499.8287029999992</v>
      </c>
      <c r="U19" s="34">
        <v>9555.383124</v>
      </c>
      <c r="V19" s="34">
        <v>9715.2788890000011</v>
      </c>
      <c r="W19" s="34">
        <v>9470.1332469999998</v>
      </c>
      <c r="X19" s="34">
        <v>10358.926487000002</v>
      </c>
      <c r="Y19" s="34">
        <v>11136.821900000001</v>
      </c>
      <c r="Z19" s="34">
        <v>11031.9995</v>
      </c>
      <c r="AA19" s="34">
        <v>11129.418953</v>
      </c>
      <c r="AB19" s="34">
        <v>10773.7353</v>
      </c>
      <c r="AC19" s="37">
        <v>11314.228574000001</v>
      </c>
      <c r="AD19" s="36">
        <v>11120.63185</v>
      </c>
      <c r="AE19" s="36">
        <v>11735.558829</v>
      </c>
      <c r="AF19" s="36">
        <v>11599.8469</v>
      </c>
      <c r="AG19" s="36" t="s">
        <v>452</v>
      </c>
    </row>
    <row r="20" spans="1:33" ht="16.5" customHeight="1">
      <c r="A20" s="39" t="s">
        <v>460</v>
      </c>
      <c r="B20" s="34" t="s">
        <v>452</v>
      </c>
      <c r="C20" s="34" t="s">
        <v>452</v>
      </c>
      <c r="D20" s="34" t="s">
        <v>452</v>
      </c>
      <c r="E20" s="34" t="s">
        <v>452</v>
      </c>
      <c r="F20" s="34" t="s">
        <v>452</v>
      </c>
      <c r="G20" s="34">
        <v>364</v>
      </c>
      <c r="H20" s="34">
        <v>431</v>
      </c>
      <c r="I20" s="34">
        <v>454</v>
      </c>
      <c r="J20" s="34">
        <v>495</v>
      </c>
      <c r="K20" s="34">
        <v>562</v>
      </c>
      <c r="L20" s="34">
        <v>577</v>
      </c>
      <c r="M20" s="34">
        <v>607</v>
      </c>
      <c r="N20" s="34">
        <v>390.9409</v>
      </c>
      <c r="O20" s="34">
        <v>531.07757100000003</v>
      </c>
      <c r="P20" s="34">
        <v>513.41098099999999</v>
      </c>
      <c r="Q20" s="34">
        <v>558.98629999999991</v>
      </c>
      <c r="R20" s="34">
        <v>587.65657799999997</v>
      </c>
      <c r="S20" s="34">
        <v>625.77712400000007</v>
      </c>
      <c r="T20" s="34">
        <v>650.98968500000001</v>
      </c>
      <c r="U20" s="34">
        <v>688.58305900000005</v>
      </c>
      <c r="V20" s="34">
        <v>703.84377199999994</v>
      </c>
      <c r="W20" s="34">
        <v>738.47902800000008</v>
      </c>
      <c r="X20" s="34">
        <v>753.30440099999998</v>
      </c>
      <c r="Y20" s="34">
        <v>777.72930000000008</v>
      </c>
      <c r="Z20" s="34">
        <v>843.92600000000004</v>
      </c>
      <c r="AA20" s="34">
        <v>881.04851499999995</v>
      </c>
      <c r="AB20" s="34">
        <v>841.18544899999995</v>
      </c>
      <c r="AC20" s="37">
        <v>846.28385000000003</v>
      </c>
      <c r="AD20" s="36">
        <v>851.33871699999997</v>
      </c>
      <c r="AE20" s="36">
        <v>851.65238199999999</v>
      </c>
      <c r="AF20" s="36">
        <v>863.76990000000001</v>
      </c>
      <c r="AG20" s="36" t="s">
        <v>452</v>
      </c>
    </row>
    <row r="21" spans="1:33" ht="16.5" customHeight="1">
      <c r="A21" s="35" t="s">
        <v>459</v>
      </c>
      <c r="B21" s="34" t="s">
        <v>452</v>
      </c>
      <c r="C21" s="34" t="s">
        <v>452</v>
      </c>
      <c r="D21" s="34" t="s">
        <v>452</v>
      </c>
      <c r="E21" s="34" t="s">
        <v>452</v>
      </c>
      <c r="F21" s="34" t="s">
        <v>452</v>
      </c>
      <c r="G21" s="34" t="s">
        <v>452</v>
      </c>
      <c r="H21" s="34">
        <v>286</v>
      </c>
      <c r="I21" s="34">
        <v>282</v>
      </c>
      <c r="J21" s="34">
        <v>271</v>
      </c>
      <c r="K21" s="34">
        <v>260</v>
      </c>
      <c r="L21" s="34">
        <v>260</v>
      </c>
      <c r="M21" s="34">
        <v>260</v>
      </c>
      <c r="N21" s="34">
        <v>255.38840000000002</v>
      </c>
      <c r="O21" s="34">
        <v>254.21924200000004</v>
      </c>
      <c r="P21" s="34">
        <v>280.125878</v>
      </c>
      <c r="Q21" s="34">
        <v>294.71404899999999</v>
      </c>
      <c r="R21" s="34">
        <v>298.132858</v>
      </c>
      <c r="S21" s="34">
        <v>295.33117599999997</v>
      </c>
      <c r="T21" s="34">
        <v>301.363563</v>
      </c>
      <c r="U21" s="34">
        <v>366.84362800000002</v>
      </c>
      <c r="V21" s="34">
        <v>356.984306</v>
      </c>
      <c r="W21" s="34">
        <v>359.19848399999995</v>
      </c>
      <c r="X21" s="34">
        <v>359.85686900000002</v>
      </c>
      <c r="Y21" s="34">
        <v>380.78190000000001</v>
      </c>
      <c r="Z21" s="34">
        <v>390.4581</v>
      </c>
      <c r="AA21" s="34">
        <v>364.67172900000003</v>
      </c>
      <c r="AB21" s="34">
        <v>389.20500600000003</v>
      </c>
      <c r="AC21" s="37">
        <v>389.38419099999999</v>
      </c>
      <c r="AD21" s="36">
        <v>402.115701</v>
      </c>
      <c r="AE21" s="36">
        <v>402.30593399999998</v>
      </c>
      <c r="AF21" s="36">
        <v>414.20960000000002</v>
      </c>
      <c r="AG21" s="36" t="s">
        <v>452</v>
      </c>
    </row>
    <row r="22" spans="1:33" s="31" customFormat="1" ht="16.5" customHeight="1">
      <c r="A22" s="35" t="s">
        <v>458</v>
      </c>
      <c r="B22" s="34" t="s">
        <v>452</v>
      </c>
      <c r="C22" s="34" t="s">
        <v>452</v>
      </c>
      <c r="D22" s="34" t="s">
        <v>452</v>
      </c>
      <c r="E22" s="34" t="s">
        <v>452</v>
      </c>
      <c r="F22" s="34">
        <v>390</v>
      </c>
      <c r="G22" s="34">
        <v>439</v>
      </c>
      <c r="H22" s="34">
        <v>124</v>
      </c>
      <c r="I22" s="34">
        <v>148</v>
      </c>
      <c r="J22" s="34">
        <v>182</v>
      </c>
      <c r="K22" s="34">
        <v>251</v>
      </c>
      <c r="L22" s="34">
        <v>232</v>
      </c>
      <c r="M22" s="34">
        <v>273</v>
      </c>
      <c r="N22" s="34">
        <v>515.5963999999949</v>
      </c>
      <c r="O22" s="34">
        <v>579.27095199999894</v>
      </c>
      <c r="P22" s="34">
        <v>654.07030799999484</v>
      </c>
      <c r="Q22" s="34">
        <v>699.01640200000111</v>
      </c>
      <c r="R22" s="34">
        <v>632.40979800000787</v>
      </c>
      <c r="S22" s="34">
        <v>667.59748699999909</v>
      </c>
      <c r="T22" s="34">
        <v>682.52739499999007</v>
      </c>
      <c r="U22" s="34">
        <v>628.79707700001018</v>
      </c>
      <c r="V22" s="34">
        <v>745.12879600000451</v>
      </c>
      <c r="W22" s="34">
        <v>841.65538500000548</v>
      </c>
      <c r="X22" s="34">
        <v>890.82436499999312</v>
      </c>
      <c r="Y22" s="34">
        <v>966.1105000000025</v>
      </c>
      <c r="Z22" s="34">
        <v>1155.9271999999999</v>
      </c>
      <c r="AA22" s="34">
        <v>1253.9602890000001</v>
      </c>
      <c r="AB22" s="34">
        <v>1314.7709150000001</v>
      </c>
      <c r="AC22" s="36">
        <v>1379.3117219999999</v>
      </c>
      <c r="AD22" s="36">
        <v>1485.809925</v>
      </c>
      <c r="AE22" s="36">
        <v>1494.6165369999999</v>
      </c>
      <c r="AF22" s="36">
        <v>1534.018</v>
      </c>
      <c r="AG22" s="36" t="s">
        <v>452</v>
      </c>
    </row>
    <row r="23" spans="1:33" ht="16.5" customHeight="1">
      <c r="A23" s="40" t="s">
        <v>457</v>
      </c>
      <c r="B23" s="34"/>
      <c r="C23" s="34"/>
      <c r="D23" s="34"/>
      <c r="E23" s="34"/>
      <c r="F23" s="34"/>
      <c r="G23" s="34"/>
      <c r="H23" s="34"/>
      <c r="I23" s="34"/>
      <c r="J23" s="34"/>
      <c r="K23" s="34"/>
      <c r="L23" s="34"/>
      <c r="M23" s="34"/>
      <c r="N23" s="34"/>
      <c r="O23" s="34"/>
      <c r="P23" s="34"/>
      <c r="Q23" s="36"/>
      <c r="R23" s="36"/>
      <c r="S23" s="36"/>
      <c r="T23" s="36"/>
      <c r="U23" s="36"/>
      <c r="V23" s="36"/>
      <c r="W23" s="36"/>
      <c r="X23" s="36"/>
      <c r="Y23" s="36"/>
      <c r="Z23" s="36"/>
      <c r="AA23" s="36"/>
      <c r="AB23" s="36"/>
      <c r="AC23" s="36"/>
      <c r="AD23" s="36"/>
      <c r="AE23" s="36"/>
      <c r="AF23" s="36"/>
      <c r="AG23" s="36"/>
    </row>
    <row r="24" spans="1:33" ht="16.5" customHeight="1">
      <c r="A24" s="39" t="s">
        <v>456</v>
      </c>
      <c r="B24" s="34">
        <v>17064</v>
      </c>
      <c r="C24" s="34">
        <v>13260</v>
      </c>
      <c r="D24" s="34">
        <v>6179</v>
      </c>
      <c r="E24" s="34">
        <v>3931</v>
      </c>
      <c r="F24" s="34">
        <v>4503</v>
      </c>
      <c r="G24" s="34">
        <v>4825</v>
      </c>
      <c r="H24" s="34">
        <v>6057</v>
      </c>
      <c r="I24" s="34">
        <v>6273</v>
      </c>
      <c r="J24" s="34">
        <v>6091</v>
      </c>
      <c r="K24" s="34">
        <v>6199</v>
      </c>
      <c r="L24" s="34">
        <v>5921</v>
      </c>
      <c r="M24" s="34">
        <v>5545</v>
      </c>
      <c r="N24" s="34">
        <v>5050</v>
      </c>
      <c r="O24" s="34">
        <v>5166</v>
      </c>
      <c r="P24" s="34">
        <v>5304</v>
      </c>
      <c r="Q24" s="36">
        <v>5330</v>
      </c>
      <c r="R24" s="38">
        <v>5573.9916949999997</v>
      </c>
      <c r="S24" s="38">
        <v>5570.5677539999997</v>
      </c>
      <c r="T24" s="38">
        <v>5337.8184959999999</v>
      </c>
      <c r="U24" s="36">
        <v>5679.9327190000004</v>
      </c>
      <c r="V24" s="36">
        <v>5510.8824969999996</v>
      </c>
      <c r="W24" s="36">
        <v>5381.3696630000004</v>
      </c>
      <c r="X24" s="36">
        <v>5409.8024230000001</v>
      </c>
      <c r="Y24" s="36">
        <v>5784.2503559999996</v>
      </c>
      <c r="Z24" s="34">
        <v>6178.5061949999999</v>
      </c>
      <c r="AA24" s="34">
        <v>5914.0960670000004</v>
      </c>
      <c r="AB24" s="34">
        <v>6419.7054660000003</v>
      </c>
      <c r="AC24" s="36">
        <v>6567.8390909999998</v>
      </c>
      <c r="AD24" s="36">
        <v>6752.432476</v>
      </c>
      <c r="AE24" s="36">
        <v>7283.1049199999998</v>
      </c>
      <c r="AF24" s="36">
        <v>6674.6818009999997</v>
      </c>
      <c r="AG24" s="36">
        <v>6535.9028010000002</v>
      </c>
    </row>
    <row r="25" spans="1:33" s="31" customFormat="1" ht="16.5" customHeight="1">
      <c r="A25" s="35" t="s">
        <v>455</v>
      </c>
      <c r="B25" s="34">
        <v>4197</v>
      </c>
      <c r="C25" s="34">
        <v>4128</v>
      </c>
      <c r="D25" s="34">
        <v>4592</v>
      </c>
      <c r="E25" s="34">
        <v>4513</v>
      </c>
      <c r="F25" s="34">
        <v>6516</v>
      </c>
      <c r="G25" s="34">
        <v>6534</v>
      </c>
      <c r="H25" s="34">
        <v>7082</v>
      </c>
      <c r="I25" s="34">
        <v>7344</v>
      </c>
      <c r="J25" s="34">
        <v>7320</v>
      </c>
      <c r="K25" s="34">
        <v>6940</v>
      </c>
      <c r="L25" s="34">
        <v>7996</v>
      </c>
      <c r="M25" s="34">
        <v>8244</v>
      </c>
      <c r="N25" s="34">
        <v>8350.4012999999995</v>
      </c>
      <c r="O25" s="34">
        <v>8037.4858980000008</v>
      </c>
      <c r="P25" s="34">
        <v>8702.2589120000011</v>
      </c>
      <c r="Q25" s="34">
        <v>8764.0169889999997</v>
      </c>
      <c r="R25" s="34">
        <v>9399.8729629999998</v>
      </c>
      <c r="S25" s="34">
        <v>9543.5642550000011</v>
      </c>
      <c r="T25" s="34">
        <v>9499.8287029999992</v>
      </c>
      <c r="U25" s="34">
        <v>9555.383124</v>
      </c>
      <c r="V25" s="34">
        <v>9715.2788890000011</v>
      </c>
      <c r="W25" s="34">
        <v>9470.1332469999998</v>
      </c>
      <c r="X25" s="34">
        <v>10358.926487000002</v>
      </c>
      <c r="Y25" s="34">
        <v>11136.821900000001</v>
      </c>
      <c r="Z25" s="34">
        <v>11031.9995</v>
      </c>
      <c r="AA25" s="34">
        <v>11129.418953</v>
      </c>
      <c r="AB25" s="34">
        <v>10773.7353</v>
      </c>
      <c r="AC25" s="37">
        <v>11314.228574000001</v>
      </c>
      <c r="AD25" s="36">
        <v>11120.63185</v>
      </c>
      <c r="AE25" s="36">
        <v>11735.558829</v>
      </c>
      <c r="AF25" s="36">
        <v>11599.8469</v>
      </c>
      <c r="AG25" s="36" t="s">
        <v>452</v>
      </c>
    </row>
    <row r="26" spans="1:33" s="31" customFormat="1" ht="16.5" customHeight="1">
      <c r="A26" s="35" t="s">
        <v>454</v>
      </c>
      <c r="B26" s="34" t="s">
        <v>452</v>
      </c>
      <c r="C26" s="34" t="s">
        <v>452</v>
      </c>
      <c r="D26" s="34" t="s">
        <v>452</v>
      </c>
      <c r="E26" s="34" t="s">
        <v>452</v>
      </c>
      <c r="F26" s="34">
        <v>381</v>
      </c>
      <c r="G26" s="34">
        <v>350</v>
      </c>
      <c r="H26" s="34">
        <v>571</v>
      </c>
      <c r="I26" s="34">
        <v>662</v>
      </c>
      <c r="J26" s="34">
        <v>701</v>
      </c>
      <c r="K26" s="34">
        <v>705</v>
      </c>
      <c r="L26" s="34">
        <v>833</v>
      </c>
      <c r="M26" s="34">
        <v>860</v>
      </c>
      <c r="N26" s="34">
        <v>955.24509999999998</v>
      </c>
      <c r="O26" s="34">
        <v>1023.7081319999999</v>
      </c>
      <c r="P26" s="34">
        <v>1115.35194</v>
      </c>
      <c r="Q26" s="34">
        <v>1190.168551</v>
      </c>
      <c r="R26" s="34">
        <v>1339.431795</v>
      </c>
      <c r="S26" s="34">
        <v>1427.305259</v>
      </c>
      <c r="T26" s="34">
        <v>1431.6725369999999</v>
      </c>
      <c r="U26" s="34">
        <v>1476.0326319999997</v>
      </c>
      <c r="V26" s="34">
        <v>1576.197658</v>
      </c>
      <c r="W26" s="34">
        <v>1699.5838489999999</v>
      </c>
      <c r="X26" s="34">
        <v>1865.7201999999997</v>
      </c>
      <c r="Y26" s="34">
        <v>1930.2944</v>
      </c>
      <c r="Z26" s="34">
        <v>2081.0625999999997</v>
      </c>
      <c r="AA26" s="34">
        <v>2196.117518</v>
      </c>
      <c r="AB26" s="34">
        <v>2172.7471529999998</v>
      </c>
      <c r="AC26" s="37">
        <v>2363.430715</v>
      </c>
      <c r="AD26" s="36">
        <v>2488.8479259999999</v>
      </c>
      <c r="AE26" s="36">
        <v>2564.6256590000003</v>
      </c>
      <c r="AF26" s="36">
        <v>2674.5208000000002</v>
      </c>
      <c r="AG26" s="36" t="s">
        <v>452</v>
      </c>
    </row>
    <row r="27" spans="1:33" s="31" customFormat="1" ht="16.5" customHeight="1" thickBot="1">
      <c r="A27" s="35" t="s">
        <v>453</v>
      </c>
      <c r="B27" s="34" t="s">
        <v>452</v>
      </c>
      <c r="C27" s="34" t="s">
        <v>452</v>
      </c>
      <c r="D27" s="34" t="s">
        <v>452</v>
      </c>
      <c r="E27" s="34" t="s">
        <v>452</v>
      </c>
      <c r="F27" s="34">
        <v>10558</v>
      </c>
      <c r="G27" s="34">
        <v>10427</v>
      </c>
      <c r="H27" s="34">
        <v>11475</v>
      </c>
      <c r="I27" s="34">
        <v>10528</v>
      </c>
      <c r="J27" s="34">
        <v>10737</v>
      </c>
      <c r="K27" s="34">
        <v>10231</v>
      </c>
      <c r="L27" s="34">
        <v>10668</v>
      </c>
      <c r="M27" s="34">
        <v>10559</v>
      </c>
      <c r="N27" s="34">
        <v>11530.220300000001</v>
      </c>
      <c r="O27" s="34">
        <v>12056.0676</v>
      </c>
      <c r="P27" s="34">
        <v>12284.382321999999</v>
      </c>
      <c r="Q27" s="34">
        <v>12902.056581000001</v>
      </c>
      <c r="R27" s="33">
        <v>13843.512074999999</v>
      </c>
      <c r="S27" s="33">
        <v>14178.091572000001</v>
      </c>
      <c r="T27" s="33">
        <v>13663.224326</v>
      </c>
      <c r="U27" s="33">
        <v>13606.195594000001</v>
      </c>
      <c r="V27" s="33">
        <v>14354.281087000001</v>
      </c>
      <c r="W27" s="33">
        <v>14417.698761</v>
      </c>
      <c r="X27" s="33">
        <v>14721.465516</v>
      </c>
      <c r="Y27" s="33">
        <v>16137.9522</v>
      </c>
      <c r="Z27" s="33">
        <v>16849.9198</v>
      </c>
      <c r="AA27" s="33">
        <v>16805.109970000001</v>
      </c>
      <c r="AB27" s="33">
        <v>16406.938677999999</v>
      </c>
      <c r="AC27" s="32">
        <v>17316.613255</v>
      </c>
      <c r="AD27" s="32">
        <v>17516.432841999998</v>
      </c>
      <c r="AE27" s="32">
        <v>18004.627035000001</v>
      </c>
      <c r="AF27" s="32">
        <v>18339.048699999999</v>
      </c>
      <c r="AG27" s="32" t="s">
        <v>452</v>
      </c>
    </row>
    <row r="28" spans="1:33" s="28" customFormat="1" ht="12.75" customHeight="1">
      <c r="A28" s="128" t="s">
        <v>451</v>
      </c>
      <c r="B28" s="128"/>
      <c r="C28" s="128"/>
      <c r="D28" s="128"/>
      <c r="E28" s="128"/>
      <c r="F28" s="128"/>
      <c r="G28" s="128"/>
      <c r="H28" s="128"/>
      <c r="I28" s="128"/>
      <c r="J28" s="128"/>
      <c r="K28" s="128"/>
      <c r="L28" s="128"/>
      <c r="M28" s="128"/>
      <c r="N28" s="128"/>
      <c r="O28" s="128"/>
      <c r="P28" s="128"/>
      <c r="Q28" s="128"/>
      <c r="R28" s="128"/>
      <c r="S28" s="128"/>
      <c r="T28" s="128"/>
      <c r="U28" s="128"/>
      <c r="V28" s="128"/>
      <c r="W28" s="128"/>
      <c r="X28" s="128"/>
      <c r="Y28" s="128"/>
      <c r="Z28" s="128"/>
    </row>
    <row r="29" spans="1:33" s="30" customFormat="1" ht="12.75" customHeight="1">
      <c r="A29" s="129"/>
      <c r="B29" s="129"/>
      <c r="C29" s="129"/>
      <c r="D29" s="129"/>
      <c r="E29" s="129"/>
      <c r="F29" s="129"/>
      <c r="G29" s="129"/>
      <c r="H29" s="129"/>
      <c r="I29" s="129"/>
      <c r="J29" s="129"/>
      <c r="K29" s="129"/>
      <c r="L29" s="129"/>
      <c r="M29" s="129"/>
      <c r="N29" s="129"/>
      <c r="O29" s="129"/>
      <c r="P29" s="129"/>
      <c r="Q29" s="129"/>
      <c r="R29" s="129"/>
      <c r="S29" s="129"/>
      <c r="T29" s="129"/>
      <c r="U29" s="129"/>
      <c r="V29" s="129"/>
      <c r="W29" s="129"/>
      <c r="X29" s="129"/>
      <c r="Y29" s="129"/>
      <c r="Z29" s="129"/>
    </row>
    <row r="30" spans="1:33" s="28" customFormat="1" ht="12.75" customHeight="1">
      <c r="A30" s="130" t="s">
        <v>450</v>
      </c>
      <c r="B30" s="130"/>
      <c r="C30" s="130"/>
      <c r="D30" s="130"/>
      <c r="E30" s="130"/>
      <c r="F30" s="130"/>
      <c r="G30" s="130"/>
      <c r="H30" s="130"/>
      <c r="I30" s="130"/>
      <c r="J30" s="130"/>
      <c r="K30" s="130"/>
      <c r="L30" s="130"/>
      <c r="M30" s="130"/>
      <c r="N30" s="130"/>
      <c r="O30" s="130"/>
      <c r="P30" s="130"/>
      <c r="Q30" s="130"/>
      <c r="R30" s="130"/>
      <c r="S30" s="130"/>
      <c r="T30" s="130"/>
      <c r="U30" s="130"/>
      <c r="V30" s="130"/>
      <c r="W30" s="130"/>
      <c r="X30" s="130"/>
      <c r="Y30" s="130"/>
      <c r="Z30" s="130"/>
    </row>
    <row r="31" spans="1:33" s="28" customFormat="1" ht="38.25" customHeight="1">
      <c r="A31" s="130" t="s">
        <v>449</v>
      </c>
      <c r="B31" s="130"/>
      <c r="C31" s="130"/>
      <c r="D31" s="130"/>
      <c r="E31" s="130"/>
      <c r="F31" s="130"/>
      <c r="G31" s="130"/>
      <c r="H31" s="130"/>
      <c r="I31" s="130"/>
      <c r="J31" s="130"/>
      <c r="K31" s="130"/>
      <c r="L31" s="130"/>
      <c r="M31" s="130"/>
      <c r="N31" s="130"/>
      <c r="O31" s="130"/>
      <c r="P31" s="130"/>
      <c r="Q31" s="130"/>
      <c r="R31" s="130"/>
      <c r="S31" s="130"/>
      <c r="T31" s="130"/>
      <c r="U31" s="130"/>
      <c r="V31" s="130"/>
      <c r="W31" s="130"/>
      <c r="X31" s="130"/>
      <c r="Y31" s="130"/>
      <c r="Z31" s="130"/>
    </row>
    <row r="32" spans="1:33" s="28" customFormat="1" ht="12.75" customHeight="1">
      <c r="A32" s="123" t="s">
        <v>448</v>
      </c>
      <c r="B32" s="123"/>
      <c r="C32" s="123"/>
      <c r="D32" s="123"/>
      <c r="E32" s="123"/>
      <c r="F32" s="123"/>
      <c r="G32" s="123"/>
      <c r="H32" s="123"/>
      <c r="I32" s="123"/>
      <c r="J32" s="123"/>
      <c r="K32" s="123"/>
      <c r="L32" s="123"/>
      <c r="M32" s="123"/>
      <c r="N32" s="123"/>
      <c r="O32" s="123"/>
      <c r="P32" s="123"/>
      <c r="Q32" s="123"/>
      <c r="R32" s="123"/>
      <c r="S32" s="123"/>
      <c r="T32" s="123"/>
      <c r="U32" s="123"/>
      <c r="V32" s="123"/>
      <c r="W32" s="123"/>
      <c r="X32" s="123"/>
      <c r="Y32" s="123"/>
      <c r="Z32" s="123"/>
    </row>
    <row r="33" spans="1:26" s="28" customFormat="1" ht="12.75" customHeight="1">
      <c r="A33" s="123" t="s">
        <v>447</v>
      </c>
      <c r="B33" s="123"/>
      <c r="C33" s="123"/>
      <c r="D33" s="123"/>
      <c r="E33" s="123"/>
      <c r="F33" s="123"/>
      <c r="G33" s="123"/>
      <c r="H33" s="123"/>
      <c r="I33" s="123"/>
      <c r="J33" s="123"/>
      <c r="K33" s="123"/>
      <c r="L33" s="123"/>
      <c r="M33" s="123"/>
      <c r="N33" s="123"/>
      <c r="O33" s="123"/>
      <c r="P33" s="123"/>
      <c r="Q33" s="123"/>
      <c r="R33" s="123"/>
      <c r="S33" s="123"/>
      <c r="T33" s="123"/>
      <c r="U33" s="123"/>
      <c r="V33" s="123"/>
      <c r="W33" s="123"/>
      <c r="X33" s="123"/>
      <c r="Y33" s="123"/>
      <c r="Z33" s="123"/>
    </row>
    <row r="34" spans="1:26" s="28" customFormat="1" ht="12.75" customHeight="1">
      <c r="A34" s="123" t="s">
        <v>446</v>
      </c>
      <c r="B34" s="123"/>
      <c r="C34" s="123"/>
      <c r="D34" s="123"/>
      <c r="E34" s="123"/>
      <c r="F34" s="123"/>
      <c r="G34" s="123"/>
      <c r="H34" s="123"/>
      <c r="I34" s="123"/>
      <c r="J34" s="123"/>
      <c r="K34" s="123"/>
      <c r="L34" s="123"/>
      <c r="M34" s="123"/>
      <c r="N34" s="123"/>
      <c r="O34" s="123"/>
      <c r="P34" s="123"/>
      <c r="Q34" s="123"/>
      <c r="R34" s="123"/>
      <c r="S34" s="123"/>
      <c r="T34" s="123"/>
      <c r="U34" s="123"/>
      <c r="V34" s="123"/>
      <c r="W34" s="123"/>
      <c r="X34" s="123"/>
      <c r="Y34" s="123"/>
      <c r="Z34" s="123"/>
    </row>
    <row r="35" spans="1:26" s="28" customFormat="1" ht="25.5" customHeight="1">
      <c r="A35" s="130" t="s">
        <v>445</v>
      </c>
      <c r="B35" s="130"/>
      <c r="C35" s="130"/>
      <c r="D35" s="130"/>
      <c r="E35" s="130"/>
      <c r="F35" s="130"/>
      <c r="G35" s="130"/>
      <c r="H35" s="130"/>
      <c r="I35" s="130"/>
      <c r="J35" s="130"/>
      <c r="K35" s="130"/>
      <c r="L35" s="130"/>
      <c r="M35" s="130"/>
      <c r="N35" s="130"/>
      <c r="O35" s="130"/>
      <c r="P35" s="130"/>
      <c r="Q35" s="130"/>
      <c r="R35" s="130"/>
      <c r="S35" s="130"/>
      <c r="T35" s="130"/>
      <c r="U35" s="130"/>
      <c r="V35" s="130"/>
      <c r="W35" s="130"/>
      <c r="X35" s="130"/>
      <c r="Y35" s="130"/>
      <c r="Z35" s="130"/>
    </row>
    <row r="36" spans="1:26" s="28" customFormat="1" ht="12.75" customHeight="1">
      <c r="A36" s="131" t="s">
        <v>444</v>
      </c>
      <c r="B36" s="131"/>
      <c r="C36" s="131"/>
      <c r="D36" s="131"/>
      <c r="E36" s="131"/>
      <c r="F36" s="131"/>
      <c r="G36" s="131"/>
      <c r="H36" s="131"/>
      <c r="I36" s="131"/>
      <c r="J36" s="131"/>
      <c r="K36" s="131"/>
      <c r="L36" s="131"/>
      <c r="M36" s="131"/>
      <c r="N36" s="131"/>
      <c r="O36" s="131"/>
      <c r="P36" s="131"/>
      <c r="Q36" s="131"/>
      <c r="R36" s="131"/>
      <c r="S36" s="131"/>
      <c r="T36" s="131"/>
      <c r="U36" s="131"/>
      <c r="V36" s="131"/>
      <c r="W36" s="131"/>
      <c r="X36" s="131"/>
      <c r="Y36" s="131"/>
      <c r="Z36" s="131"/>
    </row>
    <row r="37" spans="1:26" s="28" customFormat="1" ht="12.75" customHeight="1">
      <c r="A37" s="123" t="s">
        <v>443</v>
      </c>
      <c r="B37" s="123"/>
      <c r="C37" s="123"/>
      <c r="D37" s="123"/>
      <c r="E37" s="123"/>
      <c r="F37" s="123"/>
      <c r="G37" s="123"/>
      <c r="H37" s="123"/>
      <c r="I37" s="123"/>
      <c r="J37" s="123"/>
      <c r="K37" s="123"/>
      <c r="L37" s="123"/>
      <c r="M37" s="123"/>
      <c r="N37" s="123"/>
      <c r="O37" s="123"/>
      <c r="P37" s="123"/>
      <c r="Q37" s="123"/>
      <c r="R37" s="123"/>
      <c r="S37" s="123"/>
      <c r="T37" s="123"/>
      <c r="U37" s="123"/>
      <c r="V37" s="123"/>
      <c r="W37" s="123"/>
      <c r="X37" s="123"/>
      <c r="Y37" s="123"/>
      <c r="Z37" s="123"/>
    </row>
    <row r="38" spans="1:26" s="28" customFormat="1" ht="12.75" customHeight="1">
      <c r="A38" s="123" t="s">
        <v>442</v>
      </c>
      <c r="B38" s="123"/>
      <c r="C38" s="123"/>
      <c r="D38" s="123"/>
      <c r="E38" s="123"/>
      <c r="F38" s="123"/>
      <c r="G38" s="123"/>
      <c r="H38" s="123"/>
      <c r="I38" s="123"/>
      <c r="J38" s="123"/>
      <c r="K38" s="123"/>
      <c r="L38" s="123"/>
      <c r="M38" s="123"/>
      <c r="N38" s="123"/>
      <c r="O38" s="123"/>
      <c r="P38" s="123"/>
      <c r="Q38" s="123"/>
      <c r="R38" s="123"/>
      <c r="S38" s="123"/>
      <c r="T38" s="123"/>
      <c r="U38" s="123"/>
      <c r="V38" s="123"/>
      <c r="W38" s="123"/>
      <c r="X38" s="123"/>
      <c r="Y38" s="123"/>
      <c r="Z38" s="123"/>
    </row>
    <row r="39" spans="1:26" s="28" customFormat="1" ht="12.75" customHeight="1">
      <c r="A39" s="123" t="s">
        <v>441</v>
      </c>
      <c r="B39" s="123"/>
      <c r="C39" s="123"/>
      <c r="D39" s="123"/>
      <c r="E39" s="123"/>
      <c r="F39" s="123"/>
      <c r="G39" s="123"/>
      <c r="H39" s="123"/>
      <c r="I39" s="123"/>
      <c r="J39" s="123"/>
      <c r="K39" s="123"/>
      <c r="L39" s="123"/>
      <c r="M39" s="123"/>
      <c r="N39" s="123"/>
      <c r="O39" s="123"/>
      <c r="P39" s="123"/>
      <c r="Q39" s="123"/>
      <c r="R39" s="123"/>
      <c r="S39" s="123"/>
      <c r="T39" s="123"/>
      <c r="U39" s="123"/>
      <c r="V39" s="123"/>
      <c r="W39" s="123"/>
      <c r="X39" s="123"/>
      <c r="Y39" s="123"/>
      <c r="Z39" s="123"/>
    </row>
    <row r="40" spans="1:26" s="28" customFormat="1" ht="12.75" customHeight="1">
      <c r="A40" s="124"/>
      <c r="B40" s="124"/>
      <c r="C40" s="124"/>
      <c r="D40" s="124"/>
      <c r="E40" s="124"/>
      <c r="F40" s="124"/>
      <c r="G40" s="124"/>
      <c r="H40" s="124"/>
      <c r="I40" s="124"/>
      <c r="J40" s="124"/>
      <c r="K40" s="124"/>
      <c r="L40" s="124"/>
      <c r="M40" s="124"/>
      <c r="N40" s="124"/>
      <c r="O40" s="124"/>
      <c r="P40" s="124"/>
      <c r="Q40" s="124"/>
      <c r="R40" s="124"/>
      <c r="S40" s="124"/>
      <c r="T40" s="124"/>
      <c r="U40" s="124"/>
      <c r="V40" s="124"/>
      <c r="W40" s="124"/>
      <c r="X40" s="124"/>
      <c r="Y40" s="124"/>
      <c r="Z40" s="124"/>
    </row>
    <row r="41" spans="1:26" s="28" customFormat="1" ht="12.75" customHeight="1">
      <c r="A41" s="125" t="s">
        <v>440</v>
      </c>
      <c r="B41" s="125"/>
      <c r="C41" s="125"/>
      <c r="D41" s="125"/>
      <c r="E41" s="125"/>
      <c r="F41" s="125"/>
      <c r="G41" s="125"/>
      <c r="H41" s="125"/>
      <c r="I41" s="125"/>
      <c r="J41" s="125"/>
      <c r="K41" s="125"/>
      <c r="L41" s="125"/>
      <c r="M41" s="125"/>
      <c r="N41" s="125"/>
      <c r="O41" s="125"/>
      <c r="P41" s="125"/>
      <c r="Q41" s="125"/>
      <c r="R41" s="125"/>
      <c r="S41" s="125"/>
      <c r="T41" s="125"/>
      <c r="U41" s="125"/>
      <c r="V41" s="125"/>
      <c r="W41" s="125"/>
      <c r="X41" s="125"/>
      <c r="Y41" s="125"/>
      <c r="Z41" s="125"/>
    </row>
    <row r="42" spans="1:26" s="28" customFormat="1" ht="38.25" customHeight="1">
      <c r="A42" s="118" t="s">
        <v>439</v>
      </c>
      <c r="B42" s="118"/>
      <c r="C42" s="118"/>
      <c r="D42" s="118"/>
      <c r="E42" s="118"/>
      <c r="F42" s="118"/>
      <c r="G42" s="118"/>
      <c r="H42" s="118"/>
      <c r="I42" s="118"/>
      <c r="J42" s="118"/>
      <c r="K42" s="118"/>
      <c r="L42" s="118"/>
      <c r="M42" s="118"/>
      <c r="N42" s="118"/>
      <c r="O42" s="118"/>
      <c r="P42" s="118"/>
      <c r="Q42" s="118"/>
      <c r="R42" s="118"/>
      <c r="S42" s="118"/>
      <c r="T42" s="118"/>
      <c r="U42" s="118"/>
      <c r="V42" s="118"/>
      <c r="W42" s="118"/>
      <c r="X42" s="118"/>
      <c r="Y42" s="118"/>
      <c r="Z42" s="118"/>
    </row>
    <row r="43" spans="1:26" s="28" customFormat="1" ht="51" customHeight="1">
      <c r="A43" s="118" t="s">
        <v>438</v>
      </c>
      <c r="B43" s="118"/>
      <c r="C43" s="118"/>
      <c r="D43" s="118"/>
      <c r="E43" s="118"/>
      <c r="F43" s="118"/>
      <c r="G43" s="118"/>
      <c r="H43" s="118"/>
      <c r="I43" s="118"/>
      <c r="J43" s="118"/>
      <c r="K43" s="118"/>
      <c r="L43" s="118"/>
      <c r="M43" s="118"/>
      <c r="N43" s="118"/>
      <c r="O43" s="118"/>
      <c r="P43" s="118"/>
      <c r="Q43" s="118"/>
      <c r="R43" s="118"/>
      <c r="S43" s="118"/>
      <c r="T43" s="118"/>
      <c r="U43" s="118"/>
      <c r="V43" s="118"/>
      <c r="W43" s="118"/>
      <c r="X43" s="118"/>
      <c r="Y43" s="118"/>
      <c r="Z43" s="118"/>
    </row>
    <row r="44" spans="1:26" s="28" customFormat="1" ht="12.75" customHeight="1">
      <c r="A44" s="115" t="s">
        <v>437</v>
      </c>
      <c r="B44" s="115"/>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row>
    <row r="45" spans="1:26" s="28" customFormat="1" ht="12.75" customHeight="1">
      <c r="A45" s="116" t="s">
        <v>436</v>
      </c>
      <c r="B45" s="116"/>
      <c r="C45" s="116"/>
      <c r="D45" s="116"/>
      <c r="E45" s="116"/>
      <c r="F45" s="116"/>
      <c r="G45" s="116"/>
      <c r="H45" s="116"/>
      <c r="I45" s="116"/>
      <c r="J45" s="116"/>
      <c r="K45" s="116"/>
      <c r="L45" s="116"/>
      <c r="M45" s="116"/>
      <c r="N45" s="116"/>
      <c r="O45" s="116"/>
      <c r="P45" s="116"/>
      <c r="Q45" s="116"/>
      <c r="R45" s="116"/>
      <c r="S45" s="116"/>
      <c r="T45" s="116"/>
      <c r="U45" s="116"/>
      <c r="V45" s="116"/>
      <c r="W45" s="116"/>
      <c r="X45" s="116"/>
      <c r="Y45" s="116"/>
      <c r="Z45" s="116"/>
    </row>
    <row r="46" spans="1:26" s="28" customFormat="1" ht="12.75" customHeight="1">
      <c r="A46" s="117" t="s">
        <v>435</v>
      </c>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row>
    <row r="47" spans="1:26" s="28" customFormat="1" ht="12.75" customHeight="1">
      <c r="A47" s="118" t="s">
        <v>434</v>
      </c>
      <c r="B47" s="118"/>
      <c r="C47" s="118"/>
      <c r="D47" s="118"/>
      <c r="E47" s="118"/>
      <c r="F47" s="118"/>
      <c r="G47" s="118"/>
      <c r="H47" s="118"/>
      <c r="I47" s="118"/>
      <c r="J47" s="118"/>
      <c r="K47" s="118"/>
      <c r="L47" s="118"/>
      <c r="M47" s="118"/>
      <c r="N47" s="118"/>
      <c r="O47" s="118"/>
      <c r="P47" s="118"/>
      <c r="Q47" s="118"/>
      <c r="R47" s="118"/>
      <c r="S47" s="118"/>
      <c r="T47" s="118"/>
      <c r="U47" s="118"/>
      <c r="V47" s="118"/>
      <c r="W47" s="118"/>
      <c r="X47" s="118"/>
      <c r="Y47" s="118"/>
      <c r="Z47" s="118"/>
    </row>
    <row r="48" spans="1:26" s="28" customFormat="1" ht="12.75" customHeight="1">
      <c r="A48" s="119"/>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spans="1:26" s="28" customFormat="1" ht="12.75" customHeight="1">
      <c r="A49" s="132" t="s">
        <v>433</v>
      </c>
      <c r="B49" s="132"/>
      <c r="C49" s="132"/>
      <c r="D49" s="132"/>
      <c r="E49" s="132"/>
      <c r="F49" s="132"/>
      <c r="G49" s="132"/>
      <c r="H49" s="132"/>
      <c r="I49" s="132"/>
      <c r="J49" s="132"/>
      <c r="K49" s="132"/>
      <c r="L49" s="132"/>
      <c r="M49" s="132"/>
      <c r="N49" s="132"/>
      <c r="O49" s="132"/>
      <c r="P49" s="132"/>
      <c r="Q49" s="132"/>
      <c r="R49" s="132"/>
      <c r="S49" s="132"/>
      <c r="T49" s="132"/>
      <c r="U49" s="132"/>
      <c r="V49" s="132"/>
      <c r="W49" s="132"/>
      <c r="X49" s="132"/>
      <c r="Y49" s="132"/>
      <c r="Z49" s="132"/>
    </row>
    <row r="50" spans="1:26" s="28" customFormat="1" ht="12.75" customHeight="1">
      <c r="A50" s="132" t="s">
        <v>432</v>
      </c>
      <c r="B50" s="132"/>
      <c r="C50" s="132"/>
      <c r="D50" s="132"/>
      <c r="E50" s="132"/>
      <c r="F50" s="132"/>
      <c r="G50" s="132"/>
      <c r="H50" s="132"/>
      <c r="I50" s="132"/>
      <c r="J50" s="132"/>
      <c r="K50" s="132"/>
      <c r="L50" s="132"/>
      <c r="M50" s="132"/>
      <c r="N50" s="132"/>
      <c r="O50" s="132"/>
      <c r="P50" s="132"/>
      <c r="Q50" s="132"/>
      <c r="R50" s="132"/>
      <c r="S50" s="132"/>
      <c r="T50" s="132"/>
      <c r="U50" s="132"/>
      <c r="V50" s="132"/>
      <c r="W50" s="132"/>
      <c r="X50" s="132"/>
      <c r="Y50" s="132"/>
      <c r="Z50" s="132"/>
    </row>
    <row r="51" spans="1:26" s="28" customFormat="1" ht="12.75" customHeight="1">
      <c r="A51" s="122" t="s">
        <v>431</v>
      </c>
      <c r="B51" s="122"/>
      <c r="C51" s="122"/>
      <c r="D51" s="122"/>
      <c r="E51" s="122"/>
      <c r="F51" s="122"/>
      <c r="G51" s="122"/>
      <c r="H51" s="122"/>
      <c r="I51" s="122"/>
      <c r="J51" s="122"/>
      <c r="K51" s="122"/>
      <c r="L51" s="122"/>
      <c r="M51" s="122"/>
      <c r="N51" s="122"/>
      <c r="O51" s="122"/>
      <c r="P51" s="122"/>
      <c r="Q51" s="122"/>
      <c r="R51" s="122"/>
      <c r="S51" s="122"/>
      <c r="T51" s="122"/>
      <c r="U51" s="122"/>
      <c r="V51" s="122"/>
      <c r="W51" s="122"/>
      <c r="X51" s="122"/>
      <c r="Y51" s="122"/>
      <c r="Z51" s="122"/>
    </row>
    <row r="52" spans="1:26" s="28" customFormat="1" ht="12.75" customHeight="1">
      <c r="A52" s="120" t="s">
        <v>430</v>
      </c>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spans="1:26" s="28" customFormat="1" ht="12.75" customHeight="1">
      <c r="A53" s="120" t="s">
        <v>429</v>
      </c>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spans="1:26" s="28" customFormat="1" ht="12.75" customHeight="1">
      <c r="A54" s="126" t="s">
        <v>428</v>
      </c>
      <c r="B54" s="126"/>
      <c r="C54" s="126"/>
      <c r="D54" s="126"/>
      <c r="E54" s="126"/>
      <c r="F54" s="126"/>
      <c r="G54" s="126"/>
      <c r="H54" s="126"/>
      <c r="I54" s="126"/>
      <c r="J54" s="126"/>
      <c r="K54" s="126"/>
      <c r="L54" s="126"/>
      <c r="M54" s="126"/>
      <c r="N54" s="126"/>
      <c r="O54" s="126"/>
      <c r="P54" s="126"/>
      <c r="Q54" s="126"/>
      <c r="R54" s="126"/>
      <c r="S54" s="126"/>
      <c r="T54" s="126"/>
      <c r="U54" s="126"/>
      <c r="V54" s="126"/>
      <c r="W54" s="126"/>
      <c r="X54" s="126"/>
      <c r="Y54" s="126"/>
      <c r="Z54" s="126"/>
    </row>
    <row r="55" spans="1:26" s="28" customFormat="1" ht="12.75" customHeight="1">
      <c r="A55" s="121" t="s">
        <v>427</v>
      </c>
      <c r="B55" s="121"/>
      <c r="C55" s="121"/>
      <c r="D55" s="121"/>
      <c r="E55" s="121"/>
      <c r="F55" s="121"/>
      <c r="G55" s="121"/>
      <c r="H55" s="121"/>
      <c r="I55" s="121"/>
      <c r="J55" s="121"/>
      <c r="K55" s="121"/>
      <c r="L55" s="121"/>
      <c r="M55" s="121"/>
      <c r="N55" s="121"/>
      <c r="O55" s="121"/>
      <c r="P55" s="121"/>
      <c r="Q55" s="121"/>
      <c r="R55" s="121"/>
      <c r="S55" s="121"/>
      <c r="T55" s="121"/>
      <c r="U55" s="121"/>
      <c r="V55" s="121"/>
      <c r="W55" s="121"/>
      <c r="X55" s="121"/>
      <c r="Y55" s="121"/>
      <c r="Z55" s="121"/>
    </row>
    <row r="56" spans="1:26" s="28" customFormat="1" ht="12.75" customHeight="1">
      <c r="A56" s="122" t="s">
        <v>426</v>
      </c>
      <c r="B56" s="122"/>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row>
    <row r="57" spans="1:26" s="28" customFormat="1" ht="12.75" customHeight="1">
      <c r="A57" s="126" t="s">
        <v>425</v>
      </c>
      <c r="B57" s="126"/>
      <c r="C57" s="126"/>
      <c r="D57" s="126"/>
      <c r="E57" s="126"/>
      <c r="F57" s="126"/>
      <c r="G57" s="126"/>
      <c r="H57" s="126"/>
      <c r="I57" s="126"/>
      <c r="J57" s="126"/>
      <c r="K57" s="126"/>
      <c r="L57" s="126"/>
      <c r="M57" s="126"/>
      <c r="N57" s="126"/>
      <c r="O57" s="126"/>
      <c r="P57" s="126"/>
      <c r="Q57" s="126"/>
      <c r="R57" s="126"/>
      <c r="S57" s="126"/>
      <c r="T57" s="126"/>
      <c r="U57" s="126"/>
      <c r="V57" s="126"/>
      <c r="W57" s="126"/>
      <c r="X57" s="126"/>
      <c r="Y57" s="126"/>
      <c r="Z57" s="126"/>
    </row>
    <row r="58" spans="1:26" s="28" customFormat="1" ht="12.75" customHeight="1">
      <c r="A58" s="120" t="s">
        <v>417</v>
      </c>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spans="1:26" s="28" customFormat="1" ht="12.75" customHeight="1">
      <c r="A59" s="122" t="s">
        <v>424</v>
      </c>
      <c r="B59" s="122"/>
      <c r="C59" s="122"/>
      <c r="D59" s="122"/>
      <c r="E59" s="122"/>
      <c r="F59" s="122"/>
      <c r="G59" s="122"/>
      <c r="H59" s="122"/>
      <c r="I59" s="122"/>
      <c r="J59" s="122"/>
      <c r="K59" s="122"/>
      <c r="L59" s="122"/>
      <c r="M59" s="122"/>
      <c r="N59" s="122"/>
      <c r="O59" s="122"/>
      <c r="P59" s="122"/>
      <c r="Q59" s="122"/>
      <c r="R59" s="122"/>
      <c r="S59" s="122"/>
      <c r="T59" s="122"/>
      <c r="U59" s="122"/>
      <c r="V59" s="122"/>
      <c r="W59" s="122"/>
      <c r="X59" s="122"/>
      <c r="Y59" s="122"/>
      <c r="Z59" s="122"/>
    </row>
    <row r="60" spans="1:26" s="28" customFormat="1" ht="12.75" customHeight="1">
      <c r="A60" s="120" t="s">
        <v>423</v>
      </c>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spans="1:26" s="28" customFormat="1" ht="12.75" customHeight="1">
      <c r="A61" s="122" t="s">
        <v>422</v>
      </c>
      <c r="B61" s="122"/>
      <c r="C61" s="122"/>
      <c r="D61" s="122"/>
      <c r="E61" s="122"/>
      <c r="F61" s="122"/>
      <c r="G61" s="122"/>
      <c r="H61" s="122"/>
      <c r="I61" s="122"/>
      <c r="J61" s="122"/>
      <c r="K61" s="122"/>
      <c r="L61" s="122"/>
      <c r="M61" s="122"/>
      <c r="N61" s="122"/>
      <c r="O61" s="122"/>
      <c r="P61" s="122"/>
      <c r="Q61" s="122"/>
      <c r="R61" s="122"/>
      <c r="S61" s="122"/>
      <c r="T61" s="122"/>
      <c r="U61" s="122"/>
      <c r="V61" s="122"/>
      <c r="W61" s="122"/>
      <c r="X61" s="122"/>
      <c r="Y61" s="122"/>
      <c r="Z61" s="122"/>
    </row>
    <row r="62" spans="1:26" s="28" customFormat="1" ht="12.75" customHeight="1">
      <c r="A62" s="120" t="s">
        <v>421</v>
      </c>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spans="1:26" s="28" customFormat="1" ht="12.75" customHeight="1">
      <c r="A63" s="120" t="s">
        <v>420</v>
      </c>
      <c r="B63" s="120"/>
      <c r="C63" s="120"/>
      <c r="D63" s="120"/>
      <c r="E63" s="120"/>
      <c r="F63" s="120"/>
      <c r="G63" s="120"/>
      <c r="H63" s="120"/>
      <c r="I63" s="120"/>
      <c r="J63" s="120"/>
      <c r="K63" s="120"/>
      <c r="L63" s="120"/>
      <c r="M63" s="120"/>
      <c r="N63" s="120"/>
      <c r="O63" s="120"/>
      <c r="P63" s="120"/>
      <c r="Q63" s="120"/>
      <c r="R63" s="120"/>
      <c r="S63" s="120"/>
      <c r="T63" s="120"/>
      <c r="U63" s="120"/>
      <c r="V63" s="120"/>
      <c r="W63" s="120"/>
      <c r="X63" s="120"/>
      <c r="Y63" s="120"/>
      <c r="Z63" s="120"/>
    </row>
    <row r="64" spans="1:26" s="28" customFormat="1" ht="12.75" customHeight="1">
      <c r="A64" s="122" t="s">
        <v>419</v>
      </c>
      <c r="B64" s="122"/>
      <c r="C64" s="122"/>
      <c r="D64" s="122"/>
      <c r="E64" s="122"/>
      <c r="F64" s="122"/>
      <c r="G64" s="122"/>
      <c r="H64" s="122"/>
      <c r="I64" s="122"/>
      <c r="J64" s="122"/>
      <c r="K64" s="122"/>
      <c r="L64" s="122"/>
      <c r="M64" s="122"/>
      <c r="N64" s="122"/>
      <c r="O64" s="122"/>
      <c r="P64" s="122"/>
      <c r="Q64" s="122"/>
      <c r="R64" s="122"/>
      <c r="S64" s="122"/>
      <c r="T64" s="122"/>
      <c r="U64" s="122"/>
      <c r="V64" s="122"/>
      <c r="W64" s="122"/>
      <c r="X64" s="122"/>
      <c r="Y64" s="122"/>
      <c r="Z64" s="122"/>
    </row>
    <row r="65" spans="1:26" s="28" customFormat="1" ht="12.75" customHeight="1">
      <c r="A65" s="126" t="s">
        <v>418</v>
      </c>
      <c r="B65" s="126"/>
      <c r="C65" s="126"/>
      <c r="D65" s="126"/>
      <c r="E65" s="126"/>
      <c r="F65" s="126"/>
      <c r="G65" s="126"/>
      <c r="H65" s="126"/>
      <c r="I65" s="126"/>
      <c r="J65" s="126"/>
      <c r="K65" s="126"/>
      <c r="L65" s="126"/>
      <c r="M65" s="126"/>
      <c r="N65" s="126"/>
      <c r="O65" s="126"/>
      <c r="P65" s="126"/>
      <c r="Q65" s="126"/>
      <c r="R65" s="126"/>
      <c r="S65" s="126"/>
      <c r="T65" s="126"/>
      <c r="U65" s="126"/>
      <c r="V65" s="126"/>
      <c r="W65" s="126"/>
      <c r="X65" s="126"/>
      <c r="Y65" s="126"/>
      <c r="Z65" s="126"/>
    </row>
    <row r="66" spans="1:26" s="28" customFormat="1" ht="12.75" customHeight="1">
      <c r="A66" s="120" t="s">
        <v>417</v>
      </c>
      <c r="B66" s="120"/>
      <c r="C66" s="120"/>
      <c r="D66" s="120"/>
      <c r="E66" s="120"/>
      <c r="F66" s="120"/>
      <c r="G66" s="120"/>
      <c r="H66" s="120"/>
      <c r="I66" s="120"/>
      <c r="J66" s="120"/>
      <c r="K66" s="120"/>
      <c r="L66" s="120"/>
      <c r="M66" s="120"/>
      <c r="N66" s="120"/>
      <c r="O66" s="120"/>
      <c r="P66" s="120"/>
      <c r="Q66" s="120"/>
      <c r="R66" s="120"/>
      <c r="S66" s="120"/>
      <c r="T66" s="120"/>
      <c r="U66" s="120"/>
      <c r="V66" s="120"/>
      <c r="W66" s="120"/>
      <c r="X66" s="120"/>
      <c r="Y66" s="120"/>
      <c r="Z66" s="120"/>
    </row>
    <row r="67" spans="1:26" s="28" customFormat="1" ht="12.75" customHeight="1">
      <c r="A67" s="122" t="s">
        <v>416</v>
      </c>
      <c r="B67" s="122"/>
      <c r="C67" s="122"/>
      <c r="D67" s="122"/>
      <c r="E67" s="122"/>
      <c r="F67" s="122"/>
      <c r="G67" s="122"/>
      <c r="H67" s="122"/>
      <c r="I67" s="122"/>
      <c r="J67" s="122"/>
      <c r="K67" s="122"/>
      <c r="L67" s="122"/>
      <c r="M67" s="122"/>
      <c r="N67" s="122"/>
      <c r="O67" s="122"/>
      <c r="P67" s="122"/>
      <c r="Q67" s="122"/>
      <c r="R67" s="122"/>
      <c r="S67" s="122"/>
      <c r="T67" s="122"/>
      <c r="U67" s="122"/>
      <c r="V67" s="122"/>
      <c r="W67" s="122"/>
      <c r="X67" s="122"/>
      <c r="Y67" s="122"/>
      <c r="Z67" s="122"/>
    </row>
    <row r="68" spans="1:26" s="28" customFormat="1" ht="12.75" customHeight="1">
      <c r="A68" s="120" t="s">
        <v>415</v>
      </c>
      <c r="B68" s="120"/>
      <c r="C68" s="120"/>
      <c r="D68" s="120"/>
      <c r="E68" s="120"/>
      <c r="F68" s="120"/>
      <c r="G68" s="120"/>
      <c r="H68" s="120"/>
      <c r="I68" s="120"/>
      <c r="J68" s="120"/>
      <c r="K68" s="120"/>
      <c r="L68" s="120"/>
      <c r="M68" s="120"/>
      <c r="N68" s="120"/>
      <c r="O68" s="120"/>
      <c r="P68" s="120"/>
      <c r="Q68" s="120"/>
      <c r="R68" s="120"/>
      <c r="S68" s="120"/>
      <c r="T68" s="120"/>
      <c r="U68" s="120"/>
      <c r="V68" s="120"/>
      <c r="W68" s="120"/>
      <c r="X68" s="120"/>
      <c r="Y68" s="120"/>
      <c r="Z68" s="120"/>
    </row>
    <row r="69" spans="1:26" s="28" customFormat="1" ht="12.75" customHeight="1">
      <c r="A69" s="122" t="s">
        <v>414</v>
      </c>
      <c r="B69" s="122"/>
      <c r="C69" s="122"/>
      <c r="D69" s="122"/>
      <c r="E69" s="122"/>
      <c r="F69" s="122"/>
      <c r="G69" s="122"/>
      <c r="H69" s="122"/>
      <c r="I69" s="122"/>
      <c r="J69" s="122"/>
      <c r="K69" s="122"/>
      <c r="L69" s="122"/>
      <c r="M69" s="122"/>
      <c r="N69" s="122"/>
      <c r="O69" s="122"/>
      <c r="P69" s="122"/>
      <c r="Q69" s="122"/>
      <c r="R69" s="122"/>
      <c r="S69" s="122"/>
      <c r="T69" s="122"/>
      <c r="U69" s="122"/>
      <c r="V69" s="122"/>
      <c r="W69" s="122"/>
      <c r="X69" s="122"/>
      <c r="Y69" s="122"/>
      <c r="Z69" s="122"/>
    </row>
    <row r="70" spans="1:26" s="28" customFormat="1" ht="12.75" customHeight="1">
      <c r="A70" s="126" t="s">
        <v>413</v>
      </c>
      <c r="B70" s="126"/>
      <c r="C70" s="126"/>
      <c r="D70" s="126"/>
      <c r="E70" s="126"/>
      <c r="F70" s="126"/>
      <c r="G70" s="126"/>
      <c r="H70" s="126"/>
      <c r="I70" s="126"/>
      <c r="J70" s="126"/>
      <c r="K70" s="126"/>
      <c r="L70" s="126"/>
      <c r="M70" s="126"/>
      <c r="N70" s="126"/>
      <c r="O70" s="126"/>
      <c r="P70" s="126"/>
      <c r="Q70" s="126"/>
      <c r="R70" s="126"/>
      <c r="S70" s="126"/>
      <c r="T70" s="126"/>
      <c r="U70" s="126"/>
      <c r="V70" s="126"/>
      <c r="W70" s="126"/>
      <c r="X70" s="126"/>
      <c r="Y70" s="126"/>
      <c r="Z70" s="126"/>
    </row>
    <row r="71" spans="1:26" s="28" customFormat="1" ht="12.75" customHeight="1">
      <c r="A71" s="120" t="s">
        <v>412</v>
      </c>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spans="1:26" s="29" customFormat="1" ht="12.75" customHeight="1">
      <c r="A72" s="121" t="s">
        <v>411</v>
      </c>
      <c r="B72" s="121"/>
      <c r="C72" s="121"/>
      <c r="D72" s="121"/>
      <c r="E72" s="121"/>
      <c r="F72" s="121"/>
      <c r="G72" s="121"/>
      <c r="H72" s="121"/>
      <c r="I72" s="121"/>
      <c r="J72" s="121"/>
      <c r="K72" s="121"/>
      <c r="L72" s="121"/>
      <c r="M72" s="121"/>
      <c r="N72" s="121"/>
      <c r="O72" s="121"/>
      <c r="P72" s="121"/>
      <c r="Q72" s="121"/>
      <c r="R72" s="121"/>
      <c r="S72" s="121"/>
      <c r="T72" s="121"/>
      <c r="U72" s="121"/>
      <c r="V72" s="121"/>
      <c r="W72" s="121"/>
      <c r="X72" s="121"/>
      <c r="Y72" s="121"/>
      <c r="Z72" s="121"/>
    </row>
    <row r="73" spans="1:26" s="29" customFormat="1" ht="12.75" customHeight="1">
      <c r="A73" s="122" t="s">
        <v>410</v>
      </c>
      <c r="B73" s="122"/>
      <c r="C73" s="122"/>
      <c r="D73" s="122"/>
      <c r="E73" s="122"/>
      <c r="F73" s="122"/>
      <c r="G73" s="122"/>
      <c r="H73" s="122"/>
      <c r="I73" s="122"/>
      <c r="J73" s="122"/>
      <c r="K73" s="122"/>
      <c r="L73" s="122"/>
      <c r="M73" s="122"/>
      <c r="N73" s="122"/>
      <c r="O73" s="122"/>
      <c r="P73" s="122"/>
      <c r="Q73" s="122"/>
      <c r="R73" s="122"/>
      <c r="S73" s="122"/>
      <c r="T73" s="122"/>
      <c r="U73" s="122"/>
      <c r="V73" s="122"/>
      <c r="W73" s="122"/>
      <c r="X73" s="122"/>
      <c r="Y73" s="122"/>
      <c r="Z73" s="122"/>
    </row>
    <row r="74" spans="1:26" s="29" customFormat="1" ht="12.75" customHeight="1">
      <c r="A74" s="120" t="s">
        <v>409</v>
      </c>
      <c r="B74" s="120"/>
      <c r="C74" s="120"/>
      <c r="D74" s="120"/>
      <c r="E74" s="120"/>
      <c r="F74" s="120"/>
      <c r="G74" s="120"/>
      <c r="H74" s="120"/>
      <c r="I74" s="120"/>
      <c r="J74" s="120"/>
      <c r="K74" s="120"/>
      <c r="L74" s="120"/>
      <c r="M74" s="120"/>
      <c r="N74" s="120"/>
      <c r="O74" s="120"/>
      <c r="P74" s="120"/>
      <c r="Q74" s="120"/>
      <c r="R74" s="120"/>
      <c r="S74" s="120"/>
      <c r="T74" s="120"/>
      <c r="U74" s="120"/>
      <c r="V74" s="120"/>
      <c r="W74" s="120"/>
      <c r="X74" s="120"/>
      <c r="Y74" s="120"/>
      <c r="Z74" s="120"/>
    </row>
    <row r="75" spans="1:26" s="29" customFormat="1" ht="12.75" customHeight="1">
      <c r="A75" s="120" t="s">
        <v>408</v>
      </c>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spans="1:26" s="28" customFormat="1" ht="12.75" customHeight="1">
      <c r="A76" s="120" t="s">
        <v>405</v>
      </c>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spans="1:26" ht="12.75" customHeight="1">
      <c r="A77" s="122" t="s">
        <v>407</v>
      </c>
      <c r="B77" s="122"/>
      <c r="C77" s="122"/>
      <c r="D77" s="122"/>
      <c r="E77" s="122"/>
      <c r="F77" s="122"/>
      <c r="G77" s="122"/>
      <c r="H77" s="122"/>
      <c r="I77" s="122"/>
      <c r="J77" s="122"/>
      <c r="K77" s="122"/>
      <c r="L77" s="122"/>
      <c r="M77" s="122"/>
      <c r="N77" s="122"/>
      <c r="O77" s="122"/>
      <c r="P77" s="122"/>
      <c r="Q77" s="122"/>
      <c r="R77" s="122"/>
      <c r="S77" s="122"/>
      <c r="T77" s="122"/>
      <c r="U77" s="122"/>
      <c r="V77" s="122"/>
      <c r="W77" s="122"/>
      <c r="X77" s="122"/>
      <c r="Y77" s="122"/>
      <c r="Z77" s="122"/>
    </row>
    <row r="78" spans="1:26" s="28" customFormat="1" ht="12.75" customHeight="1">
      <c r="A78" s="120" t="s">
        <v>406</v>
      </c>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spans="1:26" s="29" customFormat="1" ht="12.75" customHeight="1">
      <c r="A79" s="120" t="s">
        <v>405</v>
      </c>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spans="1:26" s="28" customFormat="1" ht="12.75" customHeight="1">
      <c r="A80" s="121" t="s">
        <v>404</v>
      </c>
      <c r="B80" s="121"/>
      <c r="C80" s="121"/>
      <c r="D80" s="121"/>
      <c r="E80" s="121"/>
      <c r="F80" s="121"/>
      <c r="G80" s="121"/>
      <c r="H80" s="121"/>
      <c r="I80" s="121"/>
      <c r="J80" s="121"/>
      <c r="K80" s="121"/>
      <c r="L80" s="121"/>
      <c r="M80" s="121"/>
      <c r="N80" s="121"/>
      <c r="O80" s="121"/>
      <c r="P80" s="121"/>
      <c r="Q80" s="121"/>
      <c r="R80" s="121"/>
      <c r="S80" s="121"/>
      <c r="T80" s="121"/>
      <c r="U80" s="121"/>
      <c r="V80" s="121"/>
      <c r="W80" s="121"/>
      <c r="X80" s="121"/>
      <c r="Y80" s="121"/>
      <c r="Z80" s="121"/>
    </row>
    <row r="81" spans="1:26" s="28" customFormat="1" ht="12.75" customHeight="1">
      <c r="A81" s="120" t="s">
        <v>403</v>
      </c>
      <c r="B81" s="120"/>
      <c r="C81" s="120"/>
      <c r="D81" s="120"/>
      <c r="E81" s="120"/>
      <c r="F81" s="120"/>
      <c r="G81" s="120"/>
      <c r="H81" s="120"/>
      <c r="I81" s="120"/>
      <c r="J81" s="120"/>
      <c r="K81" s="120"/>
      <c r="L81" s="120"/>
      <c r="M81" s="120"/>
      <c r="N81" s="120"/>
      <c r="O81" s="120"/>
      <c r="P81" s="120"/>
      <c r="Q81" s="120"/>
      <c r="R81" s="120"/>
      <c r="S81" s="120"/>
      <c r="T81" s="120"/>
      <c r="U81" s="120"/>
      <c r="V81" s="120"/>
      <c r="W81" s="120"/>
      <c r="X81" s="120"/>
      <c r="Y81" s="120"/>
      <c r="Z81" s="120"/>
    </row>
    <row r="82" spans="1:26" s="28" customFormat="1" ht="12.75" customHeight="1">
      <c r="A82" s="120" t="s">
        <v>402</v>
      </c>
      <c r="B82" s="120"/>
      <c r="C82" s="120"/>
      <c r="D82" s="120"/>
      <c r="E82" s="120"/>
      <c r="F82" s="120"/>
      <c r="G82" s="120"/>
      <c r="H82" s="120"/>
      <c r="I82" s="120"/>
      <c r="J82" s="120"/>
      <c r="K82" s="120"/>
      <c r="L82" s="120"/>
      <c r="M82" s="120"/>
      <c r="N82" s="120"/>
      <c r="O82" s="120"/>
      <c r="P82" s="120"/>
      <c r="Q82" s="120"/>
      <c r="R82" s="120"/>
      <c r="S82" s="120"/>
      <c r="T82" s="120"/>
      <c r="U82" s="120"/>
      <c r="V82" s="120"/>
      <c r="W82" s="120"/>
      <c r="X82" s="120"/>
      <c r="Y82" s="120"/>
      <c r="Z82" s="120"/>
    </row>
    <row r="83" spans="1:26" ht="12.75" customHeight="1">
      <c r="A83" s="120" t="s">
        <v>401</v>
      </c>
      <c r="B83" s="120"/>
      <c r="C83" s="120"/>
      <c r="D83" s="120"/>
      <c r="E83" s="120"/>
      <c r="F83" s="120"/>
      <c r="G83" s="120"/>
      <c r="H83" s="120"/>
      <c r="I83" s="120"/>
      <c r="J83" s="120"/>
      <c r="K83" s="120"/>
      <c r="L83" s="120"/>
      <c r="M83" s="120"/>
      <c r="N83" s="120"/>
      <c r="O83" s="120"/>
      <c r="P83" s="120"/>
      <c r="Q83" s="120"/>
      <c r="R83" s="120"/>
      <c r="S83" s="120"/>
      <c r="T83" s="120"/>
      <c r="U83" s="120"/>
      <c r="V83" s="120"/>
      <c r="W83" s="120"/>
      <c r="X83" s="120"/>
      <c r="Y83" s="120"/>
      <c r="Z83" s="120"/>
    </row>
    <row r="84" spans="1:26" ht="12.75" customHeight="1">
      <c r="A84" s="114" t="s">
        <v>400</v>
      </c>
      <c r="B84" s="114"/>
      <c r="C84" s="114"/>
      <c r="D84" s="114"/>
      <c r="E84" s="114"/>
      <c r="F84" s="114"/>
      <c r="G84" s="114"/>
      <c r="H84" s="114"/>
      <c r="I84" s="114"/>
      <c r="J84" s="114"/>
      <c r="K84" s="114"/>
      <c r="L84" s="114"/>
      <c r="M84" s="114"/>
      <c r="N84" s="114"/>
      <c r="O84" s="114"/>
      <c r="P84" s="114"/>
      <c r="Q84" s="114"/>
      <c r="R84" s="114"/>
      <c r="S84" s="114"/>
      <c r="T84" s="114"/>
      <c r="U84" s="114"/>
      <c r="V84" s="114"/>
      <c r="W84" s="114"/>
      <c r="X84" s="114"/>
      <c r="Y84" s="114"/>
      <c r="Z84" s="114"/>
    </row>
  </sheetData>
  <mergeCells count="58">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 ref="A51:Z51"/>
    <mergeCell ref="A33:Z33"/>
    <mergeCell ref="A34:Z34"/>
    <mergeCell ref="A56:Z56"/>
    <mergeCell ref="A66:Z66"/>
    <mergeCell ref="A57:Z57"/>
    <mergeCell ref="A58:Z58"/>
    <mergeCell ref="A59:Z59"/>
    <mergeCell ref="A60:Z60"/>
    <mergeCell ref="A61:Z61"/>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s>
  <pageMargins left="0.25" right="0.25" top="0.25" bottom="0.25" header="0.3" footer="0.3"/>
  <pageSetup scale="42"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0"/>
  <sheetViews>
    <sheetView workbookViewId="0">
      <selection activeCell="B22" sqref="B22"/>
    </sheetView>
  </sheetViews>
  <sheetFormatPr defaultRowHeight="15"/>
  <cols>
    <col min="1" max="1" width="23" customWidth="1"/>
    <col min="2" max="3" width="16.7109375" bestFit="1" customWidth="1"/>
    <col min="4" max="4" width="17.5703125" bestFit="1" customWidth="1"/>
    <col min="10" max="13" width="16.7109375" bestFit="1" customWidth="1"/>
    <col min="17" max="17" width="18" customWidth="1"/>
  </cols>
  <sheetData>
    <row r="1" spans="1:37" s="104" customFormat="1">
      <c r="A1" s="104" t="s">
        <v>849</v>
      </c>
    </row>
    <row r="2" spans="1:37">
      <c r="B2">
        <v>2015</v>
      </c>
      <c r="C2">
        <v>2016</v>
      </c>
      <c r="D2">
        <f>C2+1</f>
        <v>2017</v>
      </c>
      <c r="E2">
        <f t="shared" ref="E2:AK2" si="0">D2+1</f>
        <v>2018</v>
      </c>
      <c r="F2">
        <f t="shared" si="0"/>
        <v>2019</v>
      </c>
      <c r="G2">
        <f t="shared" si="0"/>
        <v>2020</v>
      </c>
      <c r="H2">
        <f t="shared" si="0"/>
        <v>2021</v>
      </c>
      <c r="I2">
        <f t="shared" si="0"/>
        <v>2022</v>
      </c>
      <c r="J2">
        <f t="shared" si="0"/>
        <v>2023</v>
      </c>
      <c r="K2">
        <f t="shared" si="0"/>
        <v>2024</v>
      </c>
      <c r="L2">
        <f t="shared" si="0"/>
        <v>2025</v>
      </c>
      <c r="M2">
        <f t="shared" si="0"/>
        <v>2026</v>
      </c>
      <c r="N2">
        <f t="shared" si="0"/>
        <v>2027</v>
      </c>
      <c r="O2">
        <f t="shared" si="0"/>
        <v>2028</v>
      </c>
      <c r="P2">
        <f t="shared" si="0"/>
        <v>2029</v>
      </c>
      <c r="Q2">
        <f t="shared" si="0"/>
        <v>2030</v>
      </c>
      <c r="R2">
        <f t="shared" si="0"/>
        <v>2031</v>
      </c>
      <c r="S2">
        <f t="shared" si="0"/>
        <v>2032</v>
      </c>
      <c r="T2">
        <f t="shared" si="0"/>
        <v>2033</v>
      </c>
      <c r="U2">
        <f t="shared" si="0"/>
        <v>2034</v>
      </c>
      <c r="V2">
        <f t="shared" si="0"/>
        <v>2035</v>
      </c>
      <c r="W2">
        <f t="shared" si="0"/>
        <v>2036</v>
      </c>
      <c r="X2">
        <f t="shared" si="0"/>
        <v>2037</v>
      </c>
      <c r="Y2">
        <f t="shared" si="0"/>
        <v>2038</v>
      </c>
      <c r="Z2">
        <f t="shared" si="0"/>
        <v>2039</v>
      </c>
      <c r="AA2">
        <f t="shared" si="0"/>
        <v>2040</v>
      </c>
      <c r="AB2">
        <f t="shared" si="0"/>
        <v>2041</v>
      </c>
      <c r="AC2">
        <f t="shared" si="0"/>
        <v>2042</v>
      </c>
      <c r="AD2">
        <f t="shared" si="0"/>
        <v>2043</v>
      </c>
      <c r="AE2">
        <f t="shared" si="0"/>
        <v>2044</v>
      </c>
      <c r="AF2">
        <f t="shared" si="0"/>
        <v>2045</v>
      </c>
      <c r="AG2">
        <f t="shared" si="0"/>
        <v>2046</v>
      </c>
      <c r="AH2">
        <f t="shared" si="0"/>
        <v>2047</v>
      </c>
      <c r="AI2">
        <f t="shared" si="0"/>
        <v>2048</v>
      </c>
      <c r="AJ2">
        <f t="shared" si="0"/>
        <v>2049</v>
      </c>
      <c r="AK2">
        <f t="shared" si="0"/>
        <v>2050</v>
      </c>
    </row>
    <row r="3" spans="1:37">
      <c r="A3" t="s">
        <v>608</v>
      </c>
      <c r="B3" s="24">
        <v>302027487667.63</v>
      </c>
      <c r="C3" s="24">
        <v>308053473311.97998</v>
      </c>
      <c r="D3" s="55">
        <v>312414591439.97101</v>
      </c>
      <c r="E3" s="55">
        <v>313351890980.13501</v>
      </c>
      <c r="F3" s="55">
        <v>314211407116.867</v>
      </c>
      <c r="G3" s="55">
        <v>315008689862.05402</v>
      </c>
      <c r="H3" s="55">
        <v>317454475099.83301</v>
      </c>
      <c r="I3" s="55">
        <v>319294711399.72498</v>
      </c>
      <c r="J3" s="55">
        <v>321591824018.90997</v>
      </c>
      <c r="K3" s="55">
        <v>323799699837.026</v>
      </c>
      <c r="L3" s="55">
        <v>325969206774.48602</v>
      </c>
      <c r="M3" s="55">
        <v>327229487966.42297</v>
      </c>
      <c r="N3" s="55">
        <v>329130220643.72302</v>
      </c>
      <c r="O3" s="55">
        <v>330907787435.36499</v>
      </c>
      <c r="P3" s="55">
        <v>332631884884.93701</v>
      </c>
      <c r="Q3" s="55">
        <v>334234204530.13098</v>
      </c>
      <c r="R3" s="55">
        <v>335963984101.21301</v>
      </c>
      <c r="S3" s="55">
        <v>337557850432.76099</v>
      </c>
      <c r="T3" s="55">
        <v>339122896216.94598</v>
      </c>
      <c r="U3" s="55">
        <v>340639212786.62299</v>
      </c>
      <c r="V3" s="55">
        <v>342021749931.09601</v>
      </c>
      <c r="W3" s="55">
        <v>343347073068.56702</v>
      </c>
      <c r="X3" s="55">
        <v>344645036271.23297</v>
      </c>
      <c r="Y3" s="55">
        <v>345905310874.33002</v>
      </c>
      <c r="Z3" s="55">
        <v>347013950226.04901</v>
      </c>
      <c r="AA3" s="55">
        <v>348087077922.63702</v>
      </c>
      <c r="AB3" s="55">
        <v>350676946474.04199</v>
      </c>
      <c r="AC3" s="55">
        <v>353232532869.83002</v>
      </c>
      <c r="AD3" s="55">
        <v>355772347668.401</v>
      </c>
      <c r="AE3" s="55">
        <v>358296407425.45099</v>
      </c>
      <c r="AF3" s="55">
        <v>360803586150.92499</v>
      </c>
      <c r="AG3" s="55">
        <v>363314838963.66498</v>
      </c>
      <c r="AH3" s="24">
        <v>365799648666</v>
      </c>
      <c r="AI3" s="55">
        <v>368287555325.89099</v>
      </c>
      <c r="AJ3" s="55">
        <v>370751067220.68597</v>
      </c>
      <c r="AK3" s="55">
        <v>373112361961.49799</v>
      </c>
    </row>
    <row r="4" spans="1:37">
      <c r="A4" t="s">
        <v>609</v>
      </c>
      <c r="B4" s="24">
        <v>15051391426.6966</v>
      </c>
      <c r="C4" s="24">
        <v>14915097893.2143</v>
      </c>
      <c r="D4" s="55">
        <v>14718255448.065001</v>
      </c>
      <c r="E4" s="55">
        <v>14441972920.3442</v>
      </c>
      <c r="F4" s="55">
        <v>14231397765.170401</v>
      </c>
      <c r="G4" s="55">
        <v>14035351297.1189</v>
      </c>
      <c r="H4" s="55">
        <v>13950370710.8244</v>
      </c>
      <c r="I4" s="55">
        <v>13867747372.411501</v>
      </c>
      <c r="J4" s="55">
        <v>13800195665.322201</v>
      </c>
      <c r="K4" s="55">
        <v>13701727651.4692</v>
      </c>
      <c r="L4" s="55">
        <v>13612294732.8715</v>
      </c>
      <c r="M4" s="55">
        <v>13548253677.6376</v>
      </c>
      <c r="N4" s="55">
        <v>13510572363.4729</v>
      </c>
      <c r="O4" s="55">
        <v>13496880517.5548</v>
      </c>
      <c r="P4" s="55">
        <v>13506566011.397499</v>
      </c>
      <c r="Q4" s="55">
        <v>13536623607.116899</v>
      </c>
      <c r="R4" s="55">
        <v>13616010142.3361</v>
      </c>
      <c r="S4" s="55">
        <v>13715035778.521999</v>
      </c>
      <c r="T4" s="55">
        <v>13828723963.2593</v>
      </c>
      <c r="U4" s="55">
        <v>13953450571.8354</v>
      </c>
      <c r="V4" s="55">
        <v>14089226716.8344</v>
      </c>
      <c r="W4" s="55">
        <v>14235177566.0518</v>
      </c>
      <c r="X4" s="55">
        <v>14388222684.444599</v>
      </c>
      <c r="Y4" s="55">
        <v>14547444197.681999</v>
      </c>
      <c r="Z4" s="55">
        <v>14712626417.438</v>
      </c>
      <c r="AA4" s="55">
        <v>14882715276.5077</v>
      </c>
      <c r="AB4" s="55">
        <v>14997089441.309401</v>
      </c>
      <c r="AC4" s="55">
        <v>15115209180.9911</v>
      </c>
      <c r="AD4" s="55">
        <v>15238369945.3412</v>
      </c>
      <c r="AE4" s="55">
        <v>15358750798.3388</v>
      </c>
      <c r="AF4" s="55">
        <v>15480875904.7099</v>
      </c>
      <c r="AG4" s="55">
        <v>15603042695.641399</v>
      </c>
      <c r="AH4" s="55">
        <v>15728356435.022699</v>
      </c>
      <c r="AI4" s="55">
        <v>15852833812.2999</v>
      </c>
      <c r="AJ4" s="55">
        <v>15979218251.0105</v>
      </c>
      <c r="AK4" s="55">
        <v>16109798309.9622</v>
      </c>
    </row>
    <row r="5" spans="1:37">
      <c r="A5" s="55" t="s">
        <v>610</v>
      </c>
      <c r="B5" s="24">
        <v>11182227450.4279</v>
      </c>
      <c r="C5" s="24">
        <v>11679898455.5756</v>
      </c>
      <c r="D5" s="55">
        <v>12063326053.555</v>
      </c>
      <c r="E5" s="55">
        <v>12451265437.669201</v>
      </c>
      <c r="F5" s="55">
        <v>12914020495.733299</v>
      </c>
      <c r="G5" s="55">
        <v>13350342538.667101</v>
      </c>
      <c r="H5" s="55">
        <v>13883929719.4555</v>
      </c>
      <c r="I5" s="55">
        <v>14374869233.048599</v>
      </c>
      <c r="J5" s="55">
        <v>14852682029.578501</v>
      </c>
      <c r="K5" s="55">
        <v>15193703796.0786</v>
      </c>
      <c r="L5" s="55">
        <v>15521660249.3596</v>
      </c>
      <c r="M5" s="55">
        <v>15860822439.1089</v>
      </c>
      <c r="N5" s="55">
        <v>16202596714.789499</v>
      </c>
      <c r="O5" s="55">
        <v>16546921395.361</v>
      </c>
      <c r="P5" s="55">
        <v>16893835388.998899</v>
      </c>
      <c r="Q5" s="55">
        <v>17243335800.431198</v>
      </c>
      <c r="R5" s="55">
        <v>17615280446.056999</v>
      </c>
      <c r="S5" s="55">
        <v>17990588623.217899</v>
      </c>
      <c r="T5" s="55">
        <v>18369279273.680801</v>
      </c>
      <c r="U5" s="55">
        <v>18751348218.698101</v>
      </c>
      <c r="V5" s="55">
        <v>19136787567.610401</v>
      </c>
      <c r="W5" s="55">
        <v>19534584218.542702</v>
      </c>
      <c r="X5" s="55">
        <v>19935874632.306599</v>
      </c>
      <c r="Y5" s="55">
        <v>20340652401.091099</v>
      </c>
      <c r="Z5" s="55">
        <v>20748936127.652599</v>
      </c>
      <c r="AA5" s="55">
        <v>21160743102.665699</v>
      </c>
      <c r="AB5" s="55">
        <v>21431158763.821201</v>
      </c>
      <c r="AC5" s="55">
        <v>21717219150.939301</v>
      </c>
      <c r="AD5" s="55">
        <v>22003577792.5923</v>
      </c>
      <c r="AE5" s="55">
        <v>22290247811.460602</v>
      </c>
      <c r="AF5" s="55">
        <v>22577208400.7882</v>
      </c>
      <c r="AG5" s="55">
        <v>22864499928.291801</v>
      </c>
      <c r="AH5" s="55">
        <v>23152132013.323502</v>
      </c>
      <c r="AI5" s="55">
        <v>23440046670.6866</v>
      </c>
      <c r="AJ5" s="55">
        <v>23728310844.5411</v>
      </c>
      <c r="AK5" s="55">
        <v>24016885854.1474</v>
      </c>
    </row>
    <row r="6" spans="1:37">
      <c r="A6" t="s">
        <v>611</v>
      </c>
      <c r="B6" s="24">
        <v>1476223110.36642</v>
      </c>
      <c r="C6" s="24">
        <v>1479862873.9102199</v>
      </c>
      <c r="D6" s="55">
        <v>1478015525.5485001</v>
      </c>
      <c r="E6" s="55">
        <v>1459301477.4472001</v>
      </c>
      <c r="F6" s="55">
        <v>1447210548.4333799</v>
      </c>
      <c r="G6" s="55">
        <v>1435852583.5318601</v>
      </c>
      <c r="H6" s="55">
        <v>1434521224.10376</v>
      </c>
      <c r="I6" s="55">
        <v>1434427284.29813</v>
      </c>
      <c r="J6" s="55">
        <v>1434945857.00717</v>
      </c>
      <c r="K6" s="55">
        <v>1432174949.3525901</v>
      </c>
      <c r="L6" s="55">
        <v>1427285032.46715</v>
      </c>
      <c r="M6" s="55">
        <v>1422274446.63837</v>
      </c>
      <c r="N6" s="55">
        <v>1420698524.6419599</v>
      </c>
      <c r="O6" s="55">
        <v>1419664657.4891601</v>
      </c>
      <c r="P6" s="55">
        <v>1417613282.7538099</v>
      </c>
      <c r="Q6" s="55">
        <v>1420507543.71421</v>
      </c>
      <c r="R6" s="55">
        <v>1426614342.66362</v>
      </c>
      <c r="S6" s="55">
        <v>1433670685.8053999</v>
      </c>
      <c r="T6" s="55">
        <v>1438931628.5581801</v>
      </c>
      <c r="U6" s="55">
        <v>1445092723.08354</v>
      </c>
      <c r="V6" s="55">
        <v>1452344203.1275301</v>
      </c>
      <c r="W6" s="55">
        <v>1460327574.7091601</v>
      </c>
      <c r="X6" s="55">
        <v>1467973766.49105</v>
      </c>
      <c r="Y6" s="55">
        <v>1476800932.0241101</v>
      </c>
      <c r="Z6" s="55">
        <v>1486188809.4862101</v>
      </c>
      <c r="AA6" s="55">
        <v>1495343730.2211599</v>
      </c>
      <c r="AB6" s="55">
        <v>1505887177.13743</v>
      </c>
      <c r="AC6" s="55">
        <v>1515221671.13065</v>
      </c>
      <c r="AD6" s="55">
        <v>1525208770.00476</v>
      </c>
      <c r="AE6" s="55">
        <v>1535210394.18748</v>
      </c>
      <c r="AF6" s="55">
        <v>1544670243.0690801</v>
      </c>
      <c r="AG6" s="55">
        <v>1553385976.15698</v>
      </c>
      <c r="AH6" s="55">
        <v>1563686343.8401301</v>
      </c>
      <c r="AI6" s="55">
        <v>1573742497.78285</v>
      </c>
      <c r="AJ6" s="55">
        <v>1584157666.2089601</v>
      </c>
      <c r="AK6" s="55">
        <v>1594472561.40658</v>
      </c>
    </row>
    <row r="7" spans="1:37">
      <c r="A7" s="55"/>
    </row>
    <row r="8" spans="1:37">
      <c r="A8" s="55"/>
    </row>
    <row r="9" spans="1:37">
      <c r="A9" s="55"/>
    </row>
    <row r="10" spans="1:37">
      <c r="A10" s="55"/>
      <c r="B10">
        <v>2015</v>
      </c>
      <c r="C10">
        <v>2016</v>
      </c>
      <c r="D10">
        <v>2017</v>
      </c>
    </row>
    <row r="11" spans="1:37">
      <c r="A11" s="55"/>
      <c r="B11">
        <v>540673704.03817189</v>
      </c>
      <c r="C11">
        <v>562351603.53848302</v>
      </c>
      <c r="D11">
        <v>572730220.06386173</v>
      </c>
    </row>
    <row r="12" spans="1:37">
      <c r="A12" s="55" t="s">
        <v>848</v>
      </c>
      <c r="B12">
        <v>6.2063836106844239E-2</v>
      </c>
      <c r="C12">
        <v>4.0094236761291917E-2</v>
      </c>
      <c r="D12">
        <v>1.8455742741860025E-2</v>
      </c>
    </row>
    <row r="13" spans="1:37">
      <c r="A13" s="55" t="s">
        <v>850</v>
      </c>
      <c r="B13">
        <f>('E3 detailed LDV VMT data'!Q8-'E3 detailed LDV VMT data'!P8)/'E3 detailed LDV VMT data'!P8</f>
        <v>3.8176041444313857E-2</v>
      </c>
      <c r="C13">
        <f>(C3-B3)/B3</f>
        <v>1.9951778862529718E-2</v>
      </c>
      <c r="D13" s="104">
        <f>(D3-C3)/C3</f>
        <v>1.4157016576061526E-2</v>
      </c>
    </row>
    <row r="14" spans="1:37">
      <c r="A14" s="55"/>
    </row>
    <row r="15" spans="1:37">
      <c r="A15" s="55" t="s">
        <v>726</v>
      </c>
      <c r="B15">
        <f>B12-B13</f>
        <v>2.3887794662530382E-2</v>
      </c>
      <c r="C15">
        <f>C12-C13</f>
        <v>2.0142457898762199E-2</v>
      </c>
      <c r="D15" s="104">
        <f>D12-D13</f>
        <v>4.2987261657984992E-3</v>
      </c>
    </row>
    <row r="16" spans="1:37">
      <c r="A16" s="55"/>
    </row>
    <row r="17" spans="1:1">
      <c r="A17" s="55"/>
    </row>
    <row r="18" spans="1:1">
      <c r="A18" s="55"/>
    </row>
    <row r="19" spans="1:1">
      <c r="A19" s="55"/>
    </row>
    <row r="20" spans="1:1">
      <c r="A20" s="55"/>
    </row>
    <row r="21" spans="1:1">
      <c r="A21" s="55"/>
    </row>
    <row r="22" spans="1:1">
      <c r="A22" s="55"/>
    </row>
    <row r="23" spans="1:1">
      <c r="A23" s="55"/>
    </row>
    <row r="24" spans="1:1">
      <c r="A24" s="55"/>
    </row>
    <row r="25" spans="1:1">
      <c r="A25" s="55"/>
    </row>
    <row r="26" spans="1:1">
      <c r="A26" s="55"/>
    </row>
    <row r="27" spans="1:1">
      <c r="A27" s="55"/>
    </row>
    <row r="28" spans="1:1">
      <c r="A28" s="55"/>
    </row>
    <row r="29" spans="1:1">
      <c r="A29" s="55"/>
    </row>
    <row r="30" spans="1:1">
      <c r="A30" s="55"/>
    </row>
    <row r="31" spans="1:1">
      <c r="A31" s="55"/>
    </row>
    <row r="32" spans="1:1">
      <c r="A32" s="55"/>
    </row>
    <row r="33" spans="1:1">
      <c r="A33" s="55"/>
    </row>
    <row r="34" spans="1:1">
      <c r="A34" s="55"/>
    </row>
    <row r="35" spans="1:1">
      <c r="A35" s="55"/>
    </row>
    <row r="36" spans="1:1">
      <c r="A36" s="55"/>
    </row>
    <row r="37" spans="1:1">
      <c r="A37" s="55"/>
    </row>
    <row r="38" spans="1:1">
      <c r="A38" s="55"/>
    </row>
    <row r="39" spans="1:1">
      <c r="A39" s="55"/>
    </row>
    <row r="40" spans="1:1">
      <c r="A40" s="5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B2" sqref="B2:AI7"/>
    </sheetView>
  </sheetViews>
  <sheetFormatPr defaultRowHeight="15"/>
  <sheetData>
    <row r="1" spans="1:35">
      <c r="B1">
        <f>'BCDT-psgr-Scoping Plan'!B1</f>
        <v>2017</v>
      </c>
      <c r="C1">
        <f>'BCDT-psgr-Scoping Plan'!C1</f>
        <v>2018</v>
      </c>
      <c r="D1">
        <f>'BCDT-psgr-Scoping Plan'!D1</f>
        <v>2019</v>
      </c>
      <c r="E1">
        <f>'BCDT-psgr-Scoping Plan'!E1</f>
        <v>2020</v>
      </c>
      <c r="F1">
        <f>'BCDT-psgr-Scoping Plan'!F1</f>
        <v>2021</v>
      </c>
      <c r="G1">
        <f>'BCDT-psgr-Scoping Plan'!G1</f>
        <v>2022</v>
      </c>
      <c r="H1">
        <f>'BCDT-psgr-Scoping Plan'!H1</f>
        <v>2023</v>
      </c>
      <c r="I1">
        <f>'BCDT-psgr-Scoping Plan'!I1</f>
        <v>2024</v>
      </c>
      <c r="J1">
        <f>'BCDT-psgr-Scoping Plan'!J1</f>
        <v>2025</v>
      </c>
      <c r="K1">
        <f>'BCDT-psgr-Scoping Plan'!K1</f>
        <v>2026</v>
      </c>
      <c r="L1">
        <f>'BCDT-psgr-Scoping Plan'!L1</f>
        <v>2027</v>
      </c>
      <c r="M1">
        <f>'BCDT-psgr-Scoping Plan'!M1</f>
        <v>2028</v>
      </c>
      <c r="N1">
        <f>'BCDT-psgr-Scoping Plan'!N1</f>
        <v>2029</v>
      </c>
      <c r="O1">
        <f>'BCDT-psgr-Scoping Plan'!O1</f>
        <v>2030</v>
      </c>
      <c r="P1">
        <f>'BCDT-psgr-Scoping Plan'!P1</f>
        <v>2031</v>
      </c>
      <c r="Q1">
        <f>'BCDT-psgr-Scoping Plan'!Q1</f>
        <v>2032</v>
      </c>
      <c r="R1">
        <f>'BCDT-psgr-Scoping Plan'!R1</f>
        <v>2033</v>
      </c>
      <c r="S1">
        <f>'BCDT-psgr-Scoping Plan'!S1</f>
        <v>2034</v>
      </c>
      <c r="T1">
        <f>'BCDT-psgr-Scoping Plan'!T1</f>
        <v>2035</v>
      </c>
      <c r="U1">
        <f>'BCDT-psgr-Scoping Plan'!U1</f>
        <v>2036</v>
      </c>
      <c r="V1">
        <f>'BCDT-psgr-Scoping Plan'!V1</f>
        <v>2037</v>
      </c>
      <c r="W1">
        <f>'BCDT-psgr-Scoping Plan'!W1</f>
        <v>2038</v>
      </c>
      <c r="X1">
        <f>'BCDT-psgr-Scoping Plan'!X1</f>
        <v>2039</v>
      </c>
      <c r="Y1">
        <f>'BCDT-psgr-Scoping Plan'!Y1</f>
        <v>2040</v>
      </c>
      <c r="Z1">
        <f>'BCDT-psgr-Scoping Plan'!Z1</f>
        <v>2041</v>
      </c>
      <c r="AA1">
        <f>'BCDT-psgr-Scoping Plan'!AA1</f>
        <v>2042</v>
      </c>
      <c r="AB1">
        <f>'BCDT-psgr-Scoping Plan'!AB1</f>
        <v>2043</v>
      </c>
      <c r="AC1">
        <f>'BCDT-psgr-Scoping Plan'!AC1</f>
        <v>2044</v>
      </c>
      <c r="AD1">
        <f>'BCDT-psgr-Scoping Plan'!AD1</f>
        <v>2045</v>
      </c>
      <c r="AE1">
        <f>'BCDT-psgr-Scoping Plan'!AE1</f>
        <v>2046</v>
      </c>
      <c r="AF1">
        <f>'BCDT-psgr-Scoping Plan'!AF1</f>
        <v>2047</v>
      </c>
      <c r="AG1">
        <f>'BCDT-psgr-Scoping Plan'!AG1</f>
        <v>2048</v>
      </c>
      <c r="AH1">
        <f>'BCDT-psgr-Scoping Plan'!AH1</f>
        <v>2049</v>
      </c>
      <c r="AI1">
        <f>'BCDT-psgr-Scoping Plan'!AI1</f>
        <v>2050</v>
      </c>
    </row>
    <row r="2" spans="1:35">
      <c r="A2" t="str">
        <f>'BCDT-psgr-Scoping Plan'!A10</f>
        <v>LDVs</v>
      </c>
      <c r="B2" s="71">
        <f>'Updated time series to 2050'!B3</f>
        <v>1</v>
      </c>
      <c r="C2" s="71">
        <f>'Updated time series to 2050'!C3</f>
        <v>1.0061603297711688</v>
      </c>
      <c r="D2" s="71">
        <f>'Updated time series to 2050'!D3</f>
        <v>1.0125122393973989</v>
      </c>
      <c r="E2" s="71">
        <f>'Updated time series to 2050'!E3</f>
        <v>1.0222805555880248</v>
      </c>
      <c r="F2" s="71">
        <f>'Updated time series to 2050'!F3</f>
        <v>1.0329839088861119</v>
      </c>
      <c r="G2" s="71">
        <f>'Updated time series to 2050'!G3</f>
        <v>1.041419446454203</v>
      </c>
      <c r="H2" s="71">
        <f>'Updated time series to 2050'!H3</f>
        <v>1.0512468831663957</v>
      </c>
      <c r="I2" s="71">
        <f>'Updated time series to 2050'!I3</f>
        <v>1.0609642666856225</v>
      </c>
      <c r="J2" s="71">
        <f>'Updated time series to 2050'!J3</f>
        <v>1.0706297978725912</v>
      </c>
      <c r="K2" s="71">
        <f>'Updated time series to 2050'!K3</f>
        <v>1.0775493150630644</v>
      </c>
      <c r="L2" s="71">
        <f>'Updated time series to 2050'!L3</f>
        <v>1.0866239178384509</v>
      </c>
      <c r="M2" s="71">
        <f>'Updated time series to 2050'!M3</f>
        <v>1.0955408873662136</v>
      </c>
      <c r="N2" s="71">
        <f>'Updated time series to 2050'!N3</f>
        <v>1.104264153203194</v>
      </c>
      <c r="O2" s="71">
        <f>'Updated time series to 2050'!O3</f>
        <v>1.1127826864959989</v>
      </c>
      <c r="P2" s="71">
        <f>'Updated time series to 2050'!P3</f>
        <v>1.1203114297473913</v>
      </c>
      <c r="Q2" s="71">
        <f>'Updated time series to 2050'!Q3</f>
        <v>1.1280403344017038</v>
      </c>
      <c r="R2" s="71">
        <f>'Updated time series to 2050'!R3</f>
        <v>1.136205987316991</v>
      </c>
      <c r="S2" s="71">
        <f>'Updated time series to 2050'!S3</f>
        <v>1.1442743636124808</v>
      </c>
      <c r="T2" s="71">
        <f>'Updated time series to 2050'!T3</f>
        <v>1.1524247638504785</v>
      </c>
      <c r="U2" s="71">
        <f>'Updated time series to 2050'!U3</f>
        <v>1.1603301547658287</v>
      </c>
      <c r="V2" s="71">
        <f>'Updated time series to 2050'!V3</f>
        <v>1.168645853683091</v>
      </c>
      <c r="W2" s="71">
        <f>'Updated time series to 2050'!W3</f>
        <v>1.1767605726207939</v>
      </c>
      <c r="X2" s="71">
        <f>'Updated time series to 2050'!X3</f>
        <v>1.18370280047345</v>
      </c>
      <c r="Y2" s="71">
        <f>'Updated time series to 2050'!Y3</f>
        <v>1.1910000720445459</v>
      </c>
      <c r="Z2" s="71">
        <f>'Updated time series to 2050'!Z3</f>
        <v>1.2086746791277005</v>
      </c>
      <c r="AA2" s="71">
        <f>'Updated time series to 2050'!AA3</f>
        <v>1.2264151229047096</v>
      </c>
      <c r="AB2" s="71">
        <f>'Updated time series to 2050'!AB3</f>
        <v>1.2441326752274207</v>
      </c>
      <c r="AC2" s="71">
        <f>'Updated time series to 2050'!AC3</f>
        <v>1.2618591127002461</v>
      </c>
      <c r="AD2" s="71">
        <f>'Updated time series to 2050'!AD3</f>
        <v>1.278906506570709</v>
      </c>
      <c r="AE2" s="71">
        <f>'Updated time series to 2050'!AE3</f>
        <v>1.2966716117785353</v>
      </c>
      <c r="AF2" s="71">
        <f>'Updated time series to 2050'!AF3</f>
        <v>1.3136679695315081</v>
      </c>
      <c r="AG2" s="71">
        <f>'Updated time series to 2050'!AG3</f>
        <v>1.3307827143978281</v>
      </c>
      <c r="AH2" s="71">
        <f>'Updated time series to 2050'!AH3</f>
        <v>1.3484835420169472</v>
      </c>
      <c r="AI2" s="71">
        <f>'Updated time series to 2050'!AI3</f>
        <v>1.3651645770291079</v>
      </c>
    </row>
    <row r="3" spans="1:35">
      <c r="A3" t="str">
        <f>'BCDT-psgr-Scoping Plan'!A11</f>
        <v>HDVs</v>
      </c>
      <c r="B3" s="71">
        <f>'Updated time series to 2050'!B4</f>
        <v>1</v>
      </c>
      <c r="C3" s="71">
        <f>'Updated time series to 2050'!C4</f>
        <v>1.0034460979109625</v>
      </c>
      <c r="D3" s="71">
        <f>'Updated time series to 2050'!D4</f>
        <v>1.0067926931942033</v>
      </c>
      <c r="E3" s="71">
        <f>'Updated time series to 2050'!E4</f>
        <v>1.0088132207152329</v>
      </c>
      <c r="F3" s="71">
        <f>'Updated time series to 2050'!F4</f>
        <v>1.0141598664623293</v>
      </c>
      <c r="G3" s="71">
        <f>'Updated time series to 2050'!G4</f>
        <v>1.0192688835002457</v>
      </c>
      <c r="H3" s="71">
        <f>'Updated time series to 2050'!H4</f>
        <v>1.0256358427495065</v>
      </c>
      <c r="I3" s="71">
        <f>'Updated time series to 2050'!I4</f>
        <v>1.0338234772348232</v>
      </c>
      <c r="J3" s="71">
        <f>'Updated time series to 2050'!J4</f>
        <v>1.0413706410661017</v>
      </c>
      <c r="K3" s="71">
        <f>'Updated time series to 2050'!K4</f>
        <v>1.0502873550977987</v>
      </c>
      <c r="L3" s="71">
        <f>'Updated time series to 2050'!L4</f>
        <v>1.061952296340767</v>
      </c>
      <c r="M3" s="71">
        <f>'Updated time series to 2050'!M4</f>
        <v>1.07142924593788</v>
      </c>
      <c r="N3" s="71">
        <f>'Updated time series to 2050'!N4</f>
        <v>1.0817862147408706</v>
      </c>
      <c r="O3" s="71">
        <f>'Updated time series to 2050'!O4</f>
        <v>1.092590601176177</v>
      </c>
      <c r="P3" s="71">
        <f>'Updated time series to 2050'!P4</f>
        <v>1.0972876766439721</v>
      </c>
      <c r="Q3" s="71">
        <f>'Updated time series to 2050'!Q4</f>
        <v>1.1027150988561936</v>
      </c>
      <c r="R3" s="71">
        <f>'Updated time series to 2050'!R4</f>
        <v>1.1067615797287866</v>
      </c>
      <c r="S3" s="71">
        <f>'Updated time series to 2050'!S4</f>
        <v>1.1115004169149414</v>
      </c>
      <c r="T3" s="71">
        <f>'Updated time series to 2050'!T4</f>
        <v>1.1170779296678581</v>
      </c>
      <c r="U3" s="71">
        <f>'Updated time series to 2050'!U4</f>
        <v>1.1232183805189524</v>
      </c>
      <c r="V3" s="71">
        <f>'Updated time series to 2050'!V4</f>
        <v>1.1290994878123635</v>
      </c>
      <c r="W3" s="71">
        <f>'Updated time series to 2050'!W4</f>
        <v>1.1358889470722773</v>
      </c>
      <c r="X3" s="71">
        <f>'Updated time series to 2050'!X4</f>
        <v>1.1431096807638879</v>
      </c>
      <c r="Y3" s="71">
        <f>'Updated time series to 2050'!Y4</f>
        <v>1.1501512346041196</v>
      </c>
      <c r="Z3" s="71">
        <f>'Updated time series to 2050'!Z4</f>
        <v>1.1582607804180025</v>
      </c>
      <c r="AA3" s="71">
        <f>'Updated time series to 2050'!AA4</f>
        <v>1.165440453943045</v>
      </c>
      <c r="AB3" s="71">
        <f>'Updated time series to 2050'!AB4</f>
        <v>1.1731220818310168</v>
      </c>
      <c r="AC3" s="71">
        <f>'Updated time series to 2050'!AC4</f>
        <v>1.1808148819339741</v>
      </c>
      <c r="AD3" s="71">
        <f>'Updated time series to 2050'!AD4</f>
        <v>1.1880909728089006</v>
      </c>
      <c r="AE3" s="71">
        <f>'Updated time series to 2050'!AE4</f>
        <v>1.1947947232369345</v>
      </c>
      <c r="AF3" s="71">
        <f>'Updated time series to 2050'!AF4</f>
        <v>1.2027173034224945</v>
      </c>
      <c r="AG3" s="71">
        <f>'Updated time series to 2050'!AG4</f>
        <v>1.2104520453676644</v>
      </c>
      <c r="AH3" s="71">
        <f>'Updated time series to 2050'!AH4</f>
        <v>1.2184629251284862</v>
      </c>
      <c r="AI3" s="71">
        <f>'Updated time series to 2050'!AI4</f>
        <v>1.2263966792256795</v>
      </c>
    </row>
    <row r="4" spans="1:35">
      <c r="A4" t="str">
        <f>'BCDT-psgr-Scoping Plan'!A12</f>
        <v>aircraft</v>
      </c>
      <c r="B4" s="71">
        <f>'BCDT-psgr-Scoping Plan'!B12</f>
        <v>1</v>
      </c>
      <c r="C4" s="71">
        <f>'BCDT-psgr-Scoping Plan'!C12</f>
        <v>1.0182106543787481</v>
      </c>
      <c r="D4" s="71">
        <f>'BCDT-psgr-Scoping Plan'!D12</f>
        <v>1.0373763437197534</v>
      </c>
      <c r="E4" s="71">
        <f>'BCDT-psgr-Scoping Plan'!E12</f>
        <v>1.0342315162435147</v>
      </c>
      <c r="F4" s="71">
        <f>'BCDT-psgr-Scoping Plan'!F12</f>
        <v>1.0309267470027397</v>
      </c>
      <c r="G4" s="71">
        <f>'BCDT-psgr-Scoping Plan'!G12</f>
        <v>1.0273616035898798</v>
      </c>
      <c r="H4" s="71">
        <f>'BCDT-psgr-Scoping Plan'!H12</f>
        <v>1.0234095274623809</v>
      </c>
      <c r="I4" s="71">
        <f>'BCDT-psgr-Scoping Plan'!I12</f>
        <v>1.0189659002659903</v>
      </c>
      <c r="J4" s="71">
        <f>'BCDT-psgr-Scoping Plan'!J12</f>
        <v>1.0138713492710678</v>
      </c>
      <c r="K4" s="71">
        <f>'BCDT-psgr-Scoping Plan'!K12</f>
        <v>1.0079944418382969</v>
      </c>
      <c r="L4" s="71">
        <f>'BCDT-psgr-Scoping Plan'!L12</f>
        <v>1.0013370544714353</v>
      </c>
      <c r="M4" s="71">
        <f>'BCDT-psgr-Scoping Plan'!M12</f>
        <v>0.99366436888464593</v>
      </c>
      <c r="N4" s="71">
        <f>'BCDT-psgr-Scoping Plan'!N12</f>
        <v>0.98459926489507854</v>
      </c>
      <c r="O4" s="71">
        <f>'BCDT-psgr-Scoping Plan'!O12</f>
        <v>0.97430439776968014</v>
      </c>
      <c r="P4" s="71">
        <f>'BCDT-psgr-Scoping Plan'!P12</f>
        <v>0.96132537381410621</v>
      </c>
      <c r="Q4" s="71">
        <f>'BCDT-psgr-Scoping Plan'!Q12</f>
        <v>0.94770417981027022</v>
      </c>
      <c r="R4" s="71">
        <f>'BCDT-psgr-Scoping Plan'!R12</f>
        <v>0.93327692856482758</v>
      </c>
      <c r="S4" s="71">
        <f>'BCDT-psgr-Scoping Plan'!S12</f>
        <v>0.91734014503106731</v>
      </c>
      <c r="T4" s="71">
        <f>'BCDT-psgr-Scoping Plan'!T12</f>
        <v>0.90094016276637967</v>
      </c>
      <c r="U4" s="71">
        <f>'BCDT-psgr-Scoping Plan'!U12</f>
        <v>0.88507128468207796</v>
      </c>
      <c r="V4" s="71">
        <f>'BCDT-psgr-Scoping Plan'!V12</f>
        <v>0.86820108439598354</v>
      </c>
      <c r="W4" s="71">
        <f>'BCDT-psgr-Scoping Plan'!W12</f>
        <v>0.85028483588076909</v>
      </c>
      <c r="X4" s="71">
        <f>'BCDT-psgr-Scoping Plan'!X12</f>
        <v>0.83113149138953635</v>
      </c>
      <c r="Y4" s="71">
        <f>'BCDT-psgr-Scoping Plan'!Y12</f>
        <v>0.81068548579576294</v>
      </c>
      <c r="Z4" s="71">
        <f>'BCDT-psgr-Scoping Plan'!Z12</f>
        <v>0.78910932236537934</v>
      </c>
      <c r="AA4" s="71">
        <f>'BCDT-psgr-Scoping Plan'!AA12</f>
        <v>0.76635270162839841</v>
      </c>
      <c r="AB4" s="71">
        <f>'BCDT-psgr-Scoping Plan'!AB12</f>
        <v>0.74241515668474767</v>
      </c>
      <c r="AC4" s="71">
        <f>'BCDT-psgr-Scoping Plan'!AC12</f>
        <v>0.71729804890489424</v>
      </c>
      <c r="AD4" s="71">
        <f>'BCDT-psgr-Scoping Plan'!AD12</f>
        <v>0.69098473897611967</v>
      </c>
      <c r="AE4" s="71">
        <f>'BCDT-psgr-Scoping Plan'!AE12</f>
        <v>0.66345986278488467</v>
      </c>
      <c r="AF4" s="71">
        <f>'BCDT-psgr-Scoping Plan'!AF12</f>
        <v>0.634744518701708</v>
      </c>
      <c r="AG4" s="71">
        <f>'BCDT-psgr-Scoping Plan'!AG12</f>
        <v>0.60485372326997278</v>
      </c>
      <c r="AH4" s="71">
        <f>'BCDT-psgr-Scoping Plan'!AH12</f>
        <v>0.57378204684463741</v>
      </c>
      <c r="AI4" s="71">
        <f>'BCDT-psgr-Scoping Plan'!AI12</f>
        <v>0.54148337534170066</v>
      </c>
    </row>
    <row r="5" spans="1:35">
      <c r="A5" t="str">
        <f>'BCDT-psgr-Scoping Plan'!A13</f>
        <v>rail</v>
      </c>
      <c r="B5" s="71">
        <f>'BCDT-psgr-Scoping Plan'!B13</f>
        <v>1</v>
      </c>
      <c r="C5" s="71">
        <f>'BCDT-psgr-Scoping Plan'!C13</f>
        <v>1.0123135011014757</v>
      </c>
      <c r="D5" s="71">
        <f>'BCDT-psgr-Scoping Plan'!D13</f>
        <v>1.0248131427572733</v>
      </c>
      <c r="E5" s="71">
        <f>'BCDT-psgr-Scoping Plan'!E13</f>
        <v>1.0456597342667577</v>
      </c>
      <c r="F5" s="71">
        <f>'BCDT-psgr-Scoping Plan'!F13</f>
        <v>1.0677131302998124</v>
      </c>
      <c r="G5" s="71">
        <f>'BCDT-psgr-Scoping Plan'!G13</f>
        <v>1.0666916420197501</v>
      </c>
      <c r="H5" s="71">
        <f>'BCDT-psgr-Scoping Plan'!H13</f>
        <v>1.0654669050122763</v>
      </c>
      <c r="I5" s="71">
        <f>'BCDT-psgr-Scoping Plan'!I13</f>
        <v>1.0622963647471142</v>
      </c>
      <c r="J5" s="71">
        <f>'BCDT-psgr-Scoping Plan'!J13</f>
        <v>1.0592138392484638</v>
      </c>
      <c r="K5" s="71">
        <f>'BCDT-psgr-Scoping Plan'!K13</f>
        <v>1.0580773375310581</v>
      </c>
      <c r="L5" s="71">
        <f>'BCDT-psgr-Scoping Plan'!L13</f>
        <v>1.0577288443948372</v>
      </c>
      <c r="M5" s="71">
        <f>'BCDT-psgr-Scoping Plan'!M13</f>
        <v>1.0548733264333077</v>
      </c>
      <c r="N5" s="71">
        <f>'BCDT-psgr-Scoping Plan'!N13</f>
        <v>1.0504882076578541</v>
      </c>
      <c r="O5" s="71">
        <f>'BCDT-psgr-Scoping Plan'!O13</f>
        <v>1.0482747039621347</v>
      </c>
      <c r="P5" s="71">
        <f>AVERAGE(O5,Q5)</f>
        <v>1.0350518659466983</v>
      </c>
      <c r="Q5" s="71">
        <f>'BCDT-psgr-Scoping Plan'!Q13</f>
        <v>1.0218290279312618</v>
      </c>
      <c r="R5" s="71">
        <f>'BCDT-psgr-Scoping Plan'!R13</f>
        <v>1.0247894474675538</v>
      </c>
      <c r="S5" s="71">
        <f>'BCDT-psgr-Scoping Plan'!S13</f>
        <v>1.0234049633846787</v>
      </c>
      <c r="T5" s="71">
        <f>'BCDT-psgr-Scoping Plan'!T13</f>
        <v>1.0179252233392364</v>
      </c>
      <c r="U5" s="71">
        <f>'BCDT-psgr-Scoping Plan'!U13</f>
        <v>1.0132061468720834</v>
      </c>
      <c r="V5" s="71">
        <f>'BCDT-psgr-Scoping Plan'!V13</f>
        <v>1.0079695740405199</v>
      </c>
      <c r="W5" s="71">
        <f>'BCDT-psgr-Scoping Plan'!W13</f>
        <v>1.0023007770559447</v>
      </c>
      <c r="X5" s="71">
        <f>'BCDT-psgr-Scoping Plan'!X13</f>
        <v>0.99598366508807756</v>
      </c>
      <c r="Y5" s="71">
        <f>'BCDT-psgr-Scoping Plan'!Y13</f>
        <v>0.9889522550492339</v>
      </c>
      <c r="Z5" s="71">
        <f>'BCDT-psgr-Scoping Plan'!Z13</f>
        <v>0.98140594837458206</v>
      </c>
      <c r="AA5" s="71">
        <f>'BCDT-psgr-Scoping Plan'!AA13</f>
        <v>0.97328912910271015</v>
      </c>
      <c r="AB5" s="71">
        <f>'BCDT-psgr-Scoping Plan'!AB13</f>
        <v>0.96460580698191711</v>
      </c>
      <c r="AC5" s="71">
        <f>'BCDT-psgr-Scoping Plan'!AC13</f>
        <v>0.95536239795190248</v>
      </c>
      <c r="AD5" s="71">
        <f>'BCDT-psgr-Scoping Plan'!AD13</f>
        <v>0.94554087718515678</v>
      </c>
      <c r="AE5" s="71">
        <f>'BCDT-psgr-Scoping Plan'!AE13</f>
        <v>0.93512240237088962</v>
      </c>
      <c r="AF5" s="71">
        <f>'BCDT-psgr-Scoping Plan'!AF13</f>
        <v>0.92413806663548459</v>
      </c>
      <c r="AG5" s="71">
        <f>'BCDT-psgr-Scoping Plan'!AG13</f>
        <v>0.91261328331603986</v>
      </c>
      <c r="AH5" s="71">
        <f>'BCDT-psgr-Scoping Plan'!AH13</f>
        <v>0.9005447699339173</v>
      </c>
      <c r="AI5" s="71">
        <f>'BCDT-psgr-Scoping Plan'!AI13</f>
        <v>0.88786148990844105</v>
      </c>
    </row>
    <row r="6" spans="1:35">
      <c r="A6" t="str">
        <f>'BCDT-psgr-Scoping Plan'!A14</f>
        <v>ships</v>
      </c>
      <c r="B6" s="71">
        <f>Ships!$B$33</f>
        <v>1</v>
      </c>
      <c r="C6" s="71">
        <f>Ships!$B$33</f>
        <v>1</v>
      </c>
      <c r="D6" s="71">
        <f>Ships!$B$33</f>
        <v>1</v>
      </c>
      <c r="E6" s="71">
        <f>Ships!$B$33</f>
        <v>1</v>
      </c>
      <c r="F6" s="71">
        <f>Ships!$B$33</f>
        <v>1</v>
      </c>
      <c r="G6" s="71">
        <f>Ships!$B$33</f>
        <v>1</v>
      </c>
      <c r="H6" s="71">
        <f>Ships!$B$33</f>
        <v>1</v>
      </c>
      <c r="I6" s="71">
        <f>Ships!$B$33</f>
        <v>1</v>
      </c>
      <c r="J6" s="71">
        <f>Ships!$B$33</f>
        <v>1</v>
      </c>
      <c r="K6" s="71">
        <f>Ships!$B$33</f>
        <v>1</v>
      </c>
      <c r="L6" s="71">
        <f>Ships!$B$33</f>
        <v>1</v>
      </c>
      <c r="M6" s="71">
        <f>Ships!$B$33</f>
        <v>1</v>
      </c>
      <c r="N6" s="71">
        <f>Ships!$B$33</f>
        <v>1</v>
      </c>
      <c r="O6" s="71">
        <f>Ships!$B$33</f>
        <v>1</v>
      </c>
      <c r="P6" s="71">
        <f>Ships!$B$33</f>
        <v>1</v>
      </c>
      <c r="Q6" s="71">
        <f>Ships!$B$33</f>
        <v>1</v>
      </c>
      <c r="R6" s="71">
        <f>Ships!$B$33</f>
        <v>1</v>
      </c>
      <c r="S6" s="71">
        <f>Ships!$B$33</f>
        <v>1</v>
      </c>
      <c r="T6" s="71">
        <f>Ships!$B$33</f>
        <v>1</v>
      </c>
      <c r="U6" s="71">
        <f>Ships!$B$33</f>
        <v>1</v>
      </c>
      <c r="V6" s="71">
        <f>Ships!$B$33</f>
        <v>1</v>
      </c>
      <c r="W6" s="71">
        <f>Ships!$B$33</f>
        <v>1</v>
      </c>
      <c r="X6" s="71">
        <f>Ships!$B$33</f>
        <v>1</v>
      </c>
      <c r="Y6" s="71">
        <f>Ships!$B$33</f>
        <v>1</v>
      </c>
      <c r="Z6" s="71">
        <f>Ships!$B$33</f>
        <v>1</v>
      </c>
      <c r="AA6" s="71">
        <f>Ships!$B$33</f>
        <v>1</v>
      </c>
      <c r="AB6" s="71">
        <f>Ships!$B$33</f>
        <v>1</v>
      </c>
      <c r="AC6" s="71">
        <f>Ships!$B$33</f>
        <v>1</v>
      </c>
      <c r="AD6" s="71">
        <f>Ships!$B$33</f>
        <v>1</v>
      </c>
      <c r="AE6" s="71">
        <f>Ships!$B$33</f>
        <v>1</v>
      </c>
      <c r="AF6" s="71">
        <f>Ships!$B$33</f>
        <v>1</v>
      </c>
      <c r="AG6" s="71">
        <f>Ships!$B$33</f>
        <v>1</v>
      </c>
      <c r="AH6" s="71">
        <f>Ships!$B$33</f>
        <v>1</v>
      </c>
      <c r="AI6" s="71">
        <f>Ships!$B$33</f>
        <v>1</v>
      </c>
    </row>
    <row r="7" spans="1:35">
      <c r="A7" t="str">
        <f>'BCDT-psgr-Scoping Plan'!A15</f>
        <v>motorbikes</v>
      </c>
      <c r="B7" s="71">
        <f>'BCDT-psgr-Scoping Plan'!B15</f>
        <v>1</v>
      </c>
      <c r="C7" s="71">
        <f>'BCDT-psgr-Scoping Plan'!C15</f>
        <v>0.99601272662452867</v>
      </c>
      <c r="D7" s="71">
        <f>'BCDT-psgr-Scoping Plan'!D15</f>
        <v>0.99295418451241635</v>
      </c>
      <c r="E7" s="71">
        <f>'BCDT-psgr-Scoping Plan'!E15</f>
        <v>0.98824154013520804</v>
      </c>
      <c r="F7" s="71">
        <f>'BCDT-psgr-Scoping Plan'!F15</f>
        <v>0.98902314213101217</v>
      </c>
      <c r="G7" s="71">
        <f>'BCDT-psgr-Scoping Plan'!G15</f>
        <v>0.98843448892840369</v>
      </c>
      <c r="H7" s="71">
        <f>'BCDT-psgr-Scoping Plan'!H15</f>
        <v>0.98794259294334597</v>
      </c>
      <c r="I7" s="71">
        <f>'BCDT-psgr-Scoping Plan'!I15</f>
        <v>0.98697759540758279</v>
      </c>
      <c r="J7" s="71">
        <f>'BCDT-psgr-Scoping Plan'!J15</f>
        <v>0.98575422108790434</v>
      </c>
      <c r="K7" s="71">
        <f>'BCDT-psgr-Scoping Plan'!K15</f>
        <v>0.98465839829041701</v>
      </c>
      <c r="L7" s="71">
        <f>'BCDT-psgr-Scoping Plan'!L15</f>
        <v>0.98363938009259355</v>
      </c>
      <c r="M7" s="71">
        <f>'BCDT-psgr-Scoping Plan'!M15</f>
        <v>0.98322361414475767</v>
      </c>
      <c r="N7" s="71">
        <f>'BCDT-psgr-Scoping Plan'!N15</f>
        <v>0.98340829697803867</v>
      </c>
      <c r="O7" s="71">
        <f>'BCDT-psgr-Scoping Plan'!O15</f>
        <v>0.98396403918585029</v>
      </c>
      <c r="P7" s="71">
        <f>'BCDT-psgr-Scoping Plan'!P15</f>
        <v>0.98552081845885886</v>
      </c>
      <c r="Q7" s="71">
        <f>'BCDT-psgr-Scoping Plan'!Q15</f>
        <v>0.9876343239942128</v>
      </c>
      <c r="R7" s="71">
        <f>'BCDT-psgr-Scoping Plan'!R15</f>
        <v>0.99019269893690587</v>
      </c>
      <c r="S7" s="71">
        <f>'BCDT-psgr-Scoping Plan'!S15</f>
        <v>0.99278518231022328</v>
      </c>
      <c r="T7" s="71">
        <f>'BCDT-psgr-Scoping Plan'!T15</f>
        <v>0.99581489095293729</v>
      </c>
      <c r="U7" s="71">
        <f>'BCDT-psgr-Scoping Plan'!U15</f>
        <v>0.99877574767728616</v>
      </c>
      <c r="V7" s="71">
        <f>'BCDT-psgr-Scoping Plan'!V15</f>
        <v>1.0021452064438807</v>
      </c>
      <c r="W7" s="71">
        <f>'BCDT-psgr-Scoping Plan'!W15</f>
        <v>1.0054272177879486</v>
      </c>
      <c r="X7" s="71">
        <f>'BCDT-psgr-Scoping Plan'!X15</f>
        <v>1.0081275885574439</v>
      </c>
      <c r="Y7" s="71">
        <f>'BCDT-psgr-Scoping Plan'!Y15</f>
        <v>1.01121533125651</v>
      </c>
      <c r="Z7" s="71">
        <f>'BCDT-psgr-Scoping Plan'!Z15</f>
        <v>1.0186429098127592</v>
      </c>
      <c r="AA7" s="71">
        <f>'BCDT-psgr-Scoping Plan'!AA15</f>
        <v>1.0261162387891378</v>
      </c>
      <c r="AB7" s="71">
        <f>'BCDT-psgr-Scoping Plan'!AB15</f>
        <v>1.0335090063831265</v>
      </c>
      <c r="AC7" s="71">
        <f>'BCDT-psgr-Scoping Plan'!AC15</f>
        <v>1.0408500650242574</v>
      </c>
      <c r="AD7" s="71">
        <f>'BCDT-psgr-Scoping Plan'!AD15</f>
        <v>1.0475812346252595</v>
      </c>
      <c r="AE7" s="71">
        <f>'BCDT-psgr-Scoping Plan'!AE15</f>
        <v>1.0547915100686118</v>
      </c>
      <c r="AF7" s="71">
        <f>'BCDT-psgr-Scoping Plan'!AF15</f>
        <v>1.0613584593964773</v>
      </c>
      <c r="AG7" s="71">
        <f>'BCDT-psgr-Scoping Plan'!AG15</f>
        <v>1.0679228179503075</v>
      </c>
      <c r="AH7" s="71">
        <f>'BCDT-psgr-Scoping Plan'!AH15</f>
        <v>1.0749369692166615</v>
      </c>
      <c r="AI7" s="71">
        <f>'BCDT-psgr-Scoping Plan'!AI15</f>
        <v>1.0813471285550667</v>
      </c>
    </row>
    <row r="9" spans="1:35">
      <c r="C9" s="104"/>
      <c r="D9" s="104"/>
      <c r="E9" s="104"/>
      <c r="F9" s="104"/>
      <c r="G9" s="104"/>
      <c r="H9" s="104"/>
      <c r="I9" s="104"/>
      <c r="J9" s="104"/>
      <c r="K9" s="104"/>
      <c r="L9" s="104"/>
      <c r="M9" s="104"/>
      <c r="N9" s="10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2"/>
  <sheetViews>
    <sheetView workbookViewId="0">
      <selection activeCell="C11" sqref="C11:T12"/>
    </sheetView>
  </sheetViews>
  <sheetFormatPr defaultRowHeight="15"/>
  <cols>
    <col min="1" max="1" width="11.28515625" bestFit="1" customWidth="1"/>
    <col min="2" max="2" width="14.140625" bestFit="1" customWidth="1"/>
    <col min="18" max="18" width="14.7109375" bestFit="1" customWidth="1"/>
    <col min="52" max="52" width="14.7109375" bestFit="1" customWidth="1"/>
  </cols>
  <sheetData>
    <row r="1" spans="1:52">
      <c r="A1" t="s">
        <v>664</v>
      </c>
      <c r="B1">
        <v>2000</v>
      </c>
      <c r="C1">
        <v>2001</v>
      </c>
      <c r="D1">
        <v>2002</v>
      </c>
      <c r="E1">
        <v>2003</v>
      </c>
      <c r="F1">
        <v>2004</v>
      </c>
      <c r="G1">
        <v>2005</v>
      </c>
      <c r="H1">
        <v>2006</v>
      </c>
      <c r="I1">
        <v>2007</v>
      </c>
      <c r="J1">
        <v>2008</v>
      </c>
      <c r="K1">
        <v>2009</v>
      </c>
      <c r="L1">
        <v>2010</v>
      </c>
      <c r="M1">
        <v>2011</v>
      </c>
      <c r="N1">
        <v>2012</v>
      </c>
      <c r="O1">
        <v>2013</v>
      </c>
      <c r="P1">
        <v>2014</v>
      </c>
      <c r="Q1">
        <v>2015</v>
      </c>
      <c r="R1">
        <v>2016</v>
      </c>
      <c r="S1">
        <v>2017</v>
      </c>
      <c r="T1">
        <v>2018</v>
      </c>
      <c r="U1">
        <v>2019</v>
      </c>
      <c r="V1">
        <v>2020</v>
      </c>
      <c r="W1">
        <v>2021</v>
      </c>
      <c r="X1">
        <v>2022</v>
      </c>
      <c r="Y1">
        <v>2023</v>
      </c>
      <c r="Z1">
        <v>2024</v>
      </c>
      <c r="AA1">
        <v>2025</v>
      </c>
      <c r="AB1">
        <v>2026</v>
      </c>
      <c r="AC1">
        <v>2027</v>
      </c>
      <c r="AD1">
        <v>2028</v>
      </c>
      <c r="AE1">
        <v>2029</v>
      </c>
      <c r="AF1">
        <v>2030</v>
      </c>
      <c r="AG1">
        <v>2031</v>
      </c>
      <c r="AH1">
        <v>2032</v>
      </c>
      <c r="AI1">
        <v>2033</v>
      </c>
      <c r="AJ1">
        <v>2034</v>
      </c>
      <c r="AK1">
        <v>2035</v>
      </c>
      <c r="AL1">
        <v>2036</v>
      </c>
      <c r="AM1">
        <v>2037</v>
      </c>
      <c r="AN1">
        <v>2038</v>
      </c>
      <c r="AO1">
        <v>2039</v>
      </c>
      <c r="AP1">
        <v>2040</v>
      </c>
      <c r="AQ1">
        <v>2041</v>
      </c>
      <c r="AR1">
        <v>2042</v>
      </c>
      <c r="AS1">
        <v>2043</v>
      </c>
      <c r="AT1">
        <v>2044</v>
      </c>
      <c r="AU1">
        <v>2045</v>
      </c>
      <c r="AV1">
        <v>2046</v>
      </c>
      <c r="AW1">
        <v>2047</v>
      </c>
      <c r="AX1">
        <v>2048</v>
      </c>
      <c r="AY1">
        <v>2049</v>
      </c>
      <c r="AZ1">
        <v>2050</v>
      </c>
    </row>
    <row r="2" spans="1:52">
      <c r="A2" t="s">
        <v>661</v>
      </c>
      <c r="B2" s="55">
        <v>853359978.948066</v>
      </c>
      <c r="C2" s="55">
        <v>1119268587.96439</v>
      </c>
      <c r="D2" s="55">
        <v>1284042343.2834499</v>
      </c>
      <c r="E2" s="55">
        <v>1393174646.98718</v>
      </c>
      <c r="F2" s="55">
        <v>1459759276.0675099</v>
      </c>
      <c r="G2" s="55">
        <v>1596906670.42365</v>
      </c>
      <c r="H2" s="55">
        <v>1762520248.09482</v>
      </c>
      <c r="I2" s="55">
        <v>1858575223.5701001</v>
      </c>
      <c r="J2" s="55">
        <v>1957492755.3984201</v>
      </c>
      <c r="K2" s="55">
        <v>1929609510.84214</v>
      </c>
      <c r="L2" s="55">
        <v>1889262267.1182699</v>
      </c>
      <c r="M2" s="55">
        <v>1864446285.28404</v>
      </c>
      <c r="N2" s="55">
        <v>1849509655.6138</v>
      </c>
      <c r="O2" s="55">
        <v>1837456181.59624</v>
      </c>
      <c r="P2" s="55">
        <v>1877736519.6535299</v>
      </c>
      <c r="Q2" s="55">
        <v>1920511667.63065</v>
      </c>
      <c r="R2" s="55">
        <v>1936341311.9802799</v>
      </c>
      <c r="S2" s="55">
        <v>1946307439.9714501</v>
      </c>
      <c r="T2" s="55">
        <v>1938546980.13557</v>
      </c>
      <c r="U2" s="55">
        <v>1932594116.8673</v>
      </c>
      <c r="V2" s="55">
        <v>1923421862.0539999</v>
      </c>
      <c r="W2" s="55">
        <v>1924943099.8335299</v>
      </c>
      <c r="X2" s="55">
        <v>1923797399.7257299</v>
      </c>
      <c r="Y2" s="55">
        <v>1922840018.91032</v>
      </c>
      <c r="Z2" s="55">
        <v>1920961837.0269101</v>
      </c>
      <c r="AA2" s="55">
        <v>1918580774.48665</v>
      </c>
      <c r="AB2" s="55">
        <v>1916447966.4230101</v>
      </c>
      <c r="AC2" s="55">
        <v>1914464643.72312</v>
      </c>
      <c r="AD2" s="55">
        <v>1913655435.3655601</v>
      </c>
      <c r="AE2" s="55">
        <v>1914014884.93801</v>
      </c>
      <c r="AF2" s="55">
        <v>1915096530.1317799</v>
      </c>
      <c r="AG2" s="55">
        <v>1918126501.2132299</v>
      </c>
      <c r="AH2" s="55">
        <v>1922240032.7611101</v>
      </c>
      <c r="AI2" s="55">
        <v>1927219416.94631</v>
      </c>
      <c r="AJ2" s="55">
        <v>1932265186.6238</v>
      </c>
      <c r="AK2" s="55">
        <v>1938161931.09606</v>
      </c>
      <c r="AL2" s="55">
        <v>1943924668.5673499</v>
      </c>
      <c r="AM2" s="55">
        <v>1950482671.2334499</v>
      </c>
      <c r="AN2" s="55">
        <v>1956870474.3304801</v>
      </c>
      <c r="AO2" s="55">
        <v>1962126226.04983</v>
      </c>
      <c r="AP2" s="55">
        <v>1968135922.6377399</v>
      </c>
      <c r="AQ2" s="55">
        <v>1982592274.0427401</v>
      </c>
      <c r="AR2" s="55">
        <v>1997137669.8308201</v>
      </c>
      <c r="AS2" s="55">
        <v>2011526268.40098</v>
      </c>
      <c r="AT2" s="55">
        <v>2025814225.4514799</v>
      </c>
      <c r="AU2" s="55">
        <v>2038915150.9256201</v>
      </c>
      <c r="AV2" s="55">
        <v>2052948563.6652601</v>
      </c>
      <c r="AW2" s="24">
        <v>2065729866</v>
      </c>
      <c r="AX2" s="55">
        <v>2078506125.8919599</v>
      </c>
      <c r="AY2" s="55">
        <v>2092157820.6867499</v>
      </c>
      <c r="AZ2" s="55">
        <v>2104633961.4984901</v>
      </c>
    </row>
    <row r="3" spans="1:52">
      <c r="B3">
        <v>2000</v>
      </c>
      <c r="C3">
        <v>2001</v>
      </c>
      <c r="D3">
        <v>2002</v>
      </c>
      <c r="E3">
        <v>2003</v>
      </c>
      <c r="F3">
        <v>2004</v>
      </c>
      <c r="G3">
        <v>2005</v>
      </c>
      <c r="H3">
        <v>2006</v>
      </c>
      <c r="I3">
        <v>2007</v>
      </c>
      <c r="J3">
        <v>2008</v>
      </c>
      <c r="K3">
        <v>2009</v>
      </c>
      <c r="L3">
        <v>2010</v>
      </c>
      <c r="M3">
        <v>2011</v>
      </c>
      <c r="N3">
        <v>2012</v>
      </c>
      <c r="O3">
        <v>2013</v>
      </c>
      <c r="P3">
        <v>2014</v>
      </c>
      <c r="Q3">
        <v>2015</v>
      </c>
      <c r="R3">
        <v>2016</v>
      </c>
      <c r="S3">
        <v>2017</v>
      </c>
      <c r="T3">
        <v>2018</v>
      </c>
      <c r="U3">
        <v>2019</v>
      </c>
      <c r="V3">
        <v>2020</v>
      </c>
      <c r="W3">
        <v>2021</v>
      </c>
      <c r="X3">
        <v>2022</v>
      </c>
      <c r="Y3">
        <v>2023</v>
      </c>
      <c r="Z3">
        <v>2024</v>
      </c>
      <c r="AA3">
        <v>2025</v>
      </c>
      <c r="AB3">
        <v>2026</v>
      </c>
      <c r="AC3">
        <v>2027</v>
      </c>
      <c r="AD3">
        <v>2028</v>
      </c>
      <c r="AE3">
        <v>2029</v>
      </c>
      <c r="AF3">
        <v>2030</v>
      </c>
      <c r="AG3">
        <v>2031</v>
      </c>
      <c r="AH3">
        <v>2032</v>
      </c>
      <c r="AI3">
        <v>2033</v>
      </c>
      <c r="AJ3">
        <v>2034</v>
      </c>
      <c r="AK3">
        <v>2035</v>
      </c>
      <c r="AL3">
        <v>2036</v>
      </c>
      <c r="AM3">
        <v>2037</v>
      </c>
      <c r="AN3">
        <v>2038</v>
      </c>
      <c r="AO3">
        <v>2039</v>
      </c>
      <c r="AP3">
        <v>2040</v>
      </c>
      <c r="AQ3">
        <v>2041</v>
      </c>
      <c r="AR3">
        <v>2042</v>
      </c>
      <c r="AS3">
        <v>2043</v>
      </c>
      <c r="AT3">
        <v>2044</v>
      </c>
      <c r="AU3">
        <v>2045</v>
      </c>
      <c r="AV3">
        <v>2046</v>
      </c>
      <c r="AW3">
        <v>2047</v>
      </c>
      <c r="AX3">
        <v>2048</v>
      </c>
      <c r="AY3">
        <v>2049</v>
      </c>
      <c r="AZ3">
        <v>2050</v>
      </c>
    </row>
    <row r="4" spans="1:52">
      <c r="A4" t="s">
        <v>662</v>
      </c>
      <c r="B4" s="24">
        <v>163900000000</v>
      </c>
      <c r="C4" s="24">
        <v>162740000000</v>
      </c>
      <c r="D4" s="24">
        <v>168430000000</v>
      </c>
      <c r="E4" s="24">
        <v>164350000000</v>
      </c>
      <c r="F4" s="24">
        <v>164350000000</v>
      </c>
      <c r="G4" s="24">
        <v>161980000000</v>
      </c>
      <c r="H4" s="24">
        <v>159700000000</v>
      </c>
      <c r="I4" s="24">
        <v>157930000000</v>
      </c>
      <c r="J4" s="24">
        <v>151050000000</v>
      </c>
      <c r="K4" s="24">
        <v>150480000000</v>
      </c>
      <c r="L4" s="24">
        <v>151810000000</v>
      </c>
      <c r="M4" s="24">
        <v>151437783600</v>
      </c>
      <c r="N4" s="24">
        <v>154125687600</v>
      </c>
      <c r="O4" s="24">
        <v>158244385600</v>
      </c>
      <c r="P4" s="24">
        <v>166174840800</v>
      </c>
      <c r="Q4" s="24">
        <v>174269368000</v>
      </c>
      <c r="R4" s="24">
        <v>179584086000</v>
      </c>
      <c r="S4" s="24">
        <v>183888099000</v>
      </c>
      <c r="T4" s="24">
        <v>186079008000</v>
      </c>
      <c r="U4" s="24">
        <v>188106688000</v>
      </c>
      <c r="V4" s="24">
        <v>189902682000</v>
      </c>
      <c r="W4" s="24">
        <v>192519300000</v>
      </c>
      <c r="X4" s="24">
        <v>194626110000</v>
      </c>
      <c r="Y4" s="24">
        <v>196900614000</v>
      </c>
      <c r="Z4" s="24">
        <v>199001008000</v>
      </c>
      <c r="AA4" s="24">
        <v>200978822000</v>
      </c>
      <c r="AB4" s="24">
        <v>202280520000</v>
      </c>
      <c r="AC4" s="24">
        <v>203910488000</v>
      </c>
      <c r="AD4" s="24">
        <v>205373226000</v>
      </c>
      <c r="AE4" s="24">
        <v>206768394000</v>
      </c>
      <c r="AF4" s="24">
        <v>208008878000</v>
      </c>
      <c r="AG4" s="24">
        <v>209315204800</v>
      </c>
      <c r="AH4" s="24">
        <v>210461700000</v>
      </c>
      <c r="AI4" s="24">
        <v>211575270400</v>
      </c>
      <c r="AJ4" s="24">
        <v>212646518000</v>
      </c>
      <c r="AK4" s="24">
        <v>213580036000</v>
      </c>
      <c r="AL4" s="24">
        <v>214472553600</v>
      </c>
      <c r="AM4" s="24">
        <v>215333886400</v>
      </c>
      <c r="AN4" s="24">
        <v>216183178400</v>
      </c>
      <c r="AO4" s="24">
        <v>216897803200</v>
      </c>
      <c r="AP4" s="24">
        <v>217591894000</v>
      </c>
      <c r="AQ4" s="24">
        <v>219240035200</v>
      </c>
      <c r="AR4" s="24">
        <v>220871452800</v>
      </c>
      <c r="AS4" s="24">
        <v>222495525000</v>
      </c>
      <c r="AT4" s="24">
        <v>224131080800</v>
      </c>
      <c r="AU4" s="24">
        <v>225749847000</v>
      </c>
      <c r="AV4" s="24">
        <v>227370659200</v>
      </c>
      <c r="AW4" s="55">
        <v>228984073199.99899</v>
      </c>
      <c r="AX4" s="24">
        <v>230590069200</v>
      </c>
      <c r="AY4" s="24">
        <v>232188627400</v>
      </c>
      <c r="AZ4" s="24">
        <v>233675624000</v>
      </c>
    </row>
    <row r="5" spans="1:52">
      <c r="A5" t="s">
        <v>663</v>
      </c>
      <c r="B5">
        <v>2000</v>
      </c>
      <c r="C5">
        <v>2001</v>
      </c>
      <c r="D5">
        <v>2002</v>
      </c>
      <c r="E5">
        <v>2003</v>
      </c>
      <c r="F5">
        <v>2004</v>
      </c>
      <c r="G5">
        <v>2005</v>
      </c>
      <c r="H5">
        <v>2006</v>
      </c>
      <c r="I5">
        <v>2007</v>
      </c>
      <c r="J5">
        <v>2008</v>
      </c>
      <c r="K5">
        <v>2009</v>
      </c>
      <c r="L5">
        <v>2010</v>
      </c>
      <c r="M5">
        <v>2011</v>
      </c>
      <c r="N5">
        <v>2012</v>
      </c>
      <c r="O5">
        <v>2013</v>
      </c>
      <c r="P5">
        <v>2014</v>
      </c>
      <c r="Q5">
        <v>2015</v>
      </c>
      <c r="R5">
        <v>2016</v>
      </c>
      <c r="S5">
        <v>2017</v>
      </c>
      <c r="T5">
        <v>2018</v>
      </c>
      <c r="U5">
        <v>2019</v>
      </c>
      <c r="V5">
        <v>2020</v>
      </c>
      <c r="W5">
        <v>2021</v>
      </c>
      <c r="X5">
        <v>2022</v>
      </c>
      <c r="Y5">
        <v>2023</v>
      </c>
      <c r="Z5">
        <v>2024</v>
      </c>
      <c r="AA5">
        <v>2025</v>
      </c>
      <c r="AB5">
        <v>2026</v>
      </c>
      <c r="AC5">
        <v>2027</v>
      </c>
      <c r="AD5">
        <v>2028</v>
      </c>
      <c r="AE5">
        <v>2029</v>
      </c>
      <c r="AF5">
        <v>2030</v>
      </c>
      <c r="AG5">
        <v>2031</v>
      </c>
      <c r="AH5">
        <v>2032</v>
      </c>
      <c r="AI5">
        <v>2033</v>
      </c>
      <c r="AJ5">
        <v>2034</v>
      </c>
      <c r="AK5">
        <v>2035</v>
      </c>
      <c r="AL5">
        <v>2036</v>
      </c>
      <c r="AM5">
        <v>2037</v>
      </c>
      <c r="AN5">
        <v>2038</v>
      </c>
      <c r="AO5">
        <v>2039</v>
      </c>
      <c r="AP5">
        <v>2040</v>
      </c>
      <c r="AQ5">
        <v>2041</v>
      </c>
      <c r="AR5">
        <v>2042</v>
      </c>
      <c r="AS5">
        <v>2043</v>
      </c>
      <c r="AT5">
        <v>2044</v>
      </c>
      <c r="AU5">
        <v>2045</v>
      </c>
      <c r="AV5">
        <v>2046</v>
      </c>
      <c r="AW5">
        <v>2047</v>
      </c>
      <c r="AX5">
        <v>2048</v>
      </c>
      <c r="AY5">
        <v>2049</v>
      </c>
      <c r="AZ5">
        <v>2050</v>
      </c>
    </row>
    <row r="6" spans="1:52">
      <c r="A6" t="s">
        <v>663</v>
      </c>
      <c r="B6" s="24">
        <v>107470000000</v>
      </c>
      <c r="C6" s="24">
        <v>111150000000</v>
      </c>
      <c r="D6" s="24">
        <v>117590000000</v>
      </c>
      <c r="E6" s="24">
        <v>123130000000</v>
      </c>
      <c r="F6" s="24">
        <v>127190000000</v>
      </c>
      <c r="G6" s="24">
        <v>129560000000</v>
      </c>
      <c r="H6" s="24">
        <v>128670000000</v>
      </c>
      <c r="I6" s="24">
        <v>127500000000</v>
      </c>
      <c r="J6" s="24">
        <v>122570000000</v>
      </c>
      <c r="K6" s="24">
        <v>119880000000</v>
      </c>
      <c r="L6" s="24">
        <v>120160000000</v>
      </c>
      <c r="M6" s="55">
        <v>119475684200</v>
      </c>
      <c r="N6" s="24">
        <v>119127401600</v>
      </c>
      <c r="O6" s="24">
        <v>119699804000</v>
      </c>
      <c r="P6" s="24">
        <v>122896534400</v>
      </c>
      <c r="Q6" s="24">
        <v>125837608000</v>
      </c>
      <c r="R6" s="24">
        <v>126533046000</v>
      </c>
      <c r="S6" s="55">
        <v>126580184999.99899</v>
      </c>
      <c r="T6" s="55">
        <v>125334336000</v>
      </c>
      <c r="U6" s="24">
        <v>124172125000</v>
      </c>
      <c r="V6" s="24">
        <v>123182586000</v>
      </c>
      <c r="W6" s="24">
        <v>123010232000</v>
      </c>
      <c r="X6" s="24">
        <v>122744804000</v>
      </c>
      <c r="Y6" s="24">
        <v>122768370000</v>
      </c>
      <c r="Z6" s="24">
        <v>122877730000</v>
      </c>
      <c r="AA6" s="24">
        <v>123071804000</v>
      </c>
      <c r="AB6" s="24">
        <v>123032520000</v>
      </c>
      <c r="AC6" s="24">
        <v>123305268000</v>
      </c>
      <c r="AD6" s="24">
        <v>123620906000</v>
      </c>
      <c r="AE6" s="24">
        <v>123949476000</v>
      </c>
      <c r="AF6" s="24">
        <v>124310230000</v>
      </c>
      <c r="AG6" s="24">
        <v>124730652800</v>
      </c>
      <c r="AH6" s="24">
        <v>125173910400</v>
      </c>
      <c r="AI6" s="24">
        <v>125620406400</v>
      </c>
      <c r="AJ6" s="24">
        <v>126060429600</v>
      </c>
      <c r="AK6" s="24">
        <v>126503552000</v>
      </c>
      <c r="AL6" s="24">
        <v>126930594800</v>
      </c>
      <c r="AM6" s="24">
        <v>127360667200</v>
      </c>
      <c r="AN6" s="24">
        <v>127765262000</v>
      </c>
      <c r="AO6" s="24">
        <v>128154020800</v>
      </c>
      <c r="AP6" s="24">
        <v>128527048000</v>
      </c>
      <c r="AQ6" s="24">
        <v>129454319000</v>
      </c>
      <c r="AR6" s="24">
        <v>130363942400</v>
      </c>
      <c r="AS6" s="24">
        <v>131265296400</v>
      </c>
      <c r="AT6" s="24">
        <v>132139512400</v>
      </c>
      <c r="AU6" s="24">
        <v>133014824000</v>
      </c>
      <c r="AV6" s="24">
        <v>133891231200</v>
      </c>
      <c r="AW6" s="24">
        <v>134749845600</v>
      </c>
      <c r="AX6" s="24">
        <v>135618980000</v>
      </c>
      <c r="AY6" s="24">
        <v>136470282000</v>
      </c>
      <c r="AZ6" s="24">
        <v>137332104000</v>
      </c>
    </row>
    <row r="8" spans="1:52">
      <c r="A8" t="s">
        <v>665</v>
      </c>
      <c r="B8" s="24">
        <f>B4+B6</f>
        <v>271370000000</v>
      </c>
      <c r="C8" s="24">
        <f t="shared" ref="C8:AZ8" si="0">C4+C6</f>
        <v>273890000000</v>
      </c>
      <c r="D8" s="24">
        <f t="shared" si="0"/>
        <v>286020000000</v>
      </c>
      <c r="E8" s="24">
        <f t="shared" si="0"/>
        <v>287480000000</v>
      </c>
      <c r="F8" s="24">
        <f t="shared" si="0"/>
        <v>291540000000</v>
      </c>
      <c r="G8" s="24">
        <f t="shared" si="0"/>
        <v>291540000000</v>
      </c>
      <c r="H8" s="24">
        <f t="shared" si="0"/>
        <v>288370000000</v>
      </c>
      <c r="I8" s="24">
        <f t="shared" si="0"/>
        <v>285430000000</v>
      </c>
      <c r="J8" s="24">
        <f t="shared" si="0"/>
        <v>273620000000</v>
      </c>
      <c r="K8" s="24">
        <f t="shared" si="0"/>
        <v>270360000000</v>
      </c>
      <c r="L8" s="24">
        <f t="shared" si="0"/>
        <v>271970000000</v>
      </c>
      <c r="M8" s="24">
        <f t="shared" si="0"/>
        <v>270913467800</v>
      </c>
      <c r="N8" s="24">
        <f t="shared" si="0"/>
        <v>273253089200</v>
      </c>
      <c r="O8" s="24">
        <f t="shared" si="0"/>
        <v>277944189600</v>
      </c>
      <c r="P8" s="24">
        <f t="shared" si="0"/>
        <v>289071375200</v>
      </c>
      <c r="Q8" s="24">
        <f t="shared" si="0"/>
        <v>300106976000</v>
      </c>
      <c r="R8" s="24">
        <f t="shared" si="0"/>
        <v>306117132000</v>
      </c>
      <c r="S8" s="24">
        <f t="shared" si="0"/>
        <v>310468283999.99902</v>
      </c>
      <c r="T8" s="24">
        <f t="shared" si="0"/>
        <v>311413344000</v>
      </c>
      <c r="U8" s="24">
        <f t="shared" si="0"/>
        <v>312278813000</v>
      </c>
      <c r="V8" s="24">
        <f t="shared" si="0"/>
        <v>313085268000</v>
      </c>
      <c r="W8" s="24">
        <f t="shared" si="0"/>
        <v>315529532000</v>
      </c>
      <c r="X8" s="24">
        <f t="shared" si="0"/>
        <v>317370914000</v>
      </c>
      <c r="Y8" s="24">
        <f t="shared" si="0"/>
        <v>319668984000</v>
      </c>
      <c r="Z8" s="24">
        <f t="shared" si="0"/>
        <v>321878738000</v>
      </c>
      <c r="AA8" s="24">
        <f t="shared" si="0"/>
        <v>324050626000</v>
      </c>
      <c r="AB8" s="24">
        <f t="shared" si="0"/>
        <v>325313040000</v>
      </c>
      <c r="AC8" s="24">
        <f t="shared" si="0"/>
        <v>327215756000</v>
      </c>
      <c r="AD8" s="24">
        <f t="shared" si="0"/>
        <v>328994132000</v>
      </c>
      <c r="AE8" s="24">
        <f t="shared" si="0"/>
        <v>330717870000</v>
      </c>
      <c r="AF8" s="24">
        <f t="shared" si="0"/>
        <v>332319108000</v>
      </c>
      <c r="AG8" s="24">
        <f t="shared" si="0"/>
        <v>334045857600</v>
      </c>
      <c r="AH8" s="24">
        <f t="shared" si="0"/>
        <v>335635610400</v>
      </c>
      <c r="AI8" s="24">
        <f t="shared" si="0"/>
        <v>337195676800</v>
      </c>
      <c r="AJ8" s="24">
        <f t="shared" si="0"/>
        <v>338706947600</v>
      </c>
      <c r="AK8" s="24">
        <f t="shared" si="0"/>
        <v>340083588000</v>
      </c>
      <c r="AL8" s="24">
        <f t="shared" si="0"/>
        <v>341403148400</v>
      </c>
      <c r="AM8" s="24">
        <f t="shared" si="0"/>
        <v>342694553600</v>
      </c>
      <c r="AN8" s="24">
        <f t="shared" si="0"/>
        <v>343948440400</v>
      </c>
      <c r="AO8" s="24">
        <f t="shared" si="0"/>
        <v>345051824000</v>
      </c>
      <c r="AP8" s="24">
        <f t="shared" si="0"/>
        <v>346118942000</v>
      </c>
      <c r="AQ8" s="24">
        <f t="shared" si="0"/>
        <v>348694354200</v>
      </c>
      <c r="AR8" s="24">
        <f t="shared" si="0"/>
        <v>351235395200</v>
      </c>
      <c r="AS8" s="24">
        <f t="shared" si="0"/>
        <v>353760821400</v>
      </c>
      <c r="AT8" s="24">
        <f t="shared" si="0"/>
        <v>356270593200</v>
      </c>
      <c r="AU8" s="24">
        <f t="shared" si="0"/>
        <v>358764671000</v>
      </c>
      <c r="AV8" s="24">
        <f t="shared" si="0"/>
        <v>361261890400</v>
      </c>
      <c r="AW8" s="24">
        <f t="shared" si="0"/>
        <v>363733918799.99902</v>
      </c>
      <c r="AX8" s="24">
        <f t="shared" si="0"/>
        <v>366209049200</v>
      </c>
      <c r="AY8" s="24">
        <f t="shared" si="0"/>
        <v>368658909400</v>
      </c>
      <c r="AZ8" s="24">
        <f t="shared" si="0"/>
        <v>371007728000</v>
      </c>
    </row>
    <row r="10" spans="1:52">
      <c r="AZ10">
        <f>1.67*AZ8</f>
        <v>619582905760</v>
      </c>
    </row>
    <row r="11" spans="1:52">
      <c r="B11">
        <v>1</v>
      </c>
      <c r="C11" s="104">
        <f>B11*1.01</f>
        <v>1.01</v>
      </c>
      <c r="D11" s="104">
        <f t="shared" ref="D11:T11" si="1">C11*1.01</f>
        <v>1.0201</v>
      </c>
      <c r="E11" s="104">
        <f t="shared" si="1"/>
        <v>1.0303009999999999</v>
      </c>
      <c r="F11" s="104">
        <f t="shared" si="1"/>
        <v>1.04060401</v>
      </c>
      <c r="G11" s="104">
        <f t="shared" si="1"/>
        <v>1.0510100500999999</v>
      </c>
      <c r="H11" s="104">
        <f t="shared" si="1"/>
        <v>1.0615201506009999</v>
      </c>
      <c r="I11" s="104">
        <f t="shared" si="1"/>
        <v>1.0721353521070098</v>
      </c>
      <c r="J11" s="104">
        <f t="shared" si="1"/>
        <v>1.08285670562808</v>
      </c>
      <c r="K11" s="104">
        <f t="shared" si="1"/>
        <v>1.0936852726843609</v>
      </c>
      <c r="L11" s="104">
        <f t="shared" si="1"/>
        <v>1.1046221254112045</v>
      </c>
      <c r="M11" s="104">
        <f t="shared" si="1"/>
        <v>1.1156683466653166</v>
      </c>
      <c r="N11" s="104">
        <f t="shared" si="1"/>
        <v>1.1268250301319698</v>
      </c>
      <c r="O11" s="104">
        <f t="shared" si="1"/>
        <v>1.1380932804332895</v>
      </c>
      <c r="P11" s="104">
        <f t="shared" si="1"/>
        <v>1.1494742132376223</v>
      </c>
      <c r="Q11" s="104">
        <f t="shared" si="1"/>
        <v>1.1609689553699987</v>
      </c>
      <c r="R11" s="104">
        <f t="shared" si="1"/>
        <v>1.1725786449236986</v>
      </c>
      <c r="S11" s="104">
        <f t="shared" si="1"/>
        <v>1.1843044313729356</v>
      </c>
      <c r="T11" s="104">
        <f t="shared" si="1"/>
        <v>1.196147475686665</v>
      </c>
    </row>
    <row r="12" spans="1:52">
      <c r="B12">
        <v>1000</v>
      </c>
      <c r="C12">
        <f>B12*1.01</f>
        <v>1010</v>
      </c>
      <c r="D12" s="104">
        <f t="shared" ref="D12:T12" si="2">C12*1.01</f>
        <v>1020.1</v>
      </c>
      <c r="E12" s="104">
        <f t="shared" si="2"/>
        <v>1030.3009999999999</v>
      </c>
      <c r="F12" s="104">
        <f t="shared" si="2"/>
        <v>1040.60401</v>
      </c>
      <c r="G12" s="104">
        <f t="shared" si="2"/>
        <v>1051.0100500999999</v>
      </c>
      <c r="H12" s="104">
        <f t="shared" si="2"/>
        <v>1061.5201506009998</v>
      </c>
      <c r="I12" s="104">
        <f t="shared" si="2"/>
        <v>1072.1353521070098</v>
      </c>
      <c r="J12" s="104">
        <f t="shared" si="2"/>
        <v>1082.8567056280799</v>
      </c>
      <c r="K12" s="104">
        <f t="shared" si="2"/>
        <v>1093.6852726843608</v>
      </c>
      <c r="L12" s="104">
        <f t="shared" si="2"/>
        <v>1104.6221254112045</v>
      </c>
      <c r="M12" s="104">
        <f t="shared" si="2"/>
        <v>1115.6683466653164</v>
      </c>
      <c r="N12" s="104">
        <f t="shared" si="2"/>
        <v>1126.8250301319697</v>
      </c>
      <c r="O12" s="104">
        <f t="shared" si="2"/>
        <v>1138.0932804332895</v>
      </c>
      <c r="P12" s="104">
        <f t="shared" si="2"/>
        <v>1149.4742132376223</v>
      </c>
      <c r="Q12" s="104">
        <f t="shared" si="2"/>
        <v>1160.9689553699984</v>
      </c>
      <c r="R12" s="104">
        <f t="shared" si="2"/>
        <v>1172.5786449236984</v>
      </c>
      <c r="S12" s="104">
        <f t="shared" si="2"/>
        <v>1184.3044313729354</v>
      </c>
      <c r="T12" s="104">
        <f t="shared" si="2"/>
        <v>1196.1474756866646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AJ16"/>
  <sheetViews>
    <sheetView workbookViewId="0">
      <selection activeCell="AI11" sqref="A1:AI11"/>
    </sheetView>
  </sheetViews>
  <sheetFormatPr defaultRowHeight="15"/>
  <cols>
    <col min="1" max="1" width="16.5703125" customWidth="1"/>
    <col min="2" max="2" width="16" customWidth="1"/>
    <col min="3" max="3" width="17" bestFit="1" customWidth="1"/>
    <col min="4" max="35" width="14.28515625" bestFit="1" customWidth="1"/>
  </cols>
  <sheetData>
    <row r="1" spans="1:36">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6">
      <c r="A2" t="s">
        <v>601</v>
      </c>
      <c r="B2" s="24">
        <f>'E3 aggregate data on VMT'!D3*-B7</f>
        <v>-6.0805484367525642E+20</v>
      </c>
      <c r="C2" s="24">
        <f>'E3 aggregate data on VMT'!E3*-C7</f>
        <v>-6.0744736197931106E+20</v>
      </c>
      <c r="D2" s="24">
        <f>'E3 aggregate data on VMT'!F3*-D7</f>
        <v>-6.0724311684665324E+20</v>
      </c>
      <c r="E2" s="24">
        <f>'E3 aggregate data on VMT'!G3*-E7</f>
        <v>-6.0589460081766289E+20</v>
      </c>
      <c r="F2" s="24">
        <f>'E3 aggregate data on VMT'!H3*-F7</f>
        <v>-6.1108180135469869E+20</v>
      </c>
      <c r="G2" s="24">
        <f>'E3 aggregate data on VMT'!I3*-G7</f>
        <v>-6.1425833553696824E+20</v>
      </c>
      <c r="H2" s="24">
        <f>'E3 aggregate data on VMT'!J3*-H7</f>
        <v>-6.1836962897792519E+20</v>
      </c>
      <c r="I2" s="24">
        <f>'E3 aggregate data on VMT'!K3*-I7</f>
        <v>-6.2200686622769558E+20</v>
      </c>
      <c r="J2" s="24">
        <f>'E3 aggregate data on VMT'!L3*-J7</f>
        <v>-6.2539825319219233E+20</v>
      </c>
      <c r="K2" s="24">
        <f>'E3 aggregate data on VMT'!M3*-K7</f>
        <v>-6.2711828676689422E+20</v>
      </c>
      <c r="L2" s="24">
        <f>'E3 aggregate data on VMT'!N3*-L7</f>
        <v>-6.301081706031971E+20</v>
      </c>
      <c r="M2" s="24">
        <f>'E3 aggregate data on VMT'!O3*-M7</f>
        <v>-6.3324348603047766E+20</v>
      </c>
      <c r="N2" s="24">
        <f>'E3 aggregate data on VMT'!P3*-N7</f>
        <v>-6.3666237887475614E+20</v>
      </c>
      <c r="O2" s="24">
        <f>'E3 aggregate data on VMT'!Q3*-O7</f>
        <v>-6.4009076534700946E+20</v>
      </c>
      <c r="P2" s="24">
        <f>'E3 aggregate data on VMT'!R3*-P7</f>
        <v>-6.4442142135771687E+20</v>
      </c>
      <c r="Q2" s="24">
        <f>'E3 aggregate data on VMT'!S3*-Q7</f>
        <v>-6.4886721347464043E+20</v>
      </c>
      <c r="R2" s="24">
        <f>'E3 aggregate data on VMT'!T3*-R7</f>
        <v>-6.5356423032036668E+20</v>
      </c>
      <c r="S2" s="24">
        <f>'E3 aggregate data on VMT'!U3*-S7</f>
        <v>-6.5820529206652843E+20</v>
      </c>
      <c r="T2" s="24">
        <f>'E3 aggregate data on VMT'!V3*-T7</f>
        <v>-6.6289353532330672E+20</v>
      </c>
      <c r="U2" s="24">
        <f>'E3 aggregate data on VMT'!W3*-U7</f>
        <v>-6.6744084521838379E+20</v>
      </c>
      <c r="V2" s="24">
        <f>'E3 aggregate data on VMT'!X3*-V7</f>
        <v>-6.7222417097366372E+20</v>
      </c>
      <c r="W2" s="24">
        <f>'E3 aggregate data on VMT'!Y3*-W7</f>
        <v>-6.7689188976408238E+20</v>
      </c>
      <c r="X2" s="24">
        <f>'E3 aggregate data on VMT'!Z3*-X7</f>
        <v>-6.8088517254368107E+20</v>
      </c>
      <c r="Y2" s="24">
        <f>'E3 aggregate data on VMT'!AA3*-Y7</f>
        <v>-6.8508268226554403E+20</v>
      </c>
      <c r="Z2" s="24">
        <f>'E3 aggregate data on VMT'!AB3*-Z7</f>
        <v>-6.9524940476433511E+20</v>
      </c>
      <c r="AA2" s="24">
        <f>'E3 aggregate data on VMT'!AC3*-AA7</f>
        <v>-7.0545399760409094E+20</v>
      </c>
      <c r="AB2" s="24">
        <f>'E3 aggregate data on VMT'!AD3*-AB7</f>
        <v>-7.1564542290567483E+20</v>
      </c>
      <c r="AC2" s="24">
        <f>'E3 aggregate data on VMT'!AE3*-AC7</f>
        <v>-7.258419590906379E+20</v>
      </c>
      <c r="AD2" s="24">
        <f>'E3 aggregate data on VMT'!AF3*-AD7</f>
        <v>-7.3564789831141818E+20</v>
      </c>
      <c r="AE2" s="24">
        <f>'E3 aggregate data on VMT'!AG3*-AE7</f>
        <v>-7.4586667680873133E+20</v>
      </c>
      <c r="AF2" s="24">
        <f>'E3 aggregate data on VMT'!AH3*-AF7</f>
        <v>-7.5564325922166329E+20</v>
      </c>
      <c r="AG2" s="24">
        <f>'E3 aggregate data on VMT'!AI3*-AG7</f>
        <v>-7.654879398346385E+20</v>
      </c>
      <c r="AH2" s="24">
        <f>'E3 aggregate data on VMT'!AJ3*-AH7</f>
        <v>-7.7566974481371706E+20</v>
      </c>
      <c r="AI2" s="24">
        <f>'E3 aggregate data on VMT'!AK3*-AI7</f>
        <v>-7.8526494843908601E+20</v>
      </c>
    </row>
    <row r="3" spans="1:36">
      <c r="A3" t="s">
        <v>394</v>
      </c>
      <c r="B3" s="24">
        <f>'E3 aggregate data on VMT'!D6</f>
        <v>1478015525.5485001</v>
      </c>
      <c r="C3" s="24">
        <f>'E3 aggregate data on VMT'!E6</f>
        <v>1459301477.4472001</v>
      </c>
      <c r="D3" s="24">
        <f>'E3 aggregate data on VMT'!F6</f>
        <v>1447210548.4333799</v>
      </c>
      <c r="E3" s="24">
        <f>'E3 aggregate data on VMT'!G6</f>
        <v>1435852583.5318601</v>
      </c>
      <c r="F3" s="24">
        <f>'E3 aggregate data on VMT'!H6</f>
        <v>1434521224.10376</v>
      </c>
      <c r="G3" s="24">
        <f>'E3 aggregate data on VMT'!I6</f>
        <v>1434427284.29813</v>
      </c>
      <c r="H3" s="24">
        <f>'E3 aggregate data on VMT'!J6</f>
        <v>1434945857.00717</v>
      </c>
      <c r="I3" s="24">
        <f>'E3 aggregate data on VMT'!K6</f>
        <v>1432174949.3525901</v>
      </c>
      <c r="J3" s="24">
        <f>'E3 aggregate data on VMT'!L6</f>
        <v>1427285032.46715</v>
      </c>
      <c r="K3" s="24">
        <f>'E3 aggregate data on VMT'!M6</f>
        <v>1422274446.63837</v>
      </c>
      <c r="L3" s="24">
        <f>'E3 aggregate data on VMT'!N6</f>
        <v>1420698524.6419599</v>
      </c>
      <c r="M3" s="24">
        <f>'E3 aggregate data on VMT'!O6</f>
        <v>1419664657.4891601</v>
      </c>
      <c r="N3" s="24">
        <f>'E3 aggregate data on VMT'!P6</f>
        <v>1417613282.7538099</v>
      </c>
      <c r="O3" s="24">
        <f>'E3 aggregate data on VMT'!Q6</f>
        <v>1420507543.71421</v>
      </c>
      <c r="P3" s="24">
        <f>'E3 aggregate data on VMT'!R6</f>
        <v>1426614342.66362</v>
      </c>
      <c r="Q3" s="24">
        <f>'E3 aggregate data on VMT'!S6</f>
        <v>1433670685.8053999</v>
      </c>
      <c r="R3" s="24">
        <f>'E3 aggregate data on VMT'!T6</f>
        <v>1438931628.5581801</v>
      </c>
      <c r="S3" s="24">
        <f>'E3 aggregate data on VMT'!U6</f>
        <v>1445092723.08354</v>
      </c>
      <c r="T3" s="24">
        <f>'E3 aggregate data on VMT'!V6</f>
        <v>1452344203.1275301</v>
      </c>
      <c r="U3" s="24">
        <f>'E3 aggregate data on VMT'!W6</f>
        <v>1460327574.7091601</v>
      </c>
      <c r="V3" s="24">
        <f>'E3 aggregate data on VMT'!X6</f>
        <v>1467973766.49105</v>
      </c>
      <c r="W3" s="24">
        <f>'E3 aggregate data on VMT'!Y6</f>
        <v>1476800932.0241101</v>
      </c>
      <c r="X3" s="24">
        <f>'E3 aggregate data on VMT'!Z6</f>
        <v>1486188809.4862101</v>
      </c>
      <c r="Y3" s="24">
        <f>'E3 aggregate data on VMT'!AA6</f>
        <v>1495343730.2211599</v>
      </c>
      <c r="Z3" s="24">
        <f>'E3 aggregate data on VMT'!AB6</f>
        <v>1505887177.13743</v>
      </c>
      <c r="AA3" s="24">
        <f>'E3 aggregate data on VMT'!AC6</f>
        <v>1515221671.13065</v>
      </c>
      <c r="AB3" s="24">
        <f>'E3 aggregate data on VMT'!AD6</f>
        <v>1525208770.00476</v>
      </c>
      <c r="AC3" s="24">
        <f>'E3 aggregate data on VMT'!AE6</f>
        <v>1535210394.18748</v>
      </c>
      <c r="AD3" s="24">
        <f>'E3 aggregate data on VMT'!AF6</f>
        <v>1544670243.0690801</v>
      </c>
      <c r="AE3" s="24">
        <f>'E3 aggregate data on VMT'!AG6</f>
        <v>1553385976.15698</v>
      </c>
      <c r="AF3" s="24">
        <f>'E3 aggregate data on VMT'!AH6</f>
        <v>1563686343.8401301</v>
      </c>
      <c r="AG3" s="24">
        <f>'E3 aggregate data on VMT'!AI6</f>
        <v>1573742497.78285</v>
      </c>
      <c r="AH3" s="24">
        <f>'E3 aggregate data on VMT'!AJ6</f>
        <v>1584157666.2089601</v>
      </c>
      <c r="AI3" s="24">
        <f>'E3 aggregate data on VMT'!AK6</f>
        <v>1594472561.40658</v>
      </c>
    </row>
    <row r="4" spans="1:36">
      <c r="A4" t="s">
        <v>393</v>
      </c>
      <c r="B4" s="22">
        <f>Aviation!D31*Aviation!D51</f>
        <v>7157426766940.5264</v>
      </c>
      <c r="C4" s="22">
        <f>Aviation!E31*Aviation!E51</f>
        <v>7287768192034.4805</v>
      </c>
      <c r="D4" s="22">
        <f>Aviation!F31*Aviation!F51</f>
        <v>7424945209930.6592</v>
      </c>
      <c r="E4" s="22">
        <f>Aviation!G31*Aviation!G51</f>
        <v>7402436337574.8184</v>
      </c>
      <c r="F4" s="22">
        <f>Aviation!H31*Aviation!H51</f>
        <v>7378782693752.333</v>
      </c>
      <c r="G4" s="22">
        <f>Aviation!I31*Aviation!I51</f>
        <v>7353265440861.1475</v>
      </c>
      <c r="H4" s="22">
        <f>Aviation!J31*Aviation!J51</f>
        <v>7324978745401.2002</v>
      </c>
      <c r="I4" s="22">
        <f>Aviation!K31*Aviation!K51</f>
        <v>7293173809163.4502</v>
      </c>
      <c r="J4" s="22">
        <f>Aviation!L31*Aviation!L51</f>
        <v>7256709933506.8477</v>
      </c>
      <c r="K4" s="22">
        <f>Aviation!M31*Aviation!M51</f>
        <v>7214646398940.7012</v>
      </c>
      <c r="L4" s="22">
        <f>Aviation!N31*Aviation!N51</f>
        <v>7166996636403.2354</v>
      </c>
      <c r="M4" s="22">
        <f>Aviation!O31*Aviation!O51</f>
        <v>7112079951210.0303</v>
      </c>
      <c r="N4" s="22">
        <f>Aviation!P31*Aviation!P51</f>
        <v>7047197133270.001</v>
      </c>
      <c r="O4" s="22">
        <f>Aviation!Q31*Aviation!Q51</f>
        <v>6973512375744.5781</v>
      </c>
      <c r="P4" s="22">
        <f>Aviation!R31*Aviation!R51</f>
        <v>6880615962276.1914</v>
      </c>
      <c r="Q4" s="22">
        <f>Aviation!S31*Aviation!S51</f>
        <v>6783123263715.4453</v>
      </c>
      <c r="R4" s="22">
        <f>Aviation!T31*Aviation!T51</f>
        <v>6679861269477.9385</v>
      </c>
      <c r="S4" s="22">
        <f>Aviation!U31*Aviation!U51</f>
        <v>6565794908434.4658</v>
      </c>
      <c r="T4" s="22">
        <f>Aviation!V31*Aviation!V51</f>
        <v>6448413236395.8408</v>
      </c>
      <c r="U4" s="22">
        <f>Aviation!W31*Aviation!W51</f>
        <v>6334832903633.9434</v>
      </c>
      <c r="V4" s="22">
        <f>Aviation!X31*Aviation!X51</f>
        <v>6214085680542.6035</v>
      </c>
      <c r="W4" s="22">
        <f>Aviation!Y31*Aviation!Y51</f>
        <v>6085851443856.6494</v>
      </c>
      <c r="X4" s="22">
        <f>Aviation!Z31*Aviation!Z51</f>
        <v>5948762783318.667</v>
      </c>
      <c r="Y4" s="22">
        <f>Aviation!AA31*Aviation!AA51</f>
        <v>5802421995604.7773</v>
      </c>
      <c r="Z4" s="22">
        <f>Aviation!AB31*Aviation!AB51</f>
        <v>5647992185940.2666</v>
      </c>
      <c r="AA4" s="22">
        <f>Aviation!AC31*Aviation!AC51</f>
        <v>5485113339552.2852</v>
      </c>
      <c r="AB4" s="22">
        <f>Aviation!AD31*Aviation!AD51</f>
        <v>5313782114637.7578</v>
      </c>
      <c r="AC4" s="22">
        <f>Aviation!AE31*Aviation!AE51</f>
        <v>5134008255106.1045</v>
      </c>
      <c r="AD4" s="22">
        <f>Aviation!AF31*Aviation!AF51</f>
        <v>4945672666295.0918</v>
      </c>
      <c r="AE4" s="22">
        <f>Aviation!AG31*Aviation!AG51</f>
        <v>4748665380687.2227</v>
      </c>
      <c r="AF4" s="22">
        <f>Aviation!AH31*Aviation!AH51</f>
        <v>4543137408324.3867</v>
      </c>
      <c r="AG4" s="22">
        <f>Aviation!AI31*Aviation!AI51</f>
        <v>4329196229016.1411</v>
      </c>
      <c r="AH4" s="22">
        <f>Aviation!AJ31*Aviation!AJ51</f>
        <v>4106802980475.731</v>
      </c>
      <c r="AI4" s="22">
        <f>Aviation!AK31*Aviation!AK51</f>
        <v>3875627604523.9922</v>
      </c>
      <c r="AJ4" s="22"/>
    </row>
    <row r="5" spans="1:36">
      <c r="A5" t="s">
        <v>706</v>
      </c>
      <c r="B5" s="22">
        <f>'Passenger Rail'!C11</f>
        <v>3.5322947987122101E-3</v>
      </c>
      <c r="C5" s="22">
        <f>'Passenger Rail'!D11</f>
        <v>3.5757897146068899E-3</v>
      </c>
      <c r="D5" s="22">
        <f>'Passenger Rail'!E11</f>
        <v>3.6199421338134301E-3</v>
      </c>
      <c r="E5" s="22">
        <f>'Passenger Rail'!F11</f>
        <v>3.69357844057326E-3</v>
      </c>
      <c r="F5" s="22">
        <f>'Passenger Rail'!G11</f>
        <v>3.7714775366747598E-3</v>
      </c>
      <c r="G5" s="22">
        <f>'Passenger Rail'!H11</f>
        <v>3.7678693389361501E-3</v>
      </c>
      <c r="H5" s="22">
        <f>'Passenger Rail'!I11</f>
        <v>3.7635432067748601E-3</v>
      </c>
      <c r="I5" s="22">
        <f>'Passenger Rail'!J11</f>
        <v>3.75234392388712E-3</v>
      </c>
      <c r="J5" s="22">
        <f>'Passenger Rail'!K11</f>
        <v>3.7414555351013398E-3</v>
      </c>
      <c r="K5" s="22">
        <f>'Passenger Rail'!L11</f>
        <v>3.7374410759962199E-3</v>
      </c>
      <c r="L5" s="22">
        <f>'Passenger Rail'!M11</f>
        <v>3.7362100955037601E-3</v>
      </c>
      <c r="M5" s="22">
        <f>'Passenger Rail'!N11</f>
        <v>3.72612356426062E-3</v>
      </c>
      <c r="N5" s="22">
        <f>'Passenger Rail'!O11</f>
        <v>3.7106340320183502E-3</v>
      </c>
      <c r="O5" s="22">
        <f>'Passenger Rail'!P11</f>
        <v>3.70281528442703E-3</v>
      </c>
      <c r="P5" s="22">
        <f>'Passenger Rail'!Q11</f>
        <v>3.4277580309547101E-3</v>
      </c>
      <c r="Q5" s="22">
        <f>'Passenger Rail'!R11</f>
        <v>3.60940136053475E-3</v>
      </c>
      <c r="R5" s="22">
        <f>'Passenger Rail'!S11</f>
        <v>3.6198584350647998E-3</v>
      </c>
      <c r="S5" s="22">
        <f>'Passenger Rail'!T11</f>
        <v>3.6149680291399601E-3</v>
      </c>
      <c r="T5" s="22">
        <f>'Passenger Rail'!U11</f>
        <v>3.5956119718791499E-3</v>
      </c>
      <c r="U5" s="22">
        <f>'Passenger Rail'!V11</f>
        <v>3.5789428026194998E-3</v>
      </c>
      <c r="V5" s="22">
        <f>'Passenger Rail'!W11</f>
        <v>3.5604456836434901E-3</v>
      </c>
      <c r="W5" s="22">
        <f>'Passenger Rail'!X11</f>
        <v>3.5404218215399201E-3</v>
      </c>
      <c r="X5" s="22">
        <f>'Passenger Rail'!Y11</f>
        <v>3.5181079197929401E-3</v>
      </c>
      <c r="Y5" s="22">
        <f>'Passenger Rail'!Z11</f>
        <v>3.4932709066851199E-3</v>
      </c>
      <c r="Z5" s="22">
        <f>'Passenger Rail'!AA11</f>
        <v>3.46661512686876E-3</v>
      </c>
      <c r="AA5" s="22">
        <f>'Passenger Rail'!AB11</f>
        <v>3.4379441283726398E-3</v>
      </c>
      <c r="AB5" s="22">
        <f>'Passenger Rail'!AC11</f>
        <v>3.40727207480982E-3</v>
      </c>
      <c r="AC5" s="22">
        <f>'Passenger Rail'!AD11</f>
        <v>3.3746216291707298E-3</v>
      </c>
      <c r="AD5" s="22">
        <f>'Passenger Rail'!AE11</f>
        <v>3.3399291224509098E-3</v>
      </c>
      <c r="AE5" s="22">
        <f>'Passenger Rail'!AF11</f>
        <v>3.3031279980539601E-3</v>
      </c>
      <c r="AF5" s="22">
        <f>'Passenger Rail'!AG11</f>
        <v>3.26432808606848E-3</v>
      </c>
      <c r="AG5" s="22">
        <f>'Passenger Rail'!AH11</f>
        <v>3.2236191538929202E-3</v>
      </c>
      <c r="AH5" s="22">
        <f>'Passenger Rail'!AI11</f>
        <v>3.1809896068450598E-3</v>
      </c>
      <c r="AI5" s="22">
        <f>'Passenger Rail'!AJ11</f>
        <v>3.1361885227804598E-3</v>
      </c>
    </row>
    <row r="6" spans="1:36">
      <c r="A6" t="s">
        <v>704</v>
      </c>
      <c r="B6" s="70">
        <f>Ships!B26</f>
        <v>1.7288416475187598E-2</v>
      </c>
      <c r="C6" s="70">
        <f>Ships!C26</f>
        <v>1.7351193874582799E-2</v>
      </c>
      <c r="D6" s="70">
        <f>Ships!D26</f>
        <v>1.7404340400245001E-2</v>
      </c>
      <c r="E6" s="70">
        <f>Ships!E26</f>
        <v>1.7469526440973701E-2</v>
      </c>
      <c r="F6" s="70">
        <f>Ships!F26</f>
        <v>1.7394439523493201E-2</v>
      </c>
      <c r="G6" s="70">
        <f>Ships!G26</f>
        <v>1.7325517278898604E-2</v>
      </c>
      <c r="H6" s="70">
        <f>Ships!H26</f>
        <v>1.7252862577508861E-2</v>
      </c>
      <c r="I6" s="70">
        <f>Ships!I26</f>
        <v>1.7176546658778599E-2</v>
      </c>
      <c r="J6" s="70">
        <f>Ships!J26</f>
        <v>1.7086235461943509E-2</v>
      </c>
      <c r="K6" s="70">
        <f>Ships!K26</f>
        <v>1.6987436964729472E-2</v>
      </c>
      <c r="L6" s="70">
        <f>Ships!L26</f>
        <v>1.6912715763998391E-2</v>
      </c>
      <c r="M6" s="70">
        <f>Ships!M26</f>
        <v>1.6823428680586418E-2</v>
      </c>
      <c r="N6" s="70">
        <f>Ships!N26</f>
        <v>1.6732486670594578E-2</v>
      </c>
      <c r="O6" s="70">
        <f>Ships!O26</f>
        <v>1.663991168022717E-2</v>
      </c>
      <c r="P6" s="70">
        <f>Ships!P26</f>
        <v>1.6545725274824362E-2</v>
      </c>
      <c r="Q6" s="70">
        <f>Ships!Q26</f>
        <v>1.6449187801281781E-2</v>
      </c>
      <c r="R6" s="70">
        <f>Ships!R26</f>
        <v>1.6351515349232792E-2</v>
      </c>
      <c r="S6" s="70">
        <f>Ships!S26</f>
        <v>1.6252706395220012E-2</v>
      </c>
      <c r="T6" s="70">
        <f>Ships!T26</f>
        <v>1.6152759415786491E-2</v>
      </c>
      <c r="U6" s="70">
        <f>Ships!U26</f>
        <v>1.605167288747485E-2</v>
      </c>
      <c r="V6" s="70">
        <f>Ships!V26</f>
        <v>1.594944528682804E-2</v>
      </c>
      <c r="W6" s="70">
        <f>Ships!W26</f>
        <v>1.5846075090388878E-2</v>
      </c>
      <c r="X6" s="70">
        <f>Ships!X26</f>
        <v>1.5741560774700208E-2</v>
      </c>
      <c r="Y6" s="70">
        <f>Ships!Y26</f>
        <v>1.5635900816304751E-2</v>
      </c>
      <c r="Z6" s="70">
        <f>Ships!Z26</f>
        <v>1.5529093691745391E-2</v>
      </c>
      <c r="AA6" s="70">
        <f>Ships!AA26</f>
        <v>1.5421137877564939E-2</v>
      </c>
      <c r="AB6" s="70">
        <f>Ships!AB26</f>
        <v>1.5312031850306239E-2</v>
      </c>
      <c r="AC6" s="70">
        <f>Ships!AC26</f>
        <v>1.5201774086512101E-2</v>
      </c>
      <c r="AD6" s="70">
        <f>Ships!AD26</f>
        <v>1.509036306272535E-2</v>
      </c>
      <c r="AE6" s="70">
        <f>Ships!AE26</f>
        <v>1.4977797255488829E-2</v>
      </c>
      <c r="AF6" s="70">
        <f>Ships!AF26</f>
        <v>1.4864075141345339E-2</v>
      </c>
      <c r="AG6" s="70">
        <f>Ships!AG26</f>
        <v>1.4749195196837719E-2</v>
      </c>
      <c r="AH6" s="70">
        <f>Ships!AH26</f>
        <v>1.463315589850878E-2</v>
      </c>
      <c r="AI6" s="70">
        <f>Ships!AI26</f>
        <v>1.451595572290134E-2</v>
      </c>
      <c r="AJ6" s="56"/>
    </row>
    <row r="7" spans="1:36">
      <c r="A7" t="s">
        <v>604</v>
      </c>
      <c r="B7" s="22">
        <f>'E3 detailed LDV VMT data'!S2</f>
        <v>1946307439.9714501</v>
      </c>
      <c r="C7" s="22">
        <f>'E3 detailed LDV VMT data'!T2</f>
        <v>1938546980.13557</v>
      </c>
      <c r="D7" s="22">
        <f>'E3 detailed LDV VMT data'!U2</f>
        <v>1932594116.8673</v>
      </c>
      <c r="E7" s="22">
        <f>'E3 detailed LDV VMT data'!V2</f>
        <v>1923421862.0539999</v>
      </c>
      <c r="F7" s="22">
        <f>'E3 detailed LDV VMT data'!W2</f>
        <v>1924943099.8335299</v>
      </c>
      <c r="G7" s="22">
        <f>'E3 detailed LDV VMT data'!X2</f>
        <v>1923797399.7257299</v>
      </c>
      <c r="H7" s="22">
        <f>'E3 detailed LDV VMT data'!Y2</f>
        <v>1922840018.91032</v>
      </c>
      <c r="I7" s="22">
        <f>'E3 detailed LDV VMT data'!Z2</f>
        <v>1920961837.0269101</v>
      </c>
      <c r="J7" s="22">
        <f>'E3 detailed LDV VMT data'!AA2</f>
        <v>1918580774.48665</v>
      </c>
      <c r="K7" s="22">
        <f>'E3 detailed LDV VMT data'!AB2</f>
        <v>1916447966.4230101</v>
      </c>
      <c r="L7" s="22">
        <f>'E3 detailed LDV VMT data'!AC2</f>
        <v>1914464643.72312</v>
      </c>
      <c r="M7" s="22">
        <f>'E3 detailed LDV VMT data'!AD2</f>
        <v>1913655435.3655601</v>
      </c>
      <c r="N7" s="22">
        <f>'E3 detailed LDV VMT data'!AE2</f>
        <v>1914014884.93801</v>
      </c>
      <c r="O7" s="22">
        <f>'E3 detailed LDV VMT data'!AF2</f>
        <v>1915096530.1317799</v>
      </c>
      <c r="P7" s="22">
        <f>'E3 detailed LDV VMT data'!AG2</f>
        <v>1918126501.2132299</v>
      </c>
      <c r="Q7" s="22">
        <f>'E3 detailed LDV VMT data'!AH2</f>
        <v>1922240032.7611101</v>
      </c>
      <c r="R7" s="22">
        <f>'E3 detailed LDV VMT data'!AI2</f>
        <v>1927219416.94631</v>
      </c>
      <c r="S7" s="22">
        <f>'E3 detailed LDV VMT data'!AJ2</f>
        <v>1932265186.6238</v>
      </c>
      <c r="T7" s="22">
        <f>'E3 detailed LDV VMT data'!AK2</f>
        <v>1938161931.09606</v>
      </c>
      <c r="U7" s="22">
        <f>'E3 detailed LDV VMT data'!AL2</f>
        <v>1943924668.5673499</v>
      </c>
      <c r="V7" s="22">
        <f>'E3 detailed LDV VMT data'!AM2</f>
        <v>1950482671.2334499</v>
      </c>
      <c r="W7" s="22">
        <f>'E3 detailed LDV VMT data'!AN2</f>
        <v>1956870474.3304801</v>
      </c>
      <c r="X7" s="22">
        <f>'E3 detailed LDV VMT data'!AO2</f>
        <v>1962126226.04983</v>
      </c>
      <c r="Y7" s="22">
        <f>'E3 detailed LDV VMT data'!AP2</f>
        <v>1968135922.6377399</v>
      </c>
      <c r="Z7" s="22">
        <f>'E3 detailed LDV VMT data'!AQ2</f>
        <v>1982592274.0427401</v>
      </c>
      <c r="AA7" s="22">
        <f>'E3 detailed LDV VMT data'!AR2</f>
        <v>1997137669.8308201</v>
      </c>
      <c r="AB7" s="22">
        <f>'E3 detailed LDV VMT data'!AS2</f>
        <v>2011526268.40098</v>
      </c>
      <c r="AC7" s="22">
        <f>'E3 detailed LDV VMT data'!AT2</f>
        <v>2025814225.4514799</v>
      </c>
      <c r="AD7" s="22">
        <f>'E3 detailed LDV VMT data'!AU2</f>
        <v>2038915150.9256201</v>
      </c>
      <c r="AE7" s="22">
        <f>'E3 detailed LDV VMT data'!AV2</f>
        <v>2052948563.6652601</v>
      </c>
      <c r="AF7" s="22">
        <f>'E3 detailed LDV VMT data'!AW2</f>
        <v>2065729866</v>
      </c>
      <c r="AG7" s="22">
        <f>'E3 detailed LDV VMT data'!AX2</f>
        <v>2078506125.8919599</v>
      </c>
      <c r="AH7" s="22">
        <f>'E3 detailed LDV VMT data'!AY2</f>
        <v>2092157820.6867499</v>
      </c>
      <c r="AI7" s="22">
        <f>'E3 detailed LDV VMT data'!AZ2</f>
        <v>2104633961.4984901</v>
      </c>
    </row>
    <row r="10" spans="1:36">
      <c r="A10" t="s">
        <v>601</v>
      </c>
      <c r="B10">
        <v>1</v>
      </c>
      <c r="C10">
        <f>C2/$B2</f>
        <v>0.99900094259216232</v>
      </c>
      <c r="D10">
        <f t="shared" ref="D10:AI15" si="0">D2/$B2</f>
        <v>0.9986650433969132</v>
      </c>
      <c r="E10">
        <f t="shared" si="0"/>
        <v>0.99644728945083894</v>
      </c>
      <c r="F10">
        <f t="shared" si="0"/>
        <v>1.0049780997732811</v>
      </c>
      <c r="G10">
        <f t="shared" si="0"/>
        <v>1.0102021913421759</v>
      </c>
      <c r="H10">
        <f t="shared" si="0"/>
        <v>1.0169635772331378</v>
      </c>
      <c r="I10">
        <f t="shared" si="0"/>
        <v>1.0229453357662759</v>
      </c>
      <c r="J10">
        <f t="shared" si="0"/>
        <v>1.0285227717488563</v>
      </c>
      <c r="K10">
        <f t="shared" si="0"/>
        <v>1.0313515191761535</v>
      </c>
      <c r="L10">
        <f t="shared" si="0"/>
        <v>1.0362686477335565</v>
      </c>
      <c r="M10">
        <f t="shared" si="0"/>
        <v>1.0414249514122342</v>
      </c>
      <c r="N10">
        <f t="shared" si="0"/>
        <v>1.047047623248238</v>
      </c>
      <c r="O10">
        <f t="shared" si="0"/>
        <v>1.0526859081955813</v>
      </c>
      <c r="P10">
        <f t="shared" si="0"/>
        <v>1.0598080552449027</v>
      </c>
      <c r="Q10">
        <f t="shared" si="0"/>
        <v>1.0671195538098215</v>
      </c>
      <c r="R10">
        <f t="shared" si="0"/>
        <v>1.0748442136732907</v>
      </c>
      <c r="S10">
        <f t="shared" si="0"/>
        <v>1.0824768504238014</v>
      </c>
      <c r="T10">
        <f t="shared" si="0"/>
        <v>1.0901870813438301</v>
      </c>
      <c r="U10">
        <f t="shared" si="0"/>
        <v>1.0976655348786986</v>
      </c>
      <c r="V10">
        <f t="shared" si="0"/>
        <v>1.1055321373818019</v>
      </c>
      <c r="W10">
        <f t="shared" si="0"/>
        <v>1.1132086140005979</v>
      </c>
      <c r="X10">
        <f t="shared" si="0"/>
        <v>1.1197759209156486</v>
      </c>
      <c r="Y10">
        <f t="shared" si="0"/>
        <v>1.1266790971102367</v>
      </c>
      <c r="Z10">
        <f t="shared" si="0"/>
        <v>1.1433991719596377</v>
      </c>
      <c r="AA10">
        <f t="shared" si="0"/>
        <v>1.1601815279360761</v>
      </c>
      <c r="AB10">
        <f t="shared" si="0"/>
        <v>1.1769422287307347</v>
      </c>
      <c r="AC10">
        <f t="shared" si="0"/>
        <v>1.193711334825396</v>
      </c>
      <c r="AD10">
        <f t="shared" si="0"/>
        <v>1.209838069646733</v>
      </c>
      <c r="AE10">
        <f t="shared" si="0"/>
        <v>1.2266437551923788</v>
      </c>
      <c r="AF10">
        <f t="shared" si="0"/>
        <v>1.2427222101452897</v>
      </c>
      <c r="AG10">
        <f t="shared" si="0"/>
        <v>1.2589126586144954</v>
      </c>
      <c r="AH10">
        <f t="shared" si="0"/>
        <v>1.2756575379374473</v>
      </c>
      <c r="AI10">
        <f t="shared" si="0"/>
        <v>1.291437699423166</v>
      </c>
    </row>
    <row r="11" spans="1:36">
      <c r="A11" t="s">
        <v>394</v>
      </c>
      <c r="B11">
        <v>1</v>
      </c>
      <c r="C11">
        <f t="shared" ref="C11:R15" si="1">C3/$B3</f>
        <v>0.98733839545132307</v>
      </c>
      <c r="D11">
        <f t="shared" si="1"/>
        <v>0.97915787988513292</v>
      </c>
      <c r="E11">
        <f t="shared" si="1"/>
        <v>0.97147327528850347</v>
      </c>
      <c r="F11">
        <f t="shared" si="1"/>
        <v>0.97057250029318931</v>
      </c>
      <c r="G11">
        <f t="shared" si="1"/>
        <v>0.97050894222901063</v>
      </c>
      <c r="H11">
        <f t="shared" si="1"/>
        <v>0.97085979964564528</v>
      </c>
      <c r="I11">
        <f t="shared" si="1"/>
        <v>0.96898505096629595</v>
      </c>
      <c r="J11">
        <f t="shared" si="1"/>
        <v>0.96567661692016149</v>
      </c>
      <c r="K11">
        <f t="shared" si="1"/>
        <v>0.96228654033289385</v>
      </c>
      <c r="L11">
        <f t="shared" si="1"/>
        <v>0.96122029849093127</v>
      </c>
      <c r="M11">
        <f t="shared" si="1"/>
        <v>0.96052080167582432</v>
      </c>
      <c r="N11">
        <f t="shared" si="1"/>
        <v>0.95913287665075475</v>
      </c>
      <c r="O11">
        <f t="shared" si="1"/>
        <v>0.96109108406493327</v>
      </c>
      <c r="P11">
        <f t="shared" si="1"/>
        <v>0.96522283968173828</v>
      </c>
      <c r="Q11">
        <f t="shared" si="1"/>
        <v>0.9699970406422872</v>
      </c>
      <c r="R11">
        <f t="shared" si="1"/>
        <v>0.97355650443806019</v>
      </c>
      <c r="S11">
        <f t="shared" si="0"/>
        <v>0.97772499551197734</v>
      </c>
      <c r="T11">
        <f t="shared" si="0"/>
        <v>0.98263122275969117</v>
      </c>
      <c r="U11">
        <f t="shared" si="0"/>
        <v>0.98803263529131347</v>
      </c>
      <c r="V11">
        <f t="shared" si="0"/>
        <v>0.9932059177431688</v>
      </c>
      <c r="W11">
        <f t="shared" si="0"/>
        <v>0.99917822681602808</v>
      </c>
      <c r="X11">
        <f t="shared" si="0"/>
        <v>1.0055299039803232</v>
      </c>
      <c r="Y11">
        <f t="shared" si="0"/>
        <v>1.0117239666113989</v>
      </c>
      <c r="Z11">
        <f t="shared" si="0"/>
        <v>1.0188574822842855</v>
      </c>
      <c r="AA11">
        <f t="shared" si="0"/>
        <v>1.0251730411074962</v>
      </c>
      <c r="AB11">
        <f t="shared" si="0"/>
        <v>1.0319301412200974</v>
      </c>
      <c r="AC11">
        <f t="shared" si="0"/>
        <v>1.0386970689078212</v>
      </c>
      <c r="AD11">
        <f t="shared" si="0"/>
        <v>1.0450974407023526</v>
      </c>
      <c r="AE11">
        <f t="shared" si="0"/>
        <v>1.0509943564906123</v>
      </c>
      <c r="AF11">
        <f t="shared" si="0"/>
        <v>1.0579634089160443</v>
      </c>
      <c r="AG11">
        <f t="shared" si="0"/>
        <v>1.0647672305057994</v>
      </c>
      <c r="AH11">
        <f t="shared" si="0"/>
        <v>1.0718139551484549</v>
      </c>
      <c r="AI11">
        <f t="shared" si="0"/>
        <v>1.0787928366414568</v>
      </c>
    </row>
    <row r="12" spans="1:36">
      <c r="A12" t="s">
        <v>393</v>
      </c>
      <c r="B12" s="22">
        <v>1</v>
      </c>
      <c r="C12">
        <f t="shared" si="1"/>
        <v>1.0182106543787481</v>
      </c>
      <c r="D12">
        <f t="shared" si="0"/>
        <v>1.0373763437197534</v>
      </c>
      <c r="E12">
        <f t="shared" si="0"/>
        <v>1.0342315162435147</v>
      </c>
      <c r="F12">
        <f t="shared" si="0"/>
        <v>1.0309267470027397</v>
      </c>
      <c r="G12">
        <f t="shared" si="0"/>
        <v>1.0273616035898798</v>
      </c>
      <c r="H12">
        <f t="shared" si="0"/>
        <v>1.0234095274623809</v>
      </c>
      <c r="I12">
        <f t="shared" si="0"/>
        <v>1.0189659002659903</v>
      </c>
      <c r="J12">
        <f t="shared" si="0"/>
        <v>1.0138713492710678</v>
      </c>
      <c r="K12">
        <f t="shared" si="0"/>
        <v>1.0079944418382969</v>
      </c>
      <c r="L12">
        <f t="shared" si="0"/>
        <v>1.0013370544714353</v>
      </c>
      <c r="M12">
        <f t="shared" si="0"/>
        <v>0.99366436888464593</v>
      </c>
      <c r="N12">
        <f t="shared" si="0"/>
        <v>0.98459926489507854</v>
      </c>
      <c r="O12">
        <f t="shared" si="0"/>
        <v>0.97430439776968014</v>
      </c>
      <c r="P12">
        <f t="shared" si="0"/>
        <v>0.96132537381410621</v>
      </c>
      <c r="Q12">
        <f t="shared" si="0"/>
        <v>0.94770417981027022</v>
      </c>
      <c r="R12">
        <f t="shared" si="0"/>
        <v>0.93327692856482758</v>
      </c>
      <c r="S12">
        <f t="shared" si="0"/>
        <v>0.91734014503106731</v>
      </c>
      <c r="T12">
        <f t="shared" si="0"/>
        <v>0.90094016276637967</v>
      </c>
      <c r="U12">
        <f t="shared" si="0"/>
        <v>0.88507128468207796</v>
      </c>
      <c r="V12">
        <f t="shared" si="0"/>
        <v>0.86820108439598354</v>
      </c>
      <c r="W12">
        <f t="shared" si="0"/>
        <v>0.85028483588076909</v>
      </c>
      <c r="X12">
        <f t="shared" si="0"/>
        <v>0.83113149138953635</v>
      </c>
      <c r="Y12">
        <f t="shared" si="0"/>
        <v>0.81068548579576294</v>
      </c>
      <c r="Z12">
        <f t="shared" si="0"/>
        <v>0.78910932236537934</v>
      </c>
      <c r="AA12">
        <f t="shared" si="0"/>
        <v>0.76635270162839841</v>
      </c>
      <c r="AB12">
        <f t="shared" si="0"/>
        <v>0.74241515668474767</v>
      </c>
      <c r="AC12">
        <f t="shared" si="0"/>
        <v>0.71729804890489424</v>
      </c>
      <c r="AD12">
        <f t="shared" si="0"/>
        <v>0.69098473897611967</v>
      </c>
      <c r="AE12">
        <f t="shared" si="0"/>
        <v>0.66345986278488467</v>
      </c>
      <c r="AF12">
        <f t="shared" si="0"/>
        <v>0.634744518701708</v>
      </c>
      <c r="AG12">
        <f t="shared" si="0"/>
        <v>0.60485372326997278</v>
      </c>
      <c r="AH12">
        <f t="shared" si="0"/>
        <v>0.57378204684463741</v>
      </c>
      <c r="AI12">
        <f t="shared" si="0"/>
        <v>0.54148337534170066</v>
      </c>
    </row>
    <row r="13" spans="1:36">
      <c r="A13" t="s">
        <v>602</v>
      </c>
      <c r="B13" s="22">
        <v>1</v>
      </c>
      <c r="C13">
        <f t="shared" si="1"/>
        <v>1.0123135011014757</v>
      </c>
      <c r="D13">
        <f t="shared" si="0"/>
        <v>1.0248131427572733</v>
      </c>
      <c r="E13">
        <f t="shared" si="0"/>
        <v>1.0456597342667577</v>
      </c>
      <c r="F13">
        <f t="shared" si="0"/>
        <v>1.0677131302998124</v>
      </c>
      <c r="G13">
        <f t="shared" si="0"/>
        <v>1.0666916420197501</v>
      </c>
      <c r="H13">
        <f t="shared" si="0"/>
        <v>1.0654669050122763</v>
      </c>
      <c r="I13">
        <f t="shared" si="0"/>
        <v>1.0622963647471142</v>
      </c>
      <c r="J13">
        <f t="shared" si="0"/>
        <v>1.0592138392484638</v>
      </c>
      <c r="K13">
        <f t="shared" si="0"/>
        <v>1.0580773375310581</v>
      </c>
      <c r="L13">
        <f t="shared" si="0"/>
        <v>1.0577288443948372</v>
      </c>
      <c r="M13">
        <f t="shared" si="0"/>
        <v>1.0548733264333077</v>
      </c>
      <c r="N13">
        <f t="shared" si="0"/>
        <v>1.0504882076578541</v>
      </c>
      <c r="O13">
        <f t="shared" si="0"/>
        <v>1.0482747039621347</v>
      </c>
      <c r="P13">
        <f t="shared" si="0"/>
        <v>0.97040542375013217</v>
      </c>
      <c r="Q13">
        <f t="shared" si="0"/>
        <v>1.0218290279312618</v>
      </c>
      <c r="R13">
        <f t="shared" si="0"/>
        <v>1.0247894474675538</v>
      </c>
      <c r="S13">
        <f t="shared" si="0"/>
        <v>1.0234049633846787</v>
      </c>
      <c r="T13">
        <f t="shared" si="0"/>
        <v>1.0179252233392364</v>
      </c>
      <c r="U13">
        <f t="shared" si="0"/>
        <v>1.0132061468720834</v>
      </c>
      <c r="V13">
        <f t="shared" si="0"/>
        <v>1.0079695740405199</v>
      </c>
      <c r="W13">
        <f t="shared" si="0"/>
        <v>1.0023007770559447</v>
      </c>
      <c r="X13">
        <f t="shared" si="0"/>
        <v>0.99598366508807756</v>
      </c>
      <c r="Y13">
        <f t="shared" si="0"/>
        <v>0.9889522550492339</v>
      </c>
      <c r="Z13">
        <f t="shared" si="0"/>
        <v>0.98140594837458206</v>
      </c>
      <c r="AA13">
        <f t="shared" si="0"/>
        <v>0.97328912910271015</v>
      </c>
      <c r="AB13">
        <f t="shared" si="0"/>
        <v>0.96460580698191711</v>
      </c>
      <c r="AC13">
        <f t="shared" si="0"/>
        <v>0.95536239795190248</v>
      </c>
      <c r="AD13">
        <f t="shared" si="0"/>
        <v>0.94554087718515678</v>
      </c>
      <c r="AE13">
        <f t="shared" si="0"/>
        <v>0.93512240237088962</v>
      </c>
      <c r="AF13">
        <f t="shared" si="0"/>
        <v>0.92413806663548459</v>
      </c>
      <c r="AG13">
        <f t="shared" si="0"/>
        <v>0.91261328331603986</v>
      </c>
      <c r="AH13">
        <f t="shared" si="0"/>
        <v>0.9005447699339173</v>
      </c>
      <c r="AI13">
        <f t="shared" si="0"/>
        <v>0.88786148990844105</v>
      </c>
    </row>
    <row r="14" spans="1:36">
      <c r="A14" t="s">
        <v>603</v>
      </c>
      <c r="B14" s="70">
        <v>1</v>
      </c>
      <c r="C14">
        <f t="shared" si="1"/>
        <v>1.0036311827335544</v>
      </c>
      <c r="D14">
        <f t="shared" si="0"/>
        <v>1.0067052945666699</v>
      </c>
      <c r="E14">
        <f t="shared" si="0"/>
        <v>1.0104757984079127</v>
      </c>
      <c r="F14">
        <f t="shared" si="0"/>
        <v>1.0061326060982951</v>
      </c>
      <c r="G14">
        <f t="shared" si="0"/>
        <v>1.0021459920151885</v>
      </c>
      <c r="H14">
        <f t="shared" si="0"/>
        <v>0.99794348442902425</v>
      </c>
      <c r="I14">
        <f t="shared" si="0"/>
        <v>0.99352920398640576</v>
      </c>
      <c r="J14">
        <f t="shared" si="0"/>
        <v>0.9883054059037587</v>
      </c>
      <c r="K14">
        <f t="shared" si="0"/>
        <v>0.98259068371645875</v>
      </c>
      <c r="L14">
        <f t="shared" si="0"/>
        <v>0.97826864526728552</v>
      </c>
      <c r="M14">
        <f t="shared" si="0"/>
        <v>0.97310408415550764</v>
      </c>
      <c r="N14">
        <f t="shared" si="0"/>
        <v>0.96784379845367019</v>
      </c>
      <c r="O14">
        <f t="shared" si="0"/>
        <v>0.96248905757845638</v>
      </c>
      <c r="P14">
        <f t="shared" si="0"/>
        <v>0.95704110891653094</v>
      </c>
      <c r="Q14">
        <f t="shared" si="0"/>
        <v>0.95145716930695867</v>
      </c>
      <c r="R14">
        <f t="shared" si="0"/>
        <v>0.94580758004647503</v>
      </c>
      <c r="S14">
        <f t="shared" si="0"/>
        <v>0.94009225301495702</v>
      </c>
      <c r="T14">
        <f t="shared" si="0"/>
        <v>0.93431110009230711</v>
      </c>
      <c r="U14">
        <f t="shared" si="0"/>
        <v>0.92846403315840242</v>
      </c>
      <c r="V14">
        <f t="shared" si="0"/>
        <v>0.92255096409313975</v>
      </c>
      <c r="W14">
        <f t="shared" si="0"/>
        <v>0.91657180477640765</v>
      </c>
      <c r="X14">
        <f t="shared" si="0"/>
        <v>0.91052646708809659</v>
      </c>
      <c r="Y14">
        <f t="shared" si="0"/>
        <v>0.9044148629080897</v>
      </c>
      <c r="Z14">
        <f t="shared" si="0"/>
        <v>0.89823690411627954</v>
      </c>
      <c r="AA14">
        <f t="shared" si="0"/>
        <v>0.89199250259255469</v>
      </c>
      <c r="AB14">
        <f t="shared" si="0"/>
        <v>0.88568157021680527</v>
      </c>
      <c r="AC14">
        <f t="shared" si="0"/>
        <v>0.87930401886891985</v>
      </c>
      <c r="AD14">
        <f t="shared" si="0"/>
        <v>0.87285976042878755</v>
      </c>
      <c r="AE14">
        <f t="shared" si="0"/>
        <v>0.86634870677629849</v>
      </c>
      <c r="AF14">
        <f t="shared" si="0"/>
        <v>0.85977076979134071</v>
      </c>
      <c r="AG14">
        <f t="shared" si="0"/>
        <v>0.85312586135380419</v>
      </c>
      <c r="AH14">
        <f t="shared" si="0"/>
        <v>0.84641389334357719</v>
      </c>
      <c r="AI14">
        <f t="shared" si="0"/>
        <v>0.83963477764054884</v>
      </c>
    </row>
    <row r="15" spans="1:36">
      <c r="A15" t="s">
        <v>604</v>
      </c>
      <c r="B15" s="22">
        <v>1</v>
      </c>
      <c r="C15">
        <f t="shared" si="1"/>
        <v>0.99601272662452867</v>
      </c>
      <c r="D15">
        <f t="shared" si="0"/>
        <v>0.99295418451241635</v>
      </c>
      <c r="E15">
        <f t="shared" si="0"/>
        <v>0.98824154013520804</v>
      </c>
      <c r="F15">
        <f t="shared" si="0"/>
        <v>0.98902314213101217</v>
      </c>
      <c r="G15">
        <f t="shared" si="0"/>
        <v>0.98843448892840369</v>
      </c>
      <c r="H15">
        <f t="shared" si="0"/>
        <v>0.98794259294334597</v>
      </c>
      <c r="I15">
        <f t="shared" si="0"/>
        <v>0.98697759540758279</v>
      </c>
      <c r="J15">
        <f t="shared" si="0"/>
        <v>0.98575422108790434</v>
      </c>
      <c r="K15">
        <f t="shared" si="0"/>
        <v>0.98465839829041701</v>
      </c>
      <c r="L15">
        <f t="shared" si="0"/>
        <v>0.98363938009259355</v>
      </c>
      <c r="M15">
        <f t="shared" si="0"/>
        <v>0.98322361414475767</v>
      </c>
      <c r="N15">
        <f t="shared" si="0"/>
        <v>0.98340829697803867</v>
      </c>
      <c r="O15">
        <f t="shared" si="0"/>
        <v>0.98396403918585029</v>
      </c>
      <c r="P15">
        <f t="shared" si="0"/>
        <v>0.98552081845885886</v>
      </c>
      <c r="Q15">
        <f t="shared" si="0"/>
        <v>0.9876343239942128</v>
      </c>
      <c r="R15">
        <f t="shared" si="0"/>
        <v>0.99019269893690587</v>
      </c>
      <c r="S15">
        <f t="shared" si="0"/>
        <v>0.99278518231022328</v>
      </c>
      <c r="T15">
        <f t="shared" si="0"/>
        <v>0.99581489095293729</v>
      </c>
      <c r="U15">
        <f t="shared" si="0"/>
        <v>0.99877574767728616</v>
      </c>
      <c r="V15">
        <f t="shared" si="0"/>
        <v>1.0021452064438807</v>
      </c>
      <c r="W15">
        <f t="shared" si="0"/>
        <v>1.0054272177879486</v>
      </c>
      <c r="X15">
        <f t="shared" si="0"/>
        <v>1.0081275885574439</v>
      </c>
      <c r="Y15">
        <f t="shared" si="0"/>
        <v>1.01121533125651</v>
      </c>
      <c r="Z15">
        <f t="shared" si="0"/>
        <v>1.0186429098127592</v>
      </c>
      <c r="AA15">
        <f t="shared" si="0"/>
        <v>1.0261162387891378</v>
      </c>
      <c r="AB15">
        <f t="shared" si="0"/>
        <v>1.0335090063831265</v>
      </c>
      <c r="AC15">
        <f t="shared" si="0"/>
        <v>1.0408500650242574</v>
      </c>
      <c r="AD15">
        <f t="shared" si="0"/>
        <v>1.0475812346252595</v>
      </c>
      <c r="AE15">
        <f t="shared" si="0"/>
        <v>1.0547915100686118</v>
      </c>
      <c r="AF15">
        <f t="shared" si="0"/>
        <v>1.0613584593964773</v>
      </c>
      <c r="AG15">
        <f t="shared" si="0"/>
        <v>1.0679228179503075</v>
      </c>
      <c r="AH15">
        <f t="shared" si="0"/>
        <v>1.0749369692166615</v>
      </c>
      <c r="AI15">
        <f t="shared" si="0"/>
        <v>1.0813471285550667</v>
      </c>
    </row>
    <row r="16" spans="1:36">
      <c r="B16" s="22"/>
    </row>
  </sheetData>
  <pageMargins left="0.7" right="0.7" top="0.75" bottom="0.75" header="0.3" footer="0.3"/>
  <pageSetup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AJ14"/>
  <sheetViews>
    <sheetView topLeftCell="G1" workbookViewId="0">
      <selection activeCell="A9" sqref="A9:AI10"/>
    </sheetView>
  </sheetViews>
  <sheetFormatPr defaultRowHeight="15"/>
  <cols>
    <col min="1" max="1" width="16.5703125" customWidth="1"/>
  </cols>
  <sheetData>
    <row r="1" spans="1:36">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6">
      <c r="A2" t="s">
        <v>601</v>
      </c>
      <c r="B2" s="22">
        <f>'E3 aggregate data on VMT'!D4</f>
        <v>14718255448.065001</v>
      </c>
      <c r="C2" s="22">
        <f>'E3 aggregate data on VMT'!E4</f>
        <v>14441972920.3442</v>
      </c>
      <c r="D2" s="22">
        <f>'E3 aggregate data on VMT'!F4</f>
        <v>14231397765.170401</v>
      </c>
      <c r="E2" s="22">
        <f>'E3 aggregate data on VMT'!G4</f>
        <v>14035351297.1189</v>
      </c>
      <c r="F2" s="22">
        <f>'E3 aggregate data on VMT'!H4</f>
        <v>13950370710.8244</v>
      </c>
      <c r="G2" s="22">
        <f>'E3 aggregate data on VMT'!I4</f>
        <v>13867747372.411501</v>
      </c>
      <c r="H2" s="22">
        <f>'E3 aggregate data on VMT'!J4</f>
        <v>13800195665.322201</v>
      </c>
      <c r="I2" s="22">
        <f>'E3 aggregate data on VMT'!K4</f>
        <v>13701727651.4692</v>
      </c>
      <c r="J2" s="22">
        <f>'E3 aggregate data on VMT'!L4</f>
        <v>13612294732.8715</v>
      </c>
      <c r="K2" s="22">
        <f>'E3 aggregate data on VMT'!M4</f>
        <v>13548253677.6376</v>
      </c>
      <c r="L2" s="22">
        <f>'E3 aggregate data on VMT'!N4</f>
        <v>13510572363.4729</v>
      </c>
      <c r="M2" s="22">
        <f>'E3 aggregate data on VMT'!O4</f>
        <v>13496880517.5548</v>
      </c>
      <c r="N2" s="22">
        <f>'E3 aggregate data on VMT'!P4</f>
        <v>13506566011.397499</v>
      </c>
      <c r="O2" s="22">
        <f>'E3 aggregate data on VMT'!Q4</f>
        <v>13536623607.116899</v>
      </c>
      <c r="P2" s="22">
        <f>'E3 aggregate data on VMT'!R4</f>
        <v>13616010142.3361</v>
      </c>
      <c r="Q2" s="22">
        <f>'E3 aggregate data on VMT'!S4</f>
        <v>13715035778.521999</v>
      </c>
      <c r="R2" s="22">
        <f>'E3 aggregate data on VMT'!T4</f>
        <v>13828723963.2593</v>
      </c>
      <c r="S2" s="22">
        <f>'E3 aggregate data on VMT'!U4</f>
        <v>13953450571.8354</v>
      </c>
      <c r="T2" s="22">
        <f>'E3 aggregate data on VMT'!V4</f>
        <v>14089226716.8344</v>
      </c>
      <c r="U2" s="22">
        <f>'E3 aggregate data on VMT'!W4</f>
        <v>14235177566.0518</v>
      </c>
      <c r="V2" s="22">
        <f>'E3 aggregate data on VMT'!X4</f>
        <v>14388222684.444599</v>
      </c>
      <c r="W2" s="22">
        <f>'E3 aggregate data on VMT'!Y4</f>
        <v>14547444197.681999</v>
      </c>
      <c r="X2" s="22">
        <f>'E3 aggregate data on VMT'!Z4</f>
        <v>14712626417.438</v>
      </c>
      <c r="Y2" s="22">
        <f>'E3 aggregate data on VMT'!AA4</f>
        <v>14882715276.5077</v>
      </c>
      <c r="Z2" s="22">
        <f>'E3 aggregate data on VMT'!AB4</f>
        <v>14997089441.309401</v>
      </c>
      <c r="AA2" s="22">
        <f>'E3 aggregate data on VMT'!AC4</f>
        <v>15115209180.9911</v>
      </c>
      <c r="AB2" s="22">
        <f>'E3 aggregate data on VMT'!AD4</f>
        <v>15238369945.3412</v>
      </c>
      <c r="AC2" s="22">
        <f>'E3 aggregate data on VMT'!AE4</f>
        <v>15358750798.3388</v>
      </c>
      <c r="AD2" s="22">
        <f>'E3 aggregate data on VMT'!AF4</f>
        <v>15480875904.7099</v>
      </c>
      <c r="AE2" s="22">
        <f>'E3 aggregate data on VMT'!AG4</f>
        <v>15603042695.641399</v>
      </c>
      <c r="AF2" s="22">
        <f>'E3 aggregate data on VMT'!AH4</f>
        <v>15728356435.022699</v>
      </c>
      <c r="AG2" s="22">
        <f>'E3 aggregate data on VMT'!AI4</f>
        <v>15852833812.2999</v>
      </c>
      <c r="AH2" s="22">
        <f>'E3 aggregate data on VMT'!AJ4</f>
        <v>15979218251.0105</v>
      </c>
      <c r="AI2" s="22">
        <f>'E3 aggregate data on VMT'!AK4</f>
        <v>16109798309.9622</v>
      </c>
    </row>
    <row r="3" spans="1:36">
      <c r="A3" t="s">
        <v>394</v>
      </c>
      <c r="B3" s="22">
        <f>('E3 aggregate data on VMT'!D5)</f>
        <v>12063326053.555</v>
      </c>
      <c r="C3" s="22">
        <f>('E3 aggregate data on VMT'!E5)</f>
        <v>12451265437.669201</v>
      </c>
      <c r="D3" s="22">
        <f>('E3 aggregate data on VMT'!F5)</f>
        <v>12914020495.733299</v>
      </c>
      <c r="E3" s="22">
        <f>('E3 aggregate data on VMT'!G5)</f>
        <v>13350342538.667101</v>
      </c>
      <c r="F3" s="22">
        <f>('E3 aggregate data on VMT'!H5)</f>
        <v>13883929719.4555</v>
      </c>
      <c r="G3" s="22">
        <f>('E3 aggregate data on VMT'!I5)</f>
        <v>14374869233.048599</v>
      </c>
      <c r="H3" s="22">
        <f>('E3 aggregate data on VMT'!J5)</f>
        <v>14852682029.578501</v>
      </c>
      <c r="I3" s="22">
        <f>('E3 aggregate data on VMT'!K5)</f>
        <v>15193703796.0786</v>
      </c>
      <c r="J3" s="22">
        <f>('E3 aggregate data on VMT'!L5)</f>
        <v>15521660249.3596</v>
      </c>
      <c r="K3" s="22">
        <f>('E3 aggregate data on VMT'!M5)</f>
        <v>15860822439.1089</v>
      </c>
      <c r="L3" s="22">
        <f>('E3 aggregate data on VMT'!N5)</f>
        <v>16202596714.789499</v>
      </c>
      <c r="M3" s="22">
        <f>('E3 aggregate data on VMT'!O5)</f>
        <v>16546921395.361</v>
      </c>
      <c r="N3" s="22">
        <f>('E3 aggregate data on VMT'!P5)</f>
        <v>16893835388.998899</v>
      </c>
      <c r="O3" s="22">
        <f>('E3 aggregate data on VMT'!Q5)</f>
        <v>17243335800.431198</v>
      </c>
      <c r="P3" s="22">
        <f>('E3 aggregate data on VMT'!R5)</f>
        <v>17615280446.056999</v>
      </c>
      <c r="Q3" s="22">
        <f>('E3 aggregate data on VMT'!S5)</f>
        <v>17990588623.217899</v>
      </c>
      <c r="R3" s="22">
        <f>('E3 aggregate data on VMT'!T5)</f>
        <v>18369279273.680801</v>
      </c>
      <c r="S3" s="22">
        <f>('E3 aggregate data on VMT'!U5)</f>
        <v>18751348218.698101</v>
      </c>
      <c r="T3" s="22">
        <f>('E3 aggregate data on VMT'!V5)</f>
        <v>19136787567.610401</v>
      </c>
      <c r="U3" s="22">
        <f>('E3 aggregate data on VMT'!W5)</f>
        <v>19534584218.542702</v>
      </c>
      <c r="V3" s="22">
        <f>('E3 aggregate data on VMT'!X5)</f>
        <v>19935874632.306599</v>
      </c>
      <c r="W3" s="22">
        <f>('E3 aggregate data on VMT'!Y5)</f>
        <v>20340652401.091099</v>
      </c>
      <c r="X3" s="22">
        <f>('E3 aggregate data on VMT'!Z5)</f>
        <v>20748936127.652599</v>
      </c>
      <c r="Y3" s="22">
        <f>('E3 aggregate data on VMT'!AA5)</f>
        <v>21160743102.665699</v>
      </c>
      <c r="Z3" s="22">
        <f>('E3 aggregate data on VMT'!AB5)</f>
        <v>21431158763.821201</v>
      </c>
      <c r="AA3" s="22">
        <f>('E3 aggregate data on VMT'!AC5)</f>
        <v>21717219150.939301</v>
      </c>
      <c r="AB3" s="22">
        <f>('E3 aggregate data on VMT'!AD5)</f>
        <v>22003577792.5923</v>
      </c>
      <c r="AC3" s="22">
        <f>('E3 aggregate data on VMT'!AE5)</f>
        <v>22290247811.460602</v>
      </c>
      <c r="AD3" s="22">
        <f>('E3 aggregate data on VMT'!AF5)</f>
        <v>22577208400.7882</v>
      </c>
      <c r="AE3" s="22">
        <f>('E3 aggregate data on VMT'!AG5)</f>
        <v>22864499928.291801</v>
      </c>
      <c r="AF3" s="22">
        <f>('E3 aggregate data on VMT'!AH5)</f>
        <v>23152132013.323502</v>
      </c>
      <c r="AG3" s="22">
        <f>('E3 aggregate data on VMT'!AI5)</f>
        <v>23440046670.6866</v>
      </c>
      <c r="AH3" s="22">
        <f>('E3 aggregate data on VMT'!AJ5)</f>
        <v>23728310844.5411</v>
      </c>
      <c r="AI3" s="22">
        <f>('E3 aggregate data on VMT'!AK5)</f>
        <v>24016885854.1474</v>
      </c>
    </row>
    <row r="4" spans="1:36">
      <c r="A4" t="s">
        <v>393</v>
      </c>
      <c r="B4" s="22">
        <f>Aviation!D31*(1-Aviation!D51)</f>
        <v>1162022457193.0312</v>
      </c>
      <c r="C4" s="22">
        <f>Aviation!E31*(1-Aviation!E51)</f>
        <v>1183183646541.3171</v>
      </c>
      <c r="D4" s="22">
        <f>Aviation!F31*(1-Aviation!F51)</f>
        <v>1205454607963.1506</v>
      </c>
      <c r="E4" s="22">
        <f>Aviation!G31*(1-Aviation!G51)</f>
        <v>1201800247811.7634</v>
      </c>
      <c r="F4" s="22">
        <f>Aviation!H31*(1-Aviation!H51)</f>
        <v>1197960031738.1421</v>
      </c>
      <c r="G4" s="22">
        <f>Aviation!I31*(1-Aviation!I51)</f>
        <v>1193817255029.2852</v>
      </c>
      <c r="H4" s="22">
        <f>Aviation!J31*(1-Aviation!J51)</f>
        <v>1189224853816.5947</v>
      </c>
      <c r="I4" s="22">
        <f>Aviation!K31*(1-Aviation!K51)</f>
        <v>1184061259222.9954</v>
      </c>
      <c r="J4" s="22">
        <f>Aviation!L31*(1-Aviation!L51)</f>
        <v>1178141276557.5803</v>
      </c>
      <c r="K4" s="22">
        <f>Aviation!M31*(1-Aviation!M51)</f>
        <v>1171312178141.8557</v>
      </c>
      <c r="L4" s="22">
        <f>Aviation!N31*(1-Aviation!N51)</f>
        <v>1163576144515.3296</v>
      </c>
      <c r="M4" s="22">
        <f>Aviation!O31*(1-Aviation!O51)</f>
        <v>1154660311556.499</v>
      </c>
      <c r="N4" s="22">
        <f>Aviation!P31*(1-Aviation!P51)</f>
        <v>1144126457143.8315</v>
      </c>
      <c r="O4" s="22">
        <f>Aviation!Q31*(1-Aviation!Q51)</f>
        <v>1132163590350.3003</v>
      </c>
      <c r="P4" s="22">
        <f>Aviation!R31*(1-Aviation!R51)</f>
        <v>1117081673041.4771</v>
      </c>
      <c r="Q4" s="22">
        <f>Aviation!S31*(1-Aviation!S51)</f>
        <v>1101253539715.2366</v>
      </c>
      <c r="R4" s="22">
        <f>Aviation!T31*(1-Aviation!T51)</f>
        <v>1084488749772.4661</v>
      </c>
      <c r="S4" s="22">
        <f>Aviation!U31*(1-Aviation!U51)</f>
        <v>1065969849410.8126</v>
      </c>
      <c r="T4" s="22">
        <f>Aviation!V31*(1-Aviation!V51)</f>
        <v>1046912701721.6782</v>
      </c>
      <c r="U4" s="22">
        <f>Aviation!W31*(1-Aviation!W51)</f>
        <v>1028472709017.2612</v>
      </c>
      <c r="V4" s="22">
        <f>Aviation!X31*(1-Aviation!X51)</f>
        <v>1008869157427.4752</v>
      </c>
      <c r="W4" s="22">
        <f>Aviation!Y31*(1-Aviation!Y51)</f>
        <v>988050074304.14465</v>
      </c>
      <c r="X4" s="22">
        <f>Aviation!Z31*(1-Aviation!Z51)</f>
        <v>965793457874.97778</v>
      </c>
      <c r="Y4" s="22">
        <f>Aviation!AA31*(1-Aviation!AA51)</f>
        <v>942034740215.11877</v>
      </c>
      <c r="Z4" s="22">
        <f>Aviation!AB31*(1-Aviation!AB51)</f>
        <v>916962753768.94604</v>
      </c>
      <c r="AA4" s="22">
        <f>Aviation!AC31*(1-Aviation!AC51)</f>
        <v>890519049422.74939</v>
      </c>
      <c r="AB4" s="22">
        <f>Aviation!AD31*(1-Aviation!AD51)</f>
        <v>862703084628.15991</v>
      </c>
      <c r="AC4" s="22">
        <f>Aviation!AE31*(1-Aviation!AE51)</f>
        <v>833516441328.2323</v>
      </c>
      <c r="AD4" s="22">
        <f>Aviation!AF31*(1-Aviation!AF51)</f>
        <v>802939784267.91602</v>
      </c>
      <c r="AE4" s="22">
        <f>Aviation!AG31*(1-Aviation!AG51)</f>
        <v>770955260002.24316</v>
      </c>
      <c r="AF4" s="22">
        <f>Aviation!AH31*(1-Aviation!AH51)</f>
        <v>737587385311.56677</v>
      </c>
      <c r="AG4" s="22">
        <f>Aviation!AI31*(1-Aviation!AI51)</f>
        <v>702853609756.52759</v>
      </c>
      <c r="AH4" s="22">
        <f>Aviation!AJ31*(1-Aviation!AJ51)</f>
        <v>666747623967.65259</v>
      </c>
      <c r="AI4" s="22">
        <f>Aviation!AK31*(1-Aviation!AK51)</f>
        <v>629215842343.7395</v>
      </c>
    </row>
    <row r="5" spans="1:36">
      <c r="A5" t="s">
        <v>602</v>
      </c>
      <c r="B5" s="22">
        <f>'Freight Rail'!C11</f>
        <v>4.8909233707073202E-2</v>
      </c>
      <c r="C5" s="22">
        <f>'Freight Rail'!D11</f>
        <v>5.0401749080511898E-2</v>
      </c>
      <c r="D5" s="22">
        <f>'Freight Rail'!E11</f>
        <v>5.2057858429197898E-2</v>
      </c>
      <c r="E5" s="22">
        <f>'Freight Rail'!F11</f>
        <v>5.2692500625711389E-2</v>
      </c>
      <c r="F5" s="22">
        <f>'Freight Rail'!G11</f>
        <v>5.3532210717601419E-2</v>
      </c>
      <c r="G5" s="22">
        <f>'Freight Rail'!H11</f>
        <v>5.4250535882423449E-2</v>
      </c>
      <c r="H5" s="22">
        <f>'Freight Rail'!I11</f>
        <v>5.5023383267635707E-2</v>
      </c>
      <c r="I5" s="22">
        <f>'Freight Rail'!J11</f>
        <v>5.576350642262716E-2</v>
      </c>
      <c r="J5" s="22">
        <f>'Freight Rail'!K11</f>
        <v>5.6523043329054987E-2</v>
      </c>
      <c r="K5" s="22">
        <f>'Freight Rail'!L11</f>
        <v>5.7220330646505856E-2</v>
      </c>
      <c r="L5" s="22">
        <f>'Freight Rail'!M11</f>
        <v>5.7854494031350914E-2</v>
      </c>
      <c r="M5" s="22">
        <f>'Freight Rail'!N11</f>
        <v>5.8465089370194331E-2</v>
      </c>
      <c r="N5" s="22">
        <f>'Freight Rail'!O11</f>
        <v>5.8996511481294749E-2</v>
      </c>
      <c r="O5" s="22">
        <f>'Freight Rail'!P11</f>
        <v>5.9475510654118956E-2</v>
      </c>
      <c r="P5" s="22">
        <f>'Freight Rail'!Q11</f>
        <v>5.9859910084442795E-2</v>
      </c>
      <c r="Q5" s="22">
        <f>'Freight Rail'!R11</f>
        <v>6.0149156441362241E-2</v>
      </c>
      <c r="R5" s="22">
        <f>'Freight Rail'!S11</f>
        <v>6.0353709706887575E-2</v>
      </c>
      <c r="S5" s="22">
        <f>'Freight Rail'!T11</f>
        <v>6.0450848345297084E-2</v>
      </c>
      <c r="T5" s="22">
        <f>'Freight Rail'!U11</f>
        <v>6.044029547940518E-2</v>
      </c>
      <c r="U5" s="22">
        <f>'Freight Rail'!V11</f>
        <v>6.0421984427307028E-2</v>
      </c>
      <c r="V5" s="22">
        <f>'Freight Rail'!W11</f>
        <v>6.0362511157269962E-2</v>
      </c>
      <c r="W5" s="22">
        <f>'Freight Rail'!X11</f>
        <v>6.0261815116929685E-2</v>
      </c>
      <c r="X5" s="22">
        <f>'Freight Rail'!Y11</f>
        <v>6.0119835753921706E-2</v>
      </c>
      <c r="Y5" s="22">
        <f>'Freight Rail'!Z11</f>
        <v>5.9936512515881772E-2</v>
      </c>
      <c r="Z5" s="22">
        <f>'Freight Rail'!AA11</f>
        <v>5.9711784850445281E-2</v>
      </c>
      <c r="AA5" s="22">
        <f>'Freight Rail'!AB11</f>
        <v>5.9445592205248039E-2</v>
      </c>
      <c r="AB5" s="22">
        <f>'Freight Rail'!AC11</f>
        <v>5.9137874027925481E-2</v>
      </c>
      <c r="AC5" s="22">
        <f>'Freight Rail'!AD11</f>
        <v>5.8788569766113415E-2</v>
      </c>
      <c r="AD5" s="22">
        <f>'Freight Rail'!AE11</f>
        <v>5.8397618867447272E-2</v>
      </c>
      <c r="AE5" s="22">
        <f>'Freight Rail'!AF11</f>
        <v>5.7964960779562855E-2</v>
      </c>
      <c r="AF5" s="22">
        <f>'Freight Rail'!AG11</f>
        <v>5.7490534950095568E-2</v>
      </c>
      <c r="AG5" s="22">
        <f>'Freight Rail'!AH11</f>
        <v>5.6974280826681052E-2</v>
      </c>
      <c r="AH5" s="22">
        <f>'Freight Rail'!AI11</f>
        <v>5.6416137856955005E-2</v>
      </c>
      <c r="AI5" s="22">
        <f>'Freight Rail'!AJ11</f>
        <v>5.5816045488553075E-2</v>
      </c>
    </row>
    <row r="6" spans="1:36">
      <c r="A6" t="s">
        <v>603</v>
      </c>
      <c r="B6" s="22">
        <f>Ships!B29</f>
        <v>5.8353290545203808E-2</v>
      </c>
      <c r="C6" s="22">
        <f>Ships!C29</f>
        <v>6.1363599991099915E-2</v>
      </c>
      <c r="D6" s="22">
        <f>Ships!D29</f>
        <v>6.4386805441811495E-2</v>
      </c>
      <c r="E6" s="22">
        <f>Ships!E29</f>
        <v>6.74410360882155E-2</v>
      </c>
      <c r="F6" s="22">
        <f>Ships!F29</f>
        <v>6.9800643253500119E-2</v>
      </c>
      <c r="G6" s="22">
        <f>Ships!G29</f>
        <v>7.2132171738415574E-2</v>
      </c>
      <c r="H6" s="22">
        <f>Ships!H29</f>
        <v>7.4410108267218555E-2</v>
      </c>
      <c r="I6" s="22">
        <f>Ships!I29</f>
        <v>7.6634250011170774E-2</v>
      </c>
      <c r="J6" s="22">
        <f>Ships!J29</f>
        <v>7.9140813120522679E-2</v>
      </c>
      <c r="K6" s="22">
        <f>Ships!K29</f>
        <v>8.1553520582189745E-2</v>
      </c>
      <c r="L6" s="22">
        <f>Ships!L29</f>
        <v>8.4045793940505154E-2</v>
      </c>
      <c r="M6" s="22">
        <f>Ships!M29</f>
        <v>8.6425344213014732E-2</v>
      </c>
      <c r="N6" s="22">
        <f>Ships!N29</f>
        <v>8.8706030351734508E-2</v>
      </c>
      <c r="O6" s="22">
        <f>Ships!O29</f>
        <v>9.0888812542816749E-2</v>
      </c>
      <c r="P6" s="22">
        <f>Ships!P29</f>
        <v>9.2974640835583142E-2</v>
      </c>
      <c r="Q6" s="22">
        <f>Ships!Q29</f>
        <v>9.5409209748214277E-2</v>
      </c>
      <c r="R6" s="22">
        <f>Ships!R29</f>
        <v>9.7691128520865284E-2</v>
      </c>
      <c r="S6" s="22">
        <f>Ships!S29</f>
        <v>9.9823145515460718E-2</v>
      </c>
      <c r="T6" s="22">
        <f>Ships!T29</f>
        <v>0.10180799933795939</v>
      </c>
      <c r="U6" s="22">
        <f>Ships!U29</f>
        <v>0.10364841883835257</v>
      </c>
      <c r="V6" s="22">
        <f>Ships!V29</f>
        <v>0.10568957206736644</v>
      </c>
      <c r="W6" s="22">
        <f>Ships!W29</f>
        <v>0.10753420083065338</v>
      </c>
      <c r="X6" s="22">
        <f>Ships!X29</f>
        <v>0.10918698870173001</v>
      </c>
      <c r="Y6" s="22">
        <f>Ships!Y29</f>
        <v>0.11065260949814586</v>
      </c>
      <c r="Z6" s="22">
        <f>Ships!Z29</f>
        <v>0.1119357272814841</v>
      </c>
      <c r="AA6" s="22">
        <f>Ships!AA29</f>
        <v>0.11348093560505204</v>
      </c>
      <c r="AB6" s="22">
        <f>Ships!AB29</f>
        <v>0.11474379998594025</v>
      </c>
      <c r="AC6" s="22">
        <f>Ships!AC29</f>
        <v>0.11573322103318279</v>
      </c>
      <c r="AD6" s="22">
        <f>Ships!AD29</f>
        <v>0.11645808959984665</v>
      </c>
      <c r="AE6" s="22">
        <f>Ships!AE29</f>
        <v>0.11692728678303242</v>
      </c>
      <c r="AF6" s="22">
        <f>Ships!AF29</f>
        <v>0.11714968392387394</v>
      </c>
      <c r="AG6" s="22">
        <f>Ships!AG29</f>
        <v>0.11713414260753792</v>
      </c>
      <c r="AH6" s="22">
        <f>Ships!AH29</f>
        <v>0.11688951466322467</v>
      </c>
      <c r="AI6" s="22">
        <f>Ships!AI29</f>
        <v>0.11642464216416795</v>
      </c>
      <c r="AJ6" s="22"/>
    </row>
    <row r="7" spans="1:36">
      <c r="A7" t="s">
        <v>604</v>
      </c>
      <c r="B7" s="54">
        <v>0</v>
      </c>
      <c r="C7" s="54">
        <v>0</v>
      </c>
      <c r="D7" s="54">
        <v>0</v>
      </c>
      <c r="E7" s="54">
        <v>0</v>
      </c>
      <c r="F7" s="54">
        <v>0</v>
      </c>
      <c r="G7" s="54">
        <v>0</v>
      </c>
      <c r="H7" s="54">
        <v>0</v>
      </c>
      <c r="I7" s="54">
        <v>0</v>
      </c>
      <c r="J7" s="54">
        <v>0</v>
      </c>
      <c r="K7" s="54">
        <v>0</v>
      </c>
      <c r="L7" s="54">
        <v>0</v>
      </c>
      <c r="M7" s="54">
        <v>0</v>
      </c>
      <c r="N7" s="54">
        <v>0</v>
      </c>
      <c r="O7" s="54">
        <v>0</v>
      </c>
      <c r="P7" s="54">
        <v>0</v>
      </c>
      <c r="Q7" s="54">
        <v>0</v>
      </c>
      <c r="R7" s="54">
        <v>0</v>
      </c>
      <c r="S7" s="54">
        <v>0</v>
      </c>
      <c r="T7" s="54">
        <v>0</v>
      </c>
      <c r="U7" s="54">
        <v>0</v>
      </c>
      <c r="V7" s="54">
        <v>0</v>
      </c>
      <c r="W7" s="54">
        <v>0</v>
      </c>
      <c r="X7" s="54">
        <v>0</v>
      </c>
      <c r="Y7" s="54">
        <v>0</v>
      </c>
      <c r="Z7" s="54">
        <v>0</v>
      </c>
      <c r="AA7" s="54">
        <v>0</v>
      </c>
      <c r="AB7" s="54">
        <v>0</v>
      </c>
      <c r="AC7" s="54">
        <v>0</v>
      </c>
      <c r="AD7" s="54">
        <v>0</v>
      </c>
      <c r="AE7" s="54">
        <v>0</v>
      </c>
      <c r="AF7" s="54">
        <v>0</v>
      </c>
      <c r="AG7" s="54">
        <v>0</v>
      </c>
      <c r="AH7" s="54">
        <v>0</v>
      </c>
      <c r="AI7" s="54">
        <v>0</v>
      </c>
    </row>
    <row r="9" spans="1:36">
      <c r="A9" t="s">
        <v>601</v>
      </c>
      <c r="B9" s="71">
        <v>1</v>
      </c>
      <c r="C9" s="71">
        <f>C2/$B2</f>
        <v>0.98122858183188255</v>
      </c>
      <c r="D9" s="71">
        <f>D2/$B2</f>
        <v>0.96692150882877859</v>
      </c>
      <c r="E9" s="71">
        <f t="shared" ref="E9:AI9" si="0">E2/$B2</f>
        <v>0.95360155601621377</v>
      </c>
      <c r="F9" s="71">
        <f t="shared" si="0"/>
        <v>0.94782773407146204</v>
      </c>
      <c r="G9" s="71">
        <f t="shared" si="0"/>
        <v>0.94221407023036041</v>
      </c>
      <c r="H9" s="71">
        <f t="shared" si="0"/>
        <v>0.93762441574802968</v>
      </c>
      <c r="I9" s="71">
        <f t="shared" si="0"/>
        <v>0.93093421973937529</v>
      </c>
      <c r="J9" s="71">
        <f t="shared" si="0"/>
        <v>0.92485789371600424</v>
      </c>
      <c r="K9" s="71">
        <f t="shared" si="0"/>
        <v>0.92050676287309441</v>
      </c>
      <c r="L9" s="71">
        <f t="shared" si="0"/>
        <v>0.91794658756579239</v>
      </c>
      <c r="M9" s="71">
        <f t="shared" si="0"/>
        <v>0.91701632473903194</v>
      </c>
      <c r="N9" s="71">
        <f t="shared" si="0"/>
        <v>0.91767438464816142</v>
      </c>
      <c r="O9" s="71">
        <f t="shared" si="0"/>
        <v>0.91971658291177105</v>
      </c>
      <c r="P9" s="71">
        <f t="shared" si="0"/>
        <v>0.92511032916786262</v>
      </c>
      <c r="Q9" s="71">
        <f t="shared" si="0"/>
        <v>0.93183841161862058</v>
      </c>
      <c r="R9" s="71">
        <f t="shared" si="0"/>
        <v>0.93956270918489548</v>
      </c>
      <c r="S9" s="71">
        <f t="shared" si="0"/>
        <v>0.94803698855966323</v>
      </c>
      <c r="T9" s="71">
        <f t="shared" si="0"/>
        <v>0.95726200476339074</v>
      </c>
      <c r="U9" s="71">
        <f t="shared" si="0"/>
        <v>0.96717831921603792</v>
      </c>
      <c r="V9" s="71">
        <f t="shared" si="0"/>
        <v>0.9775766384280421</v>
      </c>
      <c r="W9" s="71">
        <f t="shared" si="0"/>
        <v>0.98839459941528207</v>
      </c>
      <c r="X9" s="71">
        <f t="shared" si="0"/>
        <v>0.99961754770143352</v>
      </c>
      <c r="Y9" s="71">
        <f t="shared" si="0"/>
        <v>1.0111738669724148</v>
      </c>
      <c r="Z9" s="71">
        <f t="shared" si="0"/>
        <v>1.0189447719689535</v>
      </c>
      <c r="AA9" s="71">
        <f t="shared" si="0"/>
        <v>1.0269701619411891</v>
      </c>
      <c r="AB9" s="71">
        <f t="shared" si="0"/>
        <v>1.0353380534202223</v>
      </c>
      <c r="AC9" s="71">
        <f t="shared" si="0"/>
        <v>1.0435170698411818</v>
      </c>
      <c r="AD9" s="71">
        <f t="shared" si="0"/>
        <v>1.0518145957811298</v>
      </c>
      <c r="AE9" s="71">
        <f t="shared" si="0"/>
        <v>1.060114953888283</v>
      </c>
      <c r="AF9" s="71">
        <f t="shared" si="0"/>
        <v>1.0686291245944162</v>
      </c>
      <c r="AG9" s="71">
        <f t="shared" si="0"/>
        <v>1.0770864704881897</v>
      </c>
      <c r="AH9" s="71">
        <f t="shared" si="0"/>
        <v>1.0856733875420865</v>
      </c>
      <c r="AI9" s="71">
        <f t="shared" si="0"/>
        <v>1.0945453669293492</v>
      </c>
    </row>
    <row r="10" spans="1:36">
      <c r="A10" t="s">
        <v>394</v>
      </c>
      <c r="B10" s="71">
        <v>1</v>
      </c>
      <c r="C10" s="71">
        <f t="shared" ref="C10:D13" si="1">C3/$B3</f>
        <v>1.0321585757022522</v>
      </c>
      <c r="D10" s="71">
        <f t="shared" si="1"/>
        <v>1.0705190623549137</v>
      </c>
      <c r="E10" s="71">
        <f t="shared" ref="E10:AI10" si="2">E3/$B3</f>
        <v>1.1066883610207008</v>
      </c>
      <c r="F10" s="71">
        <f t="shared" si="2"/>
        <v>1.1509205386489556</v>
      </c>
      <c r="G10" s="71">
        <f t="shared" si="2"/>
        <v>1.1916174004774081</v>
      </c>
      <c r="H10" s="71">
        <f t="shared" si="2"/>
        <v>1.2312261115748828</v>
      </c>
      <c r="I10" s="71">
        <f t="shared" si="2"/>
        <v>1.2594954101900524</v>
      </c>
      <c r="J10" s="71">
        <f t="shared" si="2"/>
        <v>1.2866816481997887</v>
      </c>
      <c r="K10" s="71">
        <f t="shared" si="2"/>
        <v>1.3147967955682336</v>
      </c>
      <c r="L10" s="71">
        <f t="shared" si="2"/>
        <v>1.3431284740923235</v>
      </c>
      <c r="M10" s="71">
        <f t="shared" si="2"/>
        <v>1.3716715706680835</v>
      </c>
      <c r="N10" s="71">
        <f t="shared" si="2"/>
        <v>1.4004293106228669</v>
      </c>
      <c r="O10" s="71">
        <f t="shared" si="2"/>
        <v>1.4294014539505608</v>
      </c>
      <c r="P10" s="71">
        <f t="shared" si="2"/>
        <v>1.4602341317688139</v>
      </c>
      <c r="Q10" s="71">
        <f t="shared" si="2"/>
        <v>1.4913456324855088</v>
      </c>
      <c r="R10" s="71">
        <f t="shared" si="2"/>
        <v>1.522737526295036</v>
      </c>
      <c r="S10" s="71">
        <f t="shared" si="2"/>
        <v>1.5544094667964459</v>
      </c>
      <c r="T10" s="71">
        <f t="shared" si="2"/>
        <v>1.5863607998866025</v>
      </c>
      <c r="U10" s="71">
        <f t="shared" si="2"/>
        <v>1.6193365023724913</v>
      </c>
      <c r="V10" s="71">
        <f t="shared" si="2"/>
        <v>1.652601823394436</v>
      </c>
      <c r="W10" s="71">
        <f t="shared" si="2"/>
        <v>1.6861562317713208</v>
      </c>
      <c r="X10" s="71">
        <f t="shared" si="2"/>
        <v>1.7200012695949634</v>
      </c>
      <c r="Y10" s="71">
        <f t="shared" si="2"/>
        <v>1.7541383701910085</v>
      </c>
      <c r="Z10" s="71">
        <f t="shared" si="2"/>
        <v>1.776554713739628</v>
      </c>
      <c r="AA10" s="71">
        <f t="shared" si="2"/>
        <v>1.800267940576749</v>
      </c>
      <c r="AB10" s="71">
        <f t="shared" si="2"/>
        <v>1.824005891485289</v>
      </c>
      <c r="AC10" s="71">
        <f t="shared" si="2"/>
        <v>1.8477696542813564</v>
      </c>
      <c r="AD10" s="71">
        <f t="shared" si="2"/>
        <v>1.8715575041706523</v>
      </c>
      <c r="AE10" s="71">
        <f t="shared" si="2"/>
        <v>1.8953727874704795</v>
      </c>
      <c r="AF10" s="71">
        <f t="shared" si="2"/>
        <v>1.9192163015854726</v>
      </c>
      <c r="AG10" s="71">
        <f t="shared" si="2"/>
        <v>1.9430832397818625</v>
      </c>
      <c r="AH10" s="71">
        <f t="shared" si="2"/>
        <v>1.9669791514545434</v>
      </c>
      <c r="AI10" s="71">
        <f t="shared" si="2"/>
        <v>1.9909008301296596</v>
      </c>
    </row>
    <row r="11" spans="1:36">
      <c r="A11" t="s">
        <v>393</v>
      </c>
      <c r="B11" s="71">
        <v>1</v>
      </c>
      <c r="C11" s="71">
        <f t="shared" si="1"/>
        <v>1.0182106543787481</v>
      </c>
      <c r="D11" s="71">
        <f t="shared" si="1"/>
        <v>1.0373763437197536</v>
      </c>
      <c r="E11" s="71">
        <f t="shared" ref="E11:AI11" si="3">E4/$B4</f>
        <v>1.0342315162435147</v>
      </c>
      <c r="F11" s="71">
        <f t="shared" si="3"/>
        <v>1.0309267470027397</v>
      </c>
      <c r="G11" s="71">
        <f t="shared" si="3"/>
        <v>1.0273616035898798</v>
      </c>
      <c r="H11" s="71">
        <f t="shared" si="3"/>
        <v>1.0234095274623809</v>
      </c>
      <c r="I11" s="71">
        <f t="shared" si="3"/>
        <v>1.0189659002659903</v>
      </c>
      <c r="J11" s="71">
        <f t="shared" si="3"/>
        <v>1.0138713492710678</v>
      </c>
      <c r="K11" s="71">
        <f t="shared" si="3"/>
        <v>1.0079944418382969</v>
      </c>
      <c r="L11" s="71">
        <f t="shared" si="3"/>
        <v>1.0013370544714355</v>
      </c>
      <c r="M11" s="71">
        <f t="shared" si="3"/>
        <v>0.99366436888464604</v>
      </c>
      <c r="N11" s="71">
        <f t="shared" si="3"/>
        <v>0.98459926489507865</v>
      </c>
      <c r="O11" s="71">
        <f t="shared" si="3"/>
        <v>0.97430439776968014</v>
      </c>
      <c r="P11" s="71">
        <f t="shared" si="3"/>
        <v>0.96132537381410621</v>
      </c>
      <c r="Q11" s="71">
        <f t="shared" si="3"/>
        <v>0.94770417981027022</v>
      </c>
      <c r="R11" s="71">
        <f t="shared" si="3"/>
        <v>0.93327692856482758</v>
      </c>
      <c r="S11" s="71">
        <f t="shared" si="3"/>
        <v>0.91734014503106742</v>
      </c>
      <c r="T11" s="71">
        <f t="shared" si="3"/>
        <v>0.90094016276637989</v>
      </c>
      <c r="U11" s="71">
        <f t="shared" si="3"/>
        <v>0.88507128468207807</v>
      </c>
      <c r="V11" s="71">
        <f t="shared" si="3"/>
        <v>0.86820108439598365</v>
      </c>
      <c r="W11" s="71">
        <f t="shared" si="3"/>
        <v>0.85028483588076909</v>
      </c>
      <c r="X11" s="71">
        <f t="shared" si="3"/>
        <v>0.83113149138953635</v>
      </c>
      <c r="Y11" s="71">
        <f t="shared" si="3"/>
        <v>0.81068548579576305</v>
      </c>
      <c r="Z11" s="71">
        <f t="shared" si="3"/>
        <v>0.78910932236537945</v>
      </c>
      <c r="AA11" s="71">
        <f t="shared" si="3"/>
        <v>0.76635270162839841</v>
      </c>
      <c r="AB11" s="71">
        <f t="shared" si="3"/>
        <v>0.74241515668474778</v>
      </c>
      <c r="AC11" s="71">
        <f t="shared" si="3"/>
        <v>0.71729804890489424</v>
      </c>
      <c r="AD11" s="71">
        <f t="shared" si="3"/>
        <v>0.69098473897611978</v>
      </c>
      <c r="AE11" s="71">
        <f t="shared" si="3"/>
        <v>0.66345986278488478</v>
      </c>
      <c r="AF11" s="71">
        <f t="shared" si="3"/>
        <v>0.634744518701708</v>
      </c>
      <c r="AG11" s="71">
        <f t="shared" si="3"/>
        <v>0.60485372326997289</v>
      </c>
      <c r="AH11" s="71">
        <f t="shared" si="3"/>
        <v>0.57378204684463752</v>
      </c>
      <c r="AI11" s="71">
        <f t="shared" si="3"/>
        <v>0.54148337534170077</v>
      </c>
    </row>
    <row r="12" spans="1:36">
      <c r="A12" t="s">
        <v>602</v>
      </c>
      <c r="B12" s="71">
        <v>1</v>
      </c>
      <c r="C12" s="71">
        <f t="shared" si="1"/>
        <v>1.0305160244868619</v>
      </c>
      <c r="D12" s="71">
        <f t="shared" si="1"/>
        <v>1.0643768974378625</v>
      </c>
      <c r="E12" s="71">
        <f t="shared" ref="E12:AI12" si="4">E5/$B5</f>
        <v>1.0773528152433731</v>
      </c>
      <c r="F12" s="71">
        <f t="shared" si="4"/>
        <v>1.0945215588168098</v>
      </c>
      <c r="G12" s="71">
        <f t="shared" si="4"/>
        <v>1.1092084616851765</v>
      </c>
      <c r="H12" s="71">
        <f t="shared" si="4"/>
        <v>1.1250101278867162</v>
      </c>
      <c r="I12" s="71">
        <f t="shared" si="4"/>
        <v>1.1401427132677138</v>
      </c>
      <c r="J12" s="71">
        <f t="shared" si="4"/>
        <v>1.1556722329280877</v>
      </c>
      <c r="K12" s="71">
        <f t="shared" si="4"/>
        <v>1.1699289951915708</v>
      </c>
      <c r="L12" s="71">
        <f t="shared" si="4"/>
        <v>1.1828951231960123</v>
      </c>
      <c r="M12" s="71">
        <f t="shared" si="4"/>
        <v>1.1953793780608584</v>
      </c>
      <c r="N12" s="71">
        <f t="shared" si="4"/>
        <v>1.2062448541851256</v>
      </c>
      <c r="O12" s="71">
        <f t="shared" si="4"/>
        <v>1.2160384889759104</v>
      </c>
      <c r="P12" s="71">
        <f t="shared" si="4"/>
        <v>1.223897933935242</v>
      </c>
      <c r="Q12" s="71">
        <f t="shared" si="4"/>
        <v>1.2298118756390071</v>
      </c>
      <c r="R12" s="71">
        <f t="shared" si="4"/>
        <v>1.2339941792659754</v>
      </c>
      <c r="S12" s="71">
        <f t="shared" si="4"/>
        <v>1.2359802794570209</v>
      </c>
      <c r="T12" s="71">
        <f t="shared" si="4"/>
        <v>1.2357645151709742</v>
      </c>
      <c r="U12" s="71">
        <f t="shared" si="4"/>
        <v>1.2353901267230214</v>
      </c>
      <c r="V12" s="71">
        <f t="shared" si="4"/>
        <v>1.2341741340457844</v>
      </c>
      <c r="W12" s="71">
        <f t="shared" si="4"/>
        <v>1.2321152990833852</v>
      </c>
      <c r="X12" s="71">
        <f t="shared" si="4"/>
        <v>1.2292123837799414</v>
      </c>
      <c r="Y12" s="71">
        <f t="shared" si="4"/>
        <v>1.2254641500795751</v>
      </c>
      <c r="Z12" s="71">
        <f t="shared" si="4"/>
        <v>1.2208693599264022</v>
      </c>
      <c r="AA12" s="71">
        <f t="shared" si="4"/>
        <v>1.2154267752645465</v>
      </c>
      <c r="AB12" s="71">
        <f t="shared" si="4"/>
        <v>1.2091351580381238</v>
      </c>
      <c r="AC12" s="71">
        <f t="shared" si="4"/>
        <v>1.2019932701912579</v>
      </c>
      <c r="AD12" s="71">
        <f t="shared" si="4"/>
        <v>1.193999873668065</v>
      </c>
      <c r="AE12" s="71">
        <f t="shared" si="4"/>
        <v>1.1851537304126689</v>
      </c>
      <c r="AF12" s="71">
        <f t="shared" si="4"/>
        <v>1.1754536023691851</v>
      </c>
      <c r="AG12" s="71">
        <f t="shared" si="4"/>
        <v>1.1648982514817339</v>
      </c>
      <c r="AH12" s="71">
        <f t="shared" si="4"/>
        <v>1.1534864396944366</v>
      </c>
      <c r="AI12" s="71">
        <f t="shared" si="4"/>
        <v>1.1412169289514142</v>
      </c>
    </row>
    <row r="13" spans="1:36">
      <c r="A13" t="s">
        <v>603</v>
      </c>
      <c r="B13" s="71">
        <v>1</v>
      </c>
      <c r="C13" s="71">
        <f t="shared" si="1"/>
        <v>1.0515876554307446</v>
      </c>
      <c r="D13" s="71">
        <f t="shared" si="1"/>
        <v>1.1033963096208563</v>
      </c>
      <c r="E13" s="71">
        <f t="shared" ref="E13:AI13" si="5">E6/$B6</f>
        <v>1.1557366424087396</v>
      </c>
      <c r="F13" s="71">
        <f t="shared" si="5"/>
        <v>1.1961732166488286</v>
      </c>
      <c r="G13" s="71">
        <f t="shared" si="5"/>
        <v>1.2361286067070691</v>
      </c>
      <c r="H13" s="71">
        <f t="shared" si="5"/>
        <v>1.2751655917257352</v>
      </c>
      <c r="I13" s="71">
        <f t="shared" si="5"/>
        <v>1.3132806958299204</v>
      </c>
      <c r="J13" s="71">
        <f t="shared" si="5"/>
        <v>1.3562356532270561</v>
      </c>
      <c r="K13" s="71">
        <f t="shared" si="5"/>
        <v>1.3975822069367914</v>
      </c>
      <c r="L13" s="71">
        <f t="shared" si="5"/>
        <v>1.4402922809536929</v>
      </c>
      <c r="M13" s="71">
        <f t="shared" si="5"/>
        <v>1.481070620106071</v>
      </c>
      <c r="N13" s="71">
        <f t="shared" si="5"/>
        <v>1.5201547251738567</v>
      </c>
      <c r="O13" s="71">
        <f t="shared" si="5"/>
        <v>1.5575610508615458</v>
      </c>
      <c r="P13" s="71">
        <f t="shared" si="5"/>
        <v>1.5933058781588272</v>
      </c>
      <c r="Q13" s="71">
        <f t="shared" si="5"/>
        <v>1.6350270714263291</v>
      </c>
      <c r="R13" s="71">
        <f t="shared" si="5"/>
        <v>1.6741323001346107</v>
      </c>
      <c r="S13" s="71">
        <f t="shared" si="5"/>
        <v>1.7106686629459564</v>
      </c>
      <c r="T13" s="71">
        <f t="shared" si="5"/>
        <v>1.7446830913347222</v>
      </c>
      <c r="U13" s="71">
        <f t="shared" si="5"/>
        <v>1.7762223495873048</v>
      </c>
      <c r="V13" s="71">
        <f t="shared" si="5"/>
        <v>1.811201580577418</v>
      </c>
      <c r="W13" s="71">
        <f t="shared" si="5"/>
        <v>1.8428129729436802</v>
      </c>
      <c r="X13" s="71">
        <f t="shared" si="5"/>
        <v>1.871136789058151</v>
      </c>
      <c r="Y13" s="71">
        <f t="shared" si="5"/>
        <v>1.8962531241049378</v>
      </c>
      <c r="Z13" s="71">
        <f t="shared" si="5"/>
        <v>1.9182419060802109</v>
      </c>
      <c r="AA13" s="71">
        <f t="shared" si="5"/>
        <v>1.9447221321159807</v>
      </c>
      <c r="AB13" s="71">
        <f t="shared" si="5"/>
        <v>1.9663638316515009</v>
      </c>
      <c r="AC13" s="71">
        <f t="shared" si="5"/>
        <v>1.9833195343719168</v>
      </c>
      <c r="AD13" s="71">
        <f t="shared" si="5"/>
        <v>1.9957416027744233</v>
      </c>
      <c r="AE13" s="71">
        <f t="shared" si="5"/>
        <v>2.0037822321682759</v>
      </c>
      <c r="AF13" s="71">
        <f t="shared" si="5"/>
        <v>2.0075934506747837</v>
      </c>
      <c r="AG13" s="71">
        <f t="shared" si="5"/>
        <v>2.0073271192273054</v>
      </c>
      <c r="AH13" s="71">
        <f t="shared" si="5"/>
        <v>2.0031349315712599</v>
      </c>
      <c r="AI13" s="71">
        <f t="shared" si="5"/>
        <v>1.9951684142641235</v>
      </c>
    </row>
    <row r="14" spans="1:36">
      <c r="A14" t="s">
        <v>604</v>
      </c>
      <c r="B14" s="71">
        <v>1</v>
      </c>
      <c r="C14" s="71">
        <v>1</v>
      </c>
      <c r="D14" s="71">
        <v>1</v>
      </c>
      <c r="E14" s="71">
        <v>1</v>
      </c>
      <c r="F14" s="71">
        <v>1</v>
      </c>
      <c r="G14" s="71">
        <v>1</v>
      </c>
      <c r="H14" s="71">
        <v>1</v>
      </c>
      <c r="I14" s="71">
        <v>1</v>
      </c>
      <c r="J14" s="71">
        <v>1</v>
      </c>
      <c r="K14" s="71">
        <v>1</v>
      </c>
      <c r="L14" s="71">
        <v>1</v>
      </c>
      <c r="M14" s="71">
        <v>1</v>
      </c>
      <c r="N14" s="71">
        <v>1</v>
      </c>
      <c r="O14" s="71">
        <v>1</v>
      </c>
      <c r="P14" s="71">
        <v>1</v>
      </c>
      <c r="Q14" s="71">
        <v>1</v>
      </c>
      <c r="R14" s="71">
        <v>1</v>
      </c>
      <c r="S14" s="71">
        <v>1</v>
      </c>
      <c r="T14" s="71">
        <v>1</v>
      </c>
      <c r="U14" s="71">
        <v>1</v>
      </c>
      <c r="V14" s="71">
        <v>1</v>
      </c>
      <c r="W14" s="71">
        <v>1</v>
      </c>
      <c r="X14" s="71">
        <v>1</v>
      </c>
      <c r="Y14" s="71">
        <v>1</v>
      </c>
      <c r="Z14" s="71">
        <v>1</v>
      </c>
      <c r="AA14" s="71">
        <v>1</v>
      </c>
      <c r="AB14" s="71">
        <v>1</v>
      </c>
      <c r="AC14" s="71">
        <v>1</v>
      </c>
      <c r="AD14" s="71">
        <v>1</v>
      </c>
      <c r="AE14" s="71">
        <v>1</v>
      </c>
      <c r="AF14" s="71">
        <v>1</v>
      </c>
      <c r="AG14" s="71">
        <v>1</v>
      </c>
      <c r="AH14" s="71">
        <v>1</v>
      </c>
      <c r="AI14" s="71">
        <v>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
  <sheetViews>
    <sheetView workbookViewId="0">
      <selection activeCell="M21" sqref="M21"/>
    </sheetView>
  </sheetViews>
  <sheetFormatPr defaultRowHeight="15"/>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workbookViewId="0">
      <selection activeCell="A10" sqref="A10:H67"/>
    </sheetView>
  </sheetViews>
  <sheetFormatPr defaultRowHeight="15"/>
  <cols>
    <col min="1" max="1" width="8" style="104" customWidth="1"/>
    <col min="2" max="2" width="17.42578125" style="104" customWidth="1"/>
    <col min="3" max="16384" width="9.140625" style="104"/>
  </cols>
  <sheetData>
    <row r="1" spans="1:8">
      <c r="A1" s="104" t="s">
        <v>859</v>
      </c>
      <c r="B1" s="104" t="s">
        <v>860</v>
      </c>
      <c r="H1" s="104" t="s">
        <v>861</v>
      </c>
    </row>
    <row r="2" spans="1:8">
      <c r="A2" s="104">
        <v>1</v>
      </c>
      <c r="B2" s="104" t="s">
        <v>851</v>
      </c>
      <c r="C2" s="104" t="s">
        <v>800</v>
      </c>
      <c r="D2" s="104" t="s">
        <v>802</v>
      </c>
      <c r="E2" s="104" t="s">
        <v>137</v>
      </c>
    </row>
    <row r="3" spans="1:8">
      <c r="A3" s="104">
        <f>A2+1</f>
        <v>2</v>
      </c>
      <c r="B3" s="104" t="s">
        <v>852</v>
      </c>
      <c r="C3" s="104" t="s">
        <v>803</v>
      </c>
      <c r="D3" s="104" t="s">
        <v>804</v>
      </c>
    </row>
    <row r="4" spans="1:8">
      <c r="A4" s="104">
        <f t="shared" ref="A4:A58" si="0">A3+1</f>
        <v>3</v>
      </c>
      <c r="B4" s="104" t="s">
        <v>852</v>
      </c>
      <c r="C4" s="104" t="s">
        <v>803</v>
      </c>
      <c r="D4" s="104" t="s">
        <v>802</v>
      </c>
    </row>
    <row r="5" spans="1:8">
      <c r="A5" s="104">
        <f t="shared" si="0"/>
        <v>4</v>
      </c>
      <c r="B5" s="104" t="s">
        <v>852</v>
      </c>
      <c r="C5" s="104" t="s">
        <v>803</v>
      </c>
      <c r="D5" s="104" t="s">
        <v>805</v>
      </c>
    </row>
    <row r="6" spans="1:8">
      <c r="A6" s="104">
        <f t="shared" si="0"/>
        <v>5</v>
      </c>
      <c r="B6" s="104" t="s">
        <v>852</v>
      </c>
      <c r="C6" s="104" t="s">
        <v>806</v>
      </c>
      <c r="D6" s="104" t="s">
        <v>804</v>
      </c>
    </row>
    <row r="7" spans="1:8">
      <c r="A7" s="104">
        <f t="shared" si="0"/>
        <v>6</v>
      </c>
      <c r="B7" s="104" t="s">
        <v>852</v>
      </c>
      <c r="C7" s="104" t="s">
        <v>806</v>
      </c>
      <c r="D7" s="104" t="s">
        <v>802</v>
      </c>
    </row>
    <row r="8" spans="1:8">
      <c r="A8" s="104">
        <f t="shared" si="0"/>
        <v>7</v>
      </c>
      <c r="B8" s="104" t="s">
        <v>852</v>
      </c>
      <c r="C8" s="104" t="s">
        <v>806</v>
      </c>
      <c r="D8" s="104" t="s">
        <v>805</v>
      </c>
    </row>
    <row r="9" spans="1:8">
      <c r="A9" s="104">
        <f t="shared" si="0"/>
        <v>8</v>
      </c>
      <c r="B9" s="104" t="s">
        <v>852</v>
      </c>
      <c r="C9" s="104" t="s">
        <v>807</v>
      </c>
      <c r="D9" s="104" t="s">
        <v>804</v>
      </c>
    </row>
    <row r="10" spans="1:8">
      <c r="A10" s="104">
        <f t="shared" si="0"/>
        <v>9</v>
      </c>
      <c r="B10" s="104" t="s">
        <v>852</v>
      </c>
      <c r="C10" s="104" t="s">
        <v>807</v>
      </c>
      <c r="D10" s="104" t="s">
        <v>802</v>
      </c>
    </row>
    <row r="11" spans="1:8">
      <c r="A11" s="104">
        <f t="shared" si="0"/>
        <v>10</v>
      </c>
      <c r="B11" s="104" t="s">
        <v>852</v>
      </c>
      <c r="C11" s="104" t="s">
        <v>807</v>
      </c>
      <c r="D11" s="104" t="s">
        <v>805</v>
      </c>
    </row>
    <row r="12" spans="1:8">
      <c r="A12" s="104">
        <f t="shared" si="0"/>
        <v>11</v>
      </c>
      <c r="B12" s="104" t="s">
        <v>853</v>
      </c>
      <c r="C12" s="104" t="s">
        <v>808</v>
      </c>
      <c r="D12" s="104" t="s">
        <v>804</v>
      </c>
    </row>
    <row r="13" spans="1:8">
      <c r="A13" s="104">
        <f t="shared" si="0"/>
        <v>12</v>
      </c>
      <c r="B13" s="104" t="s">
        <v>853</v>
      </c>
      <c r="C13" s="104" t="s">
        <v>808</v>
      </c>
      <c r="D13" s="104" t="s">
        <v>802</v>
      </c>
    </row>
    <row r="14" spans="1:8">
      <c r="A14" s="104">
        <f t="shared" si="0"/>
        <v>13</v>
      </c>
      <c r="B14" s="104" t="s">
        <v>853</v>
      </c>
      <c r="C14" s="104" t="s">
        <v>809</v>
      </c>
      <c r="D14" s="104" t="s">
        <v>804</v>
      </c>
    </row>
    <row r="15" spans="1:8">
      <c r="A15" s="104">
        <f t="shared" si="0"/>
        <v>14</v>
      </c>
      <c r="B15" s="104" t="s">
        <v>853</v>
      </c>
      <c r="C15" s="104" t="s">
        <v>809</v>
      </c>
      <c r="D15" s="104" t="s">
        <v>802</v>
      </c>
    </row>
    <row r="16" spans="1:8">
      <c r="A16" s="104">
        <f t="shared" si="0"/>
        <v>15</v>
      </c>
      <c r="B16" s="104" t="s">
        <v>853</v>
      </c>
      <c r="C16" s="104" t="s">
        <v>810</v>
      </c>
      <c r="D16" s="104" t="s">
        <v>804</v>
      </c>
    </row>
    <row r="17" spans="1:5">
      <c r="A17" s="104">
        <f t="shared" si="0"/>
        <v>16</v>
      </c>
      <c r="B17" s="104" t="s">
        <v>852</v>
      </c>
      <c r="C17" s="104" t="s">
        <v>811</v>
      </c>
      <c r="D17" s="104" t="s">
        <v>804</v>
      </c>
    </row>
    <row r="18" spans="1:5">
      <c r="A18" s="104">
        <f t="shared" si="0"/>
        <v>17</v>
      </c>
      <c r="B18" s="104" t="s">
        <v>852</v>
      </c>
      <c r="C18" s="104" t="s">
        <v>811</v>
      </c>
      <c r="D18" s="104" t="s">
        <v>802</v>
      </c>
    </row>
    <row r="19" spans="1:5">
      <c r="A19" s="104">
        <f t="shared" si="0"/>
        <v>18</v>
      </c>
      <c r="B19" s="104" t="s">
        <v>852</v>
      </c>
      <c r="C19" s="104" t="s">
        <v>811</v>
      </c>
      <c r="D19" s="104" t="s">
        <v>805</v>
      </c>
    </row>
    <row r="20" spans="1:5">
      <c r="A20" s="104">
        <f t="shared" si="0"/>
        <v>19</v>
      </c>
      <c r="C20" s="104" t="s">
        <v>812</v>
      </c>
      <c r="D20" s="104" t="s">
        <v>804</v>
      </c>
      <c r="E20" s="104" t="s">
        <v>854</v>
      </c>
    </row>
    <row r="21" spans="1:5">
      <c r="A21" s="104">
        <f t="shared" si="0"/>
        <v>20</v>
      </c>
      <c r="C21" s="104" t="s">
        <v>812</v>
      </c>
      <c r="D21" s="104" t="s">
        <v>802</v>
      </c>
      <c r="E21" s="104" t="s">
        <v>854</v>
      </c>
    </row>
    <row r="22" spans="1:5">
      <c r="A22" s="104">
        <f t="shared" si="0"/>
        <v>21</v>
      </c>
      <c r="B22" s="104" t="s">
        <v>851</v>
      </c>
      <c r="C22" s="104" t="s">
        <v>813</v>
      </c>
      <c r="D22" s="104" t="s">
        <v>802</v>
      </c>
    </row>
    <row r="23" spans="1:5">
      <c r="A23" s="104">
        <f t="shared" si="0"/>
        <v>22</v>
      </c>
      <c r="B23" s="104" t="s">
        <v>851</v>
      </c>
      <c r="C23" s="104" t="s">
        <v>814</v>
      </c>
      <c r="D23" s="104" t="s">
        <v>804</v>
      </c>
    </row>
    <row r="24" spans="1:5">
      <c r="A24" s="104">
        <f t="shared" si="0"/>
        <v>23</v>
      </c>
      <c r="B24" s="104" t="s">
        <v>851</v>
      </c>
      <c r="C24" s="104" t="s">
        <v>815</v>
      </c>
      <c r="D24" s="104" t="s">
        <v>802</v>
      </c>
    </row>
    <row r="25" spans="1:5">
      <c r="A25" s="104">
        <f t="shared" si="0"/>
        <v>24</v>
      </c>
      <c r="B25" s="104" t="s">
        <v>851</v>
      </c>
      <c r="C25" s="104" t="s">
        <v>816</v>
      </c>
      <c r="D25" s="104" t="s">
        <v>804</v>
      </c>
    </row>
    <row r="26" spans="1:5">
      <c r="A26" s="104">
        <f t="shared" si="0"/>
        <v>25</v>
      </c>
      <c r="B26" s="104" t="s">
        <v>851</v>
      </c>
      <c r="C26" s="104" t="s">
        <v>816</v>
      </c>
      <c r="D26" s="104" t="s">
        <v>802</v>
      </c>
    </row>
    <row r="27" spans="1:5">
      <c r="A27" s="104">
        <f t="shared" si="0"/>
        <v>26</v>
      </c>
      <c r="B27" s="104" t="s">
        <v>853</v>
      </c>
      <c r="C27" s="104" t="s">
        <v>817</v>
      </c>
      <c r="D27" s="104" t="s">
        <v>802</v>
      </c>
    </row>
    <row r="28" spans="1:5">
      <c r="A28" s="104">
        <f t="shared" si="0"/>
        <v>27</v>
      </c>
      <c r="B28" s="104" t="s">
        <v>853</v>
      </c>
      <c r="C28" s="104" t="s">
        <v>818</v>
      </c>
      <c r="D28" s="104" t="s">
        <v>802</v>
      </c>
    </row>
    <row r="29" spans="1:5">
      <c r="A29" s="104">
        <f t="shared" si="0"/>
        <v>28</v>
      </c>
      <c r="B29" s="104" t="s">
        <v>853</v>
      </c>
      <c r="C29" s="104" t="s">
        <v>819</v>
      </c>
      <c r="D29" s="104" t="s">
        <v>802</v>
      </c>
    </row>
    <row r="30" spans="1:5">
      <c r="A30" s="104">
        <f t="shared" si="0"/>
        <v>29</v>
      </c>
      <c r="B30" s="104" t="s">
        <v>853</v>
      </c>
      <c r="C30" s="104" t="s">
        <v>820</v>
      </c>
      <c r="D30" s="104" t="s">
        <v>802</v>
      </c>
    </row>
    <row r="31" spans="1:5">
      <c r="A31" s="104">
        <f t="shared" si="0"/>
        <v>30</v>
      </c>
      <c r="B31" s="104" t="s">
        <v>853</v>
      </c>
      <c r="C31" s="104" t="s">
        <v>821</v>
      </c>
      <c r="D31" s="104" t="s">
        <v>802</v>
      </c>
    </row>
    <row r="32" spans="1:5">
      <c r="A32" s="104">
        <f t="shared" si="0"/>
        <v>31</v>
      </c>
      <c r="B32" s="104" t="s">
        <v>853</v>
      </c>
      <c r="C32" s="104" t="s">
        <v>822</v>
      </c>
      <c r="D32" s="104" t="s">
        <v>802</v>
      </c>
    </row>
    <row r="33" spans="1:4">
      <c r="A33" s="104">
        <f t="shared" si="0"/>
        <v>32</v>
      </c>
      <c r="B33" s="104" t="s">
        <v>853</v>
      </c>
      <c r="C33" s="104" t="s">
        <v>823</v>
      </c>
      <c r="D33" s="104" t="s">
        <v>802</v>
      </c>
    </row>
    <row r="34" spans="1:4">
      <c r="A34" s="104">
        <f t="shared" si="0"/>
        <v>33</v>
      </c>
      <c r="B34" s="104" t="s">
        <v>853</v>
      </c>
      <c r="C34" s="104" t="s">
        <v>824</v>
      </c>
      <c r="D34" s="104" t="s">
        <v>802</v>
      </c>
    </row>
    <row r="35" spans="1:4">
      <c r="A35" s="104">
        <f t="shared" si="0"/>
        <v>34</v>
      </c>
      <c r="B35" s="104" t="s">
        <v>853</v>
      </c>
      <c r="C35" s="104" t="s">
        <v>825</v>
      </c>
      <c r="D35" s="104" t="s">
        <v>802</v>
      </c>
    </row>
    <row r="36" spans="1:4">
      <c r="A36" s="104">
        <f t="shared" si="0"/>
        <v>35</v>
      </c>
      <c r="B36" s="104" t="s">
        <v>853</v>
      </c>
      <c r="C36" s="104" t="s">
        <v>826</v>
      </c>
      <c r="D36" s="104" t="s">
        <v>802</v>
      </c>
    </row>
    <row r="37" spans="1:4">
      <c r="A37" s="104">
        <f t="shared" si="0"/>
        <v>36</v>
      </c>
      <c r="B37" s="104" t="s">
        <v>853</v>
      </c>
      <c r="C37" s="104" t="s">
        <v>827</v>
      </c>
      <c r="D37" s="104" t="s">
        <v>802</v>
      </c>
    </row>
    <row r="38" spans="1:4">
      <c r="A38" s="104">
        <f t="shared" si="0"/>
        <v>37</v>
      </c>
      <c r="B38" s="104" t="s">
        <v>853</v>
      </c>
      <c r="C38" s="104" t="s">
        <v>828</v>
      </c>
      <c r="D38" s="104" t="s">
        <v>804</v>
      </c>
    </row>
    <row r="39" spans="1:4">
      <c r="A39" s="104">
        <f t="shared" si="0"/>
        <v>38</v>
      </c>
      <c r="B39" s="104" t="s">
        <v>855</v>
      </c>
      <c r="C39" s="104" t="s">
        <v>829</v>
      </c>
      <c r="D39" s="104" t="s">
        <v>802</v>
      </c>
    </row>
    <row r="40" spans="1:4">
      <c r="A40" s="104">
        <f t="shared" si="0"/>
        <v>39</v>
      </c>
      <c r="B40" s="104" t="s">
        <v>855</v>
      </c>
      <c r="C40" s="104" t="s">
        <v>830</v>
      </c>
      <c r="D40" s="104" t="s">
        <v>802</v>
      </c>
    </row>
    <row r="41" spans="1:4">
      <c r="A41" s="104">
        <f t="shared" si="0"/>
        <v>40</v>
      </c>
      <c r="B41" s="104" t="s">
        <v>855</v>
      </c>
      <c r="C41" s="104" t="s">
        <v>831</v>
      </c>
      <c r="D41" s="104" t="s">
        <v>802</v>
      </c>
    </row>
    <row r="42" spans="1:4">
      <c r="A42" s="104">
        <f t="shared" si="0"/>
        <v>41</v>
      </c>
      <c r="B42" s="104" t="s">
        <v>855</v>
      </c>
      <c r="C42" s="104" t="s">
        <v>832</v>
      </c>
      <c r="D42" s="104" t="s">
        <v>802</v>
      </c>
    </row>
    <row r="43" spans="1:4">
      <c r="A43" s="104">
        <f t="shared" si="0"/>
        <v>42</v>
      </c>
      <c r="B43" s="104" t="s">
        <v>855</v>
      </c>
      <c r="C43" s="104" t="s">
        <v>833</v>
      </c>
      <c r="D43" s="104" t="s">
        <v>802</v>
      </c>
    </row>
    <row r="44" spans="1:4">
      <c r="A44" s="104">
        <f t="shared" si="0"/>
        <v>43</v>
      </c>
      <c r="B44" s="104" t="s">
        <v>855</v>
      </c>
      <c r="C44" s="104" t="s">
        <v>834</v>
      </c>
      <c r="D44" s="104" t="s">
        <v>802</v>
      </c>
    </row>
    <row r="45" spans="1:4">
      <c r="A45" s="104">
        <f t="shared" si="0"/>
        <v>44</v>
      </c>
      <c r="B45" s="104" t="s">
        <v>855</v>
      </c>
      <c r="C45" s="104" t="s">
        <v>835</v>
      </c>
      <c r="D45" s="104" t="s">
        <v>802</v>
      </c>
    </row>
    <row r="46" spans="1:4">
      <c r="A46" s="104">
        <f t="shared" si="0"/>
        <v>45</v>
      </c>
      <c r="B46" s="104" t="s">
        <v>855</v>
      </c>
      <c r="C46" s="104" t="s">
        <v>836</v>
      </c>
      <c r="D46" s="104" t="s">
        <v>802</v>
      </c>
    </row>
    <row r="47" spans="1:4">
      <c r="A47" s="104">
        <f t="shared" si="0"/>
        <v>46</v>
      </c>
      <c r="B47" s="104" t="s">
        <v>855</v>
      </c>
      <c r="C47" s="104" t="s">
        <v>837</v>
      </c>
      <c r="D47" s="104" t="s">
        <v>802</v>
      </c>
    </row>
    <row r="48" spans="1:4">
      <c r="A48" s="104">
        <f t="shared" si="0"/>
        <v>47</v>
      </c>
      <c r="B48" s="104" t="s">
        <v>855</v>
      </c>
      <c r="C48" s="104" t="s">
        <v>838</v>
      </c>
      <c r="D48" s="104" t="s">
        <v>802</v>
      </c>
    </row>
    <row r="49" spans="1:4">
      <c r="A49" s="104">
        <f t="shared" si="0"/>
        <v>48</v>
      </c>
      <c r="B49" s="104" t="s">
        <v>855</v>
      </c>
      <c r="C49" s="104" t="s">
        <v>839</v>
      </c>
      <c r="D49" s="104" t="s">
        <v>802</v>
      </c>
    </row>
    <row r="50" spans="1:4">
      <c r="A50" s="104">
        <f t="shared" si="0"/>
        <v>49</v>
      </c>
      <c r="B50" s="104" t="s">
        <v>855</v>
      </c>
      <c r="C50" s="104" t="s">
        <v>840</v>
      </c>
      <c r="D50" s="104" t="s">
        <v>802</v>
      </c>
    </row>
    <row r="51" spans="1:4">
      <c r="A51" s="104">
        <f t="shared" si="0"/>
        <v>50</v>
      </c>
      <c r="B51" s="104" t="s">
        <v>855</v>
      </c>
      <c r="C51" s="104" t="s">
        <v>840</v>
      </c>
      <c r="D51" s="104" t="s">
        <v>841</v>
      </c>
    </row>
    <row r="52" spans="1:4">
      <c r="A52" s="104">
        <f t="shared" si="0"/>
        <v>51</v>
      </c>
      <c r="B52" s="104" t="s">
        <v>855</v>
      </c>
      <c r="C52" s="104" t="s">
        <v>842</v>
      </c>
      <c r="D52" s="104" t="s">
        <v>802</v>
      </c>
    </row>
    <row r="53" spans="1:4">
      <c r="A53" s="104">
        <f t="shared" si="0"/>
        <v>52</v>
      </c>
      <c r="B53" s="104" t="s">
        <v>855</v>
      </c>
      <c r="C53" s="104" t="s">
        <v>843</v>
      </c>
      <c r="D53" s="104" t="s">
        <v>802</v>
      </c>
    </row>
    <row r="54" spans="1:4">
      <c r="A54" s="104">
        <f t="shared" si="0"/>
        <v>53</v>
      </c>
      <c r="B54" s="104" t="s">
        <v>855</v>
      </c>
      <c r="C54" s="104" t="s">
        <v>844</v>
      </c>
      <c r="D54" s="104" t="s">
        <v>802</v>
      </c>
    </row>
    <row r="55" spans="1:4">
      <c r="A55" s="104">
        <f t="shared" si="0"/>
        <v>54</v>
      </c>
      <c r="B55" s="104" t="s">
        <v>855</v>
      </c>
      <c r="C55" s="104" t="s">
        <v>845</v>
      </c>
      <c r="D55" s="104" t="s">
        <v>804</v>
      </c>
    </row>
    <row r="56" spans="1:4">
      <c r="A56" s="104">
        <f t="shared" si="0"/>
        <v>55</v>
      </c>
      <c r="B56" s="104" t="s">
        <v>851</v>
      </c>
      <c r="C56" s="104" t="s">
        <v>846</v>
      </c>
      <c r="D56" s="104" t="s">
        <v>804</v>
      </c>
    </row>
    <row r="57" spans="1:4">
      <c r="A57" s="104">
        <f t="shared" si="0"/>
        <v>56</v>
      </c>
      <c r="B57" s="104" t="s">
        <v>851</v>
      </c>
      <c r="C57" s="104" t="s">
        <v>846</v>
      </c>
      <c r="D57" s="104" t="s">
        <v>802</v>
      </c>
    </row>
    <row r="58" spans="1:4">
      <c r="A58" s="104">
        <f t="shared" si="0"/>
        <v>57</v>
      </c>
      <c r="B58" s="104" t="s">
        <v>851</v>
      </c>
      <c r="C58" s="104" t="s">
        <v>846</v>
      </c>
      <c r="D58" s="104" t="s">
        <v>841</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workbookViewId="0">
      <selection activeCell="J18" sqref="J18"/>
    </sheetView>
  </sheetViews>
  <sheetFormatPr defaultRowHeight="15"/>
  <cols>
    <col min="1" max="16384" width="9.140625" style="104"/>
  </cols>
  <sheetData>
    <row r="1" spans="1:8">
      <c r="A1" s="104" t="str">
        <f>'EMFAC2017-EI-2011Class-Statewid'!A10</f>
        <v>Statewide</v>
      </c>
      <c r="B1" s="104">
        <f>'EMFAC2017-EI-2011Class-Statewid'!B10</f>
        <v>2018</v>
      </c>
      <c r="C1" s="104" t="str">
        <f>'EMFAC2017-EI-2011Class-Statewid'!C10</f>
        <v>All Other Buses</v>
      </c>
      <c r="D1" s="104" t="str">
        <f>'EMFAC2017-EI-2011Class-Statewid'!D10</f>
        <v>Aggregated</v>
      </c>
      <c r="E1" s="104" t="str">
        <f>'EMFAC2017-EI-2011Class-Statewid'!E10</f>
        <v>Aggregated</v>
      </c>
      <c r="F1" s="104" t="str">
        <f>'EMFAC2017-EI-2011Class-Statewid'!F10</f>
        <v>DSL</v>
      </c>
      <c r="G1" s="104">
        <f>'EMFAC2017-EI-2011Class-Statewid'!G10</f>
        <v>8625.51883560637</v>
      </c>
      <c r="H1" s="104">
        <f>'EMFAC2017-EI-2011Class-Statewid'!H10</f>
        <v>488693.94913857803</v>
      </c>
    </row>
    <row r="2" spans="1:8">
      <c r="A2" s="104" t="str">
        <f>'EMFAC2017-EI-2011Class-Statewid'!A11</f>
        <v>Statewide</v>
      </c>
      <c r="B2" s="104">
        <f>'EMFAC2017-EI-2011Class-Statewid'!B11</f>
        <v>2018</v>
      </c>
      <c r="C2" s="104" t="str">
        <f>'EMFAC2017-EI-2011Class-Statewid'!C11</f>
        <v>LDA</v>
      </c>
      <c r="D2" s="104" t="str">
        <f>'EMFAC2017-EI-2011Class-Statewid'!D11</f>
        <v>Aggregated</v>
      </c>
      <c r="E2" s="104" t="str">
        <f>'EMFAC2017-EI-2011Class-Statewid'!E11</f>
        <v>Aggregated</v>
      </c>
      <c r="F2" s="104" t="str">
        <f>'EMFAC2017-EI-2011Class-Statewid'!F11</f>
        <v>GAS</v>
      </c>
      <c r="G2" s="104">
        <f>'EMFAC2017-EI-2011Class-Statewid'!G11</f>
        <v>14357638.9277598</v>
      </c>
      <c r="H2" s="104">
        <f>'EMFAC2017-EI-2011Class-Statewid'!H11</f>
        <v>568004075.66267097</v>
      </c>
    </row>
    <row r="3" spans="1:8">
      <c r="A3" s="104" t="str">
        <f>'EMFAC2017-EI-2011Class-Statewid'!A12</f>
        <v>Statewide</v>
      </c>
      <c r="B3" s="104">
        <f>'EMFAC2017-EI-2011Class-Statewid'!B12</f>
        <v>2018</v>
      </c>
      <c r="C3" s="104" t="str">
        <f>'EMFAC2017-EI-2011Class-Statewid'!C12</f>
        <v>LDA</v>
      </c>
      <c r="D3" s="104" t="str">
        <f>'EMFAC2017-EI-2011Class-Statewid'!D12</f>
        <v>Aggregated</v>
      </c>
      <c r="E3" s="104" t="str">
        <f>'EMFAC2017-EI-2011Class-Statewid'!E12</f>
        <v>Aggregated</v>
      </c>
      <c r="F3" s="104" t="str">
        <f>'EMFAC2017-EI-2011Class-Statewid'!F12</f>
        <v>DSL</v>
      </c>
      <c r="G3" s="104">
        <f>'EMFAC2017-EI-2011Class-Statewid'!G12</f>
        <v>122307.276349088</v>
      </c>
      <c r="H3" s="104">
        <f>'EMFAC2017-EI-2011Class-Statewid'!H12</f>
        <v>4906686.67060016</v>
      </c>
    </row>
    <row r="4" spans="1:8">
      <c r="A4" s="104" t="str">
        <f>'EMFAC2017-EI-2011Class-Statewid'!A13</f>
        <v>Statewide</v>
      </c>
      <c r="B4" s="104">
        <f>'EMFAC2017-EI-2011Class-Statewid'!B13</f>
        <v>2018</v>
      </c>
      <c r="C4" s="104" t="str">
        <f>'EMFAC2017-EI-2011Class-Statewid'!C13</f>
        <v>LDA</v>
      </c>
      <c r="D4" s="104" t="str">
        <f>'EMFAC2017-EI-2011Class-Statewid'!D13</f>
        <v>Aggregated</v>
      </c>
      <c r="E4" s="104" t="str">
        <f>'EMFAC2017-EI-2011Class-Statewid'!E13</f>
        <v>Aggregated</v>
      </c>
      <c r="F4" s="104" t="str">
        <f>'EMFAC2017-EI-2011Class-Statewid'!F13</f>
        <v>ELEC</v>
      </c>
      <c r="G4" s="104">
        <f>'EMFAC2017-EI-2011Class-Statewid'!G13</f>
        <v>168369.527158318</v>
      </c>
      <c r="H4" s="104">
        <f>'EMFAC2017-EI-2011Class-Statewid'!H13</f>
        <v>6338712.8153238203</v>
      </c>
    </row>
    <row r="5" spans="1:8">
      <c r="A5" s="104" t="str">
        <f>'EMFAC2017-EI-2011Class-Statewid'!A14</f>
        <v>Statewide</v>
      </c>
      <c r="B5" s="104">
        <f>'EMFAC2017-EI-2011Class-Statewid'!B14</f>
        <v>2018</v>
      </c>
      <c r="C5" s="104" t="str">
        <f>'EMFAC2017-EI-2011Class-Statewid'!C14</f>
        <v>LDT1</v>
      </c>
      <c r="D5" s="104" t="str">
        <f>'EMFAC2017-EI-2011Class-Statewid'!D14</f>
        <v>Aggregated</v>
      </c>
      <c r="E5" s="104" t="str">
        <f>'EMFAC2017-EI-2011Class-Statewid'!E14</f>
        <v>Aggregated</v>
      </c>
      <c r="F5" s="104" t="str">
        <f>'EMFAC2017-EI-2011Class-Statewid'!F14</f>
        <v>GAS</v>
      </c>
      <c r="G5" s="104">
        <f>'EMFAC2017-EI-2011Class-Statewid'!G14</f>
        <v>1615298.42816806</v>
      </c>
      <c r="H5" s="104">
        <f>'EMFAC2017-EI-2011Class-Statewid'!H14</f>
        <v>58702867.095653497</v>
      </c>
    </row>
    <row r="6" spans="1:8">
      <c r="A6" s="104" t="str">
        <f>'EMFAC2017-EI-2011Class-Statewid'!A15</f>
        <v>Statewide</v>
      </c>
      <c r="B6" s="104">
        <f>'EMFAC2017-EI-2011Class-Statewid'!B15</f>
        <v>2018</v>
      </c>
      <c r="C6" s="104" t="str">
        <f>'EMFAC2017-EI-2011Class-Statewid'!C15</f>
        <v>LDT1</v>
      </c>
      <c r="D6" s="104" t="str">
        <f>'EMFAC2017-EI-2011Class-Statewid'!D15</f>
        <v>Aggregated</v>
      </c>
      <c r="E6" s="104" t="str">
        <f>'EMFAC2017-EI-2011Class-Statewid'!E15</f>
        <v>Aggregated</v>
      </c>
      <c r="F6" s="104" t="str">
        <f>'EMFAC2017-EI-2011Class-Statewid'!F15</f>
        <v>DSL</v>
      </c>
      <c r="G6" s="104">
        <f>'EMFAC2017-EI-2011Class-Statewid'!G15</f>
        <v>1925.14993836544</v>
      </c>
      <c r="H6" s="104">
        <f>'EMFAC2017-EI-2011Class-Statewid'!H15</f>
        <v>38015.126128187097</v>
      </c>
    </row>
    <row r="7" spans="1:8">
      <c r="A7" s="104" t="str">
        <f>'EMFAC2017-EI-2011Class-Statewid'!A16</f>
        <v>Statewide</v>
      </c>
      <c r="B7" s="104">
        <f>'EMFAC2017-EI-2011Class-Statewid'!B16</f>
        <v>2018</v>
      </c>
      <c r="C7" s="104" t="str">
        <f>'EMFAC2017-EI-2011Class-Statewid'!C16</f>
        <v>LDT1</v>
      </c>
      <c r="D7" s="104" t="str">
        <f>'EMFAC2017-EI-2011Class-Statewid'!D16</f>
        <v>Aggregated</v>
      </c>
      <c r="E7" s="104" t="str">
        <f>'EMFAC2017-EI-2011Class-Statewid'!E16</f>
        <v>Aggregated</v>
      </c>
      <c r="F7" s="104" t="str">
        <f>'EMFAC2017-EI-2011Class-Statewid'!F16</f>
        <v>ELEC</v>
      </c>
      <c r="G7" s="104">
        <f>'EMFAC2017-EI-2011Class-Statewid'!G16</f>
        <v>2827.5425710223599</v>
      </c>
      <c r="H7" s="104">
        <f>'EMFAC2017-EI-2011Class-Statewid'!H16</f>
        <v>93503.213109689605</v>
      </c>
    </row>
    <row r="8" spans="1:8">
      <c r="A8" s="104" t="str">
        <f>'EMFAC2017-EI-2011Class-Statewid'!A17</f>
        <v>Statewide</v>
      </c>
      <c r="B8" s="104">
        <f>'EMFAC2017-EI-2011Class-Statewid'!B17</f>
        <v>2018</v>
      </c>
      <c r="C8" s="104" t="str">
        <f>'EMFAC2017-EI-2011Class-Statewid'!C17</f>
        <v>LDT2</v>
      </c>
      <c r="D8" s="104" t="str">
        <f>'EMFAC2017-EI-2011Class-Statewid'!D17</f>
        <v>Aggregated</v>
      </c>
      <c r="E8" s="104" t="str">
        <f>'EMFAC2017-EI-2011Class-Statewid'!E17</f>
        <v>Aggregated</v>
      </c>
      <c r="F8" s="104" t="str">
        <f>'EMFAC2017-EI-2011Class-Statewid'!F17</f>
        <v>GAS</v>
      </c>
      <c r="G8" s="104">
        <f>'EMFAC2017-EI-2011Class-Statewid'!G17</f>
        <v>5225539.6858941</v>
      </c>
      <c r="H8" s="104">
        <f>'EMFAC2017-EI-2011Class-Statewid'!H17</f>
        <v>198233575.616662</v>
      </c>
    </row>
    <row r="9" spans="1:8">
      <c r="A9" s="104" t="str">
        <f>'EMFAC2017-EI-2011Class-Statewid'!A18</f>
        <v>Statewide</v>
      </c>
      <c r="B9" s="104">
        <f>'EMFAC2017-EI-2011Class-Statewid'!B18</f>
        <v>2018</v>
      </c>
      <c r="C9" s="104" t="str">
        <f>'EMFAC2017-EI-2011Class-Statewid'!C18</f>
        <v>LDT2</v>
      </c>
      <c r="D9" s="104" t="str">
        <f>'EMFAC2017-EI-2011Class-Statewid'!D18</f>
        <v>Aggregated</v>
      </c>
      <c r="E9" s="104" t="str">
        <f>'EMFAC2017-EI-2011Class-Statewid'!E18</f>
        <v>Aggregated</v>
      </c>
      <c r="F9" s="104" t="str">
        <f>'EMFAC2017-EI-2011Class-Statewid'!F18</f>
        <v>DSL</v>
      </c>
      <c r="G9" s="104">
        <f>'EMFAC2017-EI-2011Class-Statewid'!G18</f>
        <v>20944.920722900901</v>
      </c>
      <c r="H9" s="104">
        <f>'EMFAC2017-EI-2011Class-Statewid'!H18</f>
        <v>952962.68709539203</v>
      </c>
    </row>
    <row r="10" spans="1:8">
      <c r="A10" s="104" t="str">
        <f>'EMFAC2017-EI-2011Class-Statewid'!A19</f>
        <v>Statewide</v>
      </c>
      <c r="B10" s="104">
        <f>'EMFAC2017-EI-2011Class-Statewid'!B19</f>
        <v>2018</v>
      </c>
      <c r="C10" s="104" t="str">
        <f>'EMFAC2017-EI-2011Class-Statewid'!C19</f>
        <v>LDT2</v>
      </c>
      <c r="D10" s="104" t="str">
        <f>'EMFAC2017-EI-2011Class-Statewid'!D19</f>
        <v>Aggregated</v>
      </c>
      <c r="E10" s="104" t="str">
        <f>'EMFAC2017-EI-2011Class-Statewid'!E19</f>
        <v>Aggregated</v>
      </c>
      <c r="F10" s="104" t="str">
        <f>'EMFAC2017-EI-2011Class-Statewid'!F19</f>
        <v>ELEC</v>
      </c>
      <c r="G10" s="104">
        <f>'EMFAC2017-EI-2011Class-Statewid'!G19</f>
        <v>15926.1038099295</v>
      </c>
      <c r="H10" s="104">
        <f>'EMFAC2017-EI-2011Class-Statewid'!H19</f>
        <v>570474.85882778303</v>
      </c>
    </row>
    <row r="11" spans="1:8">
      <c r="A11" s="104" t="str">
        <f>'EMFAC2017-EI-2011Class-Statewid'!A20</f>
        <v>Statewide</v>
      </c>
      <c r="B11" s="104">
        <f>'EMFAC2017-EI-2011Class-Statewid'!B20</f>
        <v>2018</v>
      </c>
      <c r="C11" s="104" t="str">
        <f>'EMFAC2017-EI-2011Class-Statewid'!C20</f>
        <v>LHD1</v>
      </c>
      <c r="D11" s="104" t="str">
        <f>'EMFAC2017-EI-2011Class-Statewid'!D20</f>
        <v>Aggregated</v>
      </c>
      <c r="E11" s="104" t="str">
        <f>'EMFAC2017-EI-2011Class-Statewid'!E20</f>
        <v>Aggregated</v>
      </c>
      <c r="F11" s="104" t="str">
        <f>'EMFAC2017-EI-2011Class-Statewid'!F20</f>
        <v>GAS</v>
      </c>
      <c r="G11" s="104">
        <f>'EMFAC2017-EI-2011Class-Statewid'!G20</f>
        <v>474583.62443641701</v>
      </c>
      <c r="H11" s="104">
        <f>'EMFAC2017-EI-2011Class-Statewid'!H20</f>
        <v>16993132.592310902</v>
      </c>
    </row>
    <row r="12" spans="1:8">
      <c r="A12" s="104" t="str">
        <f>'EMFAC2017-EI-2011Class-Statewid'!A21</f>
        <v>Statewide</v>
      </c>
      <c r="B12" s="104">
        <f>'EMFAC2017-EI-2011Class-Statewid'!B21</f>
        <v>2018</v>
      </c>
      <c r="C12" s="104" t="str">
        <f>'EMFAC2017-EI-2011Class-Statewid'!C21</f>
        <v>LHD1</v>
      </c>
      <c r="D12" s="104" t="str">
        <f>'EMFAC2017-EI-2011Class-Statewid'!D21</f>
        <v>Aggregated</v>
      </c>
      <c r="E12" s="104" t="str">
        <f>'EMFAC2017-EI-2011Class-Statewid'!E21</f>
        <v>Aggregated</v>
      </c>
      <c r="F12" s="104" t="str">
        <f>'EMFAC2017-EI-2011Class-Statewid'!F21</f>
        <v>DSL</v>
      </c>
      <c r="G12" s="104">
        <f>'EMFAC2017-EI-2011Class-Statewid'!G21</f>
        <v>379863.36854349601</v>
      </c>
      <c r="H12" s="104">
        <f>'EMFAC2017-EI-2011Class-Statewid'!H21</f>
        <v>14541089.984049801</v>
      </c>
    </row>
    <row r="13" spans="1:8">
      <c r="A13" s="104" t="str">
        <f>'EMFAC2017-EI-2011Class-Statewid'!A22</f>
        <v>Statewide</v>
      </c>
      <c r="B13" s="104">
        <f>'EMFAC2017-EI-2011Class-Statewid'!B22</f>
        <v>2018</v>
      </c>
      <c r="C13" s="104" t="str">
        <f>'EMFAC2017-EI-2011Class-Statewid'!C22</f>
        <v>LHD2</v>
      </c>
      <c r="D13" s="104" t="str">
        <f>'EMFAC2017-EI-2011Class-Statewid'!D22</f>
        <v>Aggregated</v>
      </c>
      <c r="E13" s="104" t="str">
        <f>'EMFAC2017-EI-2011Class-Statewid'!E22</f>
        <v>Aggregated</v>
      </c>
      <c r="F13" s="104" t="str">
        <f>'EMFAC2017-EI-2011Class-Statewid'!F22</f>
        <v>GAS</v>
      </c>
      <c r="G13" s="104">
        <f>'EMFAC2017-EI-2011Class-Statewid'!G22</f>
        <v>68307.345226815203</v>
      </c>
      <c r="H13" s="104">
        <f>'EMFAC2017-EI-2011Class-Statewid'!H22</f>
        <v>2453432.3735782998</v>
      </c>
    </row>
    <row r="14" spans="1:8">
      <c r="A14" s="104" t="str">
        <f>'EMFAC2017-EI-2011Class-Statewid'!A23</f>
        <v>Statewide</v>
      </c>
      <c r="B14" s="104">
        <f>'EMFAC2017-EI-2011Class-Statewid'!B23</f>
        <v>2018</v>
      </c>
      <c r="C14" s="104" t="str">
        <f>'EMFAC2017-EI-2011Class-Statewid'!C23</f>
        <v>LHD2</v>
      </c>
      <c r="D14" s="104" t="str">
        <f>'EMFAC2017-EI-2011Class-Statewid'!D23</f>
        <v>Aggregated</v>
      </c>
      <c r="E14" s="104" t="str">
        <f>'EMFAC2017-EI-2011Class-Statewid'!E23</f>
        <v>Aggregated</v>
      </c>
      <c r="F14" s="104" t="str">
        <f>'EMFAC2017-EI-2011Class-Statewid'!F23</f>
        <v>DSL</v>
      </c>
      <c r="G14" s="104">
        <f>'EMFAC2017-EI-2011Class-Statewid'!G23</f>
        <v>122671.93448744599</v>
      </c>
      <c r="H14" s="104">
        <f>'EMFAC2017-EI-2011Class-Statewid'!H23</f>
        <v>4858430.72616472</v>
      </c>
    </row>
    <row r="15" spans="1:8">
      <c r="A15" s="104" t="str">
        <f>'EMFAC2017-EI-2011Class-Statewid'!A24</f>
        <v>Statewide</v>
      </c>
      <c r="B15" s="104">
        <f>'EMFAC2017-EI-2011Class-Statewid'!B24</f>
        <v>2018</v>
      </c>
      <c r="C15" s="104" t="str">
        <f>'EMFAC2017-EI-2011Class-Statewid'!C24</f>
        <v>MCY</v>
      </c>
      <c r="D15" s="104" t="str">
        <f>'EMFAC2017-EI-2011Class-Statewid'!D24</f>
        <v>Aggregated</v>
      </c>
      <c r="E15" s="104" t="str">
        <f>'EMFAC2017-EI-2011Class-Statewid'!E24</f>
        <v>Aggregated</v>
      </c>
      <c r="F15" s="104" t="str">
        <f>'EMFAC2017-EI-2011Class-Statewid'!F24</f>
        <v>GAS</v>
      </c>
      <c r="G15" s="104">
        <f>'EMFAC2017-EI-2011Class-Statewid'!G24</f>
        <v>738652.11533671699</v>
      </c>
      <c r="H15" s="104">
        <f>'EMFAC2017-EI-2011Class-Statewid'!H24</f>
        <v>5998469.6696268599</v>
      </c>
    </row>
    <row r="16" spans="1:8">
      <c r="A16" s="104" t="str">
        <f>'EMFAC2017-EI-2011Class-Statewid'!A25</f>
        <v>Statewide</v>
      </c>
      <c r="B16" s="104">
        <f>'EMFAC2017-EI-2011Class-Statewid'!B25</f>
        <v>2018</v>
      </c>
      <c r="C16" s="104" t="str">
        <f>'EMFAC2017-EI-2011Class-Statewid'!C25</f>
        <v>MDV</v>
      </c>
      <c r="D16" s="104" t="str">
        <f>'EMFAC2017-EI-2011Class-Statewid'!D25</f>
        <v>Aggregated</v>
      </c>
      <c r="E16" s="104" t="str">
        <f>'EMFAC2017-EI-2011Class-Statewid'!E25</f>
        <v>Aggregated</v>
      </c>
      <c r="F16" s="104" t="str">
        <f>'EMFAC2017-EI-2011Class-Statewid'!F25</f>
        <v>GAS</v>
      </c>
      <c r="G16" s="104">
        <f>'EMFAC2017-EI-2011Class-Statewid'!G25</f>
        <v>4037716.1108173202</v>
      </c>
      <c r="H16" s="104">
        <f>'EMFAC2017-EI-2011Class-Statewid'!H25</f>
        <v>145764890.95899501</v>
      </c>
    </row>
    <row r="17" spans="1:8">
      <c r="A17" s="104" t="str">
        <f>'EMFAC2017-EI-2011Class-Statewid'!A26</f>
        <v>Statewide</v>
      </c>
      <c r="B17" s="104">
        <f>'EMFAC2017-EI-2011Class-Statewid'!B26</f>
        <v>2018</v>
      </c>
      <c r="C17" s="104" t="str">
        <f>'EMFAC2017-EI-2011Class-Statewid'!C26</f>
        <v>MDV</v>
      </c>
      <c r="D17" s="104" t="str">
        <f>'EMFAC2017-EI-2011Class-Statewid'!D26</f>
        <v>Aggregated</v>
      </c>
      <c r="E17" s="104" t="str">
        <f>'EMFAC2017-EI-2011Class-Statewid'!E26</f>
        <v>Aggregated</v>
      </c>
      <c r="F17" s="104" t="str">
        <f>'EMFAC2017-EI-2011Class-Statewid'!F26</f>
        <v>DSL</v>
      </c>
      <c r="G17" s="104">
        <f>'EMFAC2017-EI-2011Class-Statewid'!G26</f>
        <v>63436.916590429399</v>
      </c>
      <c r="H17" s="104">
        <f>'EMFAC2017-EI-2011Class-Statewid'!H26</f>
        <v>2792323.6094867298</v>
      </c>
    </row>
    <row r="18" spans="1:8">
      <c r="A18" s="104" t="str">
        <f>'EMFAC2017-EI-2011Class-Statewid'!A27</f>
        <v>Statewide</v>
      </c>
      <c r="B18" s="104">
        <f>'EMFAC2017-EI-2011Class-Statewid'!B27</f>
        <v>2018</v>
      </c>
      <c r="C18" s="104" t="str">
        <f>'EMFAC2017-EI-2011Class-Statewid'!C27</f>
        <v>MDV</v>
      </c>
      <c r="D18" s="104" t="str">
        <f>'EMFAC2017-EI-2011Class-Statewid'!D27</f>
        <v>Aggregated</v>
      </c>
      <c r="E18" s="104" t="str">
        <f>'EMFAC2017-EI-2011Class-Statewid'!E27</f>
        <v>Aggregated</v>
      </c>
      <c r="F18" s="104" t="str">
        <f>'EMFAC2017-EI-2011Class-Statewid'!F27</f>
        <v>ELEC</v>
      </c>
      <c r="G18" s="104">
        <f>'EMFAC2017-EI-2011Class-Statewid'!G27</f>
        <v>1838.1326665624099</v>
      </c>
      <c r="H18" s="104">
        <f>'EMFAC2017-EI-2011Class-Statewid'!H27</f>
        <v>62083.080306231903</v>
      </c>
    </row>
    <row r="19" spans="1:8">
      <c r="A19" s="104" t="str">
        <f>'EMFAC2017-EI-2011Class-Statewid'!A28</f>
        <v>Statewide</v>
      </c>
      <c r="B19" s="104">
        <f>'EMFAC2017-EI-2011Class-Statewid'!B28</f>
        <v>2018</v>
      </c>
      <c r="C19" s="104" t="str">
        <f>'EMFAC2017-EI-2011Class-Statewid'!C28</f>
        <v>MH</v>
      </c>
      <c r="D19" s="104" t="str">
        <f>'EMFAC2017-EI-2011Class-Statewid'!D28</f>
        <v>Aggregated</v>
      </c>
      <c r="E19" s="104" t="str">
        <f>'EMFAC2017-EI-2011Class-Statewid'!E28</f>
        <v>Aggregated</v>
      </c>
      <c r="F19" s="104" t="str">
        <f>'EMFAC2017-EI-2011Class-Statewid'!F28</f>
        <v>GAS</v>
      </c>
      <c r="G19" s="104">
        <f>'EMFAC2017-EI-2011Class-Statewid'!G28</f>
        <v>106738.382227561</v>
      </c>
      <c r="H19" s="104">
        <f>'EMFAC2017-EI-2011Class-Statewid'!H28</f>
        <v>946212.78385538806</v>
      </c>
    </row>
    <row r="20" spans="1:8">
      <c r="A20" s="104" t="str">
        <f>'EMFAC2017-EI-2011Class-Statewid'!A29</f>
        <v>Statewide</v>
      </c>
      <c r="B20" s="104">
        <f>'EMFAC2017-EI-2011Class-Statewid'!B29</f>
        <v>2018</v>
      </c>
      <c r="C20" s="104" t="str">
        <f>'EMFAC2017-EI-2011Class-Statewid'!C29</f>
        <v>MH</v>
      </c>
      <c r="D20" s="104" t="str">
        <f>'EMFAC2017-EI-2011Class-Statewid'!D29</f>
        <v>Aggregated</v>
      </c>
      <c r="E20" s="104" t="str">
        <f>'EMFAC2017-EI-2011Class-Statewid'!E29</f>
        <v>Aggregated</v>
      </c>
      <c r="F20" s="104" t="str">
        <f>'EMFAC2017-EI-2011Class-Statewid'!F29</f>
        <v>DSL</v>
      </c>
      <c r="G20" s="104">
        <f>'EMFAC2017-EI-2011Class-Statewid'!G29</f>
        <v>33134.6001372307</v>
      </c>
      <c r="H20" s="104">
        <f>'EMFAC2017-EI-2011Class-Statewid'!H29</f>
        <v>323671.42832650797</v>
      </c>
    </row>
    <row r="21" spans="1:8">
      <c r="A21" s="104" t="str">
        <f>'EMFAC2017-EI-2011Class-Statewid'!A30</f>
        <v>Statewide</v>
      </c>
      <c r="B21" s="104">
        <f>'EMFAC2017-EI-2011Class-Statewid'!B30</f>
        <v>2018</v>
      </c>
      <c r="C21" s="104" t="str">
        <f>'EMFAC2017-EI-2011Class-Statewid'!C30</f>
        <v>Motor Coach</v>
      </c>
      <c r="D21" s="104" t="str">
        <f>'EMFAC2017-EI-2011Class-Statewid'!D30</f>
        <v>Aggregated</v>
      </c>
      <c r="E21" s="104" t="str">
        <f>'EMFAC2017-EI-2011Class-Statewid'!E30</f>
        <v>Aggregated</v>
      </c>
      <c r="F21" s="104" t="str">
        <f>'EMFAC2017-EI-2011Class-Statewid'!F30</f>
        <v>DSL</v>
      </c>
      <c r="G21" s="104">
        <f>'EMFAC2017-EI-2011Class-Statewid'!G30</f>
        <v>2192.3164455584601</v>
      </c>
      <c r="H21" s="104">
        <f>'EMFAC2017-EI-2011Class-Statewid'!H30</f>
        <v>274861.46306428697</v>
      </c>
    </row>
    <row r="22" spans="1:8">
      <c r="A22" s="104" t="str">
        <f>'EMFAC2017-EI-2011Class-Statewid'!A31</f>
        <v>Statewide</v>
      </c>
      <c r="B22" s="104">
        <f>'EMFAC2017-EI-2011Class-Statewid'!B31</f>
        <v>2018</v>
      </c>
      <c r="C22" s="104" t="str">
        <f>'EMFAC2017-EI-2011Class-Statewid'!C31</f>
        <v>OBUS</v>
      </c>
      <c r="D22" s="104" t="str">
        <f>'EMFAC2017-EI-2011Class-Statewid'!D31</f>
        <v>Aggregated</v>
      </c>
      <c r="E22" s="104" t="str">
        <f>'EMFAC2017-EI-2011Class-Statewid'!E31</f>
        <v>Aggregated</v>
      </c>
      <c r="F22" s="104" t="str">
        <f>'EMFAC2017-EI-2011Class-Statewid'!F31</f>
        <v>GAS</v>
      </c>
      <c r="G22" s="104">
        <f>'EMFAC2017-EI-2011Class-Statewid'!G31</f>
        <v>14657.7213567531</v>
      </c>
      <c r="H22" s="104">
        <f>'EMFAC2017-EI-2011Class-Statewid'!H31</f>
        <v>762361.47924052796</v>
      </c>
    </row>
    <row r="23" spans="1:8">
      <c r="A23" s="104" t="str">
        <f>'EMFAC2017-EI-2011Class-Statewid'!A32</f>
        <v>Statewide</v>
      </c>
      <c r="B23" s="104">
        <f>'EMFAC2017-EI-2011Class-Statewid'!B32</f>
        <v>2018</v>
      </c>
      <c r="C23" s="104" t="str">
        <f>'EMFAC2017-EI-2011Class-Statewid'!C32</f>
        <v>PTO</v>
      </c>
      <c r="D23" s="104" t="str">
        <f>'EMFAC2017-EI-2011Class-Statewid'!D32</f>
        <v>Aggregated</v>
      </c>
      <c r="E23" s="104" t="str">
        <f>'EMFAC2017-EI-2011Class-Statewid'!E32</f>
        <v>Aggregated</v>
      </c>
      <c r="F23" s="104" t="str">
        <f>'EMFAC2017-EI-2011Class-Statewid'!F32</f>
        <v>DSL</v>
      </c>
      <c r="G23" s="104">
        <f>'EMFAC2017-EI-2011Class-Statewid'!G32</f>
        <v>0</v>
      </c>
      <c r="H23" s="104">
        <f>'EMFAC2017-EI-2011Class-Statewid'!H32</f>
        <v>410326.67092290102</v>
      </c>
    </row>
    <row r="24" spans="1:8">
      <c r="A24" s="104" t="str">
        <f>'EMFAC2017-EI-2011Class-Statewid'!A33</f>
        <v>Statewide</v>
      </c>
      <c r="B24" s="104">
        <f>'EMFAC2017-EI-2011Class-Statewid'!B33</f>
        <v>2018</v>
      </c>
      <c r="C24" s="104" t="str">
        <f>'EMFAC2017-EI-2011Class-Statewid'!C33</f>
        <v>SBUS</v>
      </c>
      <c r="D24" s="104" t="str">
        <f>'EMFAC2017-EI-2011Class-Statewid'!D33</f>
        <v>Aggregated</v>
      </c>
      <c r="E24" s="104" t="str">
        <f>'EMFAC2017-EI-2011Class-Statewid'!E33</f>
        <v>Aggregated</v>
      </c>
      <c r="F24" s="104" t="str">
        <f>'EMFAC2017-EI-2011Class-Statewid'!F33</f>
        <v>GAS</v>
      </c>
      <c r="G24" s="104">
        <f>'EMFAC2017-EI-2011Class-Statewid'!G33</f>
        <v>3965.19215842017</v>
      </c>
      <c r="H24" s="104">
        <f>'EMFAC2017-EI-2011Class-Statewid'!H33</f>
        <v>197317.55633679099</v>
      </c>
    </row>
    <row r="25" spans="1:8">
      <c r="A25" s="104" t="str">
        <f>'EMFAC2017-EI-2011Class-Statewid'!A34</f>
        <v>Statewide</v>
      </c>
      <c r="B25" s="104">
        <f>'EMFAC2017-EI-2011Class-Statewid'!B34</f>
        <v>2018</v>
      </c>
      <c r="C25" s="104" t="str">
        <f>'EMFAC2017-EI-2011Class-Statewid'!C34</f>
        <v>SBUS</v>
      </c>
      <c r="D25" s="104" t="str">
        <f>'EMFAC2017-EI-2011Class-Statewid'!D34</f>
        <v>Aggregated</v>
      </c>
      <c r="E25" s="104" t="str">
        <f>'EMFAC2017-EI-2011Class-Statewid'!E34</f>
        <v>Aggregated</v>
      </c>
      <c r="F25" s="104" t="str">
        <f>'EMFAC2017-EI-2011Class-Statewid'!F34</f>
        <v>DSL</v>
      </c>
      <c r="G25" s="104">
        <f>'EMFAC2017-EI-2011Class-Statewid'!G34</f>
        <v>24192.3062805997</v>
      </c>
      <c r="H25" s="104">
        <f>'EMFAC2017-EI-2011Class-Statewid'!H34</f>
        <v>767341.35900925996</v>
      </c>
    </row>
    <row r="26" spans="1:8">
      <c r="A26" s="104" t="str">
        <f>'EMFAC2017-EI-2011Class-Statewid'!A35</f>
        <v>Statewide</v>
      </c>
      <c r="B26" s="104">
        <f>'EMFAC2017-EI-2011Class-Statewid'!B35</f>
        <v>2018</v>
      </c>
      <c r="C26" s="104" t="str">
        <f>'EMFAC2017-EI-2011Class-Statewid'!C35</f>
        <v>T6 Ag</v>
      </c>
      <c r="D26" s="104" t="str">
        <f>'EMFAC2017-EI-2011Class-Statewid'!D35</f>
        <v>Aggregated</v>
      </c>
      <c r="E26" s="104" t="str">
        <f>'EMFAC2017-EI-2011Class-Statewid'!E35</f>
        <v>Aggregated</v>
      </c>
      <c r="F26" s="104" t="str">
        <f>'EMFAC2017-EI-2011Class-Statewid'!F35</f>
        <v>DSL</v>
      </c>
      <c r="G26" s="104">
        <f>'EMFAC2017-EI-2011Class-Statewid'!G35</f>
        <v>1183.92280708201</v>
      </c>
      <c r="H26" s="104">
        <f>'EMFAC2017-EI-2011Class-Statewid'!H35</f>
        <v>17711.260230035299</v>
      </c>
    </row>
    <row r="27" spans="1:8">
      <c r="A27" s="104" t="str">
        <f>'EMFAC2017-EI-2011Class-Statewid'!A36</f>
        <v>Statewide</v>
      </c>
      <c r="B27" s="104">
        <f>'EMFAC2017-EI-2011Class-Statewid'!B36</f>
        <v>2018</v>
      </c>
      <c r="C27" s="104" t="str">
        <f>'EMFAC2017-EI-2011Class-Statewid'!C36</f>
        <v>T6 CAIRP heavy</v>
      </c>
      <c r="D27" s="104" t="str">
        <f>'EMFAC2017-EI-2011Class-Statewid'!D36</f>
        <v>Aggregated</v>
      </c>
      <c r="E27" s="104" t="str">
        <f>'EMFAC2017-EI-2011Class-Statewid'!E36</f>
        <v>Aggregated</v>
      </c>
      <c r="F27" s="104" t="str">
        <f>'EMFAC2017-EI-2011Class-Statewid'!F36</f>
        <v>DSL</v>
      </c>
      <c r="G27" s="104">
        <f>'EMFAC2017-EI-2011Class-Statewid'!G36</f>
        <v>2071.54633736908</v>
      </c>
      <c r="H27" s="104">
        <f>'EMFAC2017-EI-2011Class-Statewid'!H36</f>
        <v>418108.50113186601</v>
      </c>
    </row>
    <row r="28" spans="1:8">
      <c r="A28" s="104" t="str">
        <f>'EMFAC2017-EI-2011Class-Statewid'!A37</f>
        <v>Statewide</v>
      </c>
      <c r="B28" s="104">
        <f>'EMFAC2017-EI-2011Class-Statewid'!B37</f>
        <v>2018</v>
      </c>
      <c r="C28" s="104" t="str">
        <f>'EMFAC2017-EI-2011Class-Statewid'!C37</f>
        <v>T6 CAIRP small</v>
      </c>
      <c r="D28" s="104" t="str">
        <f>'EMFAC2017-EI-2011Class-Statewid'!D37</f>
        <v>Aggregated</v>
      </c>
      <c r="E28" s="104" t="str">
        <f>'EMFAC2017-EI-2011Class-Statewid'!E37</f>
        <v>Aggregated</v>
      </c>
      <c r="F28" s="104" t="str">
        <f>'EMFAC2017-EI-2011Class-Statewid'!F37</f>
        <v>DSL</v>
      </c>
      <c r="G28" s="104">
        <f>'EMFAC2017-EI-2011Class-Statewid'!G37</f>
        <v>1084.0073025817101</v>
      </c>
      <c r="H28" s="104">
        <f>'EMFAC2017-EI-2011Class-Statewid'!H37</f>
        <v>57979.5022509509</v>
      </c>
    </row>
    <row r="29" spans="1:8">
      <c r="A29" s="104" t="str">
        <f>'EMFAC2017-EI-2011Class-Statewid'!A38</f>
        <v>Statewide</v>
      </c>
      <c r="B29" s="104">
        <f>'EMFAC2017-EI-2011Class-Statewid'!B38</f>
        <v>2018</v>
      </c>
      <c r="C29" s="104" t="str">
        <f>'EMFAC2017-EI-2011Class-Statewid'!C38</f>
        <v>T6 instate construction heavy</v>
      </c>
      <c r="D29" s="104" t="str">
        <f>'EMFAC2017-EI-2011Class-Statewid'!D38</f>
        <v>Aggregated</v>
      </c>
      <c r="E29" s="104" t="str">
        <f>'EMFAC2017-EI-2011Class-Statewid'!E38</f>
        <v>Aggregated</v>
      </c>
      <c r="F29" s="104" t="str">
        <f>'EMFAC2017-EI-2011Class-Statewid'!F38</f>
        <v>DSL</v>
      </c>
      <c r="G29" s="104">
        <f>'EMFAC2017-EI-2011Class-Statewid'!G38</f>
        <v>10263.163770811199</v>
      </c>
      <c r="H29" s="104">
        <f>'EMFAC2017-EI-2011Class-Statewid'!H38</f>
        <v>681527.25126445398</v>
      </c>
    </row>
    <row r="30" spans="1:8">
      <c r="A30" s="104" t="str">
        <f>'EMFAC2017-EI-2011Class-Statewid'!A39</f>
        <v>Statewide</v>
      </c>
      <c r="B30" s="104">
        <f>'EMFAC2017-EI-2011Class-Statewid'!B39</f>
        <v>2018</v>
      </c>
      <c r="C30" s="104" t="str">
        <f>'EMFAC2017-EI-2011Class-Statewid'!C39</f>
        <v>T6 instate construction small</v>
      </c>
      <c r="D30" s="104" t="str">
        <f>'EMFAC2017-EI-2011Class-Statewid'!D39</f>
        <v>Aggregated</v>
      </c>
      <c r="E30" s="104" t="str">
        <f>'EMFAC2017-EI-2011Class-Statewid'!E39</f>
        <v>Aggregated</v>
      </c>
      <c r="F30" s="104" t="str">
        <f>'EMFAC2017-EI-2011Class-Statewid'!F39</f>
        <v>DSL</v>
      </c>
      <c r="G30" s="104">
        <f>'EMFAC2017-EI-2011Class-Statewid'!G39</f>
        <v>35887.485127630403</v>
      </c>
      <c r="H30" s="104">
        <f>'EMFAC2017-EI-2011Class-Statewid'!H39</f>
        <v>1782517.5454883799</v>
      </c>
    </row>
    <row r="31" spans="1:8">
      <c r="A31" s="104" t="str">
        <f>'EMFAC2017-EI-2011Class-Statewid'!A40</f>
        <v>Statewide</v>
      </c>
      <c r="B31" s="104">
        <f>'EMFAC2017-EI-2011Class-Statewid'!B40</f>
        <v>2018</v>
      </c>
      <c r="C31" s="104" t="str">
        <f>'EMFAC2017-EI-2011Class-Statewid'!C40</f>
        <v>T6 instate heavy</v>
      </c>
      <c r="D31" s="104" t="str">
        <f>'EMFAC2017-EI-2011Class-Statewid'!D40</f>
        <v>Aggregated</v>
      </c>
      <c r="E31" s="104" t="str">
        <f>'EMFAC2017-EI-2011Class-Statewid'!E40</f>
        <v>Aggregated</v>
      </c>
      <c r="F31" s="104" t="str">
        <f>'EMFAC2017-EI-2011Class-Statewid'!F40</f>
        <v>DSL</v>
      </c>
      <c r="G31" s="104">
        <f>'EMFAC2017-EI-2011Class-Statewid'!G40</f>
        <v>43163.995083836598</v>
      </c>
      <c r="H31" s="104">
        <f>'EMFAC2017-EI-2011Class-Statewid'!H40</f>
        <v>5689406.9553541504</v>
      </c>
    </row>
    <row r="32" spans="1:8">
      <c r="A32" s="104" t="str">
        <f>'EMFAC2017-EI-2011Class-Statewid'!A41</f>
        <v>Statewide</v>
      </c>
      <c r="B32" s="104">
        <f>'EMFAC2017-EI-2011Class-Statewid'!B41</f>
        <v>2018</v>
      </c>
      <c r="C32" s="104" t="str">
        <f>'EMFAC2017-EI-2011Class-Statewid'!C41</f>
        <v>T6 instate small</v>
      </c>
      <c r="D32" s="104" t="str">
        <f>'EMFAC2017-EI-2011Class-Statewid'!D41</f>
        <v>Aggregated</v>
      </c>
      <c r="E32" s="104" t="str">
        <f>'EMFAC2017-EI-2011Class-Statewid'!E41</f>
        <v>Aggregated</v>
      </c>
      <c r="F32" s="104" t="str">
        <f>'EMFAC2017-EI-2011Class-Statewid'!F41</f>
        <v>DSL</v>
      </c>
      <c r="G32" s="104">
        <f>'EMFAC2017-EI-2011Class-Statewid'!G41</f>
        <v>150306.227456158</v>
      </c>
      <c r="H32" s="104">
        <f>'EMFAC2017-EI-2011Class-Statewid'!H41</f>
        <v>7361685.1165410597</v>
      </c>
    </row>
    <row r="33" spans="1:8">
      <c r="A33" s="104" t="str">
        <f>'EMFAC2017-EI-2011Class-Statewid'!A42</f>
        <v>Statewide</v>
      </c>
      <c r="B33" s="104">
        <f>'EMFAC2017-EI-2011Class-Statewid'!B42</f>
        <v>2018</v>
      </c>
      <c r="C33" s="104" t="str">
        <f>'EMFAC2017-EI-2011Class-Statewid'!C42</f>
        <v>T6 OOS heavy</v>
      </c>
      <c r="D33" s="104" t="str">
        <f>'EMFAC2017-EI-2011Class-Statewid'!D42</f>
        <v>Aggregated</v>
      </c>
      <c r="E33" s="104" t="str">
        <f>'EMFAC2017-EI-2011Class-Statewid'!E42</f>
        <v>Aggregated</v>
      </c>
      <c r="F33" s="104" t="str">
        <f>'EMFAC2017-EI-2011Class-Statewid'!F42</f>
        <v>DSL</v>
      </c>
      <c r="G33" s="104">
        <f>'EMFAC2017-EI-2011Class-Statewid'!G42</f>
        <v>1184.9462494173299</v>
      </c>
      <c r="H33" s="104">
        <f>'EMFAC2017-EI-2011Class-Statewid'!H42</f>
        <v>239888.75466570599</v>
      </c>
    </row>
    <row r="34" spans="1:8">
      <c r="A34" s="104" t="str">
        <f>'EMFAC2017-EI-2011Class-Statewid'!A43</f>
        <v>Statewide</v>
      </c>
      <c r="B34" s="104">
        <f>'EMFAC2017-EI-2011Class-Statewid'!B43</f>
        <v>2018</v>
      </c>
      <c r="C34" s="104" t="str">
        <f>'EMFAC2017-EI-2011Class-Statewid'!C43</f>
        <v>T6 OOS small</v>
      </c>
      <c r="D34" s="104" t="str">
        <f>'EMFAC2017-EI-2011Class-Statewid'!D43</f>
        <v>Aggregated</v>
      </c>
      <c r="E34" s="104" t="str">
        <f>'EMFAC2017-EI-2011Class-Statewid'!E43</f>
        <v>Aggregated</v>
      </c>
      <c r="F34" s="104" t="str">
        <f>'EMFAC2017-EI-2011Class-Statewid'!F43</f>
        <v>DSL</v>
      </c>
      <c r="G34" s="104">
        <f>'EMFAC2017-EI-2011Class-Statewid'!G43</f>
        <v>625.54677806044003</v>
      </c>
      <c r="H34" s="104">
        <f>'EMFAC2017-EI-2011Class-Statewid'!H43</f>
        <v>33335.631256777298</v>
      </c>
    </row>
    <row r="35" spans="1:8">
      <c r="A35" s="104" t="str">
        <f>'EMFAC2017-EI-2011Class-Statewid'!A44</f>
        <v>Statewide</v>
      </c>
      <c r="B35" s="104">
        <f>'EMFAC2017-EI-2011Class-Statewid'!B44</f>
        <v>2018</v>
      </c>
      <c r="C35" s="104" t="str">
        <f>'EMFAC2017-EI-2011Class-Statewid'!C44</f>
        <v>T6 Public</v>
      </c>
      <c r="D35" s="104" t="str">
        <f>'EMFAC2017-EI-2011Class-Statewid'!D44</f>
        <v>Aggregated</v>
      </c>
      <c r="E35" s="104" t="str">
        <f>'EMFAC2017-EI-2011Class-Statewid'!E44</f>
        <v>Aggregated</v>
      </c>
      <c r="F35" s="104" t="str">
        <f>'EMFAC2017-EI-2011Class-Statewid'!F44</f>
        <v>DSL</v>
      </c>
      <c r="G35" s="104">
        <f>'EMFAC2017-EI-2011Class-Statewid'!G44</f>
        <v>25948.991374535999</v>
      </c>
      <c r="H35" s="104">
        <f>'EMFAC2017-EI-2011Class-Statewid'!H44</f>
        <v>395337.594076498</v>
      </c>
    </row>
    <row r="36" spans="1:8">
      <c r="A36" s="104" t="str">
        <f>'EMFAC2017-EI-2011Class-Statewid'!A45</f>
        <v>Statewide</v>
      </c>
      <c r="B36" s="104">
        <f>'EMFAC2017-EI-2011Class-Statewid'!B45</f>
        <v>2018</v>
      </c>
      <c r="C36" s="104" t="str">
        <f>'EMFAC2017-EI-2011Class-Statewid'!C45</f>
        <v>T6 utility</v>
      </c>
      <c r="D36" s="104" t="str">
        <f>'EMFAC2017-EI-2011Class-Statewid'!D45</f>
        <v>Aggregated</v>
      </c>
      <c r="E36" s="104" t="str">
        <f>'EMFAC2017-EI-2011Class-Statewid'!E45</f>
        <v>Aggregated</v>
      </c>
      <c r="F36" s="104" t="str">
        <f>'EMFAC2017-EI-2011Class-Statewid'!F45</f>
        <v>DSL</v>
      </c>
      <c r="G36" s="104">
        <f>'EMFAC2017-EI-2011Class-Statewid'!G45</f>
        <v>3904.0339907170701</v>
      </c>
      <c r="H36" s="104">
        <f>'EMFAC2017-EI-2011Class-Statewid'!H45</f>
        <v>65357.784848783202</v>
      </c>
    </row>
    <row r="37" spans="1:8">
      <c r="A37" s="104" t="str">
        <f>'EMFAC2017-EI-2011Class-Statewid'!A46</f>
        <v>Statewide</v>
      </c>
      <c r="B37" s="104">
        <f>'EMFAC2017-EI-2011Class-Statewid'!B46</f>
        <v>2018</v>
      </c>
      <c r="C37" s="104" t="str">
        <f>'EMFAC2017-EI-2011Class-Statewid'!C46</f>
        <v>T6TS</v>
      </c>
      <c r="D37" s="104" t="str">
        <f>'EMFAC2017-EI-2011Class-Statewid'!D46</f>
        <v>Aggregated</v>
      </c>
      <c r="E37" s="104" t="str">
        <f>'EMFAC2017-EI-2011Class-Statewid'!E46</f>
        <v>Aggregated</v>
      </c>
      <c r="F37" s="104" t="str">
        <f>'EMFAC2017-EI-2011Class-Statewid'!F46</f>
        <v>GAS</v>
      </c>
      <c r="G37" s="104">
        <f>'EMFAC2017-EI-2011Class-Statewid'!G46</f>
        <v>49323.1523452404</v>
      </c>
      <c r="H37" s="104">
        <f>'EMFAC2017-EI-2011Class-Statewid'!H46</f>
        <v>2659220.4657217399</v>
      </c>
    </row>
    <row r="38" spans="1:8">
      <c r="A38" s="104" t="str">
        <f>'EMFAC2017-EI-2011Class-Statewid'!A47</f>
        <v>Statewide</v>
      </c>
      <c r="B38" s="104">
        <f>'EMFAC2017-EI-2011Class-Statewid'!B47</f>
        <v>2018</v>
      </c>
      <c r="C38" s="104" t="str">
        <f>'EMFAC2017-EI-2011Class-Statewid'!C47</f>
        <v>T7 Ag</v>
      </c>
      <c r="D38" s="104" t="str">
        <f>'EMFAC2017-EI-2011Class-Statewid'!D47</f>
        <v>Aggregated</v>
      </c>
      <c r="E38" s="104" t="str">
        <f>'EMFAC2017-EI-2011Class-Statewid'!E47</f>
        <v>Aggregated</v>
      </c>
      <c r="F38" s="104" t="str">
        <f>'EMFAC2017-EI-2011Class-Statewid'!F47</f>
        <v>DSL</v>
      </c>
      <c r="G38" s="104">
        <f>'EMFAC2017-EI-2011Class-Statewid'!G47</f>
        <v>919.33443618499405</v>
      </c>
      <c r="H38" s="104">
        <f>'EMFAC2017-EI-2011Class-Statewid'!H47</f>
        <v>14603.573471434</v>
      </c>
    </row>
    <row r="39" spans="1:8">
      <c r="A39" s="104" t="str">
        <f>'EMFAC2017-EI-2011Class-Statewid'!A48</f>
        <v>Statewide</v>
      </c>
      <c r="B39" s="104">
        <f>'EMFAC2017-EI-2011Class-Statewid'!B48</f>
        <v>2018</v>
      </c>
      <c r="C39" s="104" t="str">
        <f>'EMFAC2017-EI-2011Class-Statewid'!C48</f>
        <v>T7 CAIRP</v>
      </c>
      <c r="D39" s="104" t="str">
        <f>'EMFAC2017-EI-2011Class-Statewid'!D48</f>
        <v>Aggregated</v>
      </c>
      <c r="E39" s="104" t="str">
        <f>'EMFAC2017-EI-2011Class-Statewid'!E48</f>
        <v>Aggregated</v>
      </c>
      <c r="F39" s="104" t="str">
        <f>'EMFAC2017-EI-2011Class-Statewid'!F48</f>
        <v>DSL</v>
      </c>
      <c r="G39" s="104">
        <f>'EMFAC2017-EI-2011Class-Statewid'!G48</f>
        <v>42481.498691067798</v>
      </c>
      <c r="H39" s="104">
        <f>'EMFAC2017-EI-2011Class-Statewid'!H48</f>
        <v>8292895.8170107799</v>
      </c>
    </row>
    <row r="40" spans="1:8">
      <c r="A40" s="104" t="str">
        <f>'EMFAC2017-EI-2011Class-Statewid'!A49</f>
        <v>Statewide</v>
      </c>
      <c r="B40" s="104">
        <f>'EMFAC2017-EI-2011Class-Statewid'!B49</f>
        <v>2018</v>
      </c>
      <c r="C40" s="104" t="str">
        <f>'EMFAC2017-EI-2011Class-Statewid'!C49</f>
        <v>T7 CAIRP construction</v>
      </c>
      <c r="D40" s="104" t="str">
        <f>'EMFAC2017-EI-2011Class-Statewid'!D49</f>
        <v>Aggregated</v>
      </c>
      <c r="E40" s="104" t="str">
        <f>'EMFAC2017-EI-2011Class-Statewid'!E49</f>
        <v>Aggregated</v>
      </c>
      <c r="F40" s="104" t="str">
        <f>'EMFAC2017-EI-2011Class-Statewid'!F49</f>
        <v>DSL</v>
      </c>
      <c r="G40" s="104">
        <f>'EMFAC2017-EI-2011Class-Statewid'!G49</f>
        <v>2494.8540333451501</v>
      </c>
      <c r="H40" s="104">
        <f>'EMFAC2017-EI-2011Class-Statewid'!H49</f>
        <v>489546.94484745403</v>
      </c>
    </row>
    <row r="41" spans="1:8">
      <c r="A41" s="104" t="str">
        <f>'EMFAC2017-EI-2011Class-Statewid'!A50</f>
        <v>Statewide</v>
      </c>
      <c r="B41" s="104">
        <f>'EMFAC2017-EI-2011Class-Statewid'!B50</f>
        <v>2018</v>
      </c>
      <c r="C41" s="104" t="str">
        <f>'EMFAC2017-EI-2011Class-Statewid'!C50</f>
        <v>T7 NNOOS</v>
      </c>
      <c r="D41" s="104" t="str">
        <f>'EMFAC2017-EI-2011Class-Statewid'!D50</f>
        <v>Aggregated</v>
      </c>
      <c r="E41" s="104" t="str">
        <f>'EMFAC2017-EI-2011Class-Statewid'!E50</f>
        <v>Aggregated</v>
      </c>
      <c r="F41" s="104" t="str">
        <f>'EMFAC2017-EI-2011Class-Statewid'!F50</f>
        <v>DSL</v>
      </c>
      <c r="G41" s="104">
        <f>'EMFAC2017-EI-2011Class-Statewid'!G50</f>
        <v>48970.090418066502</v>
      </c>
      <c r="H41" s="104">
        <f>'EMFAC2017-EI-2011Class-Statewid'!H50</f>
        <v>10110308.9817911</v>
      </c>
    </row>
    <row r="42" spans="1:8">
      <c r="A42" s="104" t="str">
        <f>'EMFAC2017-EI-2011Class-Statewid'!A51</f>
        <v>Statewide</v>
      </c>
      <c r="B42" s="104">
        <f>'EMFAC2017-EI-2011Class-Statewid'!B51</f>
        <v>2018</v>
      </c>
      <c r="C42" s="104" t="str">
        <f>'EMFAC2017-EI-2011Class-Statewid'!C51</f>
        <v>T7 NOOS</v>
      </c>
      <c r="D42" s="104" t="str">
        <f>'EMFAC2017-EI-2011Class-Statewid'!D51</f>
        <v>Aggregated</v>
      </c>
      <c r="E42" s="104" t="str">
        <f>'EMFAC2017-EI-2011Class-Statewid'!E51</f>
        <v>Aggregated</v>
      </c>
      <c r="F42" s="104" t="str">
        <f>'EMFAC2017-EI-2011Class-Statewid'!F51</f>
        <v>DSL</v>
      </c>
      <c r="G42" s="104">
        <f>'EMFAC2017-EI-2011Class-Statewid'!G51</f>
        <v>16716.7147923556</v>
      </c>
      <c r="H42" s="104">
        <f>'EMFAC2017-EI-2011Class-Statewid'!H51</f>
        <v>3258059.8306193799</v>
      </c>
    </row>
    <row r="43" spans="1:8">
      <c r="A43" s="104" t="str">
        <f>'EMFAC2017-EI-2011Class-Statewid'!A52</f>
        <v>Statewide</v>
      </c>
      <c r="B43" s="104">
        <f>'EMFAC2017-EI-2011Class-Statewid'!B52</f>
        <v>2018</v>
      </c>
      <c r="C43" s="104" t="str">
        <f>'EMFAC2017-EI-2011Class-Statewid'!C52</f>
        <v>T7 other port</v>
      </c>
      <c r="D43" s="104" t="str">
        <f>'EMFAC2017-EI-2011Class-Statewid'!D52</f>
        <v>Aggregated</v>
      </c>
      <c r="E43" s="104" t="str">
        <f>'EMFAC2017-EI-2011Class-Statewid'!E52</f>
        <v>Aggregated</v>
      </c>
      <c r="F43" s="104" t="str">
        <f>'EMFAC2017-EI-2011Class-Statewid'!F52</f>
        <v>DSL</v>
      </c>
      <c r="G43" s="104">
        <f>'EMFAC2017-EI-2011Class-Statewid'!G52</f>
        <v>1381.6860681374401</v>
      </c>
      <c r="H43" s="104">
        <f>'EMFAC2017-EI-2011Class-Statewid'!H52</f>
        <v>224214.947735922</v>
      </c>
    </row>
    <row r="44" spans="1:8">
      <c r="A44" s="104" t="str">
        <f>'EMFAC2017-EI-2011Class-Statewid'!A53</f>
        <v>Statewide</v>
      </c>
      <c r="B44" s="104">
        <f>'EMFAC2017-EI-2011Class-Statewid'!B53</f>
        <v>2018</v>
      </c>
      <c r="C44" s="104" t="str">
        <f>'EMFAC2017-EI-2011Class-Statewid'!C53</f>
        <v>T7 POAK</v>
      </c>
      <c r="D44" s="104" t="str">
        <f>'EMFAC2017-EI-2011Class-Statewid'!D53</f>
        <v>Aggregated</v>
      </c>
      <c r="E44" s="104" t="str">
        <f>'EMFAC2017-EI-2011Class-Statewid'!E53</f>
        <v>Aggregated</v>
      </c>
      <c r="F44" s="104" t="str">
        <f>'EMFAC2017-EI-2011Class-Statewid'!F53</f>
        <v>DSL</v>
      </c>
      <c r="G44" s="104">
        <f>'EMFAC2017-EI-2011Class-Statewid'!G53</f>
        <v>5046.6655503859602</v>
      </c>
      <c r="H44" s="104">
        <f>'EMFAC2017-EI-2011Class-Statewid'!H53</f>
        <v>538452.19036816398</v>
      </c>
    </row>
    <row r="45" spans="1:8">
      <c r="A45" s="104" t="str">
        <f>'EMFAC2017-EI-2011Class-Statewid'!A54</f>
        <v>Statewide</v>
      </c>
      <c r="B45" s="104">
        <f>'EMFAC2017-EI-2011Class-Statewid'!B54</f>
        <v>2018</v>
      </c>
      <c r="C45" s="104" t="str">
        <f>'EMFAC2017-EI-2011Class-Statewid'!C54</f>
        <v>T7 POLA</v>
      </c>
      <c r="D45" s="104" t="str">
        <f>'EMFAC2017-EI-2011Class-Statewid'!D54</f>
        <v>Aggregated</v>
      </c>
      <c r="E45" s="104" t="str">
        <f>'EMFAC2017-EI-2011Class-Statewid'!E54</f>
        <v>Aggregated</v>
      </c>
      <c r="F45" s="104" t="str">
        <f>'EMFAC2017-EI-2011Class-Statewid'!F54</f>
        <v>DSL</v>
      </c>
      <c r="G45" s="104">
        <f>'EMFAC2017-EI-2011Class-Statewid'!G54</f>
        <v>15264.1244713243</v>
      </c>
      <c r="H45" s="104">
        <f>'EMFAC2017-EI-2011Class-Statewid'!H54</f>
        <v>1783453.3406869699</v>
      </c>
    </row>
    <row r="46" spans="1:8">
      <c r="A46" s="104" t="str">
        <f>'EMFAC2017-EI-2011Class-Statewid'!A55</f>
        <v>Statewide</v>
      </c>
      <c r="B46" s="104">
        <f>'EMFAC2017-EI-2011Class-Statewid'!B55</f>
        <v>2018</v>
      </c>
      <c r="C46" s="104" t="str">
        <f>'EMFAC2017-EI-2011Class-Statewid'!C55</f>
        <v>T7 Public</v>
      </c>
      <c r="D46" s="104" t="str">
        <f>'EMFAC2017-EI-2011Class-Statewid'!D55</f>
        <v>Aggregated</v>
      </c>
      <c r="E46" s="104" t="str">
        <f>'EMFAC2017-EI-2011Class-Statewid'!E55</f>
        <v>Aggregated</v>
      </c>
      <c r="F46" s="104" t="str">
        <f>'EMFAC2017-EI-2011Class-Statewid'!F55</f>
        <v>DSL</v>
      </c>
      <c r="G46" s="104">
        <f>'EMFAC2017-EI-2011Class-Statewid'!G55</f>
        <v>25032.876518626999</v>
      </c>
      <c r="H46" s="104">
        <f>'EMFAC2017-EI-2011Class-Statewid'!H55</f>
        <v>507296.93200176902</v>
      </c>
    </row>
    <row r="47" spans="1:8">
      <c r="A47" s="104" t="str">
        <f>'EMFAC2017-EI-2011Class-Statewid'!A56</f>
        <v>Statewide</v>
      </c>
      <c r="B47" s="104">
        <f>'EMFAC2017-EI-2011Class-Statewid'!B56</f>
        <v>2018</v>
      </c>
      <c r="C47" s="104" t="str">
        <f>'EMFAC2017-EI-2011Class-Statewid'!C56</f>
        <v>T7 Single</v>
      </c>
      <c r="D47" s="104" t="str">
        <f>'EMFAC2017-EI-2011Class-Statewid'!D56</f>
        <v>Aggregated</v>
      </c>
      <c r="E47" s="104" t="str">
        <f>'EMFAC2017-EI-2011Class-Statewid'!E56</f>
        <v>Aggregated</v>
      </c>
      <c r="F47" s="104" t="str">
        <f>'EMFAC2017-EI-2011Class-Statewid'!F56</f>
        <v>DSL</v>
      </c>
      <c r="G47" s="104">
        <f>'EMFAC2017-EI-2011Class-Statewid'!G56</f>
        <v>30430.541913004799</v>
      </c>
      <c r="H47" s="104">
        <f>'EMFAC2017-EI-2011Class-Statewid'!H56</f>
        <v>2066487.1322731799</v>
      </c>
    </row>
    <row r="48" spans="1:8">
      <c r="A48" s="104" t="str">
        <f>'EMFAC2017-EI-2011Class-Statewid'!A57</f>
        <v>Statewide</v>
      </c>
      <c r="B48" s="104">
        <f>'EMFAC2017-EI-2011Class-Statewid'!B57</f>
        <v>2018</v>
      </c>
      <c r="C48" s="104" t="str">
        <f>'EMFAC2017-EI-2011Class-Statewid'!C57</f>
        <v>T7 single construction</v>
      </c>
      <c r="D48" s="104" t="str">
        <f>'EMFAC2017-EI-2011Class-Statewid'!D57</f>
        <v>Aggregated</v>
      </c>
      <c r="E48" s="104" t="str">
        <f>'EMFAC2017-EI-2011Class-Statewid'!E57</f>
        <v>Aggregated</v>
      </c>
      <c r="F48" s="104" t="str">
        <f>'EMFAC2017-EI-2011Class-Statewid'!F57</f>
        <v>DSL</v>
      </c>
      <c r="G48" s="104">
        <f>'EMFAC2017-EI-2011Class-Statewid'!G57</f>
        <v>17754.832848412101</v>
      </c>
      <c r="H48" s="104">
        <f>'EMFAC2017-EI-2011Class-Statewid'!H57</f>
        <v>1214475.92765423</v>
      </c>
    </row>
    <row r="49" spans="1:8">
      <c r="A49" s="104" t="str">
        <f>'EMFAC2017-EI-2011Class-Statewid'!A58</f>
        <v>Statewide</v>
      </c>
      <c r="B49" s="104">
        <f>'EMFAC2017-EI-2011Class-Statewid'!B58</f>
        <v>2018</v>
      </c>
      <c r="C49" s="104" t="str">
        <f>'EMFAC2017-EI-2011Class-Statewid'!C58</f>
        <v>T7 SWCV</v>
      </c>
      <c r="D49" s="104" t="str">
        <f>'EMFAC2017-EI-2011Class-Statewid'!D58</f>
        <v>Aggregated</v>
      </c>
      <c r="E49" s="104" t="str">
        <f>'EMFAC2017-EI-2011Class-Statewid'!E58</f>
        <v>Aggregated</v>
      </c>
      <c r="F49" s="104" t="str">
        <f>'EMFAC2017-EI-2011Class-Statewid'!F58</f>
        <v>DSL</v>
      </c>
      <c r="G49" s="104">
        <f>'EMFAC2017-EI-2011Class-Statewid'!G58</f>
        <v>8943.9483930029201</v>
      </c>
      <c r="H49" s="104">
        <f>'EMFAC2017-EI-2011Class-Statewid'!H58</f>
        <v>365303.06835508201</v>
      </c>
    </row>
    <row r="50" spans="1:8">
      <c r="A50" s="104" t="str">
        <f>'EMFAC2017-EI-2011Class-Statewid'!A59</f>
        <v>Statewide</v>
      </c>
      <c r="B50" s="104">
        <f>'EMFAC2017-EI-2011Class-Statewid'!B59</f>
        <v>2018</v>
      </c>
      <c r="C50" s="104" t="str">
        <f>'EMFAC2017-EI-2011Class-Statewid'!C59</f>
        <v>T7 SWCV</v>
      </c>
      <c r="D50" s="104" t="str">
        <f>'EMFAC2017-EI-2011Class-Statewid'!D59</f>
        <v>Aggregated</v>
      </c>
      <c r="E50" s="104" t="str">
        <f>'EMFAC2017-EI-2011Class-Statewid'!E59</f>
        <v>Aggregated</v>
      </c>
      <c r="F50" s="104" t="str">
        <f>'EMFAC2017-EI-2011Class-Statewid'!F59</f>
        <v>NG</v>
      </c>
      <c r="G50" s="104">
        <f>'EMFAC2017-EI-2011Class-Statewid'!G59</f>
        <v>6303.3635593475501</v>
      </c>
      <c r="H50" s="104">
        <f>'EMFAC2017-EI-2011Class-Statewid'!H59</f>
        <v>256982.071950994</v>
      </c>
    </row>
    <row r="51" spans="1:8">
      <c r="A51" s="104" t="str">
        <f>'EMFAC2017-EI-2011Class-Statewid'!A60</f>
        <v>Statewide</v>
      </c>
      <c r="B51" s="104">
        <f>'EMFAC2017-EI-2011Class-Statewid'!B60</f>
        <v>2018</v>
      </c>
      <c r="C51" s="104" t="str">
        <f>'EMFAC2017-EI-2011Class-Statewid'!C60</f>
        <v>T7 tractor</v>
      </c>
      <c r="D51" s="104" t="str">
        <f>'EMFAC2017-EI-2011Class-Statewid'!D60</f>
        <v>Aggregated</v>
      </c>
      <c r="E51" s="104" t="str">
        <f>'EMFAC2017-EI-2011Class-Statewid'!E60</f>
        <v>Aggregated</v>
      </c>
      <c r="F51" s="104" t="str">
        <f>'EMFAC2017-EI-2011Class-Statewid'!F60</f>
        <v>DSL</v>
      </c>
      <c r="G51" s="104">
        <f>'EMFAC2017-EI-2011Class-Statewid'!G60</f>
        <v>63930.813248286402</v>
      </c>
      <c r="H51" s="104">
        <f>'EMFAC2017-EI-2011Class-Statewid'!H60</f>
        <v>9054417.8850557394</v>
      </c>
    </row>
    <row r="52" spans="1:8">
      <c r="A52" s="104" t="str">
        <f>'EMFAC2017-EI-2011Class-Statewid'!A61</f>
        <v>Statewide</v>
      </c>
      <c r="B52" s="104">
        <f>'EMFAC2017-EI-2011Class-Statewid'!B61</f>
        <v>2018</v>
      </c>
      <c r="C52" s="104" t="str">
        <f>'EMFAC2017-EI-2011Class-Statewid'!C61</f>
        <v>T7 tractor construction</v>
      </c>
      <c r="D52" s="104" t="str">
        <f>'EMFAC2017-EI-2011Class-Statewid'!D61</f>
        <v>Aggregated</v>
      </c>
      <c r="E52" s="104" t="str">
        <f>'EMFAC2017-EI-2011Class-Statewid'!E61</f>
        <v>Aggregated</v>
      </c>
      <c r="F52" s="104" t="str">
        <f>'EMFAC2017-EI-2011Class-Statewid'!F61</f>
        <v>DSL</v>
      </c>
      <c r="G52" s="104">
        <f>'EMFAC2017-EI-2011Class-Statewid'!G61</f>
        <v>14310.7923289026</v>
      </c>
      <c r="H52" s="104">
        <f>'EMFAC2017-EI-2011Class-Statewid'!H61</f>
        <v>1001835.71686043</v>
      </c>
    </row>
    <row r="53" spans="1:8">
      <c r="A53" s="104" t="str">
        <f>'EMFAC2017-EI-2011Class-Statewid'!A62</f>
        <v>Statewide</v>
      </c>
      <c r="B53" s="104">
        <f>'EMFAC2017-EI-2011Class-Statewid'!B62</f>
        <v>2018</v>
      </c>
      <c r="C53" s="104" t="str">
        <f>'EMFAC2017-EI-2011Class-Statewid'!C62</f>
        <v>T7 utility</v>
      </c>
      <c r="D53" s="104" t="str">
        <f>'EMFAC2017-EI-2011Class-Statewid'!D62</f>
        <v>Aggregated</v>
      </c>
      <c r="E53" s="104" t="str">
        <f>'EMFAC2017-EI-2011Class-Statewid'!E62</f>
        <v>Aggregated</v>
      </c>
      <c r="F53" s="104" t="str">
        <f>'EMFAC2017-EI-2011Class-Statewid'!F62</f>
        <v>DSL</v>
      </c>
      <c r="G53" s="104">
        <f>'EMFAC2017-EI-2011Class-Statewid'!G62</f>
        <v>1549.6923796881999</v>
      </c>
      <c r="H53" s="104">
        <f>'EMFAC2017-EI-2011Class-Statewid'!H62</f>
        <v>31468.391772505001</v>
      </c>
    </row>
    <row r="54" spans="1:8">
      <c r="A54" s="104" t="str">
        <f>'EMFAC2017-EI-2011Class-Statewid'!A63</f>
        <v>Statewide</v>
      </c>
      <c r="B54" s="104">
        <f>'EMFAC2017-EI-2011Class-Statewid'!B63</f>
        <v>2018</v>
      </c>
      <c r="C54" s="104" t="str">
        <f>'EMFAC2017-EI-2011Class-Statewid'!C63</f>
        <v>T7IS</v>
      </c>
      <c r="D54" s="104" t="str">
        <f>'EMFAC2017-EI-2011Class-Statewid'!D63</f>
        <v>Aggregated</v>
      </c>
      <c r="E54" s="104" t="str">
        <f>'EMFAC2017-EI-2011Class-Statewid'!E63</f>
        <v>Aggregated</v>
      </c>
      <c r="F54" s="104" t="str">
        <f>'EMFAC2017-EI-2011Class-Statewid'!F63</f>
        <v>GAS</v>
      </c>
      <c r="G54" s="104">
        <f>'EMFAC2017-EI-2011Class-Statewid'!G63</f>
        <v>281.829483812597</v>
      </c>
      <c r="H54" s="104">
        <f>'EMFAC2017-EI-2011Class-Statewid'!H63</f>
        <v>17615.296009671401</v>
      </c>
    </row>
    <row r="55" spans="1:8">
      <c r="A55" s="104" t="str">
        <f>'EMFAC2017-EI-2011Class-Statewid'!A64</f>
        <v>Statewide</v>
      </c>
      <c r="B55" s="104">
        <f>'EMFAC2017-EI-2011Class-Statewid'!B64</f>
        <v>2018</v>
      </c>
      <c r="C55" s="104" t="str">
        <f>'EMFAC2017-EI-2011Class-Statewid'!C64</f>
        <v>UBUS</v>
      </c>
      <c r="D55" s="104" t="str">
        <f>'EMFAC2017-EI-2011Class-Statewid'!D64</f>
        <v>Aggregated</v>
      </c>
      <c r="E55" s="104" t="str">
        <f>'EMFAC2017-EI-2011Class-Statewid'!E64</f>
        <v>Aggregated</v>
      </c>
      <c r="F55" s="104" t="str">
        <f>'EMFAC2017-EI-2011Class-Statewid'!F64</f>
        <v>GAS</v>
      </c>
      <c r="G55" s="104">
        <f>'EMFAC2017-EI-2011Class-Statewid'!G64</f>
        <v>2403.5456598047699</v>
      </c>
      <c r="H55" s="104">
        <f>'EMFAC2017-EI-2011Class-Statewid'!H64</f>
        <v>219679.84081647301</v>
      </c>
    </row>
    <row r="56" spans="1:8">
      <c r="A56" s="104" t="str">
        <f>'EMFAC2017-EI-2011Class-Statewid'!A65</f>
        <v>Statewide</v>
      </c>
      <c r="B56" s="104">
        <f>'EMFAC2017-EI-2011Class-Statewid'!B65</f>
        <v>2018</v>
      </c>
      <c r="C56" s="104" t="str">
        <f>'EMFAC2017-EI-2011Class-Statewid'!C65</f>
        <v>UBUS</v>
      </c>
      <c r="D56" s="104" t="str">
        <f>'EMFAC2017-EI-2011Class-Statewid'!D65</f>
        <v>Aggregated</v>
      </c>
      <c r="E56" s="104" t="str">
        <f>'EMFAC2017-EI-2011Class-Statewid'!E65</f>
        <v>Aggregated</v>
      </c>
      <c r="F56" s="104" t="str">
        <f>'EMFAC2017-EI-2011Class-Statewid'!F65</f>
        <v>DSL</v>
      </c>
      <c r="G56" s="104">
        <f>'EMFAC2017-EI-2011Class-Statewid'!G65</f>
        <v>3221.0110742891202</v>
      </c>
      <c r="H56" s="104">
        <f>'EMFAC2017-EI-2011Class-Statewid'!H65</f>
        <v>325270.40637752798</v>
      </c>
    </row>
    <row r="57" spans="1:8">
      <c r="A57" s="104" t="str">
        <f>'EMFAC2017-EI-2011Class-Statewid'!A66</f>
        <v>Statewide</v>
      </c>
      <c r="B57" s="104">
        <f>'EMFAC2017-EI-2011Class-Statewid'!B66</f>
        <v>2018</v>
      </c>
      <c r="C57" s="104" t="str">
        <f>'EMFAC2017-EI-2011Class-Statewid'!C66</f>
        <v>UBUS</v>
      </c>
      <c r="D57" s="104" t="str">
        <f>'EMFAC2017-EI-2011Class-Statewid'!D66</f>
        <v>Aggregated</v>
      </c>
      <c r="E57" s="104" t="str">
        <f>'EMFAC2017-EI-2011Class-Statewid'!E66</f>
        <v>Aggregated</v>
      </c>
      <c r="F57" s="104" t="str">
        <f>'EMFAC2017-EI-2011Class-Statewid'!F66</f>
        <v>ELEC</v>
      </c>
      <c r="G57" s="104">
        <f>'EMFAC2017-EI-2011Class-Statewid'!G66</f>
        <v>36.056135080647898</v>
      </c>
      <c r="H57" s="104">
        <f>'EMFAC2017-EI-2011Class-Statewid'!H66</f>
        <v>2738.0653889390501</v>
      </c>
    </row>
    <row r="58" spans="1:8">
      <c r="A58" s="104" t="str">
        <f>'EMFAC2017-EI-2011Class-Statewid'!A67</f>
        <v>Statewide</v>
      </c>
      <c r="B58" s="104">
        <f>'EMFAC2017-EI-2011Class-Statewid'!B67</f>
        <v>2018</v>
      </c>
      <c r="C58" s="104" t="str">
        <f>'EMFAC2017-EI-2011Class-Statewid'!C67</f>
        <v>UBUS</v>
      </c>
      <c r="D58" s="104" t="str">
        <f>'EMFAC2017-EI-2011Class-Statewid'!D67</f>
        <v>Aggregated</v>
      </c>
      <c r="E58" s="104" t="str">
        <f>'EMFAC2017-EI-2011Class-Statewid'!E67</f>
        <v>Aggregated</v>
      </c>
      <c r="F58" s="104" t="str">
        <f>'EMFAC2017-EI-2011Class-Statewid'!F67</f>
        <v>NG</v>
      </c>
      <c r="G58" s="104">
        <f>'EMFAC2017-EI-2011Class-Statewid'!G67</f>
        <v>8042.2677493334604</v>
      </c>
      <c r="H58" s="104">
        <f>'EMFAC2017-EI-2011Class-Statewid'!H67</f>
        <v>874825.70687441295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workbookViewId="0">
      <selection activeCell="A10" sqref="A10:H67"/>
    </sheetView>
  </sheetViews>
  <sheetFormatPr defaultRowHeight="15"/>
  <cols>
    <col min="1" max="16384" width="9.140625" style="104"/>
  </cols>
  <sheetData>
    <row r="1" spans="1:8">
      <c r="A1" s="104" t="str">
        <f>'EMFAC2017-EI-2011Class-Statewid'!A68</f>
        <v>Statewide</v>
      </c>
      <c r="B1" s="104">
        <f>'EMFAC2017-EI-2011Class-Statewid'!B68</f>
        <v>2019</v>
      </c>
      <c r="C1" s="104" t="str">
        <f>'EMFAC2017-EI-2011Class-Statewid'!C68</f>
        <v>All Other Buses</v>
      </c>
      <c r="D1" s="104" t="str">
        <f>'EMFAC2017-EI-2011Class-Statewid'!D68</f>
        <v>Aggregated</v>
      </c>
      <c r="E1" s="104" t="str">
        <f>'EMFAC2017-EI-2011Class-Statewid'!E68</f>
        <v>Aggregated</v>
      </c>
      <c r="F1" s="104" t="str">
        <f>'EMFAC2017-EI-2011Class-Statewid'!F68</f>
        <v>DSL</v>
      </c>
      <c r="G1" s="104">
        <f>'EMFAC2017-EI-2011Class-Statewid'!G68</f>
        <v>8736.6802415116999</v>
      </c>
      <c r="H1" s="104">
        <f>'EMFAC2017-EI-2011Class-Statewid'!H68</f>
        <v>501784.69087304099</v>
      </c>
    </row>
    <row r="2" spans="1:8">
      <c r="A2" s="104" t="str">
        <f>'EMFAC2017-EI-2011Class-Statewid'!A69</f>
        <v>Statewide</v>
      </c>
      <c r="B2" s="104">
        <f>'EMFAC2017-EI-2011Class-Statewid'!B69</f>
        <v>2019</v>
      </c>
      <c r="C2" s="104" t="str">
        <f>'EMFAC2017-EI-2011Class-Statewid'!C69</f>
        <v>LDA</v>
      </c>
      <c r="D2" s="104" t="str">
        <f>'EMFAC2017-EI-2011Class-Statewid'!D69</f>
        <v>Aggregated</v>
      </c>
      <c r="E2" s="104" t="str">
        <f>'EMFAC2017-EI-2011Class-Statewid'!E69</f>
        <v>Aggregated</v>
      </c>
      <c r="F2" s="104" t="str">
        <f>'EMFAC2017-EI-2011Class-Statewid'!F69</f>
        <v>GAS</v>
      </c>
      <c r="G2" s="104">
        <f>'EMFAC2017-EI-2011Class-Statewid'!G69</f>
        <v>14639315.258627299</v>
      </c>
      <c r="H2" s="104">
        <f>'EMFAC2017-EI-2011Class-Statewid'!H69</f>
        <v>573317405.63477302</v>
      </c>
    </row>
    <row r="3" spans="1:8">
      <c r="A3" s="104" t="str">
        <f>'EMFAC2017-EI-2011Class-Statewid'!A70</f>
        <v>Statewide</v>
      </c>
      <c r="B3" s="104">
        <f>'EMFAC2017-EI-2011Class-Statewid'!B70</f>
        <v>2019</v>
      </c>
      <c r="C3" s="104" t="str">
        <f>'EMFAC2017-EI-2011Class-Statewid'!C70</f>
        <v>LDA</v>
      </c>
      <c r="D3" s="104" t="str">
        <f>'EMFAC2017-EI-2011Class-Statewid'!D70</f>
        <v>Aggregated</v>
      </c>
      <c r="E3" s="104" t="str">
        <f>'EMFAC2017-EI-2011Class-Statewid'!E70</f>
        <v>Aggregated</v>
      </c>
      <c r="F3" s="104" t="str">
        <f>'EMFAC2017-EI-2011Class-Statewid'!F70</f>
        <v>DSL</v>
      </c>
      <c r="G3" s="104">
        <f>'EMFAC2017-EI-2011Class-Statewid'!G70</f>
        <v>131763.417713879</v>
      </c>
      <c r="H3" s="104">
        <f>'EMFAC2017-EI-2011Class-Statewid'!H70</f>
        <v>5255179.7537970999</v>
      </c>
    </row>
    <row r="4" spans="1:8">
      <c r="A4" s="104" t="str">
        <f>'EMFAC2017-EI-2011Class-Statewid'!A71</f>
        <v>Statewide</v>
      </c>
      <c r="B4" s="104">
        <f>'EMFAC2017-EI-2011Class-Statewid'!B71</f>
        <v>2019</v>
      </c>
      <c r="C4" s="104" t="str">
        <f>'EMFAC2017-EI-2011Class-Statewid'!C71</f>
        <v>LDA</v>
      </c>
      <c r="D4" s="104" t="str">
        <f>'EMFAC2017-EI-2011Class-Statewid'!D71</f>
        <v>Aggregated</v>
      </c>
      <c r="E4" s="104" t="str">
        <f>'EMFAC2017-EI-2011Class-Statewid'!E71</f>
        <v>Aggregated</v>
      </c>
      <c r="F4" s="104" t="str">
        <f>'EMFAC2017-EI-2011Class-Statewid'!F71</f>
        <v>ELEC</v>
      </c>
      <c r="G4" s="104">
        <f>'EMFAC2017-EI-2011Class-Statewid'!G71</f>
        <v>195618.162512485</v>
      </c>
      <c r="H4" s="104">
        <f>'EMFAC2017-EI-2011Class-Statewid'!H71</f>
        <v>7454238.6398270801</v>
      </c>
    </row>
    <row r="5" spans="1:8">
      <c r="A5" s="104" t="str">
        <f>'EMFAC2017-EI-2011Class-Statewid'!A72</f>
        <v>Statewide</v>
      </c>
      <c r="B5" s="104">
        <f>'EMFAC2017-EI-2011Class-Statewid'!B72</f>
        <v>2019</v>
      </c>
      <c r="C5" s="104" t="str">
        <f>'EMFAC2017-EI-2011Class-Statewid'!C72</f>
        <v>LDT1</v>
      </c>
      <c r="D5" s="104" t="str">
        <f>'EMFAC2017-EI-2011Class-Statewid'!D72</f>
        <v>Aggregated</v>
      </c>
      <c r="E5" s="104" t="str">
        <f>'EMFAC2017-EI-2011Class-Statewid'!E72</f>
        <v>Aggregated</v>
      </c>
      <c r="F5" s="104" t="str">
        <f>'EMFAC2017-EI-2011Class-Statewid'!F72</f>
        <v>GAS</v>
      </c>
      <c r="G5" s="104">
        <f>'EMFAC2017-EI-2011Class-Statewid'!G72</f>
        <v>1647824.1278476701</v>
      </c>
      <c r="H5" s="104">
        <f>'EMFAC2017-EI-2011Class-Statewid'!H72</f>
        <v>59633501.023197398</v>
      </c>
    </row>
    <row r="6" spans="1:8">
      <c r="A6" s="104" t="str">
        <f>'EMFAC2017-EI-2011Class-Statewid'!A73</f>
        <v>Statewide</v>
      </c>
      <c r="B6" s="104">
        <f>'EMFAC2017-EI-2011Class-Statewid'!B73</f>
        <v>2019</v>
      </c>
      <c r="C6" s="104" t="str">
        <f>'EMFAC2017-EI-2011Class-Statewid'!C73</f>
        <v>LDT1</v>
      </c>
      <c r="D6" s="104" t="str">
        <f>'EMFAC2017-EI-2011Class-Statewid'!D73</f>
        <v>Aggregated</v>
      </c>
      <c r="E6" s="104" t="str">
        <f>'EMFAC2017-EI-2011Class-Statewid'!E73</f>
        <v>Aggregated</v>
      </c>
      <c r="F6" s="104" t="str">
        <f>'EMFAC2017-EI-2011Class-Statewid'!F73</f>
        <v>DSL</v>
      </c>
      <c r="G6" s="104">
        <f>'EMFAC2017-EI-2011Class-Statewid'!G73</f>
        <v>1754.0978061385099</v>
      </c>
      <c r="H6" s="104">
        <f>'EMFAC2017-EI-2011Class-Statewid'!H73</f>
        <v>33900.858084147803</v>
      </c>
    </row>
    <row r="7" spans="1:8">
      <c r="A7" s="104" t="str">
        <f>'EMFAC2017-EI-2011Class-Statewid'!A74</f>
        <v>Statewide</v>
      </c>
      <c r="B7" s="104">
        <f>'EMFAC2017-EI-2011Class-Statewid'!B74</f>
        <v>2019</v>
      </c>
      <c r="C7" s="104" t="str">
        <f>'EMFAC2017-EI-2011Class-Statewid'!C74</f>
        <v>LDT1</v>
      </c>
      <c r="D7" s="104" t="str">
        <f>'EMFAC2017-EI-2011Class-Statewid'!D74</f>
        <v>Aggregated</v>
      </c>
      <c r="E7" s="104" t="str">
        <f>'EMFAC2017-EI-2011Class-Statewid'!E74</f>
        <v>Aggregated</v>
      </c>
      <c r="F7" s="104" t="str">
        <f>'EMFAC2017-EI-2011Class-Statewid'!F74</f>
        <v>ELEC</v>
      </c>
      <c r="G7" s="104">
        <f>'EMFAC2017-EI-2011Class-Statewid'!G74</f>
        <v>3555.1790946114202</v>
      </c>
      <c r="H7" s="104">
        <f>'EMFAC2017-EI-2011Class-Statewid'!H74</f>
        <v>124683.197747054</v>
      </c>
    </row>
    <row r="8" spans="1:8">
      <c r="A8" s="104" t="str">
        <f>'EMFAC2017-EI-2011Class-Statewid'!A75</f>
        <v>Statewide</v>
      </c>
      <c r="B8" s="104">
        <f>'EMFAC2017-EI-2011Class-Statewid'!B75</f>
        <v>2019</v>
      </c>
      <c r="C8" s="104" t="str">
        <f>'EMFAC2017-EI-2011Class-Statewid'!C75</f>
        <v>LDT2</v>
      </c>
      <c r="D8" s="104" t="str">
        <f>'EMFAC2017-EI-2011Class-Statewid'!D75</f>
        <v>Aggregated</v>
      </c>
      <c r="E8" s="104" t="str">
        <f>'EMFAC2017-EI-2011Class-Statewid'!E75</f>
        <v>Aggregated</v>
      </c>
      <c r="F8" s="104" t="str">
        <f>'EMFAC2017-EI-2011Class-Statewid'!F75</f>
        <v>GAS</v>
      </c>
      <c r="G8" s="104">
        <f>'EMFAC2017-EI-2011Class-Statewid'!G75</f>
        <v>5286766.8583027404</v>
      </c>
      <c r="H8" s="104">
        <f>'EMFAC2017-EI-2011Class-Statewid'!H75</f>
        <v>198226511.673347</v>
      </c>
    </row>
    <row r="9" spans="1:8">
      <c r="A9" s="104" t="str">
        <f>'EMFAC2017-EI-2011Class-Statewid'!A76</f>
        <v>Statewide</v>
      </c>
      <c r="B9" s="104">
        <f>'EMFAC2017-EI-2011Class-Statewid'!B76</f>
        <v>2019</v>
      </c>
      <c r="C9" s="104" t="str">
        <f>'EMFAC2017-EI-2011Class-Statewid'!C76</f>
        <v>LDT2</v>
      </c>
      <c r="D9" s="104" t="str">
        <f>'EMFAC2017-EI-2011Class-Statewid'!D76</f>
        <v>Aggregated</v>
      </c>
      <c r="E9" s="104" t="str">
        <f>'EMFAC2017-EI-2011Class-Statewid'!E76</f>
        <v>Aggregated</v>
      </c>
      <c r="F9" s="104" t="str">
        <f>'EMFAC2017-EI-2011Class-Statewid'!F76</f>
        <v>DSL</v>
      </c>
      <c r="G9" s="104">
        <f>'EMFAC2017-EI-2011Class-Statewid'!G76</f>
        <v>24200.1132443426</v>
      </c>
      <c r="H9" s="104">
        <f>'EMFAC2017-EI-2011Class-Statewid'!H76</f>
        <v>1080437.04842669</v>
      </c>
    </row>
    <row r="10" spans="1:8">
      <c r="A10" s="104" t="str">
        <f>'EMFAC2017-EI-2011Class-Statewid'!A77</f>
        <v>Statewide</v>
      </c>
      <c r="B10" s="104">
        <f>'EMFAC2017-EI-2011Class-Statewid'!B77</f>
        <v>2019</v>
      </c>
      <c r="C10" s="104" t="str">
        <f>'EMFAC2017-EI-2011Class-Statewid'!C77</f>
        <v>LDT2</v>
      </c>
      <c r="D10" s="104" t="str">
        <f>'EMFAC2017-EI-2011Class-Statewid'!D77</f>
        <v>Aggregated</v>
      </c>
      <c r="E10" s="104" t="str">
        <f>'EMFAC2017-EI-2011Class-Statewid'!E77</f>
        <v>Aggregated</v>
      </c>
      <c r="F10" s="104" t="str">
        <f>'EMFAC2017-EI-2011Class-Statewid'!F77</f>
        <v>ELEC</v>
      </c>
      <c r="G10" s="104">
        <f>'EMFAC2017-EI-2011Class-Statewid'!G77</f>
        <v>21372.9038697498</v>
      </c>
      <c r="H10" s="104">
        <f>'EMFAC2017-EI-2011Class-Statewid'!H77</f>
        <v>741993.79877815</v>
      </c>
    </row>
    <row r="11" spans="1:8">
      <c r="A11" s="104" t="str">
        <f>'EMFAC2017-EI-2011Class-Statewid'!A78</f>
        <v>Statewide</v>
      </c>
      <c r="B11" s="104">
        <f>'EMFAC2017-EI-2011Class-Statewid'!B78</f>
        <v>2019</v>
      </c>
      <c r="C11" s="104" t="str">
        <f>'EMFAC2017-EI-2011Class-Statewid'!C78</f>
        <v>LHD1</v>
      </c>
      <c r="D11" s="104" t="str">
        <f>'EMFAC2017-EI-2011Class-Statewid'!D78</f>
        <v>Aggregated</v>
      </c>
      <c r="E11" s="104" t="str">
        <f>'EMFAC2017-EI-2011Class-Statewid'!E78</f>
        <v>Aggregated</v>
      </c>
      <c r="F11" s="104" t="str">
        <f>'EMFAC2017-EI-2011Class-Statewid'!F78</f>
        <v>GAS</v>
      </c>
      <c r="G11" s="104">
        <f>'EMFAC2017-EI-2011Class-Statewid'!G78</f>
        <v>465605.975422121</v>
      </c>
      <c r="H11" s="104">
        <f>'EMFAC2017-EI-2011Class-Statewid'!H78</f>
        <v>16442147.886763999</v>
      </c>
    </row>
    <row r="12" spans="1:8">
      <c r="A12" s="104" t="str">
        <f>'EMFAC2017-EI-2011Class-Statewid'!A79</f>
        <v>Statewide</v>
      </c>
      <c r="B12" s="104">
        <f>'EMFAC2017-EI-2011Class-Statewid'!B79</f>
        <v>2019</v>
      </c>
      <c r="C12" s="104" t="str">
        <f>'EMFAC2017-EI-2011Class-Statewid'!C79</f>
        <v>LHD1</v>
      </c>
      <c r="D12" s="104" t="str">
        <f>'EMFAC2017-EI-2011Class-Statewid'!D79</f>
        <v>Aggregated</v>
      </c>
      <c r="E12" s="104" t="str">
        <f>'EMFAC2017-EI-2011Class-Statewid'!E79</f>
        <v>Aggregated</v>
      </c>
      <c r="F12" s="104" t="str">
        <f>'EMFAC2017-EI-2011Class-Statewid'!F79</f>
        <v>DSL</v>
      </c>
      <c r="G12" s="104">
        <f>'EMFAC2017-EI-2011Class-Statewid'!G79</f>
        <v>384088.61951612402</v>
      </c>
      <c r="H12" s="104">
        <f>'EMFAC2017-EI-2011Class-Statewid'!H79</f>
        <v>14478213.050254799</v>
      </c>
    </row>
    <row r="13" spans="1:8">
      <c r="A13" s="104" t="str">
        <f>'EMFAC2017-EI-2011Class-Statewid'!A80</f>
        <v>Statewide</v>
      </c>
      <c r="B13" s="104">
        <f>'EMFAC2017-EI-2011Class-Statewid'!B80</f>
        <v>2019</v>
      </c>
      <c r="C13" s="104" t="str">
        <f>'EMFAC2017-EI-2011Class-Statewid'!C80</f>
        <v>LHD2</v>
      </c>
      <c r="D13" s="104" t="str">
        <f>'EMFAC2017-EI-2011Class-Statewid'!D80</f>
        <v>Aggregated</v>
      </c>
      <c r="E13" s="104" t="str">
        <f>'EMFAC2017-EI-2011Class-Statewid'!E80</f>
        <v>Aggregated</v>
      </c>
      <c r="F13" s="104" t="str">
        <f>'EMFAC2017-EI-2011Class-Statewid'!F80</f>
        <v>GAS</v>
      </c>
      <c r="G13" s="104">
        <f>'EMFAC2017-EI-2011Class-Statewid'!G80</f>
        <v>68072.844512871903</v>
      </c>
      <c r="H13" s="104">
        <f>'EMFAC2017-EI-2011Class-Statewid'!H80</f>
        <v>2412616.1485316898</v>
      </c>
    </row>
    <row r="14" spans="1:8">
      <c r="A14" s="104" t="str">
        <f>'EMFAC2017-EI-2011Class-Statewid'!A81</f>
        <v>Statewide</v>
      </c>
      <c r="B14" s="104">
        <f>'EMFAC2017-EI-2011Class-Statewid'!B81</f>
        <v>2019</v>
      </c>
      <c r="C14" s="104" t="str">
        <f>'EMFAC2017-EI-2011Class-Statewid'!C81</f>
        <v>LHD2</v>
      </c>
      <c r="D14" s="104" t="str">
        <f>'EMFAC2017-EI-2011Class-Statewid'!D81</f>
        <v>Aggregated</v>
      </c>
      <c r="E14" s="104" t="str">
        <f>'EMFAC2017-EI-2011Class-Statewid'!E81</f>
        <v>Aggregated</v>
      </c>
      <c r="F14" s="104" t="str">
        <f>'EMFAC2017-EI-2011Class-Statewid'!F81</f>
        <v>DSL</v>
      </c>
      <c r="G14" s="104">
        <f>'EMFAC2017-EI-2011Class-Statewid'!G81</f>
        <v>126483.40269387201</v>
      </c>
      <c r="H14" s="104">
        <f>'EMFAC2017-EI-2011Class-Statewid'!H81</f>
        <v>4920495.9293358596</v>
      </c>
    </row>
    <row r="15" spans="1:8">
      <c r="A15" s="104" t="str">
        <f>'EMFAC2017-EI-2011Class-Statewid'!A82</f>
        <v>Statewide</v>
      </c>
      <c r="B15" s="104">
        <f>'EMFAC2017-EI-2011Class-Statewid'!B82</f>
        <v>2019</v>
      </c>
      <c r="C15" s="104" t="str">
        <f>'EMFAC2017-EI-2011Class-Statewid'!C82</f>
        <v>MCY</v>
      </c>
      <c r="D15" s="104" t="str">
        <f>'EMFAC2017-EI-2011Class-Statewid'!D82</f>
        <v>Aggregated</v>
      </c>
      <c r="E15" s="104" t="str">
        <f>'EMFAC2017-EI-2011Class-Statewid'!E82</f>
        <v>Aggregated</v>
      </c>
      <c r="F15" s="104" t="str">
        <f>'EMFAC2017-EI-2011Class-Statewid'!F82</f>
        <v>GAS</v>
      </c>
      <c r="G15" s="104">
        <f>'EMFAC2017-EI-2011Class-Statewid'!G82</f>
        <v>753398.44944589701</v>
      </c>
      <c r="H15" s="104">
        <f>'EMFAC2017-EI-2011Class-Statewid'!H82</f>
        <v>5977613.8432469498</v>
      </c>
    </row>
    <row r="16" spans="1:8">
      <c r="A16" s="104" t="str">
        <f>'EMFAC2017-EI-2011Class-Statewid'!A83</f>
        <v>Statewide</v>
      </c>
      <c r="B16" s="104">
        <f>'EMFAC2017-EI-2011Class-Statewid'!B83</f>
        <v>2019</v>
      </c>
      <c r="C16" s="104" t="str">
        <f>'EMFAC2017-EI-2011Class-Statewid'!C83</f>
        <v>MDV</v>
      </c>
      <c r="D16" s="104" t="str">
        <f>'EMFAC2017-EI-2011Class-Statewid'!D83</f>
        <v>Aggregated</v>
      </c>
      <c r="E16" s="104" t="str">
        <f>'EMFAC2017-EI-2011Class-Statewid'!E83</f>
        <v>Aggregated</v>
      </c>
      <c r="F16" s="104" t="str">
        <f>'EMFAC2017-EI-2011Class-Statewid'!F83</f>
        <v>GAS</v>
      </c>
      <c r="G16" s="104">
        <f>'EMFAC2017-EI-2011Class-Statewid'!G83</f>
        <v>4043496.1400067499</v>
      </c>
      <c r="H16" s="104">
        <f>'EMFAC2017-EI-2011Class-Statewid'!H83</f>
        <v>143666057.032805</v>
      </c>
    </row>
    <row r="17" spans="1:8">
      <c r="A17" s="104" t="str">
        <f>'EMFAC2017-EI-2011Class-Statewid'!A84</f>
        <v>Statewide</v>
      </c>
      <c r="B17" s="104">
        <f>'EMFAC2017-EI-2011Class-Statewid'!B84</f>
        <v>2019</v>
      </c>
      <c r="C17" s="104" t="str">
        <f>'EMFAC2017-EI-2011Class-Statewid'!C84</f>
        <v>MDV</v>
      </c>
      <c r="D17" s="104" t="str">
        <f>'EMFAC2017-EI-2011Class-Statewid'!D84</f>
        <v>Aggregated</v>
      </c>
      <c r="E17" s="104" t="str">
        <f>'EMFAC2017-EI-2011Class-Statewid'!E84</f>
        <v>Aggregated</v>
      </c>
      <c r="F17" s="104" t="str">
        <f>'EMFAC2017-EI-2011Class-Statewid'!F84</f>
        <v>DSL</v>
      </c>
      <c r="G17" s="104">
        <f>'EMFAC2017-EI-2011Class-Statewid'!G84</f>
        <v>70315.8167383736</v>
      </c>
      <c r="H17" s="104">
        <f>'EMFAC2017-EI-2011Class-Statewid'!H84</f>
        <v>3017286.7743398501</v>
      </c>
    </row>
    <row r="18" spans="1:8">
      <c r="A18" s="104" t="str">
        <f>'EMFAC2017-EI-2011Class-Statewid'!A85</f>
        <v>Statewide</v>
      </c>
      <c r="B18" s="104">
        <f>'EMFAC2017-EI-2011Class-Statewid'!B85</f>
        <v>2019</v>
      </c>
      <c r="C18" s="104" t="str">
        <f>'EMFAC2017-EI-2011Class-Statewid'!C85</f>
        <v>MDV</v>
      </c>
      <c r="D18" s="104" t="str">
        <f>'EMFAC2017-EI-2011Class-Statewid'!D85</f>
        <v>Aggregated</v>
      </c>
      <c r="E18" s="104" t="str">
        <f>'EMFAC2017-EI-2011Class-Statewid'!E85</f>
        <v>Aggregated</v>
      </c>
      <c r="F18" s="104" t="str">
        <f>'EMFAC2017-EI-2011Class-Statewid'!F85</f>
        <v>ELEC</v>
      </c>
      <c r="G18" s="104">
        <f>'EMFAC2017-EI-2011Class-Statewid'!G85</f>
        <v>3935.9008708599099</v>
      </c>
      <c r="H18" s="104">
        <f>'EMFAC2017-EI-2011Class-Statewid'!H85</f>
        <v>136518.105033781</v>
      </c>
    </row>
    <row r="19" spans="1:8">
      <c r="A19" s="104" t="str">
        <f>'EMFAC2017-EI-2011Class-Statewid'!A86</f>
        <v>Statewide</v>
      </c>
      <c r="B19" s="104">
        <f>'EMFAC2017-EI-2011Class-Statewid'!B86</f>
        <v>2019</v>
      </c>
      <c r="C19" s="104" t="str">
        <f>'EMFAC2017-EI-2011Class-Statewid'!C86</f>
        <v>MH</v>
      </c>
      <c r="D19" s="104" t="str">
        <f>'EMFAC2017-EI-2011Class-Statewid'!D86</f>
        <v>Aggregated</v>
      </c>
      <c r="E19" s="104" t="str">
        <f>'EMFAC2017-EI-2011Class-Statewid'!E86</f>
        <v>Aggregated</v>
      </c>
      <c r="F19" s="104" t="str">
        <f>'EMFAC2017-EI-2011Class-Statewid'!F86</f>
        <v>GAS</v>
      </c>
      <c r="G19" s="104">
        <f>'EMFAC2017-EI-2011Class-Statewid'!G86</f>
        <v>103199.48599894901</v>
      </c>
      <c r="H19" s="104">
        <f>'EMFAC2017-EI-2011Class-Statewid'!H86</f>
        <v>911686.09389473696</v>
      </c>
    </row>
    <row r="20" spans="1:8">
      <c r="A20" s="104" t="str">
        <f>'EMFAC2017-EI-2011Class-Statewid'!A87</f>
        <v>Statewide</v>
      </c>
      <c r="B20" s="104">
        <f>'EMFAC2017-EI-2011Class-Statewid'!B87</f>
        <v>2019</v>
      </c>
      <c r="C20" s="104" t="str">
        <f>'EMFAC2017-EI-2011Class-Statewid'!C87</f>
        <v>MH</v>
      </c>
      <c r="D20" s="104" t="str">
        <f>'EMFAC2017-EI-2011Class-Statewid'!D87</f>
        <v>Aggregated</v>
      </c>
      <c r="E20" s="104" t="str">
        <f>'EMFAC2017-EI-2011Class-Statewid'!E87</f>
        <v>Aggregated</v>
      </c>
      <c r="F20" s="104" t="str">
        <f>'EMFAC2017-EI-2011Class-Statewid'!F87</f>
        <v>DSL</v>
      </c>
      <c r="G20" s="104">
        <f>'EMFAC2017-EI-2011Class-Statewid'!G87</f>
        <v>33675.863099091002</v>
      </c>
      <c r="H20" s="104">
        <f>'EMFAC2017-EI-2011Class-Statewid'!H87</f>
        <v>321484.300044787</v>
      </c>
    </row>
    <row r="21" spans="1:8">
      <c r="A21" s="104" t="str">
        <f>'EMFAC2017-EI-2011Class-Statewid'!A88</f>
        <v>Statewide</v>
      </c>
      <c r="B21" s="104">
        <f>'EMFAC2017-EI-2011Class-Statewid'!B88</f>
        <v>2019</v>
      </c>
      <c r="C21" s="104" t="str">
        <f>'EMFAC2017-EI-2011Class-Statewid'!C88</f>
        <v>Motor Coach</v>
      </c>
      <c r="D21" s="104" t="str">
        <f>'EMFAC2017-EI-2011Class-Statewid'!D88</f>
        <v>Aggregated</v>
      </c>
      <c r="E21" s="104" t="str">
        <f>'EMFAC2017-EI-2011Class-Statewid'!E88</f>
        <v>Aggregated</v>
      </c>
      <c r="F21" s="104" t="str">
        <f>'EMFAC2017-EI-2011Class-Statewid'!F88</f>
        <v>DSL</v>
      </c>
      <c r="G21" s="104">
        <f>'EMFAC2017-EI-2011Class-Statewid'!G88</f>
        <v>2236.22428335315</v>
      </c>
      <c r="H21" s="104">
        <f>'EMFAC2017-EI-2011Class-Statewid'!H88</f>
        <v>282224.23158653697</v>
      </c>
    </row>
    <row r="22" spans="1:8">
      <c r="A22" s="104" t="str">
        <f>'EMFAC2017-EI-2011Class-Statewid'!A89</f>
        <v>Statewide</v>
      </c>
      <c r="B22" s="104">
        <f>'EMFAC2017-EI-2011Class-Statewid'!B89</f>
        <v>2019</v>
      </c>
      <c r="C22" s="104" t="str">
        <f>'EMFAC2017-EI-2011Class-Statewid'!C89</f>
        <v>OBUS</v>
      </c>
      <c r="D22" s="104" t="str">
        <f>'EMFAC2017-EI-2011Class-Statewid'!D89</f>
        <v>Aggregated</v>
      </c>
      <c r="E22" s="104" t="str">
        <f>'EMFAC2017-EI-2011Class-Statewid'!E89</f>
        <v>Aggregated</v>
      </c>
      <c r="F22" s="104" t="str">
        <f>'EMFAC2017-EI-2011Class-Statewid'!F89</f>
        <v>GAS</v>
      </c>
      <c r="G22" s="104">
        <f>'EMFAC2017-EI-2011Class-Statewid'!G89</f>
        <v>14446.8339538044</v>
      </c>
      <c r="H22" s="104">
        <f>'EMFAC2017-EI-2011Class-Statewid'!H89</f>
        <v>727633.99223991798</v>
      </c>
    </row>
    <row r="23" spans="1:8">
      <c r="A23" s="104" t="str">
        <f>'EMFAC2017-EI-2011Class-Statewid'!A90</f>
        <v>Statewide</v>
      </c>
      <c r="B23" s="104">
        <f>'EMFAC2017-EI-2011Class-Statewid'!B90</f>
        <v>2019</v>
      </c>
      <c r="C23" s="104" t="str">
        <f>'EMFAC2017-EI-2011Class-Statewid'!C90</f>
        <v>PTO</v>
      </c>
      <c r="D23" s="104" t="str">
        <f>'EMFAC2017-EI-2011Class-Statewid'!D90</f>
        <v>Aggregated</v>
      </c>
      <c r="E23" s="104" t="str">
        <f>'EMFAC2017-EI-2011Class-Statewid'!E90</f>
        <v>Aggregated</v>
      </c>
      <c r="F23" s="104" t="str">
        <f>'EMFAC2017-EI-2011Class-Statewid'!F90</f>
        <v>DSL</v>
      </c>
      <c r="G23" s="104">
        <f>'EMFAC2017-EI-2011Class-Statewid'!G90</f>
        <v>0</v>
      </c>
      <c r="H23" s="104">
        <f>'EMFAC2017-EI-2011Class-Statewid'!H90</f>
        <v>421318.17283382599</v>
      </c>
    </row>
    <row r="24" spans="1:8">
      <c r="A24" s="104" t="str">
        <f>'EMFAC2017-EI-2011Class-Statewid'!A91</f>
        <v>Statewide</v>
      </c>
      <c r="B24" s="104">
        <f>'EMFAC2017-EI-2011Class-Statewid'!B91</f>
        <v>2019</v>
      </c>
      <c r="C24" s="104" t="str">
        <f>'EMFAC2017-EI-2011Class-Statewid'!C91</f>
        <v>SBUS</v>
      </c>
      <c r="D24" s="104" t="str">
        <f>'EMFAC2017-EI-2011Class-Statewid'!D91</f>
        <v>Aggregated</v>
      </c>
      <c r="E24" s="104" t="str">
        <f>'EMFAC2017-EI-2011Class-Statewid'!E91</f>
        <v>Aggregated</v>
      </c>
      <c r="F24" s="104" t="str">
        <f>'EMFAC2017-EI-2011Class-Statewid'!F91</f>
        <v>GAS</v>
      </c>
      <c r="G24" s="104">
        <f>'EMFAC2017-EI-2011Class-Statewid'!G91</f>
        <v>4243.8952537205996</v>
      </c>
      <c r="H24" s="104">
        <f>'EMFAC2017-EI-2011Class-Statewid'!H91</f>
        <v>207715.67553892499</v>
      </c>
    </row>
    <row r="25" spans="1:8">
      <c r="A25" s="104" t="str">
        <f>'EMFAC2017-EI-2011Class-Statewid'!A92</f>
        <v>Statewide</v>
      </c>
      <c r="B25" s="104">
        <f>'EMFAC2017-EI-2011Class-Statewid'!B92</f>
        <v>2019</v>
      </c>
      <c r="C25" s="104" t="str">
        <f>'EMFAC2017-EI-2011Class-Statewid'!C92</f>
        <v>SBUS</v>
      </c>
      <c r="D25" s="104" t="str">
        <f>'EMFAC2017-EI-2011Class-Statewid'!D92</f>
        <v>Aggregated</v>
      </c>
      <c r="E25" s="104" t="str">
        <f>'EMFAC2017-EI-2011Class-Statewid'!E92</f>
        <v>Aggregated</v>
      </c>
      <c r="F25" s="104" t="str">
        <f>'EMFAC2017-EI-2011Class-Statewid'!F92</f>
        <v>DSL</v>
      </c>
      <c r="G25" s="104">
        <f>'EMFAC2017-EI-2011Class-Statewid'!G92</f>
        <v>24256.684202467699</v>
      </c>
      <c r="H25" s="104">
        <f>'EMFAC2017-EI-2011Class-Statewid'!H92</f>
        <v>767341.35900925996</v>
      </c>
    </row>
    <row r="26" spans="1:8">
      <c r="A26" s="104" t="str">
        <f>'EMFAC2017-EI-2011Class-Statewid'!A93</f>
        <v>Statewide</v>
      </c>
      <c r="B26" s="104">
        <f>'EMFAC2017-EI-2011Class-Statewid'!B93</f>
        <v>2019</v>
      </c>
      <c r="C26" s="104" t="str">
        <f>'EMFAC2017-EI-2011Class-Statewid'!C93</f>
        <v>T6 Ag</v>
      </c>
      <c r="D26" s="104" t="str">
        <f>'EMFAC2017-EI-2011Class-Statewid'!D93</f>
        <v>Aggregated</v>
      </c>
      <c r="E26" s="104" t="str">
        <f>'EMFAC2017-EI-2011Class-Statewid'!E93</f>
        <v>Aggregated</v>
      </c>
      <c r="F26" s="104" t="str">
        <f>'EMFAC2017-EI-2011Class-Statewid'!F93</f>
        <v>DSL</v>
      </c>
      <c r="G26" s="104">
        <f>'EMFAC2017-EI-2011Class-Statewid'!G93</f>
        <v>1182.6676499687301</v>
      </c>
      <c r="H26" s="104">
        <f>'EMFAC2017-EI-2011Class-Statewid'!H93</f>
        <v>16475.1806750945</v>
      </c>
    </row>
    <row r="27" spans="1:8">
      <c r="A27" s="104" t="str">
        <f>'EMFAC2017-EI-2011Class-Statewid'!A94</f>
        <v>Statewide</v>
      </c>
      <c r="B27" s="104">
        <f>'EMFAC2017-EI-2011Class-Statewid'!B94</f>
        <v>2019</v>
      </c>
      <c r="C27" s="104" t="str">
        <f>'EMFAC2017-EI-2011Class-Statewid'!C94</f>
        <v>T6 CAIRP heavy</v>
      </c>
      <c r="D27" s="104" t="str">
        <f>'EMFAC2017-EI-2011Class-Statewid'!D94</f>
        <v>Aggregated</v>
      </c>
      <c r="E27" s="104" t="str">
        <f>'EMFAC2017-EI-2011Class-Statewid'!E94</f>
        <v>Aggregated</v>
      </c>
      <c r="F27" s="104" t="str">
        <f>'EMFAC2017-EI-2011Class-Statewid'!F94</f>
        <v>DSL</v>
      </c>
      <c r="G27" s="104">
        <f>'EMFAC2017-EI-2011Class-Statewid'!G94</f>
        <v>2138.8589451808498</v>
      </c>
      <c r="H27" s="104">
        <f>'EMFAC2017-EI-2011Class-Statewid'!H94</f>
        <v>429308.45647190802</v>
      </c>
    </row>
    <row r="28" spans="1:8">
      <c r="A28" s="104" t="str">
        <f>'EMFAC2017-EI-2011Class-Statewid'!A95</f>
        <v>Statewide</v>
      </c>
      <c r="B28" s="104">
        <f>'EMFAC2017-EI-2011Class-Statewid'!B95</f>
        <v>2019</v>
      </c>
      <c r="C28" s="104" t="str">
        <f>'EMFAC2017-EI-2011Class-Statewid'!C95</f>
        <v>T6 CAIRP small</v>
      </c>
      <c r="D28" s="104" t="str">
        <f>'EMFAC2017-EI-2011Class-Statewid'!D95</f>
        <v>Aggregated</v>
      </c>
      <c r="E28" s="104" t="str">
        <f>'EMFAC2017-EI-2011Class-Statewid'!E95</f>
        <v>Aggregated</v>
      </c>
      <c r="F28" s="104" t="str">
        <f>'EMFAC2017-EI-2011Class-Statewid'!F95</f>
        <v>DSL</v>
      </c>
      <c r="G28" s="104">
        <f>'EMFAC2017-EI-2011Class-Statewid'!G95</f>
        <v>1118.2032591821701</v>
      </c>
      <c r="H28" s="104">
        <f>'EMFAC2017-EI-2011Class-Statewid'!H95</f>
        <v>59532.6106763731</v>
      </c>
    </row>
    <row r="29" spans="1:8">
      <c r="A29" s="104" t="str">
        <f>'EMFAC2017-EI-2011Class-Statewid'!A96</f>
        <v>Statewide</v>
      </c>
      <c r="B29" s="104">
        <f>'EMFAC2017-EI-2011Class-Statewid'!B96</f>
        <v>2019</v>
      </c>
      <c r="C29" s="104" t="str">
        <f>'EMFAC2017-EI-2011Class-Statewid'!C96</f>
        <v>T6 instate construction heavy</v>
      </c>
      <c r="D29" s="104" t="str">
        <f>'EMFAC2017-EI-2011Class-Statewid'!D96</f>
        <v>Aggregated</v>
      </c>
      <c r="E29" s="104" t="str">
        <f>'EMFAC2017-EI-2011Class-Statewid'!E96</f>
        <v>Aggregated</v>
      </c>
      <c r="F29" s="104" t="str">
        <f>'EMFAC2017-EI-2011Class-Statewid'!F96</f>
        <v>DSL</v>
      </c>
      <c r="G29" s="104">
        <f>'EMFAC2017-EI-2011Class-Statewid'!G96</f>
        <v>10509.581582385499</v>
      </c>
      <c r="H29" s="104">
        <f>'EMFAC2017-EI-2011Class-Statewid'!H96</f>
        <v>706741.18835808395</v>
      </c>
    </row>
    <row r="30" spans="1:8">
      <c r="A30" s="104" t="str">
        <f>'EMFAC2017-EI-2011Class-Statewid'!A97</f>
        <v>Statewide</v>
      </c>
      <c r="B30" s="104">
        <f>'EMFAC2017-EI-2011Class-Statewid'!B97</f>
        <v>2019</v>
      </c>
      <c r="C30" s="104" t="str">
        <f>'EMFAC2017-EI-2011Class-Statewid'!C97</f>
        <v>T6 instate construction small</v>
      </c>
      <c r="D30" s="104" t="str">
        <f>'EMFAC2017-EI-2011Class-Statewid'!D97</f>
        <v>Aggregated</v>
      </c>
      <c r="E30" s="104" t="str">
        <f>'EMFAC2017-EI-2011Class-Statewid'!E97</f>
        <v>Aggregated</v>
      </c>
      <c r="F30" s="104" t="str">
        <f>'EMFAC2017-EI-2011Class-Statewid'!F97</f>
        <v>DSL</v>
      </c>
      <c r="G30" s="104">
        <f>'EMFAC2017-EI-2011Class-Statewid'!G97</f>
        <v>36660.440971851502</v>
      </c>
      <c r="H30" s="104">
        <f>'EMFAC2017-EI-2011Class-Statewid'!H97</f>
        <v>1848463.96975366</v>
      </c>
    </row>
    <row r="31" spans="1:8">
      <c r="A31" s="104" t="str">
        <f>'EMFAC2017-EI-2011Class-Statewid'!A98</f>
        <v>Statewide</v>
      </c>
      <c r="B31" s="104">
        <f>'EMFAC2017-EI-2011Class-Statewid'!B98</f>
        <v>2019</v>
      </c>
      <c r="C31" s="104" t="str">
        <f>'EMFAC2017-EI-2011Class-Statewid'!C98</f>
        <v>T6 instate heavy</v>
      </c>
      <c r="D31" s="104" t="str">
        <f>'EMFAC2017-EI-2011Class-Statewid'!D98</f>
        <v>Aggregated</v>
      </c>
      <c r="E31" s="104" t="str">
        <f>'EMFAC2017-EI-2011Class-Statewid'!E98</f>
        <v>Aggregated</v>
      </c>
      <c r="F31" s="104" t="str">
        <f>'EMFAC2017-EI-2011Class-Statewid'!F98</f>
        <v>DSL</v>
      </c>
      <c r="G31" s="104">
        <f>'EMFAC2017-EI-2011Class-Statewid'!G98</f>
        <v>44620.447020348904</v>
      </c>
      <c r="H31" s="104">
        <f>'EMFAC2017-EI-2011Class-Statewid'!H98</f>
        <v>5841810.2278032601</v>
      </c>
    </row>
    <row r="32" spans="1:8">
      <c r="A32" s="104" t="str">
        <f>'EMFAC2017-EI-2011Class-Statewid'!A99</f>
        <v>Statewide</v>
      </c>
      <c r="B32" s="104">
        <f>'EMFAC2017-EI-2011Class-Statewid'!B99</f>
        <v>2019</v>
      </c>
      <c r="C32" s="104" t="str">
        <f>'EMFAC2017-EI-2011Class-Statewid'!C99</f>
        <v>T6 instate small</v>
      </c>
      <c r="D32" s="104" t="str">
        <f>'EMFAC2017-EI-2011Class-Statewid'!D99</f>
        <v>Aggregated</v>
      </c>
      <c r="E32" s="104" t="str">
        <f>'EMFAC2017-EI-2011Class-Statewid'!E99</f>
        <v>Aggregated</v>
      </c>
      <c r="F32" s="104" t="str">
        <f>'EMFAC2017-EI-2011Class-Statewid'!F99</f>
        <v>DSL</v>
      </c>
      <c r="G32" s="104">
        <f>'EMFAC2017-EI-2011Class-Statewid'!G99</f>
        <v>153231.81740399799</v>
      </c>
      <c r="H32" s="104">
        <f>'EMFAC2017-EI-2011Class-Statewid'!H99</f>
        <v>7558884.0357438996</v>
      </c>
    </row>
    <row r="33" spans="1:8">
      <c r="A33" s="104" t="str">
        <f>'EMFAC2017-EI-2011Class-Statewid'!A100</f>
        <v>Statewide</v>
      </c>
      <c r="B33" s="104">
        <f>'EMFAC2017-EI-2011Class-Statewid'!B100</f>
        <v>2019</v>
      </c>
      <c r="C33" s="104" t="str">
        <f>'EMFAC2017-EI-2011Class-Statewid'!C100</f>
        <v>T6 OOS heavy</v>
      </c>
      <c r="D33" s="104" t="str">
        <f>'EMFAC2017-EI-2011Class-Statewid'!D100</f>
        <v>Aggregated</v>
      </c>
      <c r="E33" s="104" t="str">
        <f>'EMFAC2017-EI-2011Class-Statewid'!E100</f>
        <v>Aggregated</v>
      </c>
      <c r="F33" s="104" t="str">
        <f>'EMFAC2017-EI-2011Class-Statewid'!F100</f>
        <v>DSL</v>
      </c>
      <c r="G33" s="104">
        <f>'EMFAC2017-EI-2011Class-Statewid'!G100</f>
        <v>1225.6015834575001</v>
      </c>
      <c r="H33" s="104">
        <f>'EMFAC2017-EI-2011Class-Statewid'!H100</f>
        <v>246314.70231221599</v>
      </c>
    </row>
    <row r="34" spans="1:8">
      <c r="A34" s="104" t="str">
        <f>'EMFAC2017-EI-2011Class-Statewid'!A101</f>
        <v>Statewide</v>
      </c>
      <c r="B34" s="104">
        <f>'EMFAC2017-EI-2011Class-Statewid'!B101</f>
        <v>2019</v>
      </c>
      <c r="C34" s="104" t="str">
        <f>'EMFAC2017-EI-2011Class-Statewid'!C101</f>
        <v>T6 OOS small</v>
      </c>
      <c r="D34" s="104" t="str">
        <f>'EMFAC2017-EI-2011Class-Statewid'!D101</f>
        <v>Aggregated</v>
      </c>
      <c r="E34" s="104" t="str">
        <f>'EMFAC2017-EI-2011Class-Statewid'!E101</f>
        <v>Aggregated</v>
      </c>
      <c r="F34" s="104" t="str">
        <f>'EMFAC2017-EI-2011Class-Statewid'!F101</f>
        <v>DSL</v>
      </c>
      <c r="G34" s="104">
        <f>'EMFAC2017-EI-2011Class-Statewid'!G101</f>
        <v>647.03026721199001</v>
      </c>
      <c r="H34" s="104">
        <f>'EMFAC2017-EI-2011Class-Statewid'!H101</f>
        <v>34228.599422450403</v>
      </c>
    </row>
    <row r="35" spans="1:8">
      <c r="A35" s="104" t="str">
        <f>'EMFAC2017-EI-2011Class-Statewid'!A102</f>
        <v>Statewide</v>
      </c>
      <c r="B35" s="104">
        <f>'EMFAC2017-EI-2011Class-Statewid'!B102</f>
        <v>2019</v>
      </c>
      <c r="C35" s="104" t="str">
        <f>'EMFAC2017-EI-2011Class-Statewid'!C102</f>
        <v>T6 Public</v>
      </c>
      <c r="D35" s="104" t="str">
        <f>'EMFAC2017-EI-2011Class-Statewid'!D102</f>
        <v>Aggregated</v>
      </c>
      <c r="E35" s="104" t="str">
        <f>'EMFAC2017-EI-2011Class-Statewid'!E102</f>
        <v>Aggregated</v>
      </c>
      <c r="F35" s="104" t="str">
        <f>'EMFAC2017-EI-2011Class-Statewid'!F102</f>
        <v>DSL</v>
      </c>
      <c r="G35" s="104">
        <f>'EMFAC2017-EI-2011Class-Statewid'!G102</f>
        <v>25980.877599159299</v>
      </c>
      <c r="H35" s="104">
        <f>'EMFAC2017-EI-2011Class-Statewid'!H102</f>
        <v>398725.598780356</v>
      </c>
    </row>
    <row r="36" spans="1:8">
      <c r="A36" s="104" t="str">
        <f>'EMFAC2017-EI-2011Class-Statewid'!A103</f>
        <v>Statewide</v>
      </c>
      <c r="B36" s="104">
        <f>'EMFAC2017-EI-2011Class-Statewid'!B103</f>
        <v>2019</v>
      </c>
      <c r="C36" s="104" t="str">
        <f>'EMFAC2017-EI-2011Class-Statewid'!C103</f>
        <v>T6 utility</v>
      </c>
      <c r="D36" s="104" t="str">
        <f>'EMFAC2017-EI-2011Class-Statewid'!D103</f>
        <v>Aggregated</v>
      </c>
      <c r="E36" s="104" t="str">
        <f>'EMFAC2017-EI-2011Class-Statewid'!E103</f>
        <v>Aggregated</v>
      </c>
      <c r="F36" s="104" t="str">
        <f>'EMFAC2017-EI-2011Class-Statewid'!F103</f>
        <v>DSL</v>
      </c>
      <c r="G36" s="104">
        <f>'EMFAC2017-EI-2011Class-Statewid'!G103</f>
        <v>3944.48052155804</v>
      </c>
      <c r="H36" s="104">
        <f>'EMFAC2017-EI-2011Class-Statewid'!H103</f>
        <v>65917.894703801299</v>
      </c>
    </row>
    <row r="37" spans="1:8">
      <c r="A37" s="104" t="str">
        <f>'EMFAC2017-EI-2011Class-Statewid'!A104</f>
        <v>Statewide</v>
      </c>
      <c r="B37" s="104">
        <f>'EMFAC2017-EI-2011Class-Statewid'!B104</f>
        <v>2019</v>
      </c>
      <c r="C37" s="104" t="str">
        <f>'EMFAC2017-EI-2011Class-Statewid'!C104</f>
        <v>T6TS</v>
      </c>
      <c r="D37" s="104" t="str">
        <f>'EMFAC2017-EI-2011Class-Statewid'!D104</f>
        <v>Aggregated</v>
      </c>
      <c r="E37" s="104" t="str">
        <f>'EMFAC2017-EI-2011Class-Statewid'!E104</f>
        <v>Aggregated</v>
      </c>
      <c r="F37" s="104" t="str">
        <f>'EMFAC2017-EI-2011Class-Statewid'!F104</f>
        <v>GAS</v>
      </c>
      <c r="G37" s="104">
        <f>'EMFAC2017-EI-2011Class-Statewid'!G104</f>
        <v>48869.675843570003</v>
      </c>
      <c r="H37" s="104">
        <f>'EMFAC2017-EI-2011Class-Statewid'!H104</f>
        <v>2647826.5358386701</v>
      </c>
    </row>
    <row r="38" spans="1:8">
      <c r="A38" s="104" t="str">
        <f>'EMFAC2017-EI-2011Class-Statewid'!A105</f>
        <v>Statewide</v>
      </c>
      <c r="B38" s="104">
        <f>'EMFAC2017-EI-2011Class-Statewid'!B105</f>
        <v>2019</v>
      </c>
      <c r="C38" s="104" t="str">
        <f>'EMFAC2017-EI-2011Class-Statewid'!C105</f>
        <v>T7 Ag</v>
      </c>
      <c r="D38" s="104" t="str">
        <f>'EMFAC2017-EI-2011Class-Statewid'!D105</f>
        <v>Aggregated</v>
      </c>
      <c r="E38" s="104" t="str">
        <f>'EMFAC2017-EI-2011Class-Statewid'!E105</f>
        <v>Aggregated</v>
      </c>
      <c r="F38" s="104" t="str">
        <f>'EMFAC2017-EI-2011Class-Statewid'!F105</f>
        <v>DSL</v>
      </c>
      <c r="G38" s="104">
        <f>'EMFAC2017-EI-2011Class-Statewid'!G105</f>
        <v>912.05481546202998</v>
      </c>
      <c r="H38" s="104">
        <f>'EMFAC2017-EI-2011Class-Statewid'!H105</f>
        <v>14009.5335578347</v>
      </c>
    </row>
    <row r="39" spans="1:8">
      <c r="A39" s="104" t="str">
        <f>'EMFAC2017-EI-2011Class-Statewid'!A106</f>
        <v>Statewide</v>
      </c>
      <c r="B39" s="104">
        <f>'EMFAC2017-EI-2011Class-Statewid'!B106</f>
        <v>2019</v>
      </c>
      <c r="C39" s="104" t="str">
        <f>'EMFAC2017-EI-2011Class-Statewid'!C106</f>
        <v>T7 CAIRP</v>
      </c>
      <c r="D39" s="104" t="str">
        <f>'EMFAC2017-EI-2011Class-Statewid'!D106</f>
        <v>Aggregated</v>
      </c>
      <c r="E39" s="104" t="str">
        <f>'EMFAC2017-EI-2011Class-Statewid'!E106</f>
        <v>Aggregated</v>
      </c>
      <c r="F39" s="104" t="str">
        <f>'EMFAC2017-EI-2011Class-Statewid'!F106</f>
        <v>DSL</v>
      </c>
      <c r="G39" s="104">
        <f>'EMFAC2017-EI-2011Class-Statewid'!G106</f>
        <v>45339.154397809099</v>
      </c>
      <c r="H39" s="104">
        <f>'EMFAC2017-EI-2011Class-Statewid'!H106</f>
        <v>8515039.2619269006</v>
      </c>
    </row>
    <row r="40" spans="1:8">
      <c r="A40" s="104" t="str">
        <f>'EMFAC2017-EI-2011Class-Statewid'!A107</f>
        <v>Statewide</v>
      </c>
      <c r="B40" s="104">
        <f>'EMFAC2017-EI-2011Class-Statewid'!B107</f>
        <v>2019</v>
      </c>
      <c r="C40" s="104" t="str">
        <f>'EMFAC2017-EI-2011Class-Statewid'!C107</f>
        <v>T7 CAIRP construction</v>
      </c>
      <c r="D40" s="104" t="str">
        <f>'EMFAC2017-EI-2011Class-Statewid'!D107</f>
        <v>Aggregated</v>
      </c>
      <c r="E40" s="104" t="str">
        <f>'EMFAC2017-EI-2011Class-Statewid'!E107</f>
        <v>Aggregated</v>
      </c>
      <c r="F40" s="104" t="str">
        <f>'EMFAC2017-EI-2011Class-Statewid'!F107</f>
        <v>DSL</v>
      </c>
      <c r="G40" s="104">
        <f>'EMFAC2017-EI-2011Class-Statewid'!G107</f>
        <v>2675.6803997058801</v>
      </c>
      <c r="H40" s="104">
        <f>'EMFAC2017-EI-2011Class-Statewid'!H107</f>
        <v>507658.33488924999</v>
      </c>
    </row>
    <row r="41" spans="1:8">
      <c r="A41" s="104" t="str">
        <f>'EMFAC2017-EI-2011Class-Statewid'!A108</f>
        <v>Statewide</v>
      </c>
      <c r="B41" s="104">
        <f>'EMFAC2017-EI-2011Class-Statewid'!B108</f>
        <v>2019</v>
      </c>
      <c r="C41" s="104" t="str">
        <f>'EMFAC2017-EI-2011Class-Statewid'!C108</f>
        <v>T7 NNOOS</v>
      </c>
      <c r="D41" s="104" t="str">
        <f>'EMFAC2017-EI-2011Class-Statewid'!D108</f>
        <v>Aggregated</v>
      </c>
      <c r="E41" s="104" t="str">
        <f>'EMFAC2017-EI-2011Class-Statewid'!E108</f>
        <v>Aggregated</v>
      </c>
      <c r="F41" s="104" t="str">
        <f>'EMFAC2017-EI-2011Class-Statewid'!F108</f>
        <v>DSL</v>
      </c>
      <c r="G41" s="104">
        <f>'EMFAC2017-EI-2011Class-Statewid'!G108</f>
        <v>50878.938118909398</v>
      </c>
      <c r="H41" s="104">
        <f>'EMFAC2017-EI-2011Class-Statewid'!H108</f>
        <v>10381135.833585599</v>
      </c>
    </row>
    <row r="42" spans="1:8">
      <c r="A42" s="104" t="str">
        <f>'EMFAC2017-EI-2011Class-Statewid'!A109</f>
        <v>Statewide</v>
      </c>
      <c r="B42" s="104">
        <f>'EMFAC2017-EI-2011Class-Statewid'!B109</f>
        <v>2019</v>
      </c>
      <c r="C42" s="104" t="str">
        <f>'EMFAC2017-EI-2011Class-Statewid'!C109</f>
        <v>T7 NOOS</v>
      </c>
      <c r="D42" s="104" t="str">
        <f>'EMFAC2017-EI-2011Class-Statewid'!D109</f>
        <v>Aggregated</v>
      </c>
      <c r="E42" s="104" t="str">
        <f>'EMFAC2017-EI-2011Class-Statewid'!E109</f>
        <v>Aggregated</v>
      </c>
      <c r="F42" s="104" t="str">
        <f>'EMFAC2017-EI-2011Class-Statewid'!F109</f>
        <v>DSL</v>
      </c>
      <c r="G42" s="104">
        <f>'EMFAC2017-EI-2011Class-Statewid'!G109</f>
        <v>17859.605270239499</v>
      </c>
      <c r="H42" s="104">
        <f>'EMFAC2017-EI-2011Class-Statewid'!H109</f>
        <v>3345334.1254479499</v>
      </c>
    </row>
    <row r="43" spans="1:8">
      <c r="A43" s="104" t="str">
        <f>'EMFAC2017-EI-2011Class-Statewid'!A110</f>
        <v>Statewide</v>
      </c>
      <c r="B43" s="104">
        <f>'EMFAC2017-EI-2011Class-Statewid'!B110</f>
        <v>2019</v>
      </c>
      <c r="C43" s="104" t="str">
        <f>'EMFAC2017-EI-2011Class-Statewid'!C110</f>
        <v>T7 other port</v>
      </c>
      <c r="D43" s="104" t="str">
        <f>'EMFAC2017-EI-2011Class-Statewid'!D110</f>
        <v>Aggregated</v>
      </c>
      <c r="E43" s="104" t="str">
        <f>'EMFAC2017-EI-2011Class-Statewid'!E110</f>
        <v>Aggregated</v>
      </c>
      <c r="F43" s="104" t="str">
        <f>'EMFAC2017-EI-2011Class-Statewid'!F110</f>
        <v>DSL</v>
      </c>
      <c r="G43" s="104">
        <f>'EMFAC2017-EI-2011Class-Statewid'!G110</f>
        <v>1447.0119659111001</v>
      </c>
      <c r="H43" s="104">
        <f>'EMFAC2017-EI-2011Class-Statewid'!H110</f>
        <v>233893.41645382499</v>
      </c>
    </row>
    <row r="44" spans="1:8">
      <c r="A44" s="104" t="str">
        <f>'EMFAC2017-EI-2011Class-Statewid'!A111</f>
        <v>Statewide</v>
      </c>
      <c r="B44" s="104">
        <f>'EMFAC2017-EI-2011Class-Statewid'!B111</f>
        <v>2019</v>
      </c>
      <c r="C44" s="104" t="str">
        <f>'EMFAC2017-EI-2011Class-Statewid'!C111</f>
        <v>T7 POAK</v>
      </c>
      <c r="D44" s="104" t="str">
        <f>'EMFAC2017-EI-2011Class-Statewid'!D111</f>
        <v>Aggregated</v>
      </c>
      <c r="E44" s="104" t="str">
        <f>'EMFAC2017-EI-2011Class-Statewid'!E111</f>
        <v>Aggregated</v>
      </c>
      <c r="F44" s="104" t="str">
        <f>'EMFAC2017-EI-2011Class-Statewid'!F111</f>
        <v>DSL</v>
      </c>
      <c r="G44" s="104">
        <f>'EMFAC2017-EI-2011Class-Statewid'!G111</f>
        <v>5177.45073748492</v>
      </c>
      <c r="H44" s="104">
        <f>'EMFAC2017-EI-2011Class-Statewid'!H111</f>
        <v>565549.37249766896</v>
      </c>
    </row>
    <row r="45" spans="1:8">
      <c r="A45" s="104" t="str">
        <f>'EMFAC2017-EI-2011Class-Statewid'!A112</f>
        <v>Statewide</v>
      </c>
      <c r="B45" s="104">
        <f>'EMFAC2017-EI-2011Class-Statewid'!B112</f>
        <v>2019</v>
      </c>
      <c r="C45" s="104" t="str">
        <f>'EMFAC2017-EI-2011Class-Statewid'!C112</f>
        <v>T7 POLA</v>
      </c>
      <c r="D45" s="104" t="str">
        <f>'EMFAC2017-EI-2011Class-Statewid'!D112</f>
        <v>Aggregated</v>
      </c>
      <c r="E45" s="104" t="str">
        <f>'EMFAC2017-EI-2011Class-Statewid'!E112</f>
        <v>Aggregated</v>
      </c>
      <c r="F45" s="104" t="str">
        <f>'EMFAC2017-EI-2011Class-Statewid'!F112</f>
        <v>DSL</v>
      </c>
      <c r="G45" s="104">
        <f>'EMFAC2017-EI-2011Class-Statewid'!G112</f>
        <v>15639.8185126548</v>
      </c>
      <c r="H45" s="104">
        <f>'EMFAC2017-EI-2011Class-Statewid'!H112</f>
        <v>1871849.66295794</v>
      </c>
    </row>
    <row r="46" spans="1:8">
      <c r="A46" s="104" t="str">
        <f>'EMFAC2017-EI-2011Class-Statewid'!A113</f>
        <v>Statewide</v>
      </c>
      <c r="B46" s="104">
        <f>'EMFAC2017-EI-2011Class-Statewid'!B113</f>
        <v>2019</v>
      </c>
      <c r="C46" s="104" t="str">
        <f>'EMFAC2017-EI-2011Class-Statewid'!C113</f>
        <v>T7 Public</v>
      </c>
      <c r="D46" s="104" t="str">
        <f>'EMFAC2017-EI-2011Class-Statewid'!D113</f>
        <v>Aggregated</v>
      </c>
      <c r="E46" s="104" t="str">
        <f>'EMFAC2017-EI-2011Class-Statewid'!E113</f>
        <v>Aggregated</v>
      </c>
      <c r="F46" s="104" t="str">
        <f>'EMFAC2017-EI-2011Class-Statewid'!F113</f>
        <v>DSL</v>
      </c>
      <c r="G46" s="104">
        <f>'EMFAC2017-EI-2011Class-Statewid'!G113</f>
        <v>25260.128316456099</v>
      </c>
      <c r="H46" s="104">
        <f>'EMFAC2017-EI-2011Class-Statewid'!H113</f>
        <v>511644.41733488103</v>
      </c>
    </row>
    <row r="47" spans="1:8">
      <c r="A47" s="104" t="str">
        <f>'EMFAC2017-EI-2011Class-Statewid'!A114</f>
        <v>Statewide</v>
      </c>
      <c r="B47" s="104">
        <f>'EMFAC2017-EI-2011Class-Statewid'!B114</f>
        <v>2019</v>
      </c>
      <c r="C47" s="104" t="str">
        <f>'EMFAC2017-EI-2011Class-Statewid'!C114</f>
        <v>T7 Single</v>
      </c>
      <c r="D47" s="104" t="str">
        <f>'EMFAC2017-EI-2011Class-Statewid'!D114</f>
        <v>Aggregated</v>
      </c>
      <c r="E47" s="104" t="str">
        <f>'EMFAC2017-EI-2011Class-Statewid'!E114</f>
        <v>Aggregated</v>
      </c>
      <c r="F47" s="104" t="str">
        <f>'EMFAC2017-EI-2011Class-Statewid'!F114</f>
        <v>DSL</v>
      </c>
      <c r="G47" s="104">
        <f>'EMFAC2017-EI-2011Class-Statewid'!G114</f>
        <v>30854.462680157802</v>
      </c>
      <c r="H47" s="104">
        <f>'EMFAC2017-EI-2011Class-Statewid'!H114</f>
        <v>2121842.5329157799</v>
      </c>
    </row>
    <row r="48" spans="1:8">
      <c r="A48" s="104" t="str">
        <f>'EMFAC2017-EI-2011Class-Statewid'!A115</f>
        <v>Statewide</v>
      </c>
      <c r="B48" s="104">
        <f>'EMFAC2017-EI-2011Class-Statewid'!B115</f>
        <v>2019</v>
      </c>
      <c r="C48" s="104" t="str">
        <f>'EMFAC2017-EI-2011Class-Statewid'!C115</f>
        <v>T7 single construction</v>
      </c>
      <c r="D48" s="104" t="str">
        <f>'EMFAC2017-EI-2011Class-Statewid'!D115</f>
        <v>Aggregated</v>
      </c>
      <c r="E48" s="104" t="str">
        <f>'EMFAC2017-EI-2011Class-Statewid'!E115</f>
        <v>Aggregated</v>
      </c>
      <c r="F48" s="104" t="str">
        <f>'EMFAC2017-EI-2011Class-Statewid'!F115</f>
        <v>DSL</v>
      </c>
      <c r="G48" s="104">
        <f>'EMFAC2017-EI-2011Class-Statewid'!G115</f>
        <v>18111.232903856398</v>
      </c>
      <c r="H48" s="104">
        <f>'EMFAC2017-EI-2011Class-Statewid'!H115</f>
        <v>1259406.9551146701</v>
      </c>
    </row>
    <row r="49" spans="1:8">
      <c r="A49" s="104" t="str">
        <f>'EMFAC2017-EI-2011Class-Statewid'!A116</f>
        <v>Statewide</v>
      </c>
      <c r="B49" s="104">
        <f>'EMFAC2017-EI-2011Class-Statewid'!B116</f>
        <v>2019</v>
      </c>
      <c r="C49" s="104" t="str">
        <f>'EMFAC2017-EI-2011Class-Statewid'!C116</f>
        <v>T7 SWCV</v>
      </c>
      <c r="D49" s="104" t="str">
        <f>'EMFAC2017-EI-2011Class-Statewid'!D116</f>
        <v>Aggregated</v>
      </c>
      <c r="E49" s="104" t="str">
        <f>'EMFAC2017-EI-2011Class-Statewid'!E116</f>
        <v>Aggregated</v>
      </c>
      <c r="F49" s="104" t="str">
        <f>'EMFAC2017-EI-2011Class-Statewid'!F116</f>
        <v>DSL</v>
      </c>
      <c r="G49" s="104">
        <f>'EMFAC2017-EI-2011Class-Statewid'!G116</f>
        <v>8568.4573722999503</v>
      </c>
      <c r="H49" s="104">
        <f>'EMFAC2017-EI-2011Class-Statewid'!H116</f>
        <v>349848.49002472201</v>
      </c>
    </row>
    <row r="50" spans="1:8">
      <c r="A50" s="104" t="str">
        <f>'EMFAC2017-EI-2011Class-Statewid'!A117</f>
        <v>Statewide</v>
      </c>
      <c r="B50" s="104">
        <f>'EMFAC2017-EI-2011Class-Statewid'!B117</f>
        <v>2019</v>
      </c>
      <c r="C50" s="104" t="str">
        <f>'EMFAC2017-EI-2011Class-Statewid'!C117</f>
        <v>T7 SWCV</v>
      </c>
      <c r="D50" s="104" t="str">
        <f>'EMFAC2017-EI-2011Class-Statewid'!D117</f>
        <v>Aggregated</v>
      </c>
      <c r="E50" s="104" t="str">
        <f>'EMFAC2017-EI-2011Class-Statewid'!E117</f>
        <v>Aggregated</v>
      </c>
      <c r="F50" s="104" t="str">
        <f>'EMFAC2017-EI-2011Class-Statewid'!F117</f>
        <v>NG</v>
      </c>
      <c r="G50" s="104">
        <f>'EMFAC2017-EI-2011Class-Statewid'!G117</f>
        <v>6823.8776502218798</v>
      </c>
      <c r="H50" s="104">
        <f>'EMFAC2017-EI-2011Class-Statewid'!H117</f>
        <v>277769.57336807402</v>
      </c>
    </row>
    <row r="51" spans="1:8">
      <c r="A51" s="104" t="str">
        <f>'EMFAC2017-EI-2011Class-Statewid'!A118</f>
        <v>Statewide</v>
      </c>
      <c r="B51" s="104">
        <f>'EMFAC2017-EI-2011Class-Statewid'!B118</f>
        <v>2019</v>
      </c>
      <c r="C51" s="104" t="str">
        <f>'EMFAC2017-EI-2011Class-Statewid'!C118</f>
        <v>T7 tractor</v>
      </c>
      <c r="D51" s="104" t="str">
        <f>'EMFAC2017-EI-2011Class-Statewid'!D118</f>
        <v>Aggregated</v>
      </c>
      <c r="E51" s="104" t="str">
        <f>'EMFAC2017-EI-2011Class-Statewid'!E118</f>
        <v>Aggregated</v>
      </c>
      <c r="F51" s="104" t="str">
        <f>'EMFAC2017-EI-2011Class-Statewid'!F118</f>
        <v>DSL</v>
      </c>
      <c r="G51" s="104">
        <f>'EMFAC2017-EI-2011Class-Statewid'!G118</f>
        <v>66662.979299393497</v>
      </c>
      <c r="H51" s="104">
        <f>'EMFAC2017-EI-2011Class-Statewid'!H118</f>
        <v>9296960.3726353701</v>
      </c>
    </row>
    <row r="52" spans="1:8">
      <c r="A52" s="104" t="str">
        <f>'EMFAC2017-EI-2011Class-Statewid'!A119</f>
        <v>Statewide</v>
      </c>
      <c r="B52" s="104">
        <f>'EMFAC2017-EI-2011Class-Statewid'!B119</f>
        <v>2019</v>
      </c>
      <c r="C52" s="104" t="str">
        <f>'EMFAC2017-EI-2011Class-Statewid'!C119</f>
        <v>T7 tractor construction</v>
      </c>
      <c r="D52" s="104" t="str">
        <f>'EMFAC2017-EI-2011Class-Statewid'!D119</f>
        <v>Aggregated</v>
      </c>
      <c r="E52" s="104" t="str">
        <f>'EMFAC2017-EI-2011Class-Statewid'!E119</f>
        <v>Aggregated</v>
      </c>
      <c r="F52" s="104" t="str">
        <f>'EMFAC2017-EI-2011Class-Statewid'!F119</f>
        <v>DSL</v>
      </c>
      <c r="G52" s="104">
        <f>'EMFAC2017-EI-2011Class-Statewid'!G119</f>
        <v>14822.1010330972</v>
      </c>
      <c r="H52" s="104">
        <f>'EMFAC2017-EI-2011Class-Statewid'!H119</f>
        <v>1038899.85875087</v>
      </c>
    </row>
    <row r="53" spans="1:8">
      <c r="A53" s="104" t="str">
        <f>'EMFAC2017-EI-2011Class-Statewid'!A120</f>
        <v>Statewide</v>
      </c>
      <c r="B53" s="104">
        <f>'EMFAC2017-EI-2011Class-Statewid'!B120</f>
        <v>2019</v>
      </c>
      <c r="C53" s="104" t="str">
        <f>'EMFAC2017-EI-2011Class-Statewid'!C120</f>
        <v>T7 utility</v>
      </c>
      <c r="D53" s="104" t="str">
        <f>'EMFAC2017-EI-2011Class-Statewid'!D120</f>
        <v>Aggregated</v>
      </c>
      <c r="E53" s="104" t="str">
        <f>'EMFAC2017-EI-2011Class-Statewid'!E120</f>
        <v>Aggregated</v>
      </c>
      <c r="F53" s="104" t="str">
        <f>'EMFAC2017-EI-2011Class-Statewid'!F120</f>
        <v>DSL</v>
      </c>
      <c r="G53" s="104">
        <f>'EMFAC2017-EI-2011Class-Statewid'!G120</f>
        <v>1563.76711876994</v>
      </c>
      <c r="H53" s="104">
        <f>'EMFAC2017-EI-2011Class-Statewid'!H120</f>
        <v>31738.0728272427</v>
      </c>
    </row>
    <row r="54" spans="1:8">
      <c r="A54" s="104" t="str">
        <f>'EMFAC2017-EI-2011Class-Statewid'!A121</f>
        <v>Statewide</v>
      </c>
      <c r="B54" s="104">
        <f>'EMFAC2017-EI-2011Class-Statewid'!B121</f>
        <v>2019</v>
      </c>
      <c r="C54" s="104" t="str">
        <f>'EMFAC2017-EI-2011Class-Statewid'!C121</f>
        <v>T7IS</v>
      </c>
      <c r="D54" s="104" t="str">
        <f>'EMFAC2017-EI-2011Class-Statewid'!D121</f>
        <v>Aggregated</v>
      </c>
      <c r="E54" s="104" t="str">
        <f>'EMFAC2017-EI-2011Class-Statewid'!E121</f>
        <v>Aggregated</v>
      </c>
      <c r="F54" s="104" t="str">
        <f>'EMFAC2017-EI-2011Class-Statewid'!F121</f>
        <v>GAS</v>
      </c>
      <c r="G54" s="104">
        <f>'EMFAC2017-EI-2011Class-Statewid'!G121</f>
        <v>238.002341105802</v>
      </c>
      <c r="H54" s="104">
        <f>'EMFAC2017-EI-2011Class-Statewid'!H121</f>
        <v>17252.557612660101</v>
      </c>
    </row>
    <row r="55" spans="1:8">
      <c r="A55" s="104" t="str">
        <f>'EMFAC2017-EI-2011Class-Statewid'!A122</f>
        <v>Statewide</v>
      </c>
      <c r="B55" s="104">
        <f>'EMFAC2017-EI-2011Class-Statewid'!B122</f>
        <v>2019</v>
      </c>
      <c r="C55" s="104" t="str">
        <f>'EMFAC2017-EI-2011Class-Statewid'!C122</f>
        <v>UBUS</v>
      </c>
      <c r="D55" s="104" t="str">
        <f>'EMFAC2017-EI-2011Class-Statewid'!D122</f>
        <v>Aggregated</v>
      </c>
      <c r="E55" s="104" t="str">
        <f>'EMFAC2017-EI-2011Class-Statewid'!E122</f>
        <v>Aggregated</v>
      </c>
      <c r="F55" s="104" t="str">
        <f>'EMFAC2017-EI-2011Class-Statewid'!F122</f>
        <v>GAS</v>
      </c>
      <c r="G55" s="104">
        <f>'EMFAC2017-EI-2011Class-Statewid'!G122</f>
        <v>2442.4458754257598</v>
      </c>
      <c r="H55" s="104">
        <f>'EMFAC2017-EI-2011Class-Statewid'!H122</f>
        <v>223398.95929165001</v>
      </c>
    </row>
    <row r="56" spans="1:8">
      <c r="A56" s="104" t="str">
        <f>'EMFAC2017-EI-2011Class-Statewid'!A123</f>
        <v>Statewide</v>
      </c>
      <c r="B56" s="104">
        <f>'EMFAC2017-EI-2011Class-Statewid'!B123</f>
        <v>2019</v>
      </c>
      <c r="C56" s="104" t="str">
        <f>'EMFAC2017-EI-2011Class-Statewid'!C123</f>
        <v>UBUS</v>
      </c>
      <c r="D56" s="104" t="str">
        <f>'EMFAC2017-EI-2011Class-Statewid'!D123</f>
        <v>Aggregated</v>
      </c>
      <c r="E56" s="104" t="str">
        <f>'EMFAC2017-EI-2011Class-Statewid'!E123</f>
        <v>Aggregated</v>
      </c>
      <c r="F56" s="104" t="str">
        <f>'EMFAC2017-EI-2011Class-Statewid'!F123</f>
        <v>DSL</v>
      </c>
      <c r="G56" s="104">
        <f>'EMFAC2017-EI-2011Class-Statewid'!G123</f>
        <v>3190.63435068134</v>
      </c>
      <c r="H56" s="104">
        <f>'EMFAC2017-EI-2011Class-Statewid'!H123</f>
        <v>322472.83863808803</v>
      </c>
    </row>
    <row r="57" spans="1:8">
      <c r="A57" s="104" t="str">
        <f>'EMFAC2017-EI-2011Class-Statewid'!A124</f>
        <v>Statewide</v>
      </c>
      <c r="B57" s="104">
        <f>'EMFAC2017-EI-2011Class-Statewid'!B124</f>
        <v>2019</v>
      </c>
      <c r="C57" s="104" t="str">
        <f>'EMFAC2017-EI-2011Class-Statewid'!C124</f>
        <v>UBUS</v>
      </c>
      <c r="D57" s="104" t="str">
        <f>'EMFAC2017-EI-2011Class-Statewid'!D124</f>
        <v>Aggregated</v>
      </c>
      <c r="E57" s="104" t="str">
        <f>'EMFAC2017-EI-2011Class-Statewid'!E124</f>
        <v>Aggregated</v>
      </c>
      <c r="F57" s="104" t="str">
        <f>'EMFAC2017-EI-2011Class-Statewid'!F124</f>
        <v>ELEC</v>
      </c>
      <c r="G57" s="104">
        <f>'EMFAC2017-EI-2011Class-Statewid'!G124</f>
        <v>35.051188885297996</v>
      </c>
      <c r="H57" s="104">
        <f>'EMFAC2017-EI-2011Class-Statewid'!H124</f>
        <v>2737.9449145314302</v>
      </c>
    </row>
    <row r="58" spans="1:8">
      <c r="A58" s="104" t="str">
        <f>'EMFAC2017-EI-2011Class-Statewid'!A125</f>
        <v>Statewide</v>
      </c>
      <c r="B58" s="104">
        <f>'EMFAC2017-EI-2011Class-Statewid'!B125</f>
        <v>2019</v>
      </c>
      <c r="C58" s="104" t="str">
        <f>'EMFAC2017-EI-2011Class-Statewid'!C125</f>
        <v>UBUS</v>
      </c>
      <c r="D58" s="104" t="str">
        <f>'EMFAC2017-EI-2011Class-Statewid'!D125</f>
        <v>Aggregated</v>
      </c>
      <c r="E58" s="104" t="str">
        <f>'EMFAC2017-EI-2011Class-Statewid'!E125</f>
        <v>Aggregated</v>
      </c>
      <c r="F58" s="104" t="str">
        <f>'EMFAC2017-EI-2011Class-Statewid'!F125</f>
        <v>NG</v>
      </c>
      <c r="G58" s="104">
        <f>'EMFAC2017-EI-2011Class-Statewid'!G125</f>
        <v>8217.4118525974809</v>
      </c>
      <c r="H58" s="104">
        <f>'EMFAC2017-EI-2011Class-Statewid'!H125</f>
        <v>893217.38719200797</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workbookViewId="0">
      <selection activeCell="A10" sqref="A10:H67"/>
    </sheetView>
  </sheetViews>
  <sheetFormatPr defaultRowHeight="15"/>
  <cols>
    <col min="1" max="16384" width="9.140625" style="104"/>
  </cols>
  <sheetData>
    <row r="1" spans="1:8">
      <c r="A1" s="104" t="str">
        <f>'EMFAC2017-EI-2011Class-Statewid'!A126</f>
        <v>Statewide</v>
      </c>
      <c r="B1" s="104">
        <f>'EMFAC2017-EI-2011Class-Statewid'!B126</f>
        <v>2020</v>
      </c>
      <c r="C1" s="104" t="str">
        <f>'EMFAC2017-EI-2011Class-Statewid'!C126</f>
        <v>All Other Buses</v>
      </c>
      <c r="D1" s="104" t="str">
        <f>'EMFAC2017-EI-2011Class-Statewid'!D126</f>
        <v>Aggregated</v>
      </c>
      <c r="E1" s="104" t="str">
        <f>'EMFAC2017-EI-2011Class-Statewid'!E126</f>
        <v>Aggregated</v>
      </c>
      <c r="F1" s="104" t="str">
        <f>'EMFAC2017-EI-2011Class-Statewid'!F126</f>
        <v>DSL</v>
      </c>
      <c r="G1" s="104">
        <f>'EMFAC2017-EI-2011Class-Statewid'!G126</f>
        <v>8823.7558511761599</v>
      </c>
      <c r="H1" s="104">
        <f>'EMFAC2017-EI-2011Class-Statewid'!H126</f>
        <v>511273.34561956499</v>
      </c>
    </row>
    <row r="2" spans="1:8">
      <c r="A2" s="104" t="str">
        <f>'EMFAC2017-EI-2011Class-Statewid'!A127</f>
        <v>Statewide</v>
      </c>
      <c r="B2" s="104">
        <f>'EMFAC2017-EI-2011Class-Statewid'!B127</f>
        <v>2020</v>
      </c>
      <c r="C2" s="104" t="str">
        <f>'EMFAC2017-EI-2011Class-Statewid'!C127</f>
        <v>LDA</v>
      </c>
      <c r="D2" s="104" t="str">
        <f>'EMFAC2017-EI-2011Class-Statewid'!D127</f>
        <v>Aggregated</v>
      </c>
      <c r="E2" s="104" t="str">
        <f>'EMFAC2017-EI-2011Class-Statewid'!E127</f>
        <v>Aggregated</v>
      </c>
      <c r="F2" s="104" t="str">
        <f>'EMFAC2017-EI-2011Class-Statewid'!F127</f>
        <v>GAS</v>
      </c>
      <c r="G2" s="104">
        <f>'EMFAC2017-EI-2011Class-Statewid'!G127</f>
        <v>14938664.818124199</v>
      </c>
      <c r="H2" s="104">
        <f>'EMFAC2017-EI-2011Class-Statewid'!H127</f>
        <v>580265383.822119</v>
      </c>
    </row>
    <row r="3" spans="1:8">
      <c r="A3" s="104" t="str">
        <f>'EMFAC2017-EI-2011Class-Statewid'!A128</f>
        <v>Statewide</v>
      </c>
      <c r="B3" s="104">
        <f>'EMFAC2017-EI-2011Class-Statewid'!B128</f>
        <v>2020</v>
      </c>
      <c r="C3" s="104" t="str">
        <f>'EMFAC2017-EI-2011Class-Statewid'!C128</f>
        <v>LDA</v>
      </c>
      <c r="D3" s="104" t="str">
        <f>'EMFAC2017-EI-2011Class-Statewid'!D128</f>
        <v>Aggregated</v>
      </c>
      <c r="E3" s="104" t="str">
        <f>'EMFAC2017-EI-2011Class-Statewid'!E128</f>
        <v>Aggregated</v>
      </c>
      <c r="F3" s="104" t="str">
        <f>'EMFAC2017-EI-2011Class-Statewid'!F128</f>
        <v>DSL</v>
      </c>
      <c r="G3" s="104">
        <f>'EMFAC2017-EI-2011Class-Statewid'!G128</f>
        <v>140942.58847087901</v>
      </c>
      <c r="H3" s="104">
        <f>'EMFAC2017-EI-2011Class-Statewid'!H128</f>
        <v>5584263.8388409195</v>
      </c>
    </row>
    <row r="4" spans="1:8">
      <c r="A4" s="104" t="str">
        <f>'EMFAC2017-EI-2011Class-Statewid'!A129</f>
        <v>Statewide</v>
      </c>
      <c r="B4" s="104">
        <f>'EMFAC2017-EI-2011Class-Statewid'!B129</f>
        <v>2020</v>
      </c>
      <c r="C4" s="104" t="str">
        <f>'EMFAC2017-EI-2011Class-Statewid'!C129</f>
        <v>LDA</v>
      </c>
      <c r="D4" s="104" t="str">
        <f>'EMFAC2017-EI-2011Class-Statewid'!D129</f>
        <v>Aggregated</v>
      </c>
      <c r="E4" s="104" t="str">
        <f>'EMFAC2017-EI-2011Class-Statewid'!E129</f>
        <v>Aggregated</v>
      </c>
      <c r="F4" s="104" t="str">
        <f>'EMFAC2017-EI-2011Class-Statewid'!F129</f>
        <v>ELEC</v>
      </c>
      <c r="G4" s="104">
        <f>'EMFAC2017-EI-2011Class-Statewid'!G129</f>
        <v>229562.68010626099</v>
      </c>
      <c r="H4" s="104">
        <f>'EMFAC2017-EI-2011Class-Statewid'!H129</f>
        <v>8903857.11266472</v>
      </c>
    </row>
    <row r="5" spans="1:8">
      <c r="A5" s="104" t="str">
        <f>'EMFAC2017-EI-2011Class-Statewid'!A130</f>
        <v>Statewide</v>
      </c>
      <c r="B5" s="104">
        <f>'EMFAC2017-EI-2011Class-Statewid'!B130</f>
        <v>2020</v>
      </c>
      <c r="C5" s="104" t="str">
        <f>'EMFAC2017-EI-2011Class-Statewid'!C130</f>
        <v>LDT1</v>
      </c>
      <c r="D5" s="104" t="str">
        <f>'EMFAC2017-EI-2011Class-Statewid'!D130</f>
        <v>Aggregated</v>
      </c>
      <c r="E5" s="104" t="str">
        <f>'EMFAC2017-EI-2011Class-Statewid'!E130</f>
        <v>Aggregated</v>
      </c>
      <c r="F5" s="104" t="str">
        <f>'EMFAC2017-EI-2011Class-Statewid'!F130</f>
        <v>GAS</v>
      </c>
      <c r="G5" s="104">
        <f>'EMFAC2017-EI-2011Class-Statewid'!G130</f>
        <v>1683470.9176425301</v>
      </c>
      <c r="H5" s="104">
        <f>'EMFAC2017-EI-2011Class-Statewid'!H130</f>
        <v>60697625.9591235</v>
      </c>
    </row>
    <row r="6" spans="1:8">
      <c r="A6" s="104" t="str">
        <f>'EMFAC2017-EI-2011Class-Statewid'!A131</f>
        <v>Statewide</v>
      </c>
      <c r="B6" s="104">
        <f>'EMFAC2017-EI-2011Class-Statewid'!B131</f>
        <v>2020</v>
      </c>
      <c r="C6" s="104" t="str">
        <f>'EMFAC2017-EI-2011Class-Statewid'!C131</f>
        <v>LDT1</v>
      </c>
      <c r="D6" s="104" t="str">
        <f>'EMFAC2017-EI-2011Class-Statewid'!D131</f>
        <v>Aggregated</v>
      </c>
      <c r="E6" s="104" t="str">
        <f>'EMFAC2017-EI-2011Class-Statewid'!E131</f>
        <v>Aggregated</v>
      </c>
      <c r="F6" s="104" t="str">
        <f>'EMFAC2017-EI-2011Class-Statewid'!F131</f>
        <v>DSL</v>
      </c>
      <c r="G6" s="104">
        <f>'EMFAC2017-EI-2011Class-Statewid'!G131</f>
        <v>1587.87990093554</v>
      </c>
      <c r="H6" s="104">
        <f>'EMFAC2017-EI-2011Class-Statewid'!H131</f>
        <v>30217.228977118299</v>
      </c>
    </row>
    <row r="7" spans="1:8">
      <c r="A7" s="104" t="str">
        <f>'EMFAC2017-EI-2011Class-Statewid'!A132</f>
        <v>Statewide</v>
      </c>
      <c r="B7" s="104">
        <f>'EMFAC2017-EI-2011Class-Statewid'!B132</f>
        <v>2020</v>
      </c>
      <c r="C7" s="104" t="str">
        <f>'EMFAC2017-EI-2011Class-Statewid'!C132</f>
        <v>LDT1</v>
      </c>
      <c r="D7" s="104" t="str">
        <f>'EMFAC2017-EI-2011Class-Statewid'!D132</f>
        <v>Aggregated</v>
      </c>
      <c r="E7" s="104" t="str">
        <f>'EMFAC2017-EI-2011Class-Statewid'!E132</f>
        <v>Aggregated</v>
      </c>
      <c r="F7" s="104" t="str">
        <f>'EMFAC2017-EI-2011Class-Statewid'!F132</f>
        <v>ELEC</v>
      </c>
      <c r="G7" s="104">
        <f>'EMFAC2017-EI-2011Class-Statewid'!G132</f>
        <v>5173.0332136311599</v>
      </c>
      <c r="H7" s="104">
        <f>'EMFAC2017-EI-2011Class-Statewid'!H132</f>
        <v>195709.995781529</v>
      </c>
    </row>
    <row r="8" spans="1:8">
      <c r="A8" s="104" t="str">
        <f>'EMFAC2017-EI-2011Class-Statewid'!A133</f>
        <v>Statewide</v>
      </c>
      <c r="B8" s="104">
        <f>'EMFAC2017-EI-2011Class-Statewid'!B133</f>
        <v>2020</v>
      </c>
      <c r="C8" s="104" t="str">
        <f>'EMFAC2017-EI-2011Class-Statewid'!C133</f>
        <v>LDT2</v>
      </c>
      <c r="D8" s="104" t="str">
        <f>'EMFAC2017-EI-2011Class-Statewid'!D133</f>
        <v>Aggregated</v>
      </c>
      <c r="E8" s="104" t="str">
        <f>'EMFAC2017-EI-2011Class-Statewid'!E133</f>
        <v>Aggregated</v>
      </c>
      <c r="F8" s="104" t="str">
        <f>'EMFAC2017-EI-2011Class-Statewid'!F133</f>
        <v>GAS</v>
      </c>
      <c r="G8" s="104">
        <f>'EMFAC2017-EI-2011Class-Statewid'!G133</f>
        <v>5354641.6274699802</v>
      </c>
      <c r="H8" s="104">
        <f>'EMFAC2017-EI-2011Class-Statewid'!H133</f>
        <v>198929135.425338</v>
      </c>
    </row>
    <row r="9" spans="1:8">
      <c r="A9" s="104" t="str">
        <f>'EMFAC2017-EI-2011Class-Statewid'!A134</f>
        <v>Statewide</v>
      </c>
      <c r="B9" s="104">
        <f>'EMFAC2017-EI-2011Class-Statewid'!B134</f>
        <v>2020</v>
      </c>
      <c r="C9" s="104" t="str">
        <f>'EMFAC2017-EI-2011Class-Statewid'!C134</f>
        <v>LDT2</v>
      </c>
      <c r="D9" s="104" t="str">
        <f>'EMFAC2017-EI-2011Class-Statewid'!D134</f>
        <v>Aggregated</v>
      </c>
      <c r="E9" s="104" t="str">
        <f>'EMFAC2017-EI-2011Class-Statewid'!E134</f>
        <v>Aggregated</v>
      </c>
      <c r="F9" s="104" t="str">
        <f>'EMFAC2017-EI-2011Class-Statewid'!F134</f>
        <v>DSL</v>
      </c>
      <c r="G9" s="104">
        <f>'EMFAC2017-EI-2011Class-Statewid'!G134</f>
        <v>27473.802403018901</v>
      </c>
      <c r="H9" s="104">
        <f>'EMFAC2017-EI-2011Class-Statewid'!H134</f>
        <v>1201848.4983232699</v>
      </c>
    </row>
    <row r="10" spans="1:8">
      <c r="A10" s="104" t="str">
        <f>'EMFAC2017-EI-2011Class-Statewid'!A135</f>
        <v>Statewide</v>
      </c>
      <c r="B10" s="104">
        <f>'EMFAC2017-EI-2011Class-Statewid'!B135</f>
        <v>2020</v>
      </c>
      <c r="C10" s="104" t="str">
        <f>'EMFAC2017-EI-2011Class-Statewid'!C135</f>
        <v>LDT2</v>
      </c>
      <c r="D10" s="104" t="str">
        <f>'EMFAC2017-EI-2011Class-Statewid'!D135</f>
        <v>Aggregated</v>
      </c>
      <c r="E10" s="104" t="str">
        <f>'EMFAC2017-EI-2011Class-Statewid'!E135</f>
        <v>Aggregated</v>
      </c>
      <c r="F10" s="104" t="str">
        <f>'EMFAC2017-EI-2011Class-Statewid'!F135</f>
        <v>ELEC</v>
      </c>
      <c r="G10" s="104">
        <f>'EMFAC2017-EI-2011Class-Statewid'!G135</f>
        <v>27502.2145974747</v>
      </c>
      <c r="H10" s="104">
        <f>'EMFAC2017-EI-2011Class-Statewid'!H135</f>
        <v>929240.36923252803</v>
      </c>
    </row>
    <row r="11" spans="1:8">
      <c r="A11" s="104" t="str">
        <f>'EMFAC2017-EI-2011Class-Statewid'!A136</f>
        <v>Statewide</v>
      </c>
      <c r="B11" s="104">
        <f>'EMFAC2017-EI-2011Class-Statewid'!B136</f>
        <v>2020</v>
      </c>
      <c r="C11" s="104" t="str">
        <f>'EMFAC2017-EI-2011Class-Statewid'!C136</f>
        <v>LHD1</v>
      </c>
      <c r="D11" s="104" t="str">
        <f>'EMFAC2017-EI-2011Class-Statewid'!D136</f>
        <v>Aggregated</v>
      </c>
      <c r="E11" s="104" t="str">
        <f>'EMFAC2017-EI-2011Class-Statewid'!E136</f>
        <v>Aggregated</v>
      </c>
      <c r="F11" s="104" t="str">
        <f>'EMFAC2017-EI-2011Class-Statewid'!F136</f>
        <v>GAS</v>
      </c>
      <c r="G11" s="104">
        <f>'EMFAC2017-EI-2011Class-Statewid'!G136</f>
        <v>457115.37872717099</v>
      </c>
      <c r="H11" s="104">
        <f>'EMFAC2017-EI-2011Class-Statewid'!H136</f>
        <v>15991087.573761299</v>
      </c>
    </row>
    <row r="12" spans="1:8">
      <c r="A12" s="104" t="str">
        <f>'EMFAC2017-EI-2011Class-Statewid'!A137</f>
        <v>Statewide</v>
      </c>
      <c r="B12" s="104">
        <f>'EMFAC2017-EI-2011Class-Statewid'!B137</f>
        <v>2020</v>
      </c>
      <c r="C12" s="104" t="str">
        <f>'EMFAC2017-EI-2011Class-Statewid'!C137</f>
        <v>LHD1</v>
      </c>
      <c r="D12" s="104" t="str">
        <f>'EMFAC2017-EI-2011Class-Statewid'!D137</f>
        <v>Aggregated</v>
      </c>
      <c r="E12" s="104" t="str">
        <f>'EMFAC2017-EI-2011Class-Statewid'!E137</f>
        <v>Aggregated</v>
      </c>
      <c r="F12" s="104" t="str">
        <f>'EMFAC2017-EI-2011Class-Statewid'!F137</f>
        <v>DSL</v>
      </c>
      <c r="G12" s="104">
        <f>'EMFAC2017-EI-2011Class-Statewid'!G137</f>
        <v>388181.30233125802</v>
      </c>
      <c r="H12" s="104">
        <f>'EMFAC2017-EI-2011Class-Statewid'!H137</f>
        <v>14453025.9293248</v>
      </c>
    </row>
    <row r="13" spans="1:8">
      <c r="A13" s="104" t="str">
        <f>'EMFAC2017-EI-2011Class-Statewid'!A138</f>
        <v>Statewide</v>
      </c>
      <c r="B13" s="104">
        <f>'EMFAC2017-EI-2011Class-Statewid'!B138</f>
        <v>2020</v>
      </c>
      <c r="C13" s="104" t="str">
        <f>'EMFAC2017-EI-2011Class-Statewid'!C138</f>
        <v>LHD2</v>
      </c>
      <c r="D13" s="104" t="str">
        <f>'EMFAC2017-EI-2011Class-Statewid'!D138</f>
        <v>Aggregated</v>
      </c>
      <c r="E13" s="104" t="str">
        <f>'EMFAC2017-EI-2011Class-Statewid'!E138</f>
        <v>Aggregated</v>
      </c>
      <c r="F13" s="104" t="str">
        <f>'EMFAC2017-EI-2011Class-Statewid'!F138</f>
        <v>GAS</v>
      </c>
      <c r="G13" s="104">
        <f>'EMFAC2017-EI-2011Class-Statewid'!G138</f>
        <v>67885.514734912795</v>
      </c>
      <c r="H13" s="104">
        <f>'EMFAC2017-EI-2011Class-Statewid'!H138</f>
        <v>2381361.60271317</v>
      </c>
    </row>
    <row r="14" spans="1:8">
      <c r="A14" s="104" t="str">
        <f>'EMFAC2017-EI-2011Class-Statewid'!A139</f>
        <v>Statewide</v>
      </c>
      <c r="B14" s="104">
        <f>'EMFAC2017-EI-2011Class-Statewid'!B139</f>
        <v>2020</v>
      </c>
      <c r="C14" s="104" t="str">
        <f>'EMFAC2017-EI-2011Class-Statewid'!C139</f>
        <v>LHD2</v>
      </c>
      <c r="D14" s="104" t="str">
        <f>'EMFAC2017-EI-2011Class-Statewid'!D139</f>
        <v>Aggregated</v>
      </c>
      <c r="E14" s="104" t="str">
        <f>'EMFAC2017-EI-2011Class-Statewid'!E139</f>
        <v>Aggregated</v>
      </c>
      <c r="F14" s="104" t="str">
        <f>'EMFAC2017-EI-2011Class-Statewid'!F139</f>
        <v>DSL</v>
      </c>
      <c r="G14" s="104">
        <f>'EMFAC2017-EI-2011Class-Statewid'!G139</f>
        <v>130244.77797625501</v>
      </c>
      <c r="H14" s="104">
        <f>'EMFAC2017-EI-2011Class-Statewid'!H139</f>
        <v>4989656.45594058</v>
      </c>
    </row>
    <row r="15" spans="1:8">
      <c r="A15" s="104" t="str">
        <f>'EMFAC2017-EI-2011Class-Statewid'!A140</f>
        <v>Statewide</v>
      </c>
      <c r="B15" s="104">
        <f>'EMFAC2017-EI-2011Class-Statewid'!B140</f>
        <v>2020</v>
      </c>
      <c r="C15" s="104" t="str">
        <f>'EMFAC2017-EI-2011Class-Statewid'!C140</f>
        <v>MCY</v>
      </c>
      <c r="D15" s="104" t="str">
        <f>'EMFAC2017-EI-2011Class-Statewid'!D140</f>
        <v>Aggregated</v>
      </c>
      <c r="E15" s="104" t="str">
        <f>'EMFAC2017-EI-2011Class-Statewid'!E140</f>
        <v>Aggregated</v>
      </c>
      <c r="F15" s="104" t="str">
        <f>'EMFAC2017-EI-2011Class-Statewid'!F140</f>
        <v>GAS</v>
      </c>
      <c r="G15" s="104">
        <f>'EMFAC2017-EI-2011Class-Statewid'!G140</f>
        <v>768035.478020382</v>
      </c>
      <c r="H15" s="104">
        <f>'EMFAC2017-EI-2011Class-Statewid'!H140</f>
        <v>5975374.61458652</v>
      </c>
    </row>
    <row r="16" spans="1:8">
      <c r="A16" s="104" t="str">
        <f>'EMFAC2017-EI-2011Class-Statewid'!A141</f>
        <v>Statewide</v>
      </c>
      <c r="B16" s="104">
        <f>'EMFAC2017-EI-2011Class-Statewid'!B141</f>
        <v>2020</v>
      </c>
      <c r="C16" s="104" t="str">
        <f>'EMFAC2017-EI-2011Class-Statewid'!C141</f>
        <v>MDV</v>
      </c>
      <c r="D16" s="104" t="str">
        <f>'EMFAC2017-EI-2011Class-Statewid'!D141</f>
        <v>Aggregated</v>
      </c>
      <c r="E16" s="104" t="str">
        <f>'EMFAC2017-EI-2011Class-Statewid'!E141</f>
        <v>Aggregated</v>
      </c>
      <c r="F16" s="104" t="str">
        <f>'EMFAC2017-EI-2011Class-Statewid'!F141</f>
        <v>GAS</v>
      </c>
      <c r="G16" s="104">
        <f>'EMFAC2017-EI-2011Class-Statewid'!G141</f>
        <v>4046387.26783035</v>
      </c>
      <c r="H16" s="104">
        <f>'EMFAC2017-EI-2011Class-Statewid'!H141</f>
        <v>142006062.75706401</v>
      </c>
    </row>
    <row r="17" spans="1:8">
      <c r="A17" s="104" t="str">
        <f>'EMFAC2017-EI-2011Class-Statewid'!A142</f>
        <v>Statewide</v>
      </c>
      <c r="B17" s="104">
        <f>'EMFAC2017-EI-2011Class-Statewid'!B142</f>
        <v>2020</v>
      </c>
      <c r="C17" s="104" t="str">
        <f>'EMFAC2017-EI-2011Class-Statewid'!C142</f>
        <v>MDV</v>
      </c>
      <c r="D17" s="104" t="str">
        <f>'EMFAC2017-EI-2011Class-Statewid'!D142</f>
        <v>Aggregated</v>
      </c>
      <c r="E17" s="104" t="str">
        <f>'EMFAC2017-EI-2011Class-Statewid'!E142</f>
        <v>Aggregated</v>
      </c>
      <c r="F17" s="104" t="str">
        <f>'EMFAC2017-EI-2011Class-Statewid'!F142</f>
        <v>DSL</v>
      </c>
      <c r="G17" s="104">
        <f>'EMFAC2017-EI-2011Class-Statewid'!G142</f>
        <v>77069.597825749195</v>
      </c>
      <c r="H17" s="104">
        <f>'EMFAC2017-EI-2011Class-Statewid'!H142</f>
        <v>3229452.0327951098</v>
      </c>
    </row>
    <row r="18" spans="1:8">
      <c r="A18" s="104" t="str">
        <f>'EMFAC2017-EI-2011Class-Statewid'!A143</f>
        <v>Statewide</v>
      </c>
      <c r="B18" s="104">
        <f>'EMFAC2017-EI-2011Class-Statewid'!B143</f>
        <v>2020</v>
      </c>
      <c r="C18" s="104" t="str">
        <f>'EMFAC2017-EI-2011Class-Statewid'!C143</f>
        <v>MDV</v>
      </c>
      <c r="D18" s="104" t="str">
        <f>'EMFAC2017-EI-2011Class-Statewid'!D143</f>
        <v>Aggregated</v>
      </c>
      <c r="E18" s="104" t="str">
        <f>'EMFAC2017-EI-2011Class-Statewid'!E143</f>
        <v>Aggregated</v>
      </c>
      <c r="F18" s="104" t="str">
        <f>'EMFAC2017-EI-2011Class-Statewid'!F143</f>
        <v>ELEC</v>
      </c>
      <c r="G18" s="104">
        <f>'EMFAC2017-EI-2011Class-Statewid'!G143</f>
        <v>8392.9978732203508</v>
      </c>
      <c r="H18" s="104">
        <f>'EMFAC2017-EI-2011Class-Statewid'!H143</f>
        <v>291973.53397350101</v>
      </c>
    </row>
    <row r="19" spans="1:8">
      <c r="A19" s="104" t="str">
        <f>'EMFAC2017-EI-2011Class-Statewid'!A144</f>
        <v>Statewide</v>
      </c>
      <c r="B19" s="104">
        <f>'EMFAC2017-EI-2011Class-Statewid'!B144</f>
        <v>2020</v>
      </c>
      <c r="C19" s="104" t="str">
        <f>'EMFAC2017-EI-2011Class-Statewid'!C144</f>
        <v>MH</v>
      </c>
      <c r="D19" s="104" t="str">
        <f>'EMFAC2017-EI-2011Class-Statewid'!D144</f>
        <v>Aggregated</v>
      </c>
      <c r="E19" s="104" t="str">
        <f>'EMFAC2017-EI-2011Class-Statewid'!E144</f>
        <v>Aggregated</v>
      </c>
      <c r="F19" s="104" t="str">
        <f>'EMFAC2017-EI-2011Class-Statewid'!F144</f>
        <v>GAS</v>
      </c>
      <c r="G19" s="104">
        <f>'EMFAC2017-EI-2011Class-Statewid'!G144</f>
        <v>99717.130554461095</v>
      </c>
      <c r="H19" s="104">
        <f>'EMFAC2017-EI-2011Class-Statewid'!H144</f>
        <v>881774.36286070396</v>
      </c>
    </row>
    <row r="20" spans="1:8">
      <c r="A20" s="104" t="str">
        <f>'EMFAC2017-EI-2011Class-Statewid'!A145</f>
        <v>Statewide</v>
      </c>
      <c r="B20" s="104">
        <f>'EMFAC2017-EI-2011Class-Statewid'!B145</f>
        <v>2020</v>
      </c>
      <c r="C20" s="104" t="str">
        <f>'EMFAC2017-EI-2011Class-Statewid'!C145</f>
        <v>MH</v>
      </c>
      <c r="D20" s="104" t="str">
        <f>'EMFAC2017-EI-2011Class-Statewid'!D145</f>
        <v>Aggregated</v>
      </c>
      <c r="E20" s="104" t="str">
        <f>'EMFAC2017-EI-2011Class-Statewid'!E145</f>
        <v>Aggregated</v>
      </c>
      <c r="F20" s="104" t="str">
        <f>'EMFAC2017-EI-2011Class-Statewid'!F145</f>
        <v>DSL</v>
      </c>
      <c r="G20" s="104">
        <f>'EMFAC2017-EI-2011Class-Statewid'!G145</f>
        <v>34192.128601915399</v>
      </c>
      <c r="H20" s="104">
        <f>'EMFAC2017-EI-2011Class-Statewid'!H145</f>
        <v>320472.29942045</v>
      </c>
    </row>
    <row r="21" spans="1:8">
      <c r="A21" s="104" t="str">
        <f>'EMFAC2017-EI-2011Class-Statewid'!A146</f>
        <v>Statewide</v>
      </c>
      <c r="B21" s="104">
        <f>'EMFAC2017-EI-2011Class-Statewid'!B146</f>
        <v>2020</v>
      </c>
      <c r="C21" s="104" t="str">
        <f>'EMFAC2017-EI-2011Class-Statewid'!C146</f>
        <v>Motor Coach</v>
      </c>
      <c r="D21" s="104" t="str">
        <f>'EMFAC2017-EI-2011Class-Statewid'!D146</f>
        <v>Aggregated</v>
      </c>
      <c r="E21" s="104" t="str">
        <f>'EMFAC2017-EI-2011Class-Statewid'!E146</f>
        <v>Aggregated</v>
      </c>
      <c r="F21" s="104" t="str">
        <f>'EMFAC2017-EI-2011Class-Statewid'!F146</f>
        <v>DSL</v>
      </c>
      <c r="G21" s="104">
        <f>'EMFAC2017-EI-2011Class-Statewid'!G146</f>
        <v>2251.83805028385</v>
      </c>
      <c r="H21" s="104">
        <f>'EMFAC2017-EI-2011Class-Statewid'!H146</f>
        <v>287561.03907256899</v>
      </c>
    </row>
    <row r="22" spans="1:8">
      <c r="A22" s="104" t="str">
        <f>'EMFAC2017-EI-2011Class-Statewid'!A147</f>
        <v>Statewide</v>
      </c>
      <c r="B22" s="104">
        <f>'EMFAC2017-EI-2011Class-Statewid'!B147</f>
        <v>2020</v>
      </c>
      <c r="C22" s="104" t="str">
        <f>'EMFAC2017-EI-2011Class-Statewid'!C147</f>
        <v>OBUS</v>
      </c>
      <c r="D22" s="104" t="str">
        <f>'EMFAC2017-EI-2011Class-Statewid'!D147</f>
        <v>Aggregated</v>
      </c>
      <c r="E22" s="104" t="str">
        <f>'EMFAC2017-EI-2011Class-Statewid'!E147</f>
        <v>Aggregated</v>
      </c>
      <c r="F22" s="104" t="str">
        <f>'EMFAC2017-EI-2011Class-Statewid'!F147</f>
        <v>GAS</v>
      </c>
      <c r="G22" s="104">
        <f>'EMFAC2017-EI-2011Class-Statewid'!G147</f>
        <v>14247.6518808323</v>
      </c>
      <c r="H22" s="104">
        <f>'EMFAC2017-EI-2011Class-Statewid'!H147</f>
        <v>698383.85406724305</v>
      </c>
    </row>
    <row r="23" spans="1:8">
      <c r="A23" s="104" t="str">
        <f>'EMFAC2017-EI-2011Class-Statewid'!A148</f>
        <v>Statewide</v>
      </c>
      <c r="B23" s="104">
        <f>'EMFAC2017-EI-2011Class-Statewid'!B148</f>
        <v>2020</v>
      </c>
      <c r="C23" s="104" t="str">
        <f>'EMFAC2017-EI-2011Class-Statewid'!C148</f>
        <v>PTO</v>
      </c>
      <c r="D23" s="104" t="str">
        <f>'EMFAC2017-EI-2011Class-Statewid'!D148</f>
        <v>Aggregated</v>
      </c>
      <c r="E23" s="104" t="str">
        <f>'EMFAC2017-EI-2011Class-Statewid'!E148</f>
        <v>Aggregated</v>
      </c>
      <c r="F23" s="104" t="str">
        <f>'EMFAC2017-EI-2011Class-Statewid'!F148</f>
        <v>DSL</v>
      </c>
      <c r="G23" s="104">
        <f>'EMFAC2017-EI-2011Class-Statewid'!G148</f>
        <v>0</v>
      </c>
      <c r="H23" s="104">
        <f>'EMFAC2017-EI-2011Class-Statewid'!H148</f>
        <v>429285.22075930302</v>
      </c>
    </row>
    <row r="24" spans="1:8">
      <c r="A24" s="104" t="str">
        <f>'EMFAC2017-EI-2011Class-Statewid'!A149</f>
        <v>Statewide</v>
      </c>
      <c r="B24" s="104">
        <f>'EMFAC2017-EI-2011Class-Statewid'!B149</f>
        <v>2020</v>
      </c>
      <c r="C24" s="104" t="str">
        <f>'EMFAC2017-EI-2011Class-Statewid'!C149</f>
        <v>SBUS</v>
      </c>
      <c r="D24" s="104" t="str">
        <f>'EMFAC2017-EI-2011Class-Statewid'!D149</f>
        <v>Aggregated</v>
      </c>
      <c r="E24" s="104" t="str">
        <f>'EMFAC2017-EI-2011Class-Statewid'!E149</f>
        <v>Aggregated</v>
      </c>
      <c r="F24" s="104" t="str">
        <f>'EMFAC2017-EI-2011Class-Statewid'!F149</f>
        <v>GAS</v>
      </c>
      <c r="G24" s="104">
        <f>'EMFAC2017-EI-2011Class-Statewid'!G149</f>
        <v>4525.2241761533296</v>
      </c>
      <c r="H24" s="104">
        <f>'EMFAC2017-EI-2011Class-Statewid'!H149</f>
        <v>218469.417681783</v>
      </c>
    </row>
    <row r="25" spans="1:8">
      <c r="A25" s="104" t="str">
        <f>'EMFAC2017-EI-2011Class-Statewid'!A150</f>
        <v>Statewide</v>
      </c>
      <c r="B25" s="104">
        <f>'EMFAC2017-EI-2011Class-Statewid'!B150</f>
        <v>2020</v>
      </c>
      <c r="C25" s="104" t="str">
        <f>'EMFAC2017-EI-2011Class-Statewid'!C150</f>
        <v>SBUS</v>
      </c>
      <c r="D25" s="104" t="str">
        <f>'EMFAC2017-EI-2011Class-Statewid'!D150</f>
        <v>Aggregated</v>
      </c>
      <c r="E25" s="104" t="str">
        <f>'EMFAC2017-EI-2011Class-Statewid'!E150</f>
        <v>Aggregated</v>
      </c>
      <c r="F25" s="104" t="str">
        <f>'EMFAC2017-EI-2011Class-Statewid'!F150</f>
        <v>DSL</v>
      </c>
      <c r="G25" s="104">
        <f>'EMFAC2017-EI-2011Class-Statewid'!G150</f>
        <v>24305.135390596399</v>
      </c>
      <c r="H25" s="104">
        <f>'EMFAC2017-EI-2011Class-Statewid'!H150</f>
        <v>767341.35900925996</v>
      </c>
    </row>
    <row r="26" spans="1:8">
      <c r="A26" s="104" t="str">
        <f>'EMFAC2017-EI-2011Class-Statewid'!A151</f>
        <v>Statewide</v>
      </c>
      <c r="B26" s="104">
        <f>'EMFAC2017-EI-2011Class-Statewid'!B151</f>
        <v>2020</v>
      </c>
      <c r="C26" s="104" t="str">
        <f>'EMFAC2017-EI-2011Class-Statewid'!C151</f>
        <v>T6 Ag</v>
      </c>
      <c r="D26" s="104" t="str">
        <f>'EMFAC2017-EI-2011Class-Statewid'!D151</f>
        <v>Aggregated</v>
      </c>
      <c r="E26" s="104" t="str">
        <f>'EMFAC2017-EI-2011Class-Statewid'!E151</f>
        <v>Aggregated</v>
      </c>
      <c r="F26" s="104" t="str">
        <f>'EMFAC2017-EI-2011Class-Statewid'!F151</f>
        <v>DSL</v>
      </c>
      <c r="G26" s="104">
        <f>'EMFAC2017-EI-2011Class-Statewid'!G151</f>
        <v>1171.4312107457299</v>
      </c>
      <c r="H26" s="104">
        <f>'EMFAC2017-EI-2011Class-Statewid'!H151</f>
        <v>15310.003205298901</v>
      </c>
    </row>
    <row r="27" spans="1:8">
      <c r="A27" s="104" t="str">
        <f>'EMFAC2017-EI-2011Class-Statewid'!A152</f>
        <v>Statewide</v>
      </c>
      <c r="B27" s="104">
        <f>'EMFAC2017-EI-2011Class-Statewid'!B152</f>
        <v>2020</v>
      </c>
      <c r="C27" s="104" t="str">
        <f>'EMFAC2017-EI-2011Class-Statewid'!C152</f>
        <v>T6 CAIRP heavy</v>
      </c>
      <c r="D27" s="104" t="str">
        <f>'EMFAC2017-EI-2011Class-Statewid'!D152</f>
        <v>Aggregated</v>
      </c>
      <c r="E27" s="104" t="str">
        <f>'EMFAC2017-EI-2011Class-Statewid'!E152</f>
        <v>Aggregated</v>
      </c>
      <c r="F27" s="104" t="str">
        <f>'EMFAC2017-EI-2011Class-Statewid'!F152</f>
        <v>DSL</v>
      </c>
      <c r="G27" s="104">
        <f>'EMFAC2017-EI-2011Class-Statewid'!G152</f>
        <v>2202.9156635816398</v>
      </c>
      <c r="H27" s="104">
        <f>'EMFAC2017-EI-2011Class-Statewid'!H152</f>
        <v>437426.59916800598</v>
      </c>
    </row>
    <row r="28" spans="1:8">
      <c r="A28" s="104" t="str">
        <f>'EMFAC2017-EI-2011Class-Statewid'!A153</f>
        <v>Statewide</v>
      </c>
      <c r="B28" s="104">
        <f>'EMFAC2017-EI-2011Class-Statewid'!B153</f>
        <v>2020</v>
      </c>
      <c r="C28" s="104" t="str">
        <f>'EMFAC2017-EI-2011Class-Statewid'!C153</f>
        <v>T6 CAIRP small</v>
      </c>
      <c r="D28" s="104" t="str">
        <f>'EMFAC2017-EI-2011Class-Statewid'!D153</f>
        <v>Aggregated</v>
      </c>
      <c r="E28" s="104" t="str">
        <f>'EMFAC2017-EI-2011Class-Statewid'!E153</f>
        <v>Aggregated</v>
      </c>
      <c r="F28" s="104" t="str">
        <f>'EMFAC2017-EI-2011Class-Statewid'!F153</f>
        <v>DSL</v>
      </c>
      <c r="G28" s="104">
        <f>'EMFAC2017-EI-2011Class-Statewid'!G153</f>
        <v>1149.5846349056701</v>
      </c>
      <c r="H28" s="104">
        <f>'EMFAC2017-EI-2011Class-Statewid'!H153</f>
        <v>60658.361220664097</v>
      </c>
    </row>
    <row r="29" spans="1:8">
      <c r="A29" s="104" t="str">
        <f>'EMFAC2017-EI-2011Class-Statewid'!A154</f>
        <v>Statewide</v>
      </c>
      <c r="B29" s="104">
        <f>'EMFAC2017-EI-2011Class-Statewid'!B154</f>
        <v>2020</v>
      </c>
      <c r="C29" s="104" t="str">
        <f>'EMFAC2017-EI-2011Class-Statewid'!C154</f>
        <v>T6 instate construction heavy</v>
      </c>
      <c r="D29" s="104" t="str">
        <f>'EMFAC2017-EI-2011Class-Statewid'!D154</f>
        <v>Aggregated</v>
      </c>
      <c r="E29" s="104" t="str">
        <f>'EMFAC2017-EI-2011Class-Statewid'!E154</f>
        <v>Aggregated</v>
      </c>
      <c r="F29" s="104" t="str">
        <f>'EMFAC2017-EI-2011Class-Statewid'!F154</f>
        <v>DSL</v>
      </c>
      <c r="G29" s="104">
        <f>'EMFAC2017-EI-2011Class-Statewid'!G154</f>
        <v>10765.920670269799</v>
      </c>
      <c r="H29" s="104">
        <f>'EMFAC2017-EI-2011Class-Statewid'!H154</f>
        <v>731955.12545170495</v>
      </c>
    </row>
    <row r="30" spans="1:8">
      <c r="A30" s="104" t="str">
        <f>'EMFAC2017-EI-2011Class-Statewid'!A155</f>
        <v>Statewide</v>
      </c>
      <c r="B30" s="104">
        <f>'EMFAC2017-EI-2011Class-Statewid'!B155</f>
        <v>2020</v>
      </c>
      <c r="C30" s="104" t="str">
        <f>'EMFAC2017-EI-2011Class-Statewid'!C155</f>
        <v>T6 instate construction small</v>
      </c>
      <c r="D30" s="104" t="str">
        <f>'EMFAC2017-EI-2011Class-Statewid'!D155</f>
        <v>Aggregated</v>
      </c>
      <c r="E30" s="104" t="str">
        <f>'EMFAC2017-EI-2011Class-Statewid'!E155</f>
        <v>Aggregated</v>
      </c>
      <c r="F30" s="104" t="str">
        <f>'EMFAC2017-EI-2011Class-Statewid'!F155</f>
        <v>DSL</v>
      </c>
      <c r="G30" s="104">
        <f>'EMFAC2017-EI-2011Class-Statewid'!G155</f>
        <v>37500.817566852798</v>
      </c>
      <c r="H30" s="104">
        <f>'EMFAC2017-EI-2011Class-Statewid'!H155</f>
        <v>1914410.3940189299</v>
      </c>
    </row>
    <row r="31" spans="1:8">
      <c r="A31" s="104" t="str">
        <f>'EMFAC2017-EI-2011Class-Statewid'!A156</f>
        <v>Statewide</v>
      </c>
      <c r="B31" s="104">
        <f>'EMFAC2017-EI-2011Class-Statewid'!B156</f>
        <v>2020</v>
      </c>
      <c r="C31" s="104" t="str">
        <f>'EMFAC2017-EI-2011Class-Statewid'!C156</f>
        <v>T6 instate heavy</v>
      </c>
      <c r="D31" s="104" t="str">
        <f>'EMFAC2017-EI-2011Class-Statewid'!D156</f>
        <v>Aggregated</v>
      </c>
      <c r="E31" s="104" t="str">
        <f>'EMFAC2017-EI-2011Class-Statewid'!E156</f>
        <v>Aggregated</v>
      </c>
      <c r="F31" s="104" t="str">
        <f>'EMFAC2017-EI-2011Class-Statewid'!F156</f>
        <v>DSL</v>
      </c>
      <c r="G31" s="104">
        <f>'EMFAC2017-EI-2011Class-Statewid'!G156</f>
        <v>45804.6627954469</v>
      </c>
      <c r="H31" s="104">
        <f>'EMFAC2017-EI-2011Class-Statewid'!H156</f>
        <v>5952277.7676755805</v>
      </c>
    </row>
    <row r="32" spans="1:8">
      <c r="A32" s="104" t="str">
        <f>'EMFAC2017-EI-2011Class-Statewid'!A157</f>
        <v>Statewide</v>
      </c>
      <c r="B32" s="104">
        <f>'EMFAC2017-EI-2011Class-Statewid'!B157</f>
        <v>2020</v>
      </c>
      <c r="C32" s="104" t="str">
        <f>'EMFAC2017-EI-2011Class-Statewid'!C157</f>
        <v>T6 instate small</v>
      </c>
      <c r="D32" s="104" t="str">
        <f>'EMFAC2017-EI-2011Class-Statewid'!D157</f>
        <v>Aggregated</v>
      </c>
      <c r="E32" s="104" t="str">
        <f>'EMFAC2017-EI-2011Class-Statewid'!E157</f>
        <v>Aggregated</v>
      </c>
      <c r="F32" s="104" t="str">
        <f>'EMFAC2017-EI-2011Class-Statewid'!F157</f>
        <v>DSL</v>
      </c>
      <c r="G32" s="104">
        <f>'EMFAC2017-EI-2011Class-Statewid'!G157</f>
        <v>155903.68371795301</v>
      </c>
      <c r="H32" s="104">
        <f>'EMFAC2017-EI-2011Class-Statewid'!H157</f>
        <v>7701821.12049112</v>
      </c>
    </row>
    <row r="33" spans="1:8">
      <c r="A33" s="104" t="str">
        <f>'EMFAC2017-EI-2011Class-Statewid'!A158</f>
        <v>Statewide</v>
      </c>
      <c r="B33" s="104">
        <f>'EMFAC2017-EI-2011Class-Statewid'!B158</f>
        <v>2020</v>
      </c>
      <c r="C33" s="104" t="str">
        <f>'EMFAC2017-EI-2011Class-Statewid'!C158</f>
        <v>T6 OOS heavy</v>
      </c>
      <c r="D33" s="104" t="str">
        <f>'EMFAC2017-EI-2011Class-Statewid'!D158</f>
        <v>Aggregated</v>
      </c>
      <c r="E33" s="104" t="str">
        <f>'EMFAC2017-EI-2011Class-Statewid'!E158</f>
        <v>Aggregated</v>
      </c>
      <c r="F33" s="104" t="str">
        <f>'EMFAC2017-EI-2011Class-Statewid'!F158</f>
        <v>DSL</v>
      </c>
      <c r="G33" s="104">
        <f>'EMFAC2017-EI-2011Class-Statewid'!G158</f>
        <v>1259.3967473206501</v>
      </c>
      <c r="H33" s="104">
        <f>'EMFAC2017-EI-2011Class-Statewid'!H158</f>
        <v>250972.46730932401</v>
      </c>
    </row>
    <row r="34" spans="1:8">
      <c r="A34" s="104" t="str">
        <f>'EMFAC2017-EI-2011Class-Statewid'!A159</f>
        <v>Statewide</v>
      </c>
      <c r="B34" s="104">
        <f>'EMFAC2017-EI-2011Class-Statewid'!B159</f>
        <v>2020</v>
      </c>
      <c r="C34" s="104" t="str">
        <f>'EMFAC2017-EI-2011Class-Statewid'!C159</f>
        <v>T6 OOS small</v>
      </c>
      <c r="D34" s="104" t="str">
        <f>'EMFAC2017-EI-2011Class-Statewid'!D159</f>
        <v>Aggregated</v>
      </c>
      <c r="E34" s="104" t="str">
        <f>'EMFAC2017-EI-2011Class-Statewid'!E159</f>
        <v>Aggregated</v>
      </c>
      <c r="F34" s="104" t="str">
        <f>'EMFAC2017-EI-2011Class-Statewid'!F159</f>
        <v>DSL</v>
      </c>
      <c r="G34" s="104">
        <f>'EMFAC2017-EI-2011Class-Statewid'!G159</f>
        <v>666.61655753398304</v>
      </c>
      <c r="H34" s="104">
        <f>'EMFAC2017-EI-2011Class-Statewid'!H159</f>
        <v>34875.855841954799</v>
      </c>
    </row>
    <row r="35" spans="1:8">
      <c r="A35" s="104" t="str">
        <f>'EMFAC2017-EI-2011Class-Statewid'!A160</f>
        <v>Statewide</v>
      </c>
      <c r="B35" s="104">
        <f>'EMFAC2017-EI-2011Class-Statewid'!B160</f>
        <v>2020</v>
      </c>
      <c r="C35" s="104" t="str">
        <f>'EMFAC2017-EI-2011Class-Statewid'!C160</f>
        <v>T6 Public</v>
      </c>
      <c r="D35" s="104" t="str">
        <f>'EMFAC2017-EI-2011Class-Statewid'!D160</f>
        <v>Aggregated</v>
      </c>
      <c r="E35" s="104" t="str">
        <f>'EMFAC2017-EI-2011Class-Statewid'!E160</f>
        <v>Aggregated</v>
      </c>
      <c r="F35" s="104" t="str">
        <f>'EMFAC2017-EI-2011Class-Statewid'!F160</f>
        <v>DSL</v>
      </c>
      <c r="G35" s="104">
        <f>'EMFAC2017-EI-2011Class-Statewid'!G160</f>
        <v>26035.603971144199</v>
      </c>
      <c r="H35" s="104">
        <f>'EMFAC2017-EI-2011Class-Statewid'!H160</f>
        <v>402128.81968183001</v>
      </c>
    </row>
    <row r="36" spans="1:8">
      <c r="A36" s="104" t="str">
        <f>'EMFAC2017-EI-2011Class-Statewid'!A161</f>
        <v>Statewide</v>
      </c>
      <c r="B36" s="104">
        <f>'EMFAC2017-EI-2011Class-Statewid'!B161</f>
        <v>2020</v>
      </c>
      <c r="C36" s="104" t="str">
        <f>'EMFAC2017-EI-2011Class-Statewid'!C161</f>
        <v>T6 utility</v>
      </c>
      <c r="D36" s="104" t="str">
        <f>'EMFAC2017-EI-2011Class-Statewid'!D161</f>
        <v>Aggregated</v>
      </c>
      <c r="E36" s="104" t="str">
        <f>'EMFAC2017-EI-2011Class-Statewid'!E161</f>
        <v>Aggregated</v>
      </c>
      <c r="F36" s="104" t="str">
        <f>'EMFAC2017-EI-2011Class-Statewid'!F161</f>
        <v>DSL</v>
      </c>
      <c r="G36" s="104">
        <f>'EMFAC2017-EI-2011Class-Statewid'!G161</f>
        <v>3983.0513580936199</v>
      </c>
      <c r="H36" s="104">
        <f>'EMFAC2017-EI-2011Class-Statewid'!H161</f>
        <v>66480.520122694405</v>
      </c>
    </row>
    <row r="37" spans="1:8">
      <c r="A37" s="104" t="str">
        <f>'EMFAC2017-EI-2011Class-Statewid'!A162</f>
        <v>Statewide</v>
      </c>
      <c r="B37" s="104">
        <f>'EMFAC2017-EI-2011Class-Statewid'!B162</f>
        <v>2020</v>
      </c>
      <c r="C37" s="104" t="str">
        <f>'EMFAC2017-EI-2011Class-Statewid'!C162</f>
        <v>T6TS</v>
      </c>
      <c r="D37" s="104" t="str">
        <f>'EMFAC2017-EI-2011Class-Statewid'!D162</f>
        <v>Aggregated</v>
      </c>
      <c r="E37" s="104" t="str">
        <f>'EMFAC2017-EI-2011Class-Statewid'!E162</f>
        <v>Aggregated</v>
      </c>
      <c r="F37" s="104" t="str">
        <f>'EMFAC2017-EI-2011Class-Statewid'!F162</f>
        <v>GAS</v>
      </c>
      <c r="G37" s="104">
        <f>'EMFAC2017-EI-2011Class-Statewid'!G162</f>
        <v>48733.2544080441</v>
      </c>
      <c r="H37" s="104">
        <f>'EMFAC2017-EI-2011Class-Statewid'!H162</f>
        <v>2650539.6941192201</v>
      </c>
    </row>
    <row r="38" spans="1:8">
      <c r="A38" s="104" t="str">
        <f>'EMFAC2017-EI-2011Class-Statewid'!A163</f>
        <v>Statewide</v>
      </c>
      <c r="B38" s="104">
        <f>'EMFAC2017-EI-2011Class-Statewid'!B163</f>
        <v>2020</v>
      </c>
      <c r="C38" s="104" t="str">
        <f>'EMFAC2017-EI-2011Class-Statewid'!C163</f>
        <v>T7 Ag</v>
      </c>
      <c r="D38" s="104" t="str">
        <f>'EMFAC2017-EI-2011Class-Statewid'!D163</f>
        <v>Aggregated</v>
      </c>
      <c r="E38" s="104" t="str">
        <f>'EMFAC2017-EI-2011Class-Statewid'!E163</f>
        <v>Aggregated</v>
      </c>
      <c r="F38" s="104" t="str">
        <f>'EMFAC2017-EI-2011Class-Statewid'!F163</f>
        <v>DSL</v>
      </c>
      <c r="G38" s="104">
        <f>'EMFAC2017-EI-2011Class-Statewid'!G163</f>
        <v>914.06884606582196</v>
      </c>
      <c r="H38" s="104">
        <f>'EMFAC2017-EI-2011Class-Statewid'!H163</f>
        <v>13391.338833685</v>
      </c>
    </row>
    <row r="39" spans="1:8">
      <c r="A39" s="104" t="str">
        <f>'EMFAC2017-EI-2011Class-Statewid'!A164</f>
        <v>Statewide</v>
      </c>
      <c r="B39" s="104">
        <f>'EMFAC2017-EI-2011Class-Statewid'!B164</f>
        <v>2020</v>
      </c>
      <c r="C39" s="104" t="str">
        <f>'EMFAC2017-EI-2011Class-Statewid'!C164</f>
        <v>T7 CAIRP</v>
      </c>
      <c r="D39" s="104" t="str">
        <f>'EMFAC2017-EI-2011Class-Statewid'!D164</f>
        <v>Aggregated</v>
      </c>
      <c r="E39" s="104" t="str">
        <f>'EMFAC2017-EI-2011Class-Statewid'!E164</f>
        <v>Aggregated</v>
      </c>
      <c r="F39" s="104" t="str">
        <f>'EMFAC2017-EI-2011Class-Statewid'!F164</f>
        <v>DSL</v>
      </c>
      <c r="G39" s="104">
        <f>'EMFAC2017-EI-2011Class-Statewid'!G164</f>
        <v>47925.510958692503</v>
      </c>
      <c r="H39" s="104">
        <f>'EMFAC2017-EI-2011Class-Statewid'!H164</f>
        <v>8676057.0633447506</v>
      </c>
    </row>
    <row r="40" spans="1:8">
      <c r="A40" s="104" t="str">
        <f>'EMFAC2017-EI-2011Class-Statewid'!A165</f>
        <v>Statewide</v>
      </c>
      <c r="B40" s="104">
        <f>'EMFAC2017-EI-2011Class-Statewid'!B165</f>
        <v>2020</v>
      </c>
      <c r="C40" s="104" t="str">
        <f>'EMFAC2017-EI-2011Class-Statewid'!C165</f>
        <v>T7 CAIRP construction</v>
      </c>
      <c r="D40" s="104" t="str">
        <f>'EMFAC2017-EI-2011Class-Statewid'!D165</f>
        <v>Aggregated</v>
      </c>
      <c r="E40" s="104" t="str">
        <f>'EMFAC2017-EI-2011Class-Statewid'!E165</f>
        <v>Aggregated</v>
      </c>
      <c r="F40" s="104" t="str">
        <f>'EMFAC2017-EI-2011Class-Statewid'!F165</f>
        <v>DSL</v>
      </c>
      <c r="G40" s="104">
        <f>'EMFAC2017-EI-2011Class-Statewid'!G165</f>
        <v>2858.57220972915</v>
      </c>
      <c r="H40" s="104">
        <f>'EMFAC2017-EI-2011Class-Statewid'!H165</f>
        <v>525769.72493104194</v>
      </c>
    </row>
    <row r="41" spans="1:8">
      <c r="A41" s="104" t="str">
        <f>'EMFAC2017-EI-2011Class-Statewid'!A166</f>
        <v>Statewide</v>
      </c>
      <c r="B41" s="104">
        <f>'EMFAC2017-EI-2011Class-Statewid'!B166</f>
        <v>2020</v>
      </c>
      <c r="C41" s="104" t="str">
        <f>'EMFAC2017-EI-2011Class-Statewid'!C166</f>
        <v>T7 NNOOS</v>
      </c>
      <c r="D41" s="104" t="str">
        <f>'EMFAC2017-EI-2011Class-Statewid'!D166</f>
        <v>Aggregated</v>
      </c>
      <c r="E41" s="104" t="str">
        <f>'EMFAC2017-EI-2011Class-Statewid'!E166</f>
        <v>Aggregated</v>
      </c>
      <c r="F41" s="104" t="str">
        <f>'EMFAC2017-EI-2011Class-Statewid'!F166</f>
        <v>DSL</v>
      </c>
      <c r="G41" s="104">
        <f>'EMFAC2017-EI-2011Class-Statewid'!G166</f>
        <v>52404.683069563602</v>
      </c>
      <c r="H41" s="104">
        <f>'EMFAC2017-EI-2011Class-Statewid'!H166</f>
        <v>10577441.1724956</v>
      </c>
    </row>
    <row r="42" spans="1:8">
      <c r="A42" s="104" t="str">
        <f>'EMFAC2017-EI-2011Class-Statewid'!A167</f>
        <v>Statewide</v>
      </c>
      <c r="B42" s="104">
        <f>'EMFAC2017-EI-2011Class-Statewid'!B167</f>
        <v>2020</v>
      </c>
      <c r="C42" s="104" t="str">
        <f>'EMFAC2017-EI-2011Class-Statewid'!C167</f>
        <v>T7 NOOS</v>
      </c>
      <c r="D42" s="104" t="str">
        <f>'EMFAC2017-EI-2011Class-Statewid'!D167</f>
        <v>Aggregated</v>
      </c>
      <c r="E42" s="104" t="str">
        <f>'EMFAC2017-EI-2011Class-Statewid'!E167</f>
        <v>Aggregated</v>
      </c>
      <c r="F42" s="104" t="str">
        <f>'EMFAC2017-EI-2011Class-Statewid'!F167</f>
        <v>DSL</v>
      </c>
      <c r="G42" s="104">
        <f>'EMFAC2017-EI-2011Class-Statewid'!G167</f>
        <v>18837.479808027099</v>
      </c>
      <c r="H42" s="104">
        <f>'EMFAC2017-EI-2011Class-Statewid'!H167</f>
        <v>3408593.76868839</v>
      </c>
    </row>
    <row r="43" spans="1:8">
      <c r="A43" s="104" t="str">
        <f>'EMFAC2017-EI-2011Class-Statewid'!A168</f>
        <v>Statewide</v>
      </c>
      <c r="B43" s="104">
        <f>'EMFAC2017-EI-2011Class-Statewid'!B168</f>
        <v>2020</v>
      </c>
      <c r="C43" s="104" t="str">
        <f>'EMFAC2017-EI-2011Class-Statewid'!C168</f>
        <v>T7 other port</v>
      </c>
      <c r="D43" s="104" t="str">
        <f>'EMFAC2017-EI-2011Class-Statewid'!D168</f>
        <v>Aggregated</v>
      </c>
      <c r="E43" s="104" t="str">
        <f>'EMFAC2017-EI-2011Class-Statewid'!E168</f>
        <v>Aggregated</v>
      </c>
      <c r="F43" s="104" t="str">
        <f>'EMFAC2017-EI-2011Class-Statewid'!F168</f>
        <v>DSL</v>
      </c>
      <c r="G43" s="104">
        <f>'EMFAC2017-EI-2011Class-Statewid'!G168</f>
        <v>1512.25259290093</v>
      </c>
      <c r="H43" s="104">
        <f>'EMFAC2017-EI-2011Class-Statewid'!H168</f>
        <v>243037.238668512</v>
      </c>
    </row>
    <row r="44" spans="1:8">
      <c r="A44" s="104" t="str">
        <f>'EMFAC2017-EI-2011Class-Statewid'!A169</f>
        <v>Statewide</v>
      </c>
      <c r="B44" s="104">
        <f>'EMFAC2017-EI-2011Class-Statewid'!B169</f>
        <v>2020</v>
      </c>
      <c r="C44" s="104" t="str">
        <f>'EMFAC2017-EI-2011Class-Statewid'!C169</f>
        <v>T7 POAK</v>
      </c>
      <c r="D44" s="104" t="str">
        <f>'EMFAC2017-EI-2011Class-Statewid'!D169</f>
        <v>Aggregated</v>
      </c>
      <c r="E44" s="104" t="str">
        <f>'EMFAC2017-EI-2011Class-Statewid'!E169</f>
        <v>Aggregated</v>
      </c>
      <c r="F44" s="104" t="str">
        <f>'EMFAC2017-EI-2011Class-Statewid'!F169</f>
        <v>DSL</v>
      </c>
      <c r="G44" s="104">
        <f>'EMFAC2017-EI-2011Class-Statewid'!G169</f>
        <v>5305.8117393763896</v>
      </c>
      <c r="H44" s="104">
        <f>'EMFAC2017-EI-2011Class-Statewid'!H169</f>
        <v>592646.554627173</v>
      </c>
    </row>
    <row r="45" spans="1:8">
      <c r="A45" s="104" t="str">
        <f>'EMFAC2017-EI-2011Class-Statewid'!A170</f>
        <v>Statewide</v>
      </c>
      <c r="B45" s="104">
        <f>'EMFAC2017-EI-2011Class-Statewid'!B170</f>
        <v>2020</v>
      </c>
      <c r="C45" s="104" t="str">
        <f>'EMFAC2017-EI-2011Class-Statewid'!C170</f>
        <v>T7 POLA</v>
      </c>
      <c r="D45" s="104" t="str">
        <f>'EMFAC2017-EI-2011Class-Statewid'!D170</f>
        <v>Aggregated</v>
      </c>
      <c r="E45" s="104" t="str">
        <f>'EMFAC2017-EI-2011Class-Statewid'!E170</f>
        <v>Aggregated</v>
      </c>
      <c r="F45" s="104" t="str">
        <f>'EMFAC2017-EI-2011Class-Statewid'!F170</f>
        <v>DSL</v>
      </c>
      <c r="G45" s="104">
        <f>'EMFAC2017-EI-2011Class-Statewid'!G170</f>
        <v>16006.968393334701</v>
      </c>
      <c r="H45" s="104">
        <f>'EMFAC2017-EI-2011Class-Statewid'!H170</f>
        <v>1960245.9852289001</v>
      </c>
    </row>
    <row r="46" spans="1:8">
      <c r="A46" s="104" t="str">
        <f>'EMFAC2017-EI-2011Class-Statewid'!A171</f>
        <v>Statewide</v>
      </c>
      <c r="B46" s="104">
        <f>'EMFAC2017-EI-2011Class-Statewid'!B171</f>
        <v>2020</v>
      </c>
      <c r="C46" s="104" t="str">
        <f>'EMFAC2017-EI-2011Class-Statewid'!C171</f>
        <v>T7 Public</v>
      </c>
      <c r="D46" s="104" t="str">
        <f>'EMFAC2017-EI-2011Class-Statewid'!D171</f>
        <v>Aggregated</v>
      </c>
      <c r="E46" s="104" t="str">
        <f>'EMFAC2017-EI-2011Class-Statewid'!E171</f>
        <v>Aggregated</v>
      </c>
      <c r="F46" s="104" t="str">
        <f>'EMFAC2017-EI-2011Class-Statewid'!F171</f>
        <v>DSL</v>
      </c>
      <c r="G46" s="104">
        <f>'EMFAC2017-EI-2011Class-Statewid'!G171</f>
        <v>25472.446168710401</v>
      </c>
      <c r="H46" s="104">
        <f>'EMFAC2017-EI-2011Class-Statewid'!H171</f>
        <v>516011.42808243202</v>
      </c>
    </row>
    <row r="47" spans="1:8">
      <c r="A47" s="104" t="str">
        <f>'EMFAC2017-EI-2011Class-Statewid'!A172</f>
        <v>Statewide</v>
      </c>
      <c r="B47" s="104">
        <f>'EMFAC2017-EI-2011Class-Statewid'!B172</f>
        <v>2020</v>
      </c>
      <c r="C47" s="104" t="str">
        <f>'EMFAC2017-EI-2011Class-Statewid'!C172</f>
        <v>T7 Single</v>
      </c>
      <c r="D47" s="104" t="str">
        <f>'EMFAC2017-EI-2011Class-Statewid'!D172</f>
        <v>Aggregated</v>
      </c>
      <c r="E47" s="104" t="str">
        <f>'EMFAC2017-EI-2011Class-Statewid'!E172</f>
        <v>Aggregated</v>
      </c>
      <c r="F47" s="104" t="str">
        <f>'EMFAC2017-EI-2011Class-Statewid'!F172</f>
        <v>DSL</v>
      </c>
      <c r="G47" s="104">
        <f>'EMFAC2017-EI-2011Class-Statewid'!G172</f>
        <v>31218.580230409701</v>
      </c>
      <c r="H47" s="104">
        <f>'EMFAC2017-EI-2011Class-Statewid'!H172</f>
        <v>2161966.17874941</v>
      </c>
    </row>
    <row r="48" spans="1:8">
      <c r="A48" s="104" t="str">
        <f>'EMFAC2017-EI-2011Class-Statewid'!A173</f>
        <v>Statewide</v>
      </c>
      <c r="B48" s="104">
        <f>'EMFAC2017-EI-2011Class-Statewid'!B173</f>
        <v>2020</v>
      </c>
      <c r="C48" s="104" t="str">
        <f>'EMFAC2017-EI-2011Class-Statewid'!C173</f>
        <v>T7 single construction</v>
      </c>
      <c r="D48" s="104" t="str">
        <f>'EMFAC2017-EI-2011Class-Statewid'!D173</f>
        <v>Aggregated</v>
      </c>
      <c r="E48" s="104" t="str">
        <f>'EMFAC2017-EI-2011Class-Statewid'!E173</f>
        <v>Aggregated</v>
      </c>
      <c r="F48" s="104" t="str">
        <f>'EMFAC2017-EI-2011Class-Statewid'!F173</f>
        <v>DSL</v>
      </c>
      <c r="G48" s="104">
        <f>'EMFAC2017-EI-2011Class-Statewid'!G173</f>
        <v>18493.812543980701</v>
      </c>
      <c r="H48" s="104">
        <f>'EMFAC2017-EI-2011Class-Statewid'!H173</f>
        <v>1304337.9825750999</v>
      </c>
    </row>
    <row r="49" spans="1:8">
      <c r="A49" s="104" t="str">
        <f>'EMFAC2017-EI-2011Class-Statewid'!A174</f>
        <v>Statewide</v>
      </c>
      <c r="B49" s="104">
        <f>'EMFAC2017-EI-2011Class-Statewid'!B174</f>
        <v>2020</v>
      </c>
      <c r="C49" s="104" t="str">
        <f>'EMFAC2017-EI-2011Class-Statewid'!C174</f>
        <v>T7 SWCV</v>
      </c>
      <c r="D49" s="104" t="str">
        <f>'EMFAC2017-EI-2011Class-Statewid'!D174</f>
        <v>Aggregated</v>
      </c>
      <c r="E49" s="104" t="str">
        <f>'EMFAC2017-EI-2011Class-Statewid'!E174</f>
        <v>Aggregated</v>
      </c>
      <c r="F49" s="104" t="str">
        <f>'EMFAC2017-EI-2011Class-Statewid'!F174</f>
        <v>DSL</v>
      </c>
      <c r="G49" s="104">
        <f>'EMFAC2017-EI-2011Class-Statewid'!G174</f>
        <v>8178.0830138838901</v>
      </c>
      <c r="H49" s="104">
        <f>'EMFAC2017-EI-2011Class-Statewid'!H174</f>
        <v>333900.63717470702</v>
      </c>
    </row>
    <row r="50" spans="1:8">
      <c r="A50" s="104" t="str">
        <f>'EMFAC2017-EI-2011Class-Statewid'!A175</f>
        <v>Statewide</v>
      </c>
      <c r="B50" s="104">
        <f>'EMFAC2017-EI-2011Class-Statewid'!B175</f>
        <v>2020</v>
      </c>
      <c r="C50" s="104" t="str">
        <f>'EMFAC2017-EI-2011Class-Statewid'!C175</f>
        <v>T7 SWCV</v>
      </c>
      <c r="D50" s="104" t="str">
        <f>'EMFAC2017-EI-2011Class-Statewid'!D175</f>
        <v>Aggregated</v>
      </c>
      <c r="E50" s="104" t="str">
        <f>'EMFAC2017-EI-2011Class-Statewid'!E175</f>
        <v>Aggregated</v>
      </c>
      <c r="F50" s="104" t="str">
        <f>'EMFAC2017-EI-2011Class-Statewid'!F175</f>
        <v>NG</v>
      </c>
      <c r="G50" s="104">
        <f>'EMFAC2017-EI-2011Class-Statewid'!G175</f>
        <v>7345.0756771689503</v>
      </c>
      <c r="H50" s="104">
        <f>'EMFAC2017-EI-2011Class-Statewid'!H175</f>
        <v>299074.300514634</v>
      </c>
    </row>
    <row r="51" spans="1:8">
      <c r="A51" s="104" t="str">
        <f>'EMFAC2017-EI-2011Class-Statewid'!A176</f>
        <v>Statewide</v>
      </c>
      <c r="B51" s="104">
        <f>'EMFAC2017-EI-2011Class-Statewid'!B176</f>
        <v>2020</v>
      </c>
      <c r="C51" s="104" t="str">
        <f>'EMFAC2017-EI-2011Class-Statewid'!C176</f>
        <v>T7 tractor</v>
      </c>
      <c r="D51" s="104" t="str">
        <f>'EMFAC2017-EI-2011Class-Statewid'!D176</f>
        <v>Aggregated</v>
      </c>
      <c r="E51" s="104" t="str">
        <f>'EMFAC2017-EI-2011Class-Statewid'!E176</f>
        <v>Aggregated</v>
      </c>
      <c r="F51" s="104" t="str">
        <f>'EMFAC2017-EI-2011Class-Statewid'!F176</f>
        <v>DSL</v>
      </c>
      <c r="G51" s="104">
        <f>'EMFAC2017-EI-2011Class-Statewid'!G176</f>
        <v>69020.798217962001</v>
      </c>
      <c r="H51" s="104">
        <f>'EMFAC2017-EI-2011Class-Statewid'!H176</f>
        <v>9472764.1561556496</v>
      </c>
    </row>
    <row r="52" spans="1:8">
      <c r="A52" s="104" t="str">
        <f>'EMFAC2017-EI-2011Class-Statewid'!A177</f>
        <v>Statewide</v>
      </c>
      <c r="B52" s="104">
        <f>'EMFAC2017-EI-2011Class-Statewid'!B177</f>
        <v>2020</v>
      </c>
      <c r="C52" s="104" t="str">
        <f>'EMFAC2017-EI-2011Class-Statewid'!C177</f>
        <v>T7 tractor construction</v>
      </c>
      <c r="D52" s="104" t="str">
        <f>'EMFAC2017-EI-2011Class-Statewid'!D177</f>
        <v>Aggregated</v>
      </c>
      <c r="E52" s="104" t="str">
        <f>'EMFAC2017-EI-2011Class-Statewid'!E177</f>
        <v>Aggregated</v>
      </c>
      <c r="F52" s="104" t="str">
        <f>'EMFAC2017-EI-2011Class-Statewid'!F177</f>
        <v>DSL</v>
      </c>
      <c r="G52" s="104">
        <f>'EMFAC2017-EI-2011Class-Statewid'!G177</f>
        <v>15310.6762998596</v>
      </c>
      <c r="H52" s="104">
        <f>'EMFAC2017-EI-2011Class-Statewid'!H177</f>
        <v>1075964.0006413099</v>
      </c>
    </row>
    <row r="53" spans="1:8">
      <c r="A53" s="104" t="str">
        <f>'EMFAC2017-EI-2011Class-Statewid'!A178</f>
        <v>Statewide</v>
      </c>
      <c r="B53" s="104">
        <f>'EMFAC2017-EI-2011Class-Statewid'!B178</f>
        <v>2020</v>
      </c>
      <c r="C53" s="104" t="str">
        <f>'EMFAC2017-EI-2011Class-Statewid'!C178</f>
        <v>T7 utility</v>
      </c>
      <c r="D53" s="104" t="str">
        <f>'EMFAC2017-EI-2011Class-Statewid'!D178</f>
        <v>Aggregated</v>
      </c>
      <c r="E53" s="104" t="str">
        <f>'EMFAC2017-EI-2011Class-Statewid'!E178</f>
        <v>Aggregated</v>
      </c>
      <c r="F53" s="104" t="str">
        <f>'EMFAC2017-EI-2011Class-Statewid'!F178</f>
        <v>DSL</v>
      </c>
      <c r="G53" s="104">
        <f>'EMFAC2017-EI-2011Class-Statewid'!G178</f>
        <v>1577.2113012421501</v>
      </c>
      <c r="H53" s="104">
        <f>'EMFAC2017-EI-2011Class-Statewid'!H178</f>
        <v>32008.965072808802</v>
      </c>
    </row>
    <row r="54" spans="1:8">
      <c r="A54" s="104" t="str">
        <f>'EMFAC2017-EI-2011Class-Statewid'!A179</f>
        <v>Statewide</v>
      </c>
      <c r="B54" s="104">
        <f>'EMFAC2017-EI-2011Class-Statewid'!B179</f>
        <v>2020</v>
      </c>
      <c r="C54" s="104" t="str">
        <f>'EMFAC2017-EI-2011Class-Statewid'!C179</f>
        <v>T7IS</v>
      </c>
      <c r="D54" s="104" t="str">
        <f>'EMFAC2017-EI-2011Class-Statewid'!D179</f>
        <v>Aggregated</v>
      </c>
      <c r="E54" s="104" t="str">
        <f>'EMFAC2017-EI-2011Class-Statewid'!E179</f>
        <v>Aggregated</v>
      </c>
      <c r="F54" s="104" t="str">
        <f>'EMFAC2017-EI-2011Class-Statewid'!F179</f>
        <v>GAS</v>
      </c>
      <c r="G54" s="104">
        <f>'EMFAC2017-EI-2011Class-Statewid'!G179</f>
        <v>200.59893719051701</v>
      </c>
      <c r="H54" s="104">
        <f>'EMFAC2017-EI-2011Class-Statewid'!H179</f>
        <v>17097.053028882801</v>
      </c>
    </row>
    <row r="55" spans="1:8">
      <c r="A55" s="104" t="str">
        <f>'EMFAC2017-EI-2011Class-Statewid'!A180</f>
        <v>Statewide</v>
      </c>
      <c r="B55" s="104">
        <f>'EMFAC2017-EI-2011Class-Statewid'!B180</f>
        <v>2020</v>
      </c>
      <c r="C55" s="104" t="str">
        <f>'EMFAC2017-EI-2011Class-Statewid'!C180</f>
        <v>UBUS</v>
      </c>
      <c r="D55" s="104" t="str">
        <f>'EMFAC2017-EI-2011Class-Statewid'!D180</f>
        <v>Aggregated</v>
      </c>
      <c r="E55" s="104" t="str">
        <f>'EMFAC2017-EI-2011Class-Statewid'!E180</f>
        <v>Aggregated</v>
      </c>
      <c r="F55" s="104" t="str">
        <f>'EMFAC2017-EI-2011Class-Statewid'!F180</f>
        <v>GAS</v>
      </c>
      <c r="G55" s="104">
        <f>'EMFAC2017-EI-2011Class-Statewid'!G180</f>
        <v>2483.1082910467599</v>
      </c>
      <c r="H55" s="104">
        <f>'EMFAC2017-EI-2011Class-Statewid'!H180</f>
        <v>227118.07776682699</v>
      </c>
    </row>
    <row r="56" spans="1:8">
      <c r="A56" s="104" t="str">
        <f>'EMFAC2017-EI-2011Class-Statewid'!A181</f>
        <v>Statewide</v>
      </c>
      <c r="B56" s="104">
        <f>'EMFAC2017-EI-2011Class-Statewid'!B181</f>
        <v>2020</v>
      </c>
      <c r="C56" s="104" t="str">
        <f>'EMFAC2017-EI-2011Class-Statewid'!C181</f>
        <v>UBUS</v>
      </c>
      <c r="D56" s="104" t="str">
        <f>'EMFAC2017-EI-2011Class-Statewid'!D181</f>
        <v>Aggregated</v>
      </c>
      <c r="E56" s="104" t="str">
        <f>'EMFAC2017-EI-2011Class-Statewid'!E181</f>
        <v>Aggregated</v>
      </c>
      <c r="F56" s="104" t="str">
        <f>'EMFAC2017-EI-2011Class-Statewid'!F181</f>
        <v>DSL</v>
      </c>
      <c r="G56" s="104">
        <f>'EMFAC2017-EI-2011Class-Statewid'!G181</f>
        <v>3236.6450075153698</v>
      </c>
      <c r="H56" s="104">
        <f>'EMFAC2017-EI-2011Class-Statewid'!H181</f>
        <v>326691.36085110198</v>
      </c>
    </row>
    <row r="57" spans="1:8">
      <c r="A57" s="104" t="str">
        <f>'EMFAC2017-EI-2011Class-Statewid'!A182</f>
        <v>Statewide</v>
      </c>
      <c r="B57" s="104">
        <f>'EMFAC2017-EI-2011Class-Statewid'!B182</f>
        <v>2020</v>
      </c>
      <c r="C57" s="104" t="str">
        <f>'EMFAC2017-EI-2011Class-Statewid'!C182</f>
        <v>UBUS</v>
      </c>
      <c r="D57" s="104" t="str">
        <f>'EMFAC2017-EI-2011Class-Statewid'!D182</f>
        <v>Aggregated</v>
      </c>
      <c r="E57" s="104" t="str">
        <f>'EMFAC2017-EI-2011Class-Statewid'!E182</f>
        <v>Aggregated</v>
      </c>
      <c r="F57" s="104" t="str">
        <f>'EMFAC2017-EI-2011Class-Statewid'!F182</f>
        <v>ELEC</v>
      </c>
      <c r="G57" s="104">
        <f>'EMFAC2017-EI-2011Class-Statewid'!G182</f>
        <v>35.051188885297996</v>
      </c>
      <c r="H57" s="104">
        <f>'EMFAC2017-EI-2011Class-Statewid'!H182</f>
        <v>2737.9449145314302</v>
      </c>
    </row>
    <row r="58" spans="1:8">
      <c r="A58" s="104" t="str">
        <f>'EMFAC2017-EI-2011Class-Statewid'!A183</f>
        <v>Statewide</v>
      </c>
      <c r="B58" s="104">
        <f>'EMFAC2017-EI-2011Class-Statewid'!B183</f>
        <v>2020</v>
      </c>
      <c r="C58" s="104" t="str">
        <f>'EMFAC2017-EI-2011Class-Statewid'!C183</f>
        <v>UBUS</v>
      </c>
      <c r="D58" s="104" t="str">
        <f>'EMFAC2017-EI-2011Class-Statewid'!D183</f>
        <v>Aggregated</v>
      </c>
      <c r="E58" s="104" t="str">
        <f>'EMFAC2017-EI-2011Class-Statewid'!E183</f>
        <v>Aggregated</v>
      </c>
      <c r="F58" s="104" t="str">
        <f>'EMFAC2017-EI-2011Class-Statewid'!F183</f>
        <v>NG</v>
      </c>
      <c r="G58" s="104">
        <f>'EMFAC2017-EI-2011Class-Statewid'!G183</f>
        <v>8317.8191292243901</v>
      </c>
      <c r="H58" s="104">
        <f>'EMFAC2017-EI-2011Class-Statewid'!H183</f>
        <v>904592.85708274599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workbookViewId="0">
      <selection activeCell="A10" sqref="A10:H67"/>
    </sheetView>
  </sheetViews>
  <sheetFormatPr defaultRowHeight="15"/>
  <cols>
    <col min="1" max="16384" width="9.140625" style="104"/>
  </cols>
  <sheetData>
    <row r="1" spans="1:8">
      <c r="A1" s="104" t="str">
        <f>'EMFAC2017-EI-2011Class-Statewid'!A184</f>
        <v>Statewide</v>
      </c>
      <c r="B1" s="104">
        <f>'EMFAC2017-EI-2011Class-Statewid'!B184</f>
        <v>2021</v>
      </c>
      <c r="C1" s="104" t="str">
        <f>'EMFAC2017-EI-2011Class-Statewid'!C184</f>
        <v>All Other Buses</v>
      </c>
      <c r="D1" s="104" t="str">
        <f>'EMFAC2017-EI-2011Class-Statewid'!D184</f>
        <v>Aggregated</v>
      </c>
      <c r="E1" s="104" t="str">
        <f>'EMFAC2017-EI-2011Class-Statewid'!E184</f>
        <v>Aggregated</v>
      </c>
      <c r="F1" s="104" t="str">
        <f>'EMFAC2017-EI-2011Class-Statewid'!F184</f>
        <v>DSL</v>
      </c>
      <c r="G1" s="104">
        <f>'EMFAC2017-EI-2011Class-Statewid'!G184</f>
        <v>8924.9370362457194</v>
      </c>
      <c r="H1" s="104">
        <f>'EMFAC2017-EI-2011Class-Statewid'!H184</f>
        <v>521197.95547827298</v>
      </c>
    </row>
    <row r="2" spans="1:8">
      <c r="A2" s="104" t="str">
        <f>'EMFAC2017-EI-2011Class-Statewid'!A185</f>
        <v>Statewide</v>
      </c>
      <c r="B2" s="104">
        <f>'EMFAC2017-EI-2011Class-Statewid'!B185</f>
        <v>2021</v>
      </c>
      <c r="C2" s="104" t="str">
        <f>'EMFAC2017-EI-2011Class-Statewid'!C185</f>
        <v>LDA</v>
      </c>
      <c r="D2" s="104" t="str">
        <f>'EMFAC2017-EI-2011Class-Statewid'!D185</f>
        <v>Aggregated</v>
      </c>
      <c r="E2" s="104" t="str">
        <f>'EMFAC2017-EI-2011Class-Statewid'!E185</f>
        <v>Aggregated</v>
      </c>
      <c r="F2" s="104" t="str">
        <f>'EMFAC2017-EI-2011Class-Statewid'!F185</f>
        <v>GAS</v>
      </c>
      <c r="G2" s="104">
        <f>'EMFAC2017-EI-2011Class-Statewid'!G185</f>
        <v>15248076.627627799</v>
      </c>
      <c r="H2" s="104">
        <f>'EMFAC2017-EI-2011Class-Statewid'!H185</f>
        <v>587444749.54896104</v>
      </c>
    </row>
    <row r="3" spans="1:8">
      <c r="A3" s="104" t="str">
        <f>'EMFAC2017-EI-2011Class-Statewid'!A186</f>
        <v>Statewide</v>
      </c>
      <c r="B3" s="104">
        <f>'EMFAC2017-EI-2011Class-Statewid'!B186</f>
        <v>2021</v>
      </c>
      <c r="C3" s="104" t="str">
        <f>'EMFAC2017-EI-2011Class-Statewid'!C186</f>
        <v>LDA</v>
      </c>
      <c r="D3" s="104" t="str">
        <f>'EMFAC2017-EI-2011Class-Statewid'!D186</f>
        <v>Aggregated</v>
      </c>
      <c r="E3" s="104" t="str">
        <f>'EMFAC2017-EI-2011Class-Statewid'!E186</f>
        <v>Aggregated</v>
      </c>
      <c r="F3" s="104" t="str">
        <f>'EMFAC2017-EI-2011Class-Statewid'!F186</f>
        <v>DSL</v>
      </c>
      <c r="G3" s="104">
        <f>'EMFAC2017-EI-2011Class-Statewid'!G186</f>
        <v>149938.61463514701</v>
      </c>
      <c r="H3" s="104">
        <f>'EMFAC2017-EI-2011Class-Statewid'!H186</f>
        <v>5892042.7750027198</v>
      </c>
    </row>
    <row r="4" spans="1:8">
      <c r="A4" s="104" t="str">
        <f>'EMFAC2017-EI-2011Class-Statewid'!A187</f>
        <v>Statewide</v>
      </c>
      <c r="B4" s="104">
        <f>'EMFAC2017-EI-2011Class-Statewid'!B187</f>
        <v>2021</v>
      </c>
      <c r="C4" s="104" t="str">
        <f>'EMFAC2017-EI-2011Class-Statewid'!C187</f>
        <v>LDA</v>
      </c>
      <c r="D4" s="104" t="str">
        <f>'EMFAC2017-EI-2011Class-Statewid'!D187</f>
        <v>Aggregated</v>
      </c>
      <c r="E4" s="104" t="str">
        <f>'EMFAC2017-EI-2011Class-Statewid'!E187</f>
        <v>Aggregated</v>
      </c>
      <c r="F4" s="104" t="str">
        <f>'EMFAC2017-EI-2011Class-Statewid'!F187</f>
        <v>ELEC</v>
      </c>
      <c r="G4" s="104">
        <f>'EMFAC2017-EI-2011Class-Statewid'!G187</f>
        <v>268429.21106395603</v>
      </c>
      <c r="H4" s="104">
        <f>'EMFAC2017-EI-2011Class-Statewid'!H187</f>
        <v>10611344.150822099</v>
      </c>
    </row>
    <row r="5" spans="1:8">
      <c r="A5" s="104" t="str">
        <f>'EMFAC2017-EI-2011Class-Statewid'!A188</f>
        <v>Statewide</v>
      </c>
      <c r="B5" s="104">
        <f>'EMFAC2017-EI-2011Class-Statewid'!B188</f>
        <v>2021</v>
      </c>
      <c r="C5" s="104" t="str">
        <f>'EMFAC2017-EI-2011Class-Statewid'!C188</f>
        <v>LDT1</v>
      </c>
      <c r="D5" s="104" t="str">
        <f>'EMFAC2017-EI-2011Class-Statewid'!D188</f>
        <v>Aggregated</v>
      </c>
      <c r="E5" s="104" t="str">
        <f>'EMFAC2017-EI-2011Class-Statewid'!E188</f>
        <v>Aggregated</v>
      </c>
      <c r="F5" s="104" t="str">
        <f>'EMFAC2017-EI-2011Class-Statewid'!F188</f>
        <v>GAS</v>
      </c>
      <c r="G5" s="104">
        <f>'EMFAC2017-EI-2011Class-Statewid'!G188</f>
        <v>1720217.5267751699</v>
      </c>
      <c r="H5" s="104">
        <f>'EMFAC2017-EI-2011Class-Statewid'!H188</f>
        <v>61717689.970513299</v>
      </c>
    </row>
    <row r="6" spans="1:8">
      <c r="A6" s="104" t="str">
        <f>'EMFAC2017-EI-2011Class-Statewid'!A189</f>
        <v>Statewide</v>
      </c>
      <c r="B6" s="104">
        <f>'EMFAC2017-EI-2011Class-Statewid'!B189</f>
        <v>2021</v>
      </c>
      <c r="C6" s="104" t="str">
        <f>'EMFAC2017-EI-2011Class-Statewid'!C189</f>
        <v>LDT1</v>
      </c>
      <c r="D6" s="104" t="str">
        <f>'EMFAC2017-EI-2011Class-Statewid'!D189</f>
        <v>Aggregated</v>
      </c>
      <c r="E6" s="104" t="str">
        <f>'EMFAC2017-EI-2011Class-Statewid'!E189</f>
        <v>Aggregated</v>
      </c>
      <c r="F6" s="104" t="str">
        <f>'EMFAC2017-EI-2011Class-Statewid'!F189</f>
        <v>DSL</v>
      </c>
      <c r="G6" s="104">
        <f>'EMFAC2017-EI-2011Class-Statewid'!G189</f>
        <v>1455.17292773843</v>
      </c>
      <c r="H6" s="104">
        <f>'EMFAC2017-EI-2011Class-Statewid'!H189</f>
        <v>27326.5381705728</v>
      </c>
    </row>
    <row r="7" spans="1:8">
      <c r="A7" s="104" t="str">
        <f>'EMFAC2017-EI-2011Class-Statewid'!A190</f>
        <v>Statewide</v>
      </c>
      <c r="B7" s="104">
        <f>'EMFAC2017-EI-2011Class-Statewid'!B190</f>
        <v>2021</v>
      </c>
      <c r="C7" s="104" t="str">
        <f>'EMFAC2017-EI-2011Class-Statewid'!C190</f>
        <v>LDT1</v>
      </c>
      <c r="D7" s="104" t="str">
        <f>'EMFAC2017-EI-2011Class-Statewid'!D190</f>
        <v>Aggregated</v>
      </c>
      <c r="E7" s="104" t="str">
        <f>'EMFAC2017-EI-2011Class-Statewid'!E190</f>
        <v>Aggregated</v>
      </c>
      <c r="F7" s="104" t="str">
        <f>'EMFAC2017-EI-2011Class-Statewid'!F190</f>
        <v>ELEC</v>
      </c>
      <c r="G7" s="104">
        <f>'EMFAC2017-EI-2011Class-Statewid'!G190</f>
        <v>7914.5067973368896</v>
      </c>
      <c r="H7" s="104">
        <f>'EMFAC2017-EI-2011Class-Statewid'!H190</f>
        <v>318547.28084269603</v>
      </c>
    </row>
    <row r="8" spans="1:8">
      <c r="A8" s="104" t="str">
        <f>'EMFAC2017-EI-2011Class-Statewid'!A191</f>
        <v>Statewide</v>
      </c>
      <c r="B8" s="104">
        <f>'EMFAC2017-EI-2011Class-Statewid'!B191</f>
        <v>2021</v>
      </c>
      <c r="C8" s="104" t="str">
        <f>'EMFAC2017-EI-2011Class-Statewid'!C191</f>
        <v>LDT2</v>
      </c>
      <c r="D8" s="104" t="str">
        <f>'EMFAC2017-EI-2011Class-Statewid'!D191</f>
        <v>Aggregated</v>
      </c>
      <c r="E8" s="104" t="str">
        <f>'EMFAC2017-EI-2011Class-Statewid'!E191</f>
        <v>Aggregated</v>
      </c>
      <c r="F8" s="104" t="str">
        <f>'EMFAC2017-EI-2011Class-Statewid'!F191</f>
        <v>GAS</v>
      </c>
      <c r="G8" s="104">
        <f>'EMFAC2017-EI-2011Class-Statewid'!G191</f>
        <v>5425739.1346643502</v>
      </c>
      <c r="H8" s="104">
        <f>'EMFAC2017-EI-2011Class-Statewid'!H191</f>
        <v>199749397.96363601</v>
      </c>
    </row>
    <row r="9" spans="1:8">
      <c r="A9" s="104" t="str">
        <f>'EMFAC2017-EI-2011Class-Statewid'!A192</f>
        <v>Statewide</v>
      </c>
      <c r="B9" s="104">
        <f>'EMFAC2017-EI-2011Class-Statewid'!B192</f>
        <v>2021</v>
      </c>
      <c r="C9" s="104" t="str">
        <f>'EMFAC2017-EI-2011Class-Statewid'!C192</f>
        <v>LDT2</v>
      </c>
      <c r="D9" s="104" t="str">
        <f>'EMFAC2017-EI-2011Class-Statewid'!D192</f>
        <v>Aggregated</v>
      </c>
      <c r="E9" s="104" t="str">
        <f>'EMFAC2017-EI-2011Class-Statewid'!E192</f>
        <v>Aggregated</v>
      </c>
      <c r="F9" s="104" t="str">
        <f>'EMFAC2017-EI-2011Class-Statewid'!F192</f>
        <v>DSL</v>
      </c>
      <c r="G9" s="104">
        <f>'EMFAC2017-EI-2011Class-Statewid'!G192</f>
        <v>30763.9204983741</v>
      </c>
      <c r="H9" s="104">
        <f>'EMFAC2017-EI-2011Class-Statewid'!H192</f>
        <v>1316610.0940702599</v>
      </c>
    </row>
    <row r="10" spans="1:8">
      <c r="A10" s="104" t="str">
        <f>'EMFAC2017-EI-2011Class-Statewid'!A193</f>
        <v>Statewide</v>
      </c>
      <c r="B10" s="104">
        <f>'EMFAC2017-EI-2011Class-Statewid'!B193</f>
        <v>2021</v>
      </c>
      <c r="C10" s="104" t="str">
        <f>'EMFAC2017-EI-2011Class-Statewid'!C193</f>
        <v>LDT2</v>
      </c>
      <c r="D10" s="104" t="str">
        <f>'EMFAC2017-EI-2011Class-Statewid'!D193</f>
        <v>Aggregated</v>
      </c>
      <c r="E10" s="104" t="str">
        <f>'EMFAC2017-EI-2011Class-Statewid'!E193</f>
        <v>Aggregated</v>
      </c>
      <c r="F10" s="104" t="str">
        <f>'EMFAC2017-EI-2011Class-Statewid'!F193</f>
        <v>ELEC</v>
      </c>
      <c r="G10" s="104">
        <f>'EMFAC2017-EI-2011Class-Statewid'!G193</f>
        <v>37418.831308154498</v>
      </c>
      <c r="H10" s="104">
        <f>'EMFAC2017-EI-2011Class-Statewid'!H193</f>
        <v>1241296.4564735</v>
      </c>
    </row>
    <row r="11" spans="1:8">
      <c r="A11" s="104" t="str">
        <f>'EMFAC2017-EI-2011Class-Statewid'!A194</f>
        <v>Statewide</v>
      </c>
      <c r="B11" s="104">
        <f>'EMFAC2017-EI-2011Class-Statewid'!B194</f>
        <v>2021</v>
      </c>
      <c r="C11" s="104" t="str">
        <f>'EMFAC2017-EI-2011Class-Statewid'!C194</f>
        <v>LHD1</v>
      </c>
      <c r="D11" s="104" t="str">
        <f>'EMFAC2017-EI-2011Class-Statewid'!D194</f>
        <v>Aggregated</v>
      </c>
      <c r="E11" s="104" t="str">
        <f>'EMFAC2017-EI-2011Class-Statewid'!E194</f>
        <v>Aggregated</v>
      </c>
      <c r="F11" s="104" t="str">
        <f>'EMFAC2017-EI-2011Class-Statewid'!F194</f>
        <v>GAS</v>
      </c>
      <c r="G11" s="104">
        <f>'EMFAC2017-EI-2011Class-Statewid'!G194</f>
        <v>449999.322038254</v>
      </c>
      <c r="H11" s="104">
        <f>'EMFAC2017-EI-2011Class-Statewid'!H194</f>
        <v>15613780.042842301</v>
      </c>
    </row>
    <row r="12" spans="1:8">
      <c r="A12" s="104" t="str">
        <f>'EMFAC2017-EI-2011Class-Statewid'!A195</f>
        <v>Statewide</v>
      </c>
      <c r="B12" s="104">
        <f>'EMFAC2017-EI-2011Class-Statewid'!B195</f>
        <v>2021</v>
      </c>
      <c r="C12" s="104" t="str">
        <f>'EMFAC2017-EI-2011Class-Statewid'!C195</f>
        <v>LHD1</v>
      </c>
      <c r="D12" s="104" t="str">
        <f>'EMFAC2017-EI-2011Class-Statewid'!D195</f>
        <v>Aggregated</v>
      </c>
      <c r="E12" s="104" t="str">
        <f>'EMFAC2017-EI-2011Class-Statewid'!E195</f>
        <v>Aggregated</v>
      </c>
      <c r="F12" s="104" t="str">
        <f>'EMFAC2017-EI-2011Class-Statewid'!F195</f>
        <v>DSL</v>
      </c>
      <c r="G12" s="104">
        <f>'EMFAC2017-EI-2011Class-Statewid'!G195</f>
        <v>392210.76307936799</v>
      </c>
      <c r="H12" s="104">
        <f>'EMFAC2017-EI-2011Class-Statewid'!H195</f>
        <v>14435479.086403999</v>
      </c>
    </row>
    <row r="13" spans="1:8">
      <c r="A13" s="104" t="str">
        <f>'EMFAC2017-EI-2011Class-Statewid'!A196</f>
        <v>Statewide</v>
      </c>
      <c r="B13" s="104">
        <f>'EMFAC2017-EI-2011Class-Statewid'!B196</f>
        <v>2021</v>
      </c>
      <c r="C13" s="104" t="str">
        <f>'EMFAC2017-EI-2011Class-Statewid'!C196</f>
        <v>LHD2</v>
      </c>
      <c r="D13" s="104" t="str">
        <f>'EMFAC2017-EI-2011Class-Statewid'!D196</f>
        <v>Aggregated</v>
      </c>
      <c r="E13" s="104" t="str">
        <f>'EMFAC2017-EI-2011Class-Statewid'!E196</f>
        <v>Aggregated</v>
      </c>
      <c r="F13" s="104" t="str">
        <f>'EMFAC2017-EI-2011Class-Statewid'!F196</f>
        <v>GAS</v>
      </c>
      <c r="G13" s="104">
        <f>'EMFAC2017-EI-2011Class-Statewid'!G196</f>
        <v>67732.951926552196</v>
      </c>
      <c r="H13" s="104">
        <f>'EMFAC2017-EI-2011Class-Statewid'!H196</f>
        <v>2353889.4767388101</v>
      </c>
    </row>
    <row r="14" spans="1:8">
      <c r="A14" s="104" t="str">
        <f>'EMFAC2017-EI-2011Class-Statewid'!A197</f>
        <v>Statewide</v>
      </c>
      <c r="B14" s="104">
        <f>'EMFAC2017-EI-2011Class-Statewid'!B197</f>
        <v>2021</v>
      </c>
      <c r="C14" s="104" t="str">
        <f>'EMFAC2017-EI-2011Class-Statewid'!C197</f>
        <v>LHD2</v>
      </c>
      <c r="D14" s="104" t="str">
        <f>'EMFAC2017-EI-2011Class-Statewid'!D197</f>
        <v>Aggregated</v>
      </c>
      <c r="E14" s="104" t="str">
        <f>'EMFAC2017-EI-2011Class-Statewid'!E197</f>
        <v>Aggregated</v>
      </c>
      <c r="F14" s="104" t="str">
        <f>'EMFAC2017-EI-2011Class-Statewid'!F197</f>
        <v>DSL</v>
      </c>
      <c r="G14" s="104">
        <f>'EMFAC2017-EI-2011Class-Statewid'!G197</f>
        <v>133928.189980439</v>
      </c>
      <c r="H14" s="104">
        <f>'EMFAC2017-EI-2011Class-Statewid'!H197</f>
        <v>5054449.6663047802</v>
      </c>
    </row>
    <row r="15" spans="1:8">
      <c r="A15" s="104" t="str">
        <f>'EMFAC2017-EI-2011Class-Statewid'!A198</f>
        <v>Statewide</v>
      </c>
      <c r="B15" s="104">
        <f>'EMFAC2017-EI-2011Class-Statewid'!B198</f>
        <v>2021</v>
      </c>
      <c r="C15" s="104" t="str">
        <f>'EMFAC2017-EI-2011Class-Statewid'!C198</f>
        <v>MCY</v>
      </c>
      <c r="D15" s="104" t="str">
        <f>'EMFAC2017-EI-2011Class-Statewid'!D198</f>
        <v>Aggregated</v>
      </c>
      <c r="E15" s="104" t="str">
        <f>'EMFAC2017-EI-2011Class-Statewid'!E198</f>
        <v>Aggregated</v>
      </c>
      <c r="F15" s="104" t="str">
        <f>'EMFAC2017-EI-2011Class-Statewid'!F198</f>
        <v>GAS</v>
      </c>
      <c r="G15" s="104">
        <f>'EMFAC2017-EI-2011Class-Statewid'!G198</f>
        <v>782987.79053844395</v>
      </c>
      <c r="H15" s="104">
        <f>'EMFAC2017-EI-2011Class-Statewid'!H198</f>
        <v>5977166.1776009696</v>
      </c>
    </row>
    <row r="16" spans="1:8">
      <c r="A16" s="104" t="str">
        <f>'EMFAC2017-EI-2011Class-Statewid'!A199</f>
        <v>Statewide</v>
      </c>
      <c r="B16" s="104">
        <f>'EMFAC2017-EI-2011Class-Statewid'!B199</f>
        <v>2021</v>
      </c>
      <c r="C16" s="104" t="str">
        <f>'EMFAC2017-EI-2011Class-Statewid'!C199</f>
        <v>MDV</v>
      </c>
      <c r="D16" s="104" t="str">
        <f>'EMFAC2017-EI-2011Class-Statewid'!D199</f>
        <v>Aggregated</v>
      </c>
      <c r="E16" s="104" t="str">
        <f>'EMFAC2017-EI-2011Class-Statewid'!E199</f>
        <v>Aggregated</v>
      </c>
      <c r="F16" s="104" t="str">
        <f>'EMFAC2017-EI-2011Class-Statewid'!F199</f>
        <v>GAS</v>
      </c>
      <c r="G16" s="104">
        <f>'EMFAC2017-EI-2011Class-Statewid'!G199</f>
        <v>4047627.1765386001</v>
      </c>
      <c r="H16" s="104">
        <f>'EMFAC2017-EI-2011Class-Statewid'!H199</f>
        <v>140474066.826729</v>
      </c>
    </row>
    <row r="17" spans="1:8">
      <c r="A17" s="104" t="str">
        <f>'EMFAC2017-EI-2011Class-Statewid'!A200</f>
        <v>Statewide</v>
      </c>
      <c r="B17" s="104">
        <f>'EMFAC2017-EI-2011Class-Statewid'!B200</f>
        <v>2021</v>
      </c>
      <c r="C17" s="104" t="str">
        <f>'EMFAC2017-EI-2011Class-Statewid'!C200</f>
        <v>MDV</v>
      </c>
      <c r="D17" s="104" t="str">
        <f>'EMFAC2017-EI-2011Class-Statewid'!D200</f>
        <v>Aggregated</v>
      </c>
      <c r="E17" s="104" t="str">
        <f>'EMFAC2017-EI-2011Class-Statewid'!E200</f>
        <v>Aggregated</v>
      </c>
      <c r="F17" s="104" t="str">
        <f>'EMFAC2017-EI-2011Class-Statewid'!F200</f>
        <v>DSL</v>
      </c>
      <c r="G17" s="104">
        <f>'EMFAC2017-EI-2011Class-Statewid'!G200</f>
        <v>83580.999661444599</v>
      </c>
      <c r="H17" s="104">
        <f>'EMFAC2017-EI-2011Class-Statewid'!H200</f>
        <v>3422047.8489655899</v>
      </c>
    </row>
    <row r="18" spans="1:8">
      <c r="A18" s="104" t="str">
        <f>'EMFAC2017-EI-2011Class-Statewid'!A201</f>
        <v>Statewide</v>
      </c>
      <c r="B18" s="104">
        <f>'EMFAC2017-EI-2011Class-Statewid'!B201</f>
        <v>2021</v>
      </c>
      <c r="C18" s="104" t="str">
        <f>'EMFAC2017-EI-2011Class-Statewid'!C201</f>
        <v>MDV</v>
      </c>
      <c r="D18" s="104" t="str">
        <f>'EMFAC2017-EI-2011Class-Statewid'!D201</f>
        <v>Aggregated</v>
      </c>
      <c r="E18" s="104" t="str">
        <f>'EMFAC2017-EI-2011Class-Statewid'!E201</f>
        <v>Aggregated</v>
      </c>
      <c r="F18" s="104" t="str">
        <f>'EMFAC2017-EI-2011Class-Statewid'!F201</f>
        <v>ELEC</v>
      </c>
      <c r="G18" s="104">
        <f>'EMFAC2017-EI-2011Class-Statewid'!G201</f>
        <v>15797.268962721901</v>
      </c>
      <c r="H18" s="104">
        <f>'EMFAC2017-EI-2011Class-Statewid'!H201</f>
        <v>543437.663322201</v>
      </c>
    </row>
    <row r="19" spans="1:8">
      <c r="A19" s="104" t="str">
        <f>'EMFAC2017-EI-2011Class-Statewid'!A202</f>
        <v>Statewide</v>
      </c>
      <c r="B19" s="104">
        <f>'EMFAC2017-EI-2011Class-Statewid'!B202</f>
        <v>2021</v>
      </c>
      <c r="C19" s="104" t="str">
        <f>'EMFAC2017-EI-2011Class-Statewid'!C202</f>
        <v>MH</v>
      </c>
      <c r="D19" s="104" t="str">
        <f>'EMFAC2017-EI-2011Class-Statewid'!D202</f>
        <v>Aggregated</v>
      </c>
      <c r="E19" s="104" t="str">
        <f>'EMFAC2017-EI-2011Class-Statewid'!E202</f>
        <v>Aggregated</v>
      </c>
      <c r="F19" s="104" t="str">
        <f>'EMFAC2017-EI-2011Class-Statewid'!F202</f>
        <v>GAS</v>
      </c>
      <c r="G19" s="104">
        <f>'EMFAC2017-EI-2011Class-Statewid'!G202</f>
        <v>96477.817345028801</v>
      </c>
      <c r="H19" s="104">
        <f>'EMFAC2017-EI-2011Class-Statewid'!H202</f>
        <v>855222.80111622997</v>
      </c>
    </row>
    <row r="20" spans="1:8">
      <c r="A20" s="104" t="str">
        <f>'EMFAC2017-EI-2011Class-Statewid'!A203</f>
        <v>Statewide</v>
      </c>
      <c r="B20" s="104">
        <f>'EMFAC2017-EI-2011Class-Statewid'!B203</f>
        <v>2021</v>
      </c>
      <c r="C20" s="104" t="str">
        <f>'EMFAC2017-EI-2011Class-Statewid'!C203</f>
        <v>MH</v>
      </c>
      <c r="D20" s="104" t="str">
        <f>'EMFAC2017-EI-2011Class-Statewid'!D203</f>
        <v>Aggregated</v>
      </c>
      <c r="E20" s="104" t="str">
        <f>'EMFAC2017-EI-2011Class-Statewid'!E203</f>
        <v>Aggregated</v>
      </c>
      <c r="F20" s="104" t="str">
        <f>'EMFAC2017-EI-2011Class-Statewid'!F203</f>
        <v>DSL</v>
      </c>
      <c r="G20" s="104">
        <f>'EMFAC2017-EI-2011Class-Statewid'!G203</f>
        <v>34680.608943024599</v>
      </c>
      <c r="H20" s="104">
        <f>'EMFAC2017-EI-2011Class-Statewid'!H203</f>
        <v>319824.02940353903</v>
      </c>
    </row>
    <row r="21" spans="1:8">
      <c r="A21" s="104" t="str">
        <f>'EMFAC2017-EI-2011Class-Statewid'!A204</f>
        <v>Statewide</v>
      </c>
      <c r="B21" s="104">
        <f>'EMFAC2017-EI-2011Class-Statewid'!B204</f>
        <v>2021</v>
      </c>
      <c r="C21" s="104" t="str">
        <f>'EMFAC2017-EI-2011Class-Statewid'!C204</f>
        <v>Motor Coach</v>
      </c>
      <c r="D21" s="104" t="str">
        <f>'EMFAC2017-EI-2011Class-Statewid'!D204</f>
        <v>Aggregated</v>
      </c>
      <c r="E21" s="104" t="str">
        <f>'EMFAC2017-EI-2011Class-Statewid'!E204</f>
        <v>Aggregated</v>
      </c>
      <c r="F21" s="104" t="str">
        <f>'EMFAC2017-EI-2011Class-Statewid'!F204</f>
        <v>DSL</v>
      </c>
      <c r="G21" s="104">
        <f>'EMFAC2017-EI-2011Class-Statewid'!G204</f>
        <v>2254.7502026355701</v>
      </c>
      <c r="H21" s="104">
        <f>'EMFAC2017-EI-2011Class-Statewid'!H204</f>
        <v>293143.04554290703</v>
      </c>
    </row>
    <row r="22" spans="1:8">
      <c r="A22" s="104" t="str">
        <f>'EMFAC2017-EI-2011Class-Statewid'!A205</f>
        <v>Statewide</v>
      </c>
      <c r="B22" s="104">
        <f>'EMFAC2017-EI-2011Class-Statewid'!B205</f>
        <v>2021</v>
      </c>
      <c r="C22" s="104" t="str">
        <f>'EMFAC2017-EI-2011Class-Statewid'!C205</f>
        <v>OBUS</v>
      </c>
      <c r="D22" s="104" t="str">
        <f>'EMFAC2017-EI-2011Class-Statewid'!D205</f>
        <v>Aggregated</v>
      </c>
      <c r="E22" s="104" t="str">
        <f>'EMFAC2017-EI-2011Class-Statewid'!E205</f>
        <v>Aggregated</v>
      </c>
      <c r="F22" s="104" t="str">
        <f>'EMFAC2017-EI-2011Class-Statewid'!F205</f>
        <v>GAS</v>
      </c>
      <c r="G22" s="104">
        <f>'EMFAC2017-EI-2011Class-Statewid'!G205</f>
        <v>14117.771118618601</v>
      </c>
      <c r="H22" s="104">
        <f>'EMFAC2017-EI-2011Class-Statewid'!H205</f>
        <v>674776.68462662899</v>
      </c>
    </row>
    <row r="23" spans="1:8">
      <c r="A23" s="104" t="str">
        <f>'EMFAC2017-EI-2011Class-Statewid'!A206</f>
        <v>Statewide</v>
      </c>
      <c r="B23" s="104">
        <f>'EMFAC2017-EI-2011Class-Statewid'!B206</f>
        <v>2021</v>
      </c>
      <c r="C23" s="104" t="str">
        <f>'EMFAC2017-EI-2011Class-Statewid'!C206</f>
        <v>PTO</v>
      </c>
      <c r="D23" s="104" t="str">
        <f>'EMFAC2017-EI-2011Class-Statewid'!D206</f>
        <v>Aggregated</v>
      </c>
      <c r="E23" s="104" t="str">
        <f>'EMFAC2017-EI-2011Class-Statewid'!E206</f>
        <v>Aggregated</v>
      </c>
      <c r="F23" s="104" t="str">
        <f>'EMFAC2017-EI-2011Class-Statewid'!F206</f>
        <v>DSL</v>
      </c>
      <c r="G23" s="104">
        <f>'EMFAC2017-EI-2011Class-Statewid'!G206</f>
        <v>0</v>
      </c>
      <c r="H23" s="104">
        <f>'EMFAC2017-EI-2011Class-Statewid'!H206</f>
        <v>437618.31375280197</v>
      </c>
    </row>
    <row r="24" spans="1:8">
      <c r="A24" s="104" t="str">
        <f>'EMFAC2017-EI-2011Class-Statewid'!A207</f>
        <v>Statewide</v>
      </c>
      <c r="B24" s="104">
        <f>'EMFAC2017-EI-2011Class-Statewid'!B207</f>
        <v>2021</v>
      </c>
      <c r="C24" s="104" t="str">
        <f>'EMFAC2017-EI-2011Class-Statewid'!C207</f>
        <v>SBUS</v>
      </c>
      <c r="D24" s="104" t="str">
        <f>'EMFAC2017-EI-2011Class-Statewid'!D207</f>
        <v>Aggregated</v>
      </c>
      <c r="E24" s="104" t="str">
        <f>'EMFAC2017-EI-2011Class-Statewid'!E207</f>
        <v>Aggregated</v>
      </c>
      <c r="F24" s="104" t="str">
        <f>'EMFAC2017-EI-2011Class-Statewid'!F207</f>
        <v>GAS</v>
      </c>
      <c r="G24" s="104">
        <f>'EMFAC2017-EI-2011Class-Statewid'!G207</f>
        <v>4818.2818297229596</v>
      </c>
      <c r="H24" s="104">
        <f>'EMFAC2017-EI-2011Class-Statewid'!H207</f>
        <v>229605.09728392001</v>
      </c>
    </row>
    <row r="25" spans="1:8">
      <c r="A25" s="104" t="str">
        <f>'EMFAC2017-EI-2011Class-Statewid'!A208</f>
        <v>Statewide</v>
      </c>
      <c r="B25" s="104">
        <f>'EMFAC2017-EI-2011Class-Statewid'!B208</f>
        <v>2021</v>
      </c>
      <c r="C25" s="104" t="str">
        <f>'EMFAC2017-EI-2011Class-Statewid'!C208</f>
        <v>SBUS</v>
      </c>
      <c r="D25" s="104" t="str">
        <f>'EMFAC2017-EI-2011Class-Statewid'!D208</f>
        <v>Aggregated</v>
      </c>
      <c r="E25" s="104" t="str">
        <f>'EMFAC2017-EI-2011Class-Statewid'!E208</f>
        <v>Aggregated</v>
      </c>
      <c r="F25" s="104" t="str">
        <f>'EMFAC2017-EI-2011Class-Statewid'!F208</f>
        <v>DSL</v>
      </c>
      <c r="G25" s="104">
        <f>'EMFAC2017-EI-2011Class-Statewid'!G208</f>
        <v>24346.623614399901</v>
      </c>
      <c r="H25" s="104">
        <f>'EMFAC2017-EI-2011Class-Statewid'!H208</f>
        <v>767341.35900925996</v>
      </c>
    </row>
    <row r="26" spans="1:8">
      <c r="A26" s="104" t="str">
        <f>'EMFAC2017-EI-2011Class-Statewid'!A209</f>
        <v>Statewide</v>
      </c>
      <c r="B26" s="104">
        <f>'EMFAC2017-EI-2011Class-Statewid'!B209</f>
        <v>2021</v>
      </c>
      <c r="C26" s="104" t="str">
        <f>'EMFAC2017-EI-2011Class-Statewid'!C209</f>
        <v>T6 Ag</v>
      </c>
      <c r="D26" s="104" t="str">
        <f>'EMFAC2017-EI-2011Class-Statewid'!D209</f>
        <v>Aggregated</v>
      </c>
      <c r="E26" s="104" t="str">
        <f>'EMFAC2017-EI-2011Class-Statewid'!E209</f>
        <v>Aggregated</v>
      </c>
      <c r="F26" s="104" t="str">
        <f>'EMFAC2017-EI-2011Class-Statewid'!F209</f>
        <v>DSL</v>
      </c>
      <c r="G26" s="104">
        <f>'EMFAC2017-EI-2011Class-Statewid'!G209</f>
        <v>1166.77319302199</v>
      </c>
      <c r="H26" s="104">
        <f>'EMFAC2017-EI-2011Class-Statewid'!H209</f>
        <v>14236.182242019</v>
      </c>
    </row>
    <row r="27" spans="1:8">
      <c r="A27" s="104" t="str">
        <f>'EMFAC2017-EI-2011Class-Statewid'!A210</f>
        <v>Statewide</v>
      </c>
      <c r="B27" s="104">
        <f>'EMFAC2017-EI-2011Class-Statewid'!B210</f>
        <v>2021</v>
      </c>
      <c r="C27" s="104" t="str">
        <f>'EMFAC2017-EI-2011Class-Statewid'!C210</f>
        <v>T6 CAIRP heavy</v>
      </c>
      <c r="D27" s="104" t="str">
        <f>'EMFAC2017-EI-2011Class-Statewid'!D210</f>
        <v>Aggregated</v>
      </c>
      <c r="E27" s="104" t="str">
        <f>'EMFAC2017-EI-2011Class-Statewid'!E210</f>
        <v>Aggregated</v>
      </c>
      <c r="F27" s="104" t="str">
        <f>'EMFAC2017-EI-2011Class-Statewid'!F210</f>
        <v>DSL</v>
      </c>
      <c r="G27" s="104">
        <f>'EMFAC2017-EI-2011Class-Statewid'!G210</f>
        <v>2265.9137125461698</v>
      </c>
      <c r="H27" s="104">
        <f>'EMFAC2017-EI-2011Class-Statewid'!H210</f>
        <v>445917.72896336601</v>
      </c>
    </row>
    <row r="28" spans="1:8">
      <c r="A28" s="104" t="str">
        <f>'EMFAC2017-EI-2011Class-Statewid'!A211</f>
        <v>Statewide</v>
      </c>
      <c r="B28" s="104">
        <f>'EMFAC2017-EI-2011Class-Statewid'!B211</f>
        <v>2021</v>
      </c>
      <c r="C28" s="104" t="str">
        <f>'EMFAC2017-EI-2011Class-Statewid'!C211</f>
        <v>T6 CAIRP small</v>
      </c>
      <c r="D28" s="104" t="str">
        <f>'EMFAC2017-EI-2011Class-Statewid'!D211</f>
        <v>Aggregated</v>
      </c>
      <c r="E28" s="104" t="str">
        <f>'EMFAC2017-EI-2011Class-Statewid'!E211</f>
        <v>Aggregated</v>
      </c>
      <c r="F28" s="104" t="str">
        <f>'EMFAC2017-EI-2011Class-Statewid'!F211</f>
        <v>DSL</v>
      </c>
      <c r="G28" s="104">
        <f>'EMFAC2017-EI-2011Class-Statewid'!G211</f>
        <v>1181.55917316305</v>
      </c>
      <c r="H28" s="104">
        <f>'EMFAC2017-EI-2011Class-Statewid'!H211</f>
        <v>61835.834239630203</v>
      </c>
    </row>
    <row r="29" spans="1:8">
      <c r="A29" s="104" t="str">
        <f>'EMFAC2017-EI-2011Class-Statewid'!A212</f>
        <v>Statewide</v>
      </c>
      <c r="B29" s="104">
        <f>'EMFAC2017-EI-2011Class-Statewid'!B212</f>
        <v>2021</v>
      </c>
      <c r="C29" s="104" t="str">
        <f>'EMFAC2017-EI-2011Class-Statewid'!C212</f>
        <v>T6 instate construction heavy</v>
      </c>
      <c r="D29" s="104" t="str">
        <f>'EMFAC2017-EI-2011Class-Statewid'!D212</f>
        <v>Aggregated</v>
      </c>
      <c r="E29" s="104" t="str">
        <f>'EMFAC2017-EI-2011Class-Statewid'!E212</f>
        <v>Aggregated</v>
      </c>
      <c r="F29" s="104" t="str">
        <f>'EMFAC2017-EI-2011Class-Statewid'!F212</f>
        <v>DSL</v>
      </c>
      <c r="G29" s="104">
        <f>'EMFAC2017-EI-2011Class-Statewid'!G212</f>
        <v>11126.9385740301</v>
      </c>
      <c r="H29" s="104">
        <f>'EMFAC2017-EI-2011Class-Statewid'!H212</f>
        <v>757169.06254533702</v>
      </c>
    </row>
    <row r="30" spans="1:8">
      <c r="A30" s="104" t="str">
        <f>'EMFAC2017-EI-2011Class-Statewid'!A213</f>
        <v>Statewide</v>
      </c>
      <c r="B30" s="104">
        <f>'EMFAC2017-EI-2011Class-Statewid'!B213</f>
        <v>2021</v>
      </c>
      <c r="C30" s="104" t="str">
        <f>'EMFAC2017-EI-2011Class-Statewid'!C213</f>
        <v>T6 instate construction small</v>
      </c>
      <c r="D30" s="104" t="str">
        <f>'EMFAC2017-EI-2011Class-Statewid'!D213</f>
        <v>Aggregated</v>
      </c>
      <c r="E30" s="104" t="str">
        <f>'EMFAC2017-EI-2011Class-Statewid'!E213</f>
        <v>Aggregated</v>
      </c>
      <c r="F30" s="104" t="str">
        <f>'EMFAC2017-EI-2011Class-Statewid'!F213</f>
        <v>DSL</v>
      </c>
      <c r="G30" s="104">
        <f>'EMFAC2017-EI-2011Class-Statewid'!G213</f>
        <v>38273.212987726904</v>
      </c>
      <c r="H30" s="104">
        <f>'EMFAC2017-EI-2011Class-Statewid'!H213</f>
        <v>1980356.8182842101</v>
      </c>
    </row>
    <row r="31" spans="1:8">
      <c r="A31" s="104" t="str">
        <f>'EMFAC2017-EI-2011Class-Statewid'!A214</f>
        <v>Statewide</v>
      </c>
      <c r="B31" s="104">
        <f>'EMFAC2017-EI-2011Class-Statewid'!B214</f>
        <v>2021</v>
      </c>
      <c r="C31" s="104" t="str">
        <f>'EMFAC2017-EI-2011Class-Statewid'!C214</f>
        <v>T6 instate heavy</v>
      </c>
      <c r="D31" s="104" t="str">
        <f>'EMFAC2017-EI-2011Class-Statewid'!D214</f>
        <v>Aggregated</v>
      </c>
      <c r="E31" s="104" t="str">
        <f>'EMFAC2017-EI-2011Class-Statewid'!E214</f>
        <v>Aggregated</v>
      </c>
      <c r="F31" s="104" t="str">
        <f>'EMFAC2017-EI-2011Class-Statewid'!F214</f>
        <v>DSL</v>
      </c>
      <c r="G31" s="104">
        <f>'EMFAC2017-EI-2011Class-Statewid'!G214</f>
        <v>46691.793409459897</v>
      </c>
      <c r="H31" s="104">
        <f>'EMFAC2017-EI-2011Class-Statewid'!H214</f>
        <v>6067820.7255101101</v>
      </c>
    </row>
    <row r="32" spans="1:8">
      <c r="A32" s="104" t="str">
        <f>'EMFAC2017-EI-2011Class-Statewid'!A215</f>
        <v>Statewide</v>
      </c>
      <c r="B32" s="104">
        <f>'EMFAC2017-EI-2011Class-Statewid'!B215</f>
        <v>2021</v>
      </c>
      <c r="C32" s="104" t="str">
        <f>'EMFAC2017-EI-2011Class-Statewid'!C215</f>
        <v>T6 instate small</v>
      </c>
      <c r="D32" s="104" t="str">
        <f>'EMFAC2017-EI-2011Class-Statewid'!D215</f>
        <v>Aggregated</v>
      </c>
      <c r="E32" s="104" t="str">
        <f>'EMFAC2017-EI-2011Class-Statewid'!E215</f>
        <v>Aggregated</v>
      </c>
      <c r="F32" s="104" t="str">
        <f>'EMFAC2017-EI-2011Class-Statewid'!F215</f>
        <v>DSL</v>
      </c>
      <c r="G32" s="104">
        <f>'EMFAC2017-EI-2011Class-Statewid'!G215</f>
        <v>158415.70092429299</v>
      </c>
      <c r="H32" s="104">
        <f>'EMFAC2017-EI-2011Class-Statewid'!H215</f>
        <v>7851325.4325725501</v>
      </c>
    </row>
    <row r="33" spans="1:8">
      <c r="A33" s="104" t="str">
        <f>'EMFAC2017-EI-2011Class-Statewid'!A216</f>
        <v>Statewide</v>
      </c>
      <c r="B33" s="104">
        <f>'EMFAC2017-EI-2011Class-Statewid'!B216</f>
        <v>2021</v>
      </c>
      <c r="C33" s="104" t="str">
        <f>'EMFAC2017-EI-2011Class-Statewid'!C216</f>
        <v>T6 OOS heavy</v>
      </c>
      <c r="D33" s="104" t="str">
        <f>'EMFAC2017-EI-2011Class-Statewid'!D216</f>
        <v>Aggregated</v>
      </c>
      <c r="E33" s="104" t="str">
        <f>'EMFAC2017-EI-2011Class-Statewid'!E216</f>
        <v>Aggregated</v>
      </c>
      <c r="F33" s="104" t="str">
        <f>'EMFAC2017-EI-2011Class-Statewid'!F216</f>
        <v>DSL</v>
      </c>
      <c r="G33" s="104">
        <f>'EMFAC2017-EI-2011Class-Statewid'!G216</f>
        <v>1291.1002490481401</v>
      </c>
      <c r="H33" s="104">
        <f>'EMFAC2017-EI-2011Class-Statewid'!H216</f>
        <v>255844.23276446201</v>
      </c>
    </row>
    <row r="34" spans="1:8">
      <c r="A34" s="104" t="str">
        <f>'EMFAC2017-EI-2011Class-Statewid'!A217</f>
        <v>Statewide</v>
      </c>
      <c r="B34" s="104">
        <f>'EMFAC2017-EI-2011Class-Statewid'!B217</f>
        <v>2021</v>
      </c>
      <c r="C34" s="104" t="str">
        <f>'EMFAC2017-EI-2011Class-Statewid'!C217</f>
        <v>T6 OOS small</v>
      </c>
      <c r="D34" s="104" t="str">
        <f>'EMFAC2017-EI-2011Class-Statewid'!D217</f>
        <v>Aggregated</v>
      </c>
      <c r="E34" s="104" t="str">
        <f>'EMFAC2017-EI-2011Class-Statewid'!E217</f>
        <v>Aggregated</v>
      </c>
      <c r="F34" s="104" t="str">
        <f>'EMFAC2017-EI-2011Class-Statewid'!F217</f>
        <v>DSL</v>
      </c>
      <c r="G34" s="104">
        <f>'EMFAC2017-EI-2011Class-Statewid'!G217</f>
        <v>685.75339056381301</v>
      </c>
      <c r="H34" s="104">
        <f>'EMFAC2017-EI-2011Class-Statewid'!H217</f>
        <v>35552.850380561998</v>
      </c>
    </row>
    <row r="35" spans="1:8">
      <c r="A35" s="104" t="str">
        <f>'EMFAC2017-EI-2011Class-Statewid'!A218</f>
        <v>Statewide</v>
      </c>
      <c r="B35" s="104">
        <f>'EMFAC2017-EI-2011Class-Statewid'!B218</f>
        <v>2021</v>
      </c>
      <c r="C35" s="104" t="str">
        <f>'EMFAC2017-EI-2011Class-Statewid'!C218</f>
        <v>T6 Public</v>
      </c>
      <c r="D35" s="104" t="str">
        <f>'EMFAC2017-EI-2011Class-Statewid'!D218</f>
        <v>Aggregated</v>
      </c>
      <c r="E35" s="104" t="str">
        <f>'EMFAC2017-EI-2011Class-Statewid'!E218</f>
        <v>Aggregated</v>
      </c>
      <c r="F35" s="104" t="str">
        <f>'EMFAC2017-EI-2011Class-Statewid'!F218</f>
        <v>DSL</v>
      </c>
      <c r="G35" s="104">
        <f>'EMFAC2017-EI-2011Class-Statewid'!G218</f>
        <v>26121.662533610001</v>
      </c>
      <c r="H35" s="104">
        <f>'EMFAC2017-EI-2011Class-Statewid'!H218</f>
        <v>405559.43369899201</v>
      </c>
    </row>
    <row r="36" spans="1:8">
      <c r="A36" s="104" t="str">
        <f>'EMFAC2017-EI-2011Class-Statewid'!A219</f>
        <v>Statewide</v>
      </c>
      <c r="B36" s="104">
        <f>'EMFAC2017-EI-2011Class-Statewid'!B219</f>
        <v>2021</v>
      </c>
      <c r="C36" s="104" t="str">
        <f>'EMFAC2017-EI-2011Class-Statewid'!C219</f>
        <v>T6 utility</v>
      </c>
      <c r="D36" s="104" t="str">
        <f>'EMFAC2017-EI-2011Class-Statewid'!D219</f>
        <v>Aggregated</v>
      </c>
      <c r="E36" s="104" t="str">
        <f>'EMFAC2017-EI-2011Class-Statewid'!E219</f>
        <v>Aggregated</v>
      </c>
      <c r="F36" s="104" t="str">
        <f>'EMFAC2017-EI-2011Class-Statewid'!F219</f>
        <v>DSL</v>
      </c>
      <c r="G36" s="104">
        <f>'EMFAC2017-EI-2011Class-Statewid'!G219</f>
        <v>3984.0455723273699</v>
      </c>
      <c r="H36" s="104">
        <f>'EMFAC2017-EI-2011Class-Statewid'!H219</f>
        <v>67047.674211231395</v>
      </c>
    </row>
    <row r="37" spans="1:8">
      <c r="A37" s="104" t="str">
        <f>'EMFAC2017-EI-2011Class-Statewid'!A220</f>
        <v>Statewide</v>
      </c>
      <c r="B37" s="104">
        <f>'EMFAC2017-EI-2011Class-Statewid'!B220</f>
        <v>2021</v>
      </c>
      <c r="C37" s="104" t="str">
        <f>'EMFAC2017-EI-2011Class-Statewid'!C220</f>
        <v>T6TS</v>
      </c>
      <c r="D37" s="104" t="str">
        <f>'EMFAC2017-EI-2011Class-Statewid'!D220</f>
        <v>Aggregated</v>
      </c>
      <c r="E37" s="104" t="str">
        <f>'EMFAC2017-EI-2011Class-Statewid'!E220</f>
        <v>Aggregated</v>
      </c>
      <c r="F37" s="104" t="str">
        <f>'EMFAC2017-EI-2011Class-Statewid'!F220</f>
        <v>GAS</v>
      </c>
      <c r="G37" s="104">
        <f>'EMFAC2017-EI-2011Class-Statewid'!G220</f>
        <v>48777.5104667224</v>
      </c>
      <c r="H37" s="104">
        <f>'EMFAC2017-EI-2011Class-Statewid'!H220</f>
        <v>2660499.9462501998</v>
      </c>
    </row>
    <row r="38" spans="1:8">
      <c r="A38" s="104" t="str">
        <f>'EMFAC2017-EI-2011Class-Statewid'!A221</f>
        <v>Statewide</v>
      </c>
      <c r="B38" s="104">
        <f>'EMFAC2017-EI-2011Class-Statewid'!B221</f>
        <v>2021</v>
      </c>
      <c r="C38" s="104" t="str">
        <f>'EMFAC2017-EI-2011Class-Statewid'!C221</f>
        <v>T7 Ag</v>
      </c>
      <c r="D38" s="104" t="str">
        <f>'EMFAC2017-EI-2011Class-Statewid'!D221</f>
        <v>Aggregated</v>
      </c>
      <c r="E38" s="104" t="str">
        <f>'EMFAC2017-EI-2011Class-Statewid'!E221</f>
        <v>Aggregated</v>
      </c>
      <c r="F38" s="104" t="str">
        <f>'EMFAC2017-EI-2011Class-Statewid'!F221</f>
        <v>DSL</v>
      </c>
      <c r="G38" s="104">
        <f>'EMFAC2017-EI-2011Class-Statewid'!G221</f>
        <v>938.93963322636205</v>
      </c>
      <c r="H38" s="104">
        <f>'EMFAC2017-EI-2011Class-Statewid'!H221</f>
        <v>12736.0917821562</v>
      </c>
    </row>
    <row r="39" spans="1:8">
      <c r="A39" s="104" t="str">
        <f>'EMFAC2017-EI-2011Class-Statewid'!A222</f>
        <v>Statewide</v>
      </c>
      <c r="B39" s="104">
        <f>'EMFAC2017-EI-2011Class-Statewid'!B222</f>
        <v>2021</v>
      </c>
      <c r="C39" s="104" t="str">
        <f>'EMFAC2017-EI-2011Class-Statewid'!C222</f>
        <v>T7 CAIRP</v>
      </c>
      <c r="D39" s="104" t="str">
        <f>'EMFAC2017-EI-2011Class-Statewid'!D222</f>
        <v>Aggregated</v>
      </c>
      <c r="E39" s="104" t="str">
        <f>'EMFAC2017-EI-2011Class-Statewid'!E222</f>
        <v>Aggregated</v>
      </c>
      <c r="F39" s="104" t="str">
        <f>'EMFAC2017-EI-2011Class-Statewid'!F222</f>
        <v>DSL</v>
      </c>
      <c r="G39" s="104">
        <f>'EMFAC2017-EI-2011Class-Statewid'!G222</f>
        <v>49803.992111299602</v>
      </c>
      <c r="H39" s="104">
        <f>'EMFAC2017-EI-2011Class-Statewid'!H222</f>
        <v>8844472.8084707595</v>
      </c>
    </row>
    <row r="40" spans="1:8">
      <c r="A40" s="104" t="str">
        <f>'EMFAC2017-EI-2011Class-Statewid'!A223</f>
        <v>Statewide</v>
      </c>
      <c r="B40" s="104">
        <f>'EMFAC2017-EI-2011Class-Statewid'!B223</f>
        <v>2021</v>
      </c>
      <c r="C40" s="104" t="str">
        <f>'EMFAC2017-EI-2011Class-Statewid'!C223</f>
        <v>T7 CAIRP construction</v>
      </c>
      <c r="D40" s="104" t="str">
        <f>'EMFAC2017-EI-2011Class-Statewid'!D223</f>
        <v>Aggregated</v>
      </c>
      <c r="E40" s="104" t="str">
        <f>'EMFAC2017-EI-2011Class-Statewid'!E223</f>
        <v>Aggregated</v>
      </c>
      <c r="F40" s="104" t="str">
        <f>'EMFAC2017-EI-2011Class-Statewid'!F223</f>
        <v>DSL</v>
      </c>
      <c r="G40" s="104">
        <f>'EMFAC2017-EI-2011Class-Statewid'!G223</f>
        <v>3009.90489783063</v>
      </c>
      <c r="H40" s="104">
        <f>'EMFAC2017-EI-2011Class-Statewid'!H223</f>
        <v>543881.11497283401</v>
      </c>
    </row>
    <row r="41" spans="1:8">
      <c r="A41" s="104" t="str">
        <f>'EMFAC2017-EI-2011Class-Statewid'!A224</f>
        <v>Statewide</v>
      </c>
      <c r="B41" s="104">
        <f>'EMFAC2017-EI-2011Class-Statewid'!B224</f>
        <v>2021</v>
      </c>
      <c r="C41" s="104" t="str">
        <f>'EMFAC2017-EI-2011Class-Statewid'!C224</f>
        <v>T7 NNOOS</v>
      </c>
      <c r="D41" s="104" t="str">
        <f>'EMFAC2017-EI-2011Class-Statewid'!D224</f>
        <v>Aggregated</v>
      </c>
      <c r="E41" s="104" t="str">
        <f>'EMFAC2017-EI-2011Class-Statewid'!E224</f>
        <v>Aggregated</v>
      </c>
      <c r="F41" s="104" t="str">
        <f>'EMFAC2017-EI-2011Class-Statewid'!F224</f>
        <v>DSL</v>
      </c>
      <c r="G41" s="104">
        <f>'EMFAC2017-EI-2011Class-Statewid'!G224</f>
        <v>53752.659614634998</v>
      </c>
      <c r="H41" s="104">
        <f>'EMFAC2017-EI-2011Class-Statewid'!H224</f>
        <v>10782765.7368208</v>
      </c>
    </row>
    <row r="42" spans="1:8">
      <c r="A42" s="104" t="str">
        <f>'EMFAC2017-EI-2011Class-Statewid'!A225</f>
        <v>Statewide</v>
      </c>
      <c r="B42" s="104">
        <f>'EMFAC2017-EI-2011Class-Statewid'!B225</f>
        <v>2021</v>
      </c>
      <c r="C42" s="104" t="str">
        <f>'EMFAC2017-EI-2011Class-Statewid'!C225</f>
        <v>T7 NOOS</v>
      </c>
      <c r="D42" s="104" t="str">
        <f>'EMFAC2017-EI-2011Class-Statewid'!D225</f>
        <v>Aggregated</v>
      </c>
      <c r="E42" s="104" t="str">
        <f>'EMFAC2017-EI-2011Class-Statewid'!E225</f>
        <v>Aggregated</v>
      </c>
      <c r="F42" s="104" t="str">
        <f>'EMFAC2017-EI-2011Class-Statewid'!F225</f>
        <v>DSL</v>
      </c>
      <c r="G42" s="104">
        <f>'EMFAC2017-EI-2011Class-Statewid'!G225</f>
        <v>19554.282103694401</v>
      </c>
      <c r="H42" s="104">
        <f>'EMFAC2017-EI-2011Class-Statewid'!H225</f>
        <v>3474759.8687029802</v>
      </c>
    </row>
    <row r="43" spans="1:8">
      <c r="A43" s="104" t="str">
        <f>'EMFAC2017-EI-2011Class-Statewid'!A226</f>
        <v>Statewide</v>
      </c>
      <c r="B43" s="104">
        <f>'EMFAC2017-EI-2011Class-Statewid'!B226</f>
        <v>2021</v>
      </c>
      <c r="C43" s="104" t="str">
        <f>'EMFAC2017-EI-2011Class-Statewid'!C226</f>
        <v>T7 other port</v>
      </c>
      <c r="D43" s="104" t="str">
        <f>'EMFAC2017-EI-2011Class-Statewid'!D226</f>
        <v>Aggregated</v>
      </c>
      <c r="E43" s="104" t="str">
        <f>'EMFAC2017-EI-2011Class-Statewid'!E226</f>
        <v>Aggregated</v>
      </c>
      <c r="F43" s="104" t="str">
        <f>'EMFAC2017-EI-2011Class-Statewid'!F226</f>
        <v>DSL</v>
      </c>
      <c r="G43" s="104">
        <f>'EMFAC2017-EI-2011Class-Statewid'!G226</f>
        <v>1579.74678934945</v>
      </c>
      <c r="H43" s="104">
        <f>'EMFAC2017-EI-2011Class-Statewid'!H226</f>
        <v>253050.290830374</v>
      </c>
    </row>
    <row r="44" spans="1:8">
      <c r="A44" s="104" t="str">
        <f>'EMFAC2017-EI-2011Class-Statewid'!A227</f>
        <v>Statewide</v>
      </c>
      <c r="B44" s="104">
        <f>'EMFAC2017-EI-2011Class-Statewid'!B227</f>
        <v>2021</v>
      </c>
      <c r="C44" s="104" t="str">
        <f>'EMFAC2017-EI-2011Class-Statewid'!C227</f>
        <v>T7 POAK</v>
      </c>
      <c r="D44" s="104" t="str">
        <f>'EMFAC2017-EI-2011Class-Statewid'!D227</f>
        <v>Aggregated</v>
      </c>
      <c r="E44" s="104" t="str">
        <f>'EMFAC2017-EI-2011Class-Statewid'!E227</f>
        <v>Aggregated</v>
      </c>
      <c r="F44" s="104" t="str">
        <f>'EMFAC2017-EI-2011Class-Statewid'!F227</f>
        <v>DSL</v>
      </c>
      <c r="G44" s="104">
        <f>'EMFAC2017-EI-2011Class-Statewid'!G227</f>
        <v>5474.3713299845704</v>
      </c>
      <c r="H44" s="104">
        <f>'EMFAC2017-EI-2011Class-Statewid'!H227</f>
        <v>629440.47165351501</v>
      </c>
    </row>
    <row r="45" spans="1:8">
      <c r="A45" s="104" t="str">
        <f>'EMFAC2017-EI-2011Class-Statewid'!A228</f>
        <v>Statewide</v>
      </c>
      <c r="B45" s="104">
        <f>'EMFAC2017-EI-2011Class-Statewid'!B228</f>
        <v>2021</v>
      </c>
      <c r="C45" s="104" t="str">
        <f>'EMFAC2017-EI-2011Class-Statewid'!C228</f>
        <v>T7 POLA</v>
      </c>
      <c r="D45" s="104" t="str">
        <f>'EMFAC2017-EI-2011Class-Statewid'!D228</f>
        <v>Aggregated</v>
      </c>
      <c r="E45" s="104" t="str">
        <f>'EMFAC2017-EI-2011Class-Statewid'!E228</f>
        <v>Aggregated</v>
      </c>
      <c r="F45" s="104" t="str">
        <f>'EMFAC2017-EI-2011Class-Statewid'!F228</f>
        <v>DSL</v>
      </c>
      <c r="G45" s="104">
        <f>'EMFAC2017-EI-2011Class-Statewid'!G228</f>
        <v>16503.895533844701</v>
      </c>
      <c r="H45" s="104">
        <f>'EMFAC2017-EI-2011Class-Statewid'!H228</f>
        <v>2083264.4139459799</v>
      </c>
    </row>
    <row r="46" spans="1:8">
      <c r="A46" s="104" t="str">
        <f>'EMFAC2017-EI-2011Class-Statewid'!A229</f>
        <v>Statewide</v>
      </c>
      <c r="B46" s="104">
        <f>'EMFAC2017-EI-2011Class-Statewid'!B229</f>
        <v>2021</v>
      </c>
      <c r="C46" s="104" t="str">
        <f>'EMFAC2017-EI-2011Class-Statewid'!C229</f>
        <v>T7 Public</v>
      </c>
      <c r="D46" s="104" t="str">
        <f>'EMFAC2017-EI-2011Class-Statewid'!D229</f>
        <v>Aggregated</v>
      </c>
      <c r="E46" s="104" t="str">
        <f>'EMFAC2017-EI-2011Class-Statewid'!E229</f>
        <v>Aggregated</v>
      </c>
      <c r="F46" s="104" t="str">
        <f>'EMFAC2017-EI-2011Class-Statewid'!F229</f>
        <v>DSL</v>
      </c>
      <c r="G46" s="104">
        <f>'EMFAC2017-EI-2011Class-Statewid'!G229</f>
        <v>25687.293213324399</v>
      </c>
      <c r="H46" s="104">
        <f>'EMFAC2017-EI-2011Class-Statewid'!H229</f>
        <v>520413.58965741203</v>
      </c>
    </row>
    <row r="47" spans="1:8">
      <c r="A47" s="104" t="str">
        <f>'EMFAC2017-EI-2011Class-Statewid'!A230</f>
        <v>Statewide</v>
      </c>
      <c r="B47" s="104">
        <f>'EMFAC2017-EI-2011Class-Statewid'!B230</f>
        <v>2021</v>
      </c>
      <c r="C47" s="104" t="str">
        <f>'EMFAC2017-EI-2011Class-Statewid'!C230</f>
        <v>T7 Single</v>
      </c>
      <c r="D47" s="104" t="str">
        <f>'EMFAC2017-EI-2011Class-Statewid'!D230</f>
        <v>Aggregated</v>
      </c>
      <c r="E47" s="104" t="str">
        <f>'EMFAC2017-EI-2011Class-Statewid'!E230</f>
        <v>Aggregated</v>
      </c>
      <c r="F47" s="104" t="str">
        <f>'EMFAC2017-EI-2011Class-Statewid'!F230</f>
        <v>DSL</v>
      </c>
      <c r="G47" s="104">
        <f>'EMFAC2017-EI-2011Class-Statewid'!G230</f>
        <v>32115.025197990399</v>
      </c>
      <c r="H47" s="104">
        <f>'EMFAC2017-EI-2011Class-Statewid'!H230</f>
        <v>2203933.30071194</v>
      </c>
    </row>
    <row r="48" spans="1:8">
      <c r="A48" s="104" t="str">
        <f>'EMFAC2017-EI-2011Class-Statewid'!A231</f>
        <v>Statewide</v>
      </c>
      <c r="B48" s="104">
        <f>'EMFAC2017-EI-2011Class-Statewid'!B231</f>
        <v>2021</v>
      </c>
      <c r="C48" s="104" t="str">
        <f>'EMFAC2017-EI-2011Class-Statewid'!C231</f>
        <v>T7 single construction</v>
      </c>
      <c r="D48" s="104" t="str">
        <f>'EMFAC2017-EI-2011Class-Statewid'!D231</f>
        <v>Aggregated</v>
      </c>
      <c r="E48" s="104" t="str">
        <f>'EMFAC2017-EI-2011Class-Statewid'!E231</f>
        <v>Aggregated</v>
      </c>
      <c r="F48" s="104" t="str">
        <f>'EMFAC2017-EI-2011Class-Statewid'!F231</f>
        <v>DSL</v>
      </c>
      <c r="G48" s="104">
        <f>'EMFAC2017-EI-2011Class-Statewid'!G231</f>
        <v>19189.414664565898</v>
      </c>
      <c r="H48" s="104">
        <f>'EMFAC2017-EI-2011Class-Statewid'!H231</f>
        <v>1349269.01003554</v>
      </c>
    </row>
    <row r="49" spans="1:8">
      <c r="A49" s="104" t="str">
        <f>'EMFAC2017-EI-2011Class-Statewid'!A232</f>
        <v>Statewide</v>
      </c>
      <c r="B49" s="104">
        <f>'EMFAC2017-EI-2011Class-Statewid'!B232</f>
        <v>2021</v>
      </c>
      <c r="C49" s="104" t="str">
        <f>'EMFAC2017-EI-2011Class-Statewid'!C232</f>
        <v>T7 SWCV</v>
      </c>
      <c r="D49" s="104" t="str">
        <f>'EMFAC2017-EI-2011Class-Statewid'!D232</f>
        <v>Aggregated</v>
      </c>
      <c r="E49" s="104" t="str">
        <f>'EMFAC2017-EI-2011Class-Statewid'!E232</f>
        <v>Aggregated</v>
      </c>
      <c r="F49" s="104" t="str">
        <f>'EMFAC2017-EI-2011Class-Statewid'!F232</f>
        <v>DSL</v>
      </c>
      <c r="G49" s="104">
        <f>'EMFAC2017-EI-2011Class-Statewid'!G232</f>
        <v>7764.7767186110204</v>
      </c>
      <c r="H49" s="104">
        <f>'EMFAC2017-EI-2011Class-Statewid'!H232</f>
        <v>316994.43665027601</v>
      </c>
    </row>
    <row r="50" spans="1:8">
      <c r="A50" s="104" t="str">
        <f>'EMFAC2017-EI-2011Class-Statewid'!A233</f>
        <v>Statewide</v>
      </c>
      <c r="B50" s="104">
        <f>'EMFAC2017-EI-2011Class-Statewid'!B233</f>
        <v>2021</v>
      </c>
      <c r="C50" s="104" t="str">
        <f>'EMFAC2017-EI-2011Class-Statewid'!C233</f>
        <v>T7 SWCV</v>
      </c>
      <c r="D50" s="104" t="str">
        <f>'EMFAC2017-EI-2011Class-Statewid'!D233</f>
        <v>Aggregated</v>
      </c>
      <c r="E50" s="104" t="str">
        <f>'EMFAC2017-EI-2011Class-Statewid'!E233</f>
        <v>Aggregated</v>
      </c>
      <c r="F50" s="104" t="str">
        <f>'EMFAC2017-EI-2011Class-Statewid'!F233</f>
        <v>NG</v>
      </c>
      <c r="G50" s="104">
        <f>'EMFAC2017-EI-2011Class-Statewid'!G233</f>
        <v>7893.0145099781603</v>
      </c>
      <c r="H50" s="104">
        <f>'EMFAC2017-EI-2011Class-Statewid'!H233</f>
        <v>321380.49374654301</v>
      </c>
    </row>
    <row r="51" spans="1:8">
      <c r="A51" s="104" t="str">
        <f>'EMFAC2017-EI-2011Class-Statewid'!A234</f>
        <v>Statewide</v>
      </c>
      <c r="B51" s="104">
        <f>'EMFAC2017-EI-2011Class-Statewid'!B234</f>
        <v>2021</v>
      </c>
      <c r="C51" s="104" t="str">
        <f>'EMFAC2017-EI-2011Class-Statewid'!C234</f>
        <v>T7 tractor</v>
      </c>
      <c r="D51" s="104" t="str">
        <f>'EMFAC2017-EI-2011Class-Statewid'!D234</f>
        <v>Aggregated</v>
      </c>
      <c r="E51" s="104" t="str">
        <f>'EMFAC2017-EI-2011Class-Statewid'!E234</f>
        <v>Aggregated</v>
      </c>
      <c r="F51" s="104" t="str">
        <f>'EMFAC2017-EI-2011Class-Statewid'!F234</f>
        <v>DSL</v>
      </c>
      <c r="G51" s="104">
        <f>'EMFAC2017-EI-2011Class-Statewid'!G234</f>
        <v>71261.454809372997</v>
      </c>
      <c r="H51" s="104">
        <f>'EMFAC2017-EI-2011Class-Statewid'!H234</f>
        <v>9656645.22357071</v>
      </c>
    </row>
    <row r="52" spans="1:8">
      <c r="A52" s="104" t="str">
        <f>'EMFAC2017-EI-2011Class-Statewid'!A235</f>
        <v>Statewide</v>
      </c>
      <c r="B52" s="104">
        <f>'EMFAC2017-EI-2011Class-Statewid'!B235</f>
        <v>2021</v>
      </c>
      <c r="C52" s="104" t="str">
        <f>'EMFAC2017-EI-2011Class-Statewid'!C235</f>
        <v>T7 tractor construction</v>
      </c>
      <c r="D52" s="104" t="str">
        <f>'EMFAC2017-EI-2011Class-Statewid'!D235</f>
        <v>Aggregated</v>
      </c>
      <c r="E52" s="104" t="str">
        <f>'EMFAC2017-EI-2011Class-Statewid'!E235</f>
        <v>Aggregated</v>
      </c>
      <c r="F52" s="104" t="str">
        <f>'EMFAC2017-EI-2011Class-Statewid'!F235</f>
        <v>DSL</v>
      </c>
      <c r="G52" s="104">
        <f>'EMFAC2017-EI-2011Class-Statewid'!G235</f>
        <v>16024.298311558399</v>
      </c>
      <c r="H52" s="104">
        <f>'EMFAC2017-EI-2011Class-Statewid'!H235</f>
        <v>1113028.14253176</v>
      </c>
    </row>
    <row r="53" spans="1:8">
      <c r="A53" s="104" t="str">
        <f>'EMFAC2017-EI-2011Class-Statewid'!A236</f>
        <v>Statewide</v>
      </c>
      <c r="B53" s="104">
        <f>'EMFAC2017-EI-2011Class-Statewid'!B236</f>
        <v>2021</v>
      </c>
      <c r="C53" s="104" t="str">
        <f>'EMFAC2017-EI-2011Class-Statewid'!C236</f>
        <v>T7 utility</v>
      </c>
      <c r="D53" s="104" t="str">
        <f>'EMFAC2017-EI-2011Class-Statewid'!D236</f>
        <v>Aggregated</v>
      </c>
      <c r="E53" s="104" t="str">
        <f>'EMFAC2017-EI-2011Class-Statewid'!E236</f>
        <v>Aggregated</v>
      </c>
      <c r="F53" s="104" t="str">
        <f>'EMFAC2017-EI-2011Class-Statewid'!F236</f>
        <v>DSL</v>
      </c>
      <c r="G53" s="104">
        <f>'EMFAC2017-EI-2011Class-Statewid'!G236</f>
        <v>1591.13398329644</v>
      </c>
      <c r="H53" s="104">
        <f>'EMFAC2017-EI-2011Class-Statewid'!H236</f>
        <v>32282.037777074202</v>
      </c>
    </row>
    <row r="54" spans="1:8">
      <c r="A54" s="104" t="str">
        <f>'EMFAC2017-EI-2011Class-Statewid'!A237</f>
        <v>Statewide</v>
      </c>
      <c r="B54" s="104">
        <f>'EMFAC2017-EI-2011Class-Statewid'!B237</f>
        <v>2021</v>
      </c>
      <c r="C54" s="104" t="str">
        <f>'EMFAC2017-EI-2011Class-Statewid'!C237</f>
        <v>T7IS</v>
      </c>
      <c r="D54" s="104" t="str">
        <f>'EMFAC2017-EI-2011Class-Statewid'!D237</f>
        <v>Aggregated</v>
      </c>
      <c r="E54" s="104" t="str">
        <f>'EMFAC2017-EI-2011Class-Statewid'!E237</f>
        <v>Aggregated</v>
      </c>
      <c r="F54" s="104" t="str">
        <f>'EMFAC2017-EI-2011Class-Statewid'!F237</f>
        <v>GAS</v>
      </c>
      <c r="G54" s="104">
        <f>'EMFAC2017-EI-2011Class-Statewid'!G237</f>
        <v>182.21956856016101</v>
      </c>
      <c r="H54" s="104">
        <f>'EMFAC2017-EI-2011Class-Statewid'!H237</f>
        <v>17379.4422707661</v>
      </c>
    </row>
    <row r="55" spans="1:8">
      <c r="A55" s="104" t="str">
        <f>'EMFAC2017-EI-2011Class-Statewid'!A238</f>
        <v>Statewide</v>
      </c>
      <c r="B55" s="104">
        <f>'EMFAC2017-EI-2011Class-Statewid'!B238</f>
        <v>2021</v>
      </c>
      <c r="C55" s="104" t="str">
        <f>'EMFAC2017-EI-2011Class-Statewid'!C238</f>
        <v>UBUS</v>
      </c>
      <c r="D55" s="104" t="str">
        <f>'EMFAC2017-EI-2011Class-Statewid'!D238</f>
        <v>Aggregated</v>
      </c>
      <c r="E55" s="104" t="str">
        <f>'EMFAC2017-EI-2011Class-Statewid'!E238</f>
        <v>Aggregated</v>
      </c>
      <c r="F55" s="104" t="str">
        <f>'EMFAC2017-EI-2011Class-Statewid'!F238</f>
        <v>GAS</v>
      </c>
      <c r="G55" s="104">
        <f>'EMFAC2017-EI-2011Class-Statewid'!G238</f>
        <v>2524.0190297640102</v>
      </c>
      <c r="H55" s="104">
        <f>'EMFAC2017-EI-2011Class-Statewid'!H238</f>
        <v>230861.62386421399</v>
      </c>
    </row>
    <row r="56" spans="1:8">
      <c r="A56" s="104" t="str">
        <f>'EMFAC2017-EI-2011Class-Statewid'!A239</f>
        <v>Statewide</v>
      </c>
      <c r="B56" s="104">
        <f>'EMFAC2017-EI-2011Class-Statewid'!B239</f>
        <v>2021</v>
      </c>
      <c r="C56" s="104" t="str">
        <f>'EMFAC2017-EI-2011Class-Statewid'!C239</f>
        <v>UBUS</v>
      </c>
      <c r="D56" s="104" t="str">
        <f>'EMFAC2017-EI-2011Class-Statewid'!D239</f>
        <v>Aggregated</v>
      </c>
      <c r="E56" s="104" t="str">
        <f>'EMFAC2017-EI-2011Class-Statewid'!E239</f>
        <v>Aggregated</v>
      </c>
      <c r="F56" s="104" t="str">
        <f>'EMFAC2017-EI-2011Class-Statewid'!F239</f>
        <v>DSL</v>
      </c>
      <c r="G56" s="104">
        <f>'EMFAC2017-EI-2011Class-Statewid'!G239</f>
        <v>3212.6835362788502</v>
      </c>
      <c r="H56" s="104">
        <f>'EMFAC2017-EI-2011Class-Statewid'!H239</f>
        <v>324923.64133357699</v>
      </c>
    </row>
    <row r="57" spans="1:8">
      <c r="A57" s="104" t="str">
        <f>'EMFAC2017-EI-2011Class-Statewid'!A240</f>
        <v>Statewide</v>
      </c>
      <c r="B57" s="104">
        <f>'EMFAC2017-EI-2011Class-Statewid'!B240</f>
        <v>2021</v>
      </c>
      <c r="C57" s="104" t="str">
        <f>'EMFAC2017-EI-2011Class-Statewid'!C240</f>
        <v>UBUS</v>
      </c>
      <c r="D57" s="104" t="str">
        <f>'EMFAC2017-EI-2011Class-Statewid'!D240</f>
        <v>Aggregated</v>
      </c>
      <c r="E57" s="104" t="str">
        <f>'EMFAC2017-EI-2011Class-Statewid'!E240</f>
        <v>Aggregated</v>
      </c>
      <c r="F57" s="104" t="str">
        <f>'EMFAC2017-EI-2011Class-Statewid'!F240</f>
        <v>ELEC</v>
      </c>
      <c r="G57" s="104">
        <f>'EMFAC2017-EI-2011Class-Statewid'!G240</f>
        <v>35.051188885297996</v>
      </c>
      <c r="H57" s="104">
        <f>'EMFAC2017-EI-2011Class-Statewid'!H240</f>
        <v>2737.9449145314302</v>
      </c>
    </row>
    <row r="58" spans="1:8">
      <c r="A58" s="104" t="str">
        <f>'EMFAC2017-EI-2011Class-Statewid'!A241</f>
        <v>Statewide</v>
      </c>
      <c r="B58" s="104">
        <f>'EMFAC2017-EI-2011Class-Statewid'!B241</f>
        <v>2021</v>
      </c>
      <c r="C58" s="104" t="str">
        <f>'EMFAC2017-EI-2011Class-Statewid'!C241</f>
        <v>UBUS</v>
      </c>
      <c r="D58" s="104" t="str">
        <f>'EMFAC2017-EI-2011Class-Statewid'!D241</f>
        <v>Aggregated</v>
      </c>
      <c r="E58" s="104" t="str">
        <f>'EMFAC2017-EI-2011Class-Statewid'!E241</f>
        <v>Aggregated</v>
      </c>
      <c r="F58" s="104" t="str">
        <f>'EMFAC2017-EI-2011Class-Statewid'!F241</f>
        <v>NG</v>
      </c>
      <c r="G58" s="104">
        <f>'EMFAC2017-EI-2011Class-Statewid'!G241</f>
        <v>8467.6275885289106</v>
      </c>
      <c r="H58" s="104">
        <f>'EMFAC2017-EI-2011Class-Statewid'!H241</f>
        <v>919594.95161150303</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workbookViewId="0">
      <selection activeCell="A10" sqref="A10:H67"/>
    </sheetView>
  </sheetViews>
  <sheetFormatPr defaultRowHeight="15"/>
  <cols>
    <col min="1" max="16384" width="9.140625" style="104"/>
  </cols>
  <sheetData>
    <row r="1" spans="1:8">
      <c r="A1" s="104" t="str">
        <f>'EMFAC2017-EI-2011Class-Statewid'!A242</f>
        <v>Statewide</v>
      </c>
      <c r="B1" s="104">
        <f>'EMFAC2017-EI-2011Class-Statewid'!B242</f>
        <v>2022</v>
      </c>
      <c r="C1" s="104" t="str">
        <f>'EMFAC2017-EI-2011Class-Statewid'!C242</f>
        <v>All Other Buses</v>
      </c>
      <c r="D1" s="104" t="str">
        <f>'EMFAC2017-EI-2011Class-Statewid'!D242</f>
        <v>Aggregated</v>
      </c>
      <c r="E1" s="104" t="str">
        <f>'EMFAC2017-EI-2011Class-Statewid'!E242</f>
        <v>Aggregated</v>
      </c>
      <c r="F1" s="104" t="str">
        <f>'EMFAC2017-EI-2011Class-Statewid'!F242</f>
        <v>DSL</v>
      </c>
      <c r="G1" s="104">
        <f>'EMFAC2017-EI-2011Class-Statewid'!G242</f>
        <v>8952.5303504736094</v>
      </c>
      <c r="H1" s="104">
        <f>'EMFAC2017-EI-2011Class-Statewid'!H242</f>
        <v>530319.740764505</v>
      </c>
    </row>
    <row r="2" spans="1:8">
      <c r="A2" s="104" t="str">
        <f>'EMFAC2017-EI-2011Class-Statewid'!A243</f>
        <v>Statewide</v>
      </c>
      <c r="B2" s="104">
        <f>'EMFAC2017-EI-2011Class-Statewid'!B243</f>
        <v>2022</v>
      </c>
      <c r="C2" s="104" t="str">
        <f>'EMFAC2017-EI-2011Class-Statewid'!C243</f>
        <v>LDA</v>
      </c>
      <c r="D2" s="104" t="str">
        <f>'EMFAC2017-EI-2011Class-Statewid'!D243</f>
        <v>Aggregated</v>
      </c>
      <c r="E2" s="104" t="str">
        <f>'EMFAC2017-EI-2011Class-Statewid'!E243</f>
        <v>Aggregated</v>
      </c>
      <c r="F2" s="104" t="str">
        <f>'EMFAC2017-EI-2011Class-Statewid'!F243</f>
        <v>GAS</v>
      </c>
      <c r="G2" s="104">
        <f>'EMFAC2017-EI-2011Class-Statewid'!G243</f>
        <v>15554986.462387601</v>
      </c>
      <c r="H2" s="104">
        <f>'EMFAC2017-EI-2011Class-Statewid'!H243</f>
        <v>592771471.61249304</v>
      </c>
    </row>
    <row r="3" spans="1:8">
      <c r="A3" s="104" t="str">
        <f>'EMFAC2017-EI-2011Class-Statewid'!A244</f>
        <v>Statewide</v>
      </c>
      <c r="B3" s="104">
        <f>'EMFAC2017-EI-2011Class-Statewid'!B244</f>
        <v>2022</v>
      </c>
      <c r="C3" s="104" t="str">
        <f>'EMFAC2017-EI-2011Class-Statewid'!C244</f>
        <v>LDA</v>
      </c>
      <c r="D3" s="104" t="str">
        <f>'EMFAC2017-EI-2011Class-Statewid'!D244</f>
        <v>Aggregated</v>
      </c>
      <c r="E3" s="104" t="str">
        <f>'EMFAC2017-EI-2011Class-Statewid'!E244</f>
        <v>Aggregated</v>
      </c>
      <c r="F3" s="104" t="str">
        <f>'EMFAC2017-EI-2011Class-Statewid'!F244</f>
        <v>DSL</v>
      </c>
      <c r="G3" s="104">
        <f>'EMFAC2017-EI-2011Class-Statewid'!G244</f>
        <v>158682.54123866599</v>
      </c>
      <c r="H3" s="104">
        <f>'EMFAC2017-EI-2011Class-Statewid'!H244</f>
        <v>6158383.4203991899</v>
      </c>
    </row>
    <row r="4" spans="1:8">
      <c r="A4" s="104" t="str">
        <f>'EMFAC2017-EI-2011Class-Statewid'!A245</f>
        <v>Statewide</v>
      </c>
      <c r="B4" s="104">
        <f>'EMFAC2017-EI-2011Class-Statewid'!B245</f>
        <v>2022</v>
      </c>
      <c r="C4" s="104" t="str">
        <f>'EMFAC2017-EI-2011Class-Statewid'!C245</f>
        <v>LDA</v>
      </c>
      <c r="D4" s="104" t="str">
        <f>'EMFAC2017-EI-2011Class-Statewid'!D245</f>
        <v>Aggregated</v>
      </c>
      <c r="E4" s="104" t="str">
        <f>'EMFAC2017-EI-2011Class-Statewid'!E245</f>
        <v>Aggregated</v>
      </c>
      <c r="F4" s="104" t="str">
        <f>'EMFAC2017-EI-2011Class-Statewid'!F245</f>
        <v>ELEC</v>
      </c>
      <c r="G4" s="104">
        <f>'EMFAC2017-EI-2011Class-Statewid'!G245</f>
        <v>315612.07746244798</v>
      </c>
      <c r="H4" s="104">
        <f>'EMFAC2017-EI-2011Class-Statewid'!H245</f>
        <v>12702991.786019299</v>
      </c>
    </row>
    <row r="5" spans="1:8">
      <c r="A5" s="104" t="str">
        <f>'EMFAC2017-EI-2011Class-Statewid'!A246</f>
        <v>Statewide</v>
      </c>
      <c r="B5" s="104">
        <f>'EMFAC2017-EI-2011Class-Statewid'!B246</f>
        <v>2022</v>
      </c>
      <c r="C5" s="104" t="str">
        <f>'EMFAC2017-EI-2011Class-Statewid'!C246</f>
        <v>LDT1</v>
      </c>
      <c r="D5" s="104" t="str">
        <f>'EMFAC2017-EI-2011Class-Statewid'!D246</f>
        <v>Aggregated</v>
      </c>
      <c r="E5" s="104" t="str">
        <f>'EMFAC2017-EI-2011Class-Statewid'!E246</f>
        <v>Aggregated</v>
      </c>
      <c r="F5" s="104" t="str">
        <f>'EMFAC2017-EI-2011Class-Statewid'!F246</f>
        <v>GAS</v>
      </c>
      <c r="G5" s="104">
        <f>'EMFAC2017-EI-2011Class-Statewid'!G246</f>
        <v>1757487.2197513201</v>
      </c>
      <c r="H5" s="104">
        <f>'EMFAC2017-EI-2011Class-Statewid'!H246</f>
        <v>62535251.881641798</v>
      </c>
    </row>
    <row r="6" spans="1:8">
      <c r="A6" s="104" t="str">
        <f>'EMFAC2017-EI-2011Class-Statewid'!A247</f>
        <v>Statewide</v>
      </c>
      <c r="B6" s="104">
        <f>'EMFAC2017-EI-2011Class-Statewid'!B247</f>
        <v>2022</v>
      </c>
      <c r="C6" s="104" t="str">
        <f>'EMFAC2017-EI-2011Class-Statewid'!C247</f>
        <v>LDT1</v>
      </c>
      <c r="D6" s="104" t="str">
        <f>'EMFAC2017-EI-2011Class-Statewid'!D247</f>
        <v>Aggregated</v>
      </c>
      <c r="E6" s="104" t="str">
        <f>'EMFAC2017-EI-2011Class-Statewid'!E247</f>
        <v>Aggregated</v>
      </c>
      <c r="F6" s="104" t="str">
        <f>'EMFAC2017-EI-2011Class-Statewid'!F247</f>
        <v>DSL</v>
      </c>
      <c r="G6" s="104">
        <f>'EMFAC2017-EI-2011Class-Statewid'!G247</f>
        <v>1335.66870128146</v>
      </c>
      <c r="H6" s="104">
        <f>'EMFAC2017-EI-2011Class-Statewid'!H247</f>
        <v>24809.745061494599</v>
      </c>
    </row>
    <row r="7" spans="1:8">
      <c r="A7" s="104" t="str">
        <f>'EMFAC2017-EI-2011Class-Statewid'!A248</f>
        <v>Statewide</v>
      </c>
      <c r="B7" s="104">
        <f>'EMFAC2017-EI-2011Class-Statewid'!B248</f>
        <v>2022</v>
      </c>
      <c r="C7" s="104" t="str">
        <f>'EMFAC2017-EI-2011Class-Statewid'!C248</f>
        <v>LDT1</v>
      </c>
      <c r="D7" s="104" t="str">
        <f>'EMFAC2017-EI-2011Class-Statewid'!D248</f>
        <v>Aggregated</v>
      </c>
      <c r="E7" s="104" t="str">
        <f>'EMFAC2017-EI-2011Class-Statewid'!E248</f>
        <v>Aggregated</v>
      </c>
      <c r="F7" s="104" t="str">
        <f>'EMFAC2017-EI-2011Class-Statewid'!F248</f>
        <v>ELEC</v>
      </c>
      <c r="G7" s="104">
        <f>'EMFAC2017-EI-2011Class-Statewid'!G248</f>
        <v>11270.9251558911</v>
      </c>
      <c r="H7" s="104">
        <f>'EMFAC2017-EI-2011Class-Statewid'!H248</f>
        <v>470336.36473063601</v>
      </c>
    </row>
    <row r="8" spans="1:8">
      <c r="A8" s="104" t="str">
        <f>'EMFAC2017-EI-2011Class-Statewid'!A249</f>
        <v>Statewide</v>
      </c>
      <c r="B8" s="104">
        <f>'EMFAC2017-EI-2011Class-Statewid'!B249</f>
        <v>2022</v>
      </c>
      <c r="C8" s="104" t="str">
        <f>'EMFAC2017-EI-2011Class-Statewid'!C249</f>
        <v>LDT2</v>
      </c>
      <c r="D8" s="104" t="str">
        <f>'EMFAC2017-EI-2011Class-Statewid'!D249</f>
        <v>Aggregated</v>
      </c>
      <c r="E8" s="104" t="str">
        <f>'EMFAC2017-EI-2011Class-Statewid'!E249</f>
        <v>Aggregated</v>
      </c>
      <c r="F8" s="104" t="str">
        <f>'EMFAC2017-EI-2011Class-Statewid'!F249</f>
        <v>GAS</v>
      </c>
      <c r="G8" s="104">
        <f>'EMFAC2017-EI-2011Class-Statewid'!G249</f>
        <v>5500363.27196158</v>
      </c>
      <c r="H8" s="104">
        <f>'EMFAC2017-EI-2011Class-Statewid'!H249</f>
        <v>200195848.24915001</v>
      </c>
    </row>
    <row r="9" spans="1:8">
      <c r="A9" s="104" t="str">
        <f>'EMFAC2017-EI-2011Class-Statewid'!A250</f>
        <v>Statewide</v>
      </c>
      <c r="B9" s="104">
        <f>'EMFAC2017-EI-2011Class-Statewid'!B250</f>
        <v>2022</v>
      </c>
      <c r="C9" s="104" t="str">
        <f>'EMFAC2017-EI-2011Class-Statewid'!C250</f>
        <v>LDT2</v>
      </c>
      <c r="D9" s="104" t="str">
        <f>'EMFAC2017-EI-2011Class-Statewid'!D250</f>
        <v>Aggregated</v>
      </c>
      <c r="E9" s="104" t="str">
        <f>'EMFAC2017-EI-2011Class-Statewid'!E250</f>
        <v>Aggregated</v>
      </c>
      <c r="F9" s="104" t="str">
        <f>'EMFAC2017-EI-2011Class-Statewid'!F250</f>
        <v>DSL</v>
      </c>
      <c r="G9" s="104">
        <f>'EMFAC2017-EI-2011Class-Statewid'!G250</f>
        <v>34015.965420024397</v>
      </c>
      <c r="H9" s="104">
        <f>'EMFAC2017-EI-2011Class-Statewid'!H250</f>
        <v>1419351.8647542601</v>
      </c>
    </row>
    <row r="10" spans="1:8">
      <c r="A10" s="104" t="str">
        <f>'EMFAC2017-EI-2011Class-Statewid'!A251</f>
        <v>Statewide</v>
      </c>
      <c r="B10" s="104">
        <f>'EMFAC2017-EI-2011Class-Statewid'!B251</f>
        <v>2022</v>
      </c>
      <c r="C10" s="104" t="str">
        <f>'EMFAC2017-EI-2011Class-Statewid'!C251</f>
        <v>LDT2</v>
      </c>
      <c r="D10" s="104" t="str">
        <f>'EMFAC2017-EI-2011Class-Statewid'!D251</f>
        <v>Aggregated</v>
      </c>
      <c r="E10" s="104" t="str">
        <f>'EMFAC2017-EI-2011Class-Statewid'!E251</f>
        <v>Aggregated</v>
      </c>
      <c r="F10" s="104" t="str">
        <f>'EMFAC2017-EI-2011Class-Statewid'!F251</f>
        <v>ELEC</v>
      </c>
      <c r="G10" s="104">
        <f>'EMFAC2017-EI-2011Class-Statewid'!G251</f>
        <v>49521.223306085099</v>
      </c>
      <c r="H10" s="104">
        <f>'EMFAC2017-EI-2011Class-Statewid'!H251</f>
        <v>1611687.1461314601</v>
      </c>
    </row>
    <row r="11" spans="1:8">
      <c r="A11" s="104" t="str">
        <f>'EMFAC2017-EI-2011Class-Statewid'!A252</f>
        <v>Statewide</v>
      </c>
      <c r="B11" s="104">
        <f>'EMFAC2017-EI-2011Class-Statewid'!B252</f>
        <v>2022</v>
      </c>
      <c r="C11" s="104" t="str">
        <f>'EMFAC2017-EI-2011Class-Statewid'!C252</f>
        <v>LHD1</v>
      </c>
      <c r="D11" s="104" t="str">
        <f>'EMFAC2017-EI-2011Class-Statewid'!D252</f>
        <v>Aggregated</v>
      </c>
      <c r="E11" s="104" t="str">
        <f>'EMFAC2017-EI-2011Class-Statewid'!E252</f>
        <v>Aggregated</v>
      </c>
      <c r="F11" s="104" t="str">
        <f>'EMFAC2017-EI-2011Class-Statewid'!F252</f>
        <v>GAS</v>
      </c>
      <c r="G11" s="104">
        <f>'EMFAC2017-EI-2011Class-Statewid'!G252</f>
        <v>443265.07224995998</v>
      </c>
      <c r="H11" s="104">
        <f>'EMFAC2017-EI-2011Class-Statewid'!H252</f>
        <v>15267869.412529301</v>
      </c>
    </row>
    <row r="12" spans="1:8">
      <c r="A12" s="104" t="str">
        <f>'EMFAC2017-EI-2011Class-Statewid'!A253</f>
        <v>Statewide</v>
      </c>
      <c r="B12" s="104">
        <f>'EMFAC2017-EI-2011Class-Statewid'!B253</f>
        <v>2022</v>
      </c>
      <c r="C12" s="104" t="str">
        <f>'EMFAC2017-EI-2011Class-Statewid'!C253</f>
        <v>LHD1</v>
      </c>
      <c r="D12" s="104" t="str">
        <f>'EMFAC2017-EI-2011Class-Statewid'!D253</f>
        <v>Aggregated</v>
      </c>
      <c r="E12" s="104" t="str">
        <f>'EMFAC2017-EI-2011Class-Statewid'!E253</f>
        <v>Aggregated</v>
      </c>
      <c r="F12" s="104" t="str">
        <f>'EMFAC2017-EI-2011Class-Statewid'!F253</f>
        <v>DSL</v>
      </c>
      <c r="G12" s="104">
        <f>'EMFAC2017-EI-2011Class-Statewid'!G253</f>
        <v>395964.30125515698</v>
      </c>
      <c r="H12" s="104">
        <f>'EMFAC2017-EI-2011Class-Statewid'!H253</f>
        <v>14403478.7803725</v>
      </c>
    </row>
    <row r="13" spans="1:8">
      <c r="A13" s="104" t="str">
        <f>'EMFAC2017-EI-2011Class-Statewid'!A254</f>
        <v>Statewide</v>
      </c>
      <c r="B13" s="104">
        <f>'EMFAC2017-EI-2011Class-Statewid'!B254</f>
        <v>2022</v>
      </c>
      <c r="C13" s="104" t="str">
        <f>'EMFAC2017-EI-2011Class-Statewid'!C254</f>
        <v>LHD2</v>
      </c>
      <c r="D13" s="104" t="str">
        <f>'EMFAC2017-EI-2011Class-Statewid'!D254</f>
        <v>Aggregated</v>
      </c>
      <c r="E13" s="104" t="str">
        <f>'EMFAC2017-EI-2011Class-Statewid'!E254</f>
        <v>Aggregated</v>
      </c>
      <c r="F13" s="104" t="str">
        <f>'EMFAC2017-EI-2011Class-Statewid'!F254</f>
        <v>GAS</v>
      </c>
      <c r="G13" s="104">
        <f>'EMFAC2017-EI-2011Class-Statewid'!G254</f>
        <v>67587.687371687294</v>
      </c>
      <c r="H13" s="104">
        <f>'EMFAC2017-EI-2011Class-Statewid'!H254</f>
        <v>2326873.5713208499</v>
      </c>
    </row>
    <row r="14" spans="1:8">
      <c r="A14" s="104" t="str">
        <f>'EMFAC2017-EI-2011Class-Statewid'!A255</f>
        <v>Statewide</v>
      </c>
      <c r="B14" s="104">
        <f>'EMFAC2017-EI-2011Class-Statewid'!B255</f>
        <v>2022</v>
      </c>
      <c r="C14" s="104" t="str">
        <f>'EMFAC2017-EI-2011Class-Statewid'!C255</f>
        <v>LHD2</v>
      </c>
      <c r="D14" s="104" t="str">
        <f>'EMFAC2017-EI-2011Class-Statewid'!D255</f>
        <v>Aggregated</v>
      </c>
      <c r="E14" s="104" t="str">
        <f>'EMFAC2017-EI-2011Class-Statewid'!E255</f>
        <v>Aggregated</v>
      </c>
      <c r="F14" s="104" t="str">
        <f>'EMFAC2017-EI-2011Class-Statewid'!F255</f>
        <v>DSL</v>
      </c>
      <c r="G14" s="104">
        <f>'EMFAC2017-EI-2011Class-Statewid'!G255</f>
        <v>137571.44355677301</v>
      </c>
      <c r="H14" s="104">
        <f>'EMFAC2017-EI-2011Class-Statewid'!H255</f>
        <v>5110879.8517652797</v>
      </c>
    </row>
    <row r="15" spans="1:8">
      <c r="A15" s="104" t="str">
        <f>'EMFAC2017-EI-2011Class-Statewid'!A256</f>
        <v>Statewide</v>
      </c>
      <c r="B15" s="104">
        <f>'EMFAC2017-EI-2011Class-Statewid'!B256</f>
        <v>2022</v>
      </c>
      <c r="C15" s="104" t="str">
        <f>'EMFAC2017-EI-2011Class-Statewid'!C256</f>
        <v>MCY</v>
      </c>
      <c r="D15" s="104" t="str">
        <f>'EMFAC2017-EI-2011Class-Statewid'!D256</f>
        <v>Aggregated</v>
      </c>
      <c r="E15" s="104" t="str">
        <f>'EMFAC2017-EI-2011Class-Statewid'!E256</f>
        <v>Aggregated</v>
      </c>
      <c r="F15" s="104" t="str">
        <f>'EMFAC2017-EI-2011Class-Statewid'!F256</f>
        <v>GAS</v>
      </c>
      <c r="G15" s="104">
        <f>'EMFAC2017-EI-2011Class-Statewid'!G256</f>
        <v>797547.84215561103</v>
      </c>
      <c r="H15" s="104">
        <f>'EMFAC2017-EI-2011Class-Statewid'!H256</f>
        <v>5974040.0782102896</v>
      </c>
    </row>
    <row r="16" spans="1:8">
      <c r="A16" s="104" t="str">
        <f>'EMFAC2017-EI-2011Class-Statewid'!A257</f>
        <v>Statewide</v>
      </c>
      <c r="B16" s="104">
        <f>'EMFAC2017-EI-2011Class-Statewid'!B257</f>
        <v>2022</v>
      </c>
      <c r="C16" s="104" t="str">
        <f>'EMFAC2017-EI-2011Class-Statewid'!C257</f>
        <v>MDV</v>
      </c>
      <c r="D16" s="104" t="str">
        <f>'EMFAC2017-EI-2011Class-Statewid'!D257</f>
        <v>Aggregated</v>
      </c>
      <c r="E16" s="104" t="str">
        <f>'EMFAC2017-EI-2011Class-Statewid'!E257</f>
        <v>Aggregated</v>
      </c>
      <c r="F16" s="104" t="str">
        <f>'EMFAC2017-EI-2011Class-Statewid'!F257</f>
        <v>GAS</v>
      </c>
      <c r="G16" s="104">
        <f>'EMFAC2017-EI-2011Class-Statewid'!G257</f>
        <v>4044060.1360533899</v>
      </c>
      <c r="H16" s="104">
        <f>'EMFAC2017-EI-2011Class-Statewid'!H257</f>
        <v>138713339.87953001</v>
      </c>
    </row>
    <row r="17" spans="1:8">
      <c r="A17" s="104" t="str">
        <f>'EMFAC2017-EI-2011Class-Statewid'!A258</f>
        <v>Statewide</v>
      </c>
      <c r="B17" s="104">
        <f>'EMFAC2017-EI-2011Class-Statewid'!B258</f>
        <v>2022</v>
      </c>
      <c r="C17" s="104" t="str">
        <f>'EMFAC2017-EI-2011Class-Statewid'!C258</f>
        <v>MDV</v>
      </c>
      <c r="D17" s="104" t="str">
        <f>'EMFAC2017-EI-2011Class-Statewid'!D258</f>
        <v>Aggregated</v>
      </c>
      <c r="E17" s="104" t="str">
        <f>'EMFAC2017-EI-2011Class-Statewid'!E258</f>
        <v>Aggregated</v>
      </c>
      <c r="F17" s="104" t="str">
        <f>'EMFAC2017-EI-2011Class-Statewid'!F258</f>
        <v>DSL</v>
      </c>
      <c r="G17" s="104">
        <f>'EMFAC2017-EI-2011Class-Statewid'!G258</f>
        <v>89859.743414274795</v>
      </c>
      <c r="H17" s="104">
        <f>'EMFAC2017-EI-2011Class-Statewid'!H258</f>
        <v>3586791.1447991999</v>
      </c>
    </row>
    <row r="18" spans="1:8">
      <c r="A18" s="104" t="str">
        <f>'EMFAC2017-EI-2011Class-Statewid'!A259</f>
        <v>Statewide</v>
      </c>
      <c r="B18" s="104">
        <f>'EMFAC2017-EI-2011Class-Statewid'!B259</f>
        <v>2022</v>
      </c>
      <c r="C18" s="104" t="str">
        <f>'EMFAC2017-EI-2011Class-Statewid'!C259</f>
        <v>MDV</v>
      </c>
      <c r="D18" s="104" t="str">
        <f>'EMFAC2017-EI-2011Class-Statewid'!D259</f>
        <v>Aggregated</v>
      </c>
      <c r="E18" s="104" t="str">
        <f>'EMFAC2017-EI-2011Class-Statewid'!E259</f>
        <v>Aggregated</v>
      </c>
      <c r="F18" s="104" t="str">
        <f>'EMFAC2017-EI-2011Class-Statewid'!F259</f>
        <v>ELEC</v>
      </c>
      <c r="G18" s="104">
        <f>'EMFAC2017-EI-2011Class-Statewid'!G259</f>
        <v>24873.484034144702</v>
      </c>
      <c r="H18" s="104">
        <f>'EMFAC2017-EI-2011Class-Statewid'!H259</f>
        <v>838667.62927871104</v>
      </c>
    </row>
    <row r="19" spans="1:8">
      <c r="A19" s="104" t="str">
        <f>'EMFAC2017-EI-2011Class-Statewid'!A260</f>
        <v>Statewide</v>
      </c>
      <c r="B19" s="104">
        <f>'EMFAC2017-EI-2011Class-Statewid'!B260</f>
        <v>2022</v>
      </c>
      <c r="C19" s="104" t="str">
        <f>'EMFAC2017-EI-2011Class-Statewid'!C260</f>
        <v>MH</v>
      </c>
      <c r="D19" s="104" t="str">
        <f>'EMFAC2017-EI-2011Class-Statewid'!D260</f>
        <v>Aggregated</v>
      </c>
      <c r="E19" s="104" t="str">
        <f>'EMFAC2017-EI-2011Class-Statewid'!E260</f>
        <v>Aggregated</v>
      </c>
      <c r="F19" s="104" t="str">
        <f>'EMFAC2017-EI-2011Class-Statewid'!F260</f>
        <v>GAS</v>
      </c>
      <c r="G19" s="104">
        <f>'EMFAC2017-EI-2011Class-Statewid'!G260</f>
        <v>93392.449133585105</v>
      </c>
      <c r="H19" s="104">
        <f>'EMFAC2017-EI-2011Class-Statewid'!H260</f>
        <v>830501.50564231002</v>
      </c>
    </row>
    <row r="20" spans="1:8">
      <c r="A20" s="104" t="str">
        <f>'EMFAC2017-EI-2011Class-Statewid'!A261</f>
        <v>Statewide</v>
      </c>
      <c r="B20" s="104">
        <f>'EMFAC2017-EI-2011Class-Statewid'!B261</f>
        <v>2022</v>
      </c>
      <c r="C20" s="104" t="str">
        <f>'EMFAC2017-EI-2011Class-Statewid'!C261</f>
        <v>MH</v>
      </c>
      <c r="D20" s="104" t="str">
        <f>'EMFAC2017-EI-2011Class-Statewid'!D261</f>
        <v>Aggregated</v>
      </c>
      <c r="E20" s="104" t="str">
        <f>'EMFAC2017-EI-2011Class-Statewid'!E261</f>
        <v>Aggregated</v>
      </c>
      <c r="F20" s="104" t="str">
        <f>'EMFAC2017-EI-2011Class-Statewid'!F261</f>
        <v>DSL</v>
      </c>
      <c r="G20" s="104">
        <f>'EMFAC2017-EI-2011Class-Statewid'!G261</f>
        <v>35148.522418673601</v>
      </c>
      <c r="H20" s="104">
        <f>'EMFAC2017-EI-2011Class-Statewid'!H261</f>
        <v>319255.63470005098</v>
      </c>
    </row>
    <row r="21" spans="1:8">
      <c r="A21" s="104" t="str">
        <f>'EMFAC2017-EI-2011Class-Statewid'!A262</f>
        <v>Statewide</v>
      </c>
      <c r="B21" s="104">
        <f>'EMFAC2017-EI-2011Class-Statewid'!B262</f>
        <v>2022</v>
      </c>
      <c r="C21" s="104" t="str">
        <f>'EMFAC2017-EI-2011Class-Statewid'!C262</f>
        <v>Motor Coach</v>
      </c>
      <c r="D21" s="104" t="str">
        <f>'EMFAC2017-EI-2011Class-Statewid'!D262</f>
        <v>Aggregated</v>
      </c>
      <c r="E21" s="104" t="str">
        <f>'EMFAC2017-EI-2011Class-Statewid'!E262</f>
        <v>Aggregated</v>
      </c>
      <c r="F21" s="104" t="str">
        <f>'EMFAC2017-EI-2011Class-Statewid'!F262</f>
        <v>DSL</v>
      </c>
      <c r="G21" s="104">
        <f>'EMFAC2017-EI-2011Class-Statewid'!G262</f>
        <v>2213.2608920821999</v>
      </c>
      <c r="H21" s="104">
        <f>'EMFAC2017-EI-2011Class-Statewid'!H262</f>
        <v>298273.51064064802</v>
      </c>
    </row>
    <row r="22" spans="1:8">
      <c r="A22" s="104" t="str">
        <f>'EMFAC2017-EI-2011Class-Statewid'!A263</f>
        <v>Statewide</v>
      </c>
      <c r="B22" s="104">
        <f>'EMFAC2017-EI-2011Class-Statewid'!B263</f>
        <v>2022</v>
      </c>
      <c r="C22" s="104" t="str">
        <f>'EMFAC2017-EI-2011Class-Statewid'!C263</f>
        <v>OBUS</v>
      </c>
      <c r="D22" s="104" t="str">
        <f>'EMFAC2017-EI-2011Class-Statewid'!D263</f>
        <v>Aggregated</v>
      </c>
      <c r="E22" s="104" t="str">
        <f>'EMFAC2017-EI-2011Class-Statewid'!E263</f>
        <v>Aggregated</v>
      </c>
      <c r="F22" s="104" t="str">
        <f>'EMFAC2017-EI-2011Class-Statewid'!F263</f>
        <v>GAS</v>
      </c>
      <c r="G22" s="104">
        <f>'EMFAC2017-EI-2011Class-Statewid'!G263</f>
        <v>13977.540827262201</v>
      </c>
      <c r="H22" s="104">
        <f>'EMFAC2017-EI-2011Class-Statewid'!H263</f>
        <v>652854.87444935401</v>
      </c>
    </row>
    <row r="23" spans="1:8">
      <c r="A23" s="104" t="str">
        <f>'EMFAC2017-EI-2011Class-Statewid'!A264</f>
        <v>Statewide</v>
      </c>
      <c r="B23" s="104">
        <f>'EMFAC2017-EI-2011Class-Statewid'!B264</f>
        <v>2022</v>
      </c>
      <c r="C23" s="104" t="str">
        <f>'EMFAC2017-EI-2011Class-Statewid'!C264</f>
        <v>PTO</v>
      </c>
      <c r="D23" s="104" t="str">
        <f>'EMFAC2017-EI-2011Class-Statewid'!D264</f>
        <v>Aggregated</v>
      </c>
      <c r="E23" s="104" t="str">
        <f>'EMFAC2017-EI-2011Class-Statewid'!E264</f>
        <v>Aggregated</v>
      </c>
      <c r="F23" s="104" t="str">
        <f>'EMFAC2017-EI-2011Class-Statewid'!F264</f>
        <v>DSL</v>
      </c>
      <c r="G23" s="104">
        <f>'EMFAC2017-EI-2011Class-Statewid'!G264</f>
        <v>0</v>
      </c>
      <c r="H23" s="104">
        <f>'EMFAC2017-EI-2011Class-Statewid'!H264</f>
        <v>445277.32364226697</v>
      </c>
    </row>
    <row r="24" spans="1:8">
      <c r="A24" s="104" t="str">
        <f>'EMFAC2017-EI-2011Class-Statewid'!A265</f>
        <v>Statewide</v>
      </c>
      <c r="B24" s="104">
        <f>'EMFAC2017-EI-2011Class-Statewid'!B265</f>
        <v>2022</v>
      </c>
      <c r="C24" s="104" t="str">
        <f>'EMFAC2017-EI-2011Class-Statewid'!C265</f>
        <v>SBUS</v>
      </c>
      <c r="D24" s="104" t="str">
        <f>'EMFAC2017-EI-2011Class-Statewid'!D265</f>
        <v>Aggregated</v>
      </c>
      <c r="E24" s="104" t="str">
        <f>'EMFAC2017-EI-2011Class-Statewid'!E265</f>
        <v>Aggregated</v>
      </c>
      <c r="F24" s="104" t="str">
        <f>'EMFAC2017-EI-2011Class-Statewid'!F265</f>
        <v>GAS</v>
      </c>
      <c r="G24" s="104">
        <f>'EMFAC2017-EI-2011Class-Statewid'!G265</f>
        <v>5113.0751165790898</v>
      </c>
      <c r="H24" s="104">
        <f>'EMFAC2017-EI-2011Class-Statewid'!H265</f>
        <v>240478.61245274101</v>
      </c>
    </row>
    <row r="25" spans="1:8">
      <c r="A25" s="104" t="str">
        <f>'EMFAC2017-EI-2011Class-Statewid'!A266</f>
        <v>Statewide</v>
      </c>
      <c r="B25" s="104">
        <f>'EMFAC2017-EI-2011Class-Statewid'!B266</f>
        <v>2022</v>
      </c>
      <c r="C25" s="104" t="str">
        <f>'EMFAC2017-EI-2011Class-Statewid'!C266</f>
        <v>SBUS</v>
      </c>
      <c r="D25" s="104" t="str">
        <f>'EMFAC2017-EI-2011Class-Statewid'!D266</f>
        <v>Aggregated</v>
      </c>
      <c r="E25" s="104" t="str">
        <f>'EMFAC2017-EI-2011Class-Statewid'!E266</f>
        <v>Aggregated</v>
      </c>
      <c r="F25" s="104" t="str">
        <f>'EMFAC2017-EI-2011Class-Statewid'!F266</f>
        <v>DSL</v>
      </c>
      <c r="G25" s="104">
        <f>'EMFAC2017-EI-2011Class-Statewid'!G266</f>
        <v>24371.793930985801</v>
      </c>
      <c r="H25" s="104">
        <f>'EMFAC2017-EI-2011Class-Statewid'!H266</f>
        <v>767341.35900925996</v>
      </c>
    </row>
    <row r="26" spans="1:8">
      <c r="A26" s="104" t="str">
        <f>'EMFAC2017-EI-2011Class-Statewid'!A267</f>
        <v>Statewide</v>
      </c>
      <c r="B26" s="104">
        <f>'EMFAC2017-EI-2011Class-Statewid'!B267</f>
        <v>2022</v>
      </c>
      <c r="C26" s="104" t="str">
        <f>'EMFAC2017-EI-2011Class-Statewid'!C267</f>
        <v>T6 Ag</v>
      </c>
      <c r="D26" s="104" t="str">
        <f>'EMFAC2017-EI-2011Class-Statewid'!D267</f>
        <v>Aggregated</v>
      </c>
      <c r="E26" s="104" t="str">
        <f>'EMFAC2017-EI-2011Class-Statewid'!E267</f>
        <v>Aggregated</v>
      </c>
      <c r="F26" s="104" t="str">
        <f>'EMFAC2017-EI-2011Class-Statewid'!F267</f>
        <v>DSL</v>
      </c>
      <c r="G26" s="104">
        <f>'EMFAC2017-EI-2011Class-Statewid'!G267</f>
        <v>1153.29341230106</v>
      </c>
      <c r="H26" s="104">
        <f>'EMFAC2017-EI-2011Class-Statewid'!H267</f>
        <v>13308.3083939669</v>
      </c>
    </row>
    <row r="27" spans="1:8">
      <c r="A27" s="104" t="str">
        <f>'EMFAC2017-EI-2011Class-Statewid'!A268</f>
        <v>Statewide</v>
      </c>
      <c r="B27" s="104">
        <f>'EMFAC2017-EI-2011Class-Statewid'!B268</f>
        <v>2022</v>
      </c>
      <c r="C27" s="104" t="str">
        <f>'EMFAC2017-EI-2011Class-Statewid'!C268</f>
        <v>T6 CAIRP heavy</v>
      </c>
      <c r="D27" s="104" t="str">
        <f>'EMFAC2017-EI-2011Class-Statewid'!D268</f>
        <v>Aggregated</v>
      </c>
      <c r="E27" s="104" t="str">
        <f>'EMFAC2017-EI-2011Class-Statewid'!E268</f>
        <v>Aggregated</v>
      </c>
      <c r="F27" s="104" t="str">
        <f>'EMFAC2017-EI-2011Class-Statewid'!F268</f>
        <v>DSL</v>
      </c>
      <c r="G27" s="104">
        <f>'EMFAC2017-EI-2011Class-Statewid'!G268</f>
        <v>2298.2590629373699</v>
      </c>
      <c r="H27" s="104">
        <f>'EMFAC2017-EI-2011Class-Statewid'!H268</f>
        <v>453721.99169343698</v>
      </c>
    </row>
    <row r="28" spans="1:8">
      <c r="A28" s="104" t="str">
        <f>'EMFAC2017-EI-2011Class-Statewid'!A269</f>
        <v>Statewide</v>
      </c>
      <c r="B28" s="104">
        <f>'EMFAC2017-EI-2011Class-Statewid'!B269</f>
        <v>2022</v>
      </c>
      <c r="C28" s="104" t="str">
        <f>'EMFAC2017-EI-2011Class-Statewid'!C269</f>
        <v>T6 CAIRP small</v>
      </c>
      <c r="D28" s="104" t="str">
        <f>'EMFAC2017-EI-2011Class-Statewid'!D269</f>
        <v>Aggregated</v>
      </c>
      <c r="E28" s="104" t="str">
        <f>'EMFAC2017-EI-2011Class-Statewid'!E269</f>
        <v>Aggregated</v>
      </c>
      <c r="F28" s="104" t="str">
        <f>'EMFAC2017-EI-2011Class-Statewid'!F269</f>
        <v>DSL</v>
      </c>
      <c r="G28" s="104">
        <f>'EMFAC2017-EI-2011Class-Statewid'!G269</f>
        <v>1211.1938331082999</v>
      </c>
      <c r="H28" s="104">
        <f>'EMFAC2017-EI-2011Class-Statewid'!H269</f>
        <v>62918.058751450299</v>
      </c>
    </row>
    <row r="29" spans="1:8">
      <c r="A29" s="104" t="str">
        <f>'EMFAC2017-EI-2011Class-Statewid'!A270</f>
        <v>Statewide</v>
      </c>
      <c r="B29" s="104">
        <f>'EMFAC2017-EI-2011Class-Statewid'!B270</f>
        <v>2022</v>
      </c>
      <c r="C29" s="104" t="str">
        <f>'EMFAC2017-EI-2011Class-Statewid'!C270</f>
        <v>T6 instate construction heavy</v>
      </c>
      <c r="D29" s="104" t="str">
        <f>'EMFAC2017-EI-2011Class-Statewid'!D270</f>
        <v>Aggregated</v>
      </c>
      <c r="E29" s="104" t="str">
        <f>'EMFAC2017-EI-2011Class-Statewid'!E270</f>
        <v>Aggregated</v>
      </c>
      <c r="F29" s="104" t="str">
        <f>'EMFAC2017-EI-2011Class-Statewid'!F270</f>
        <v>DSL</v>
      </c>
      <c r="G29" s="104">
        <f>'EMFAC2017-EI-2011Class-Statewid'!G270</f>
        <v>11691.238111680599</v>
      </c>
      <c r="H29" s="104">
        <f>'EMFAC2017-EI-2011Class-Statewid'!H270</f>
        <v>782382.99963896896</v>
      </c>
    </row>
    <row r="30" spans="1:8">
      <c r="A30" s="104" t="str">
        <f>'EMFAC2017-EI-2011Class-Statewid'!A271</f>
        <v>Statewide</v>
      </c>
      <c r="B30" s="104">
        <f>'EMFAC2017-EI-2011Class-Statewid'!B271</f>
        <v>2022</v>
      </c>
      <c r="C30" s="104" t="str">
        <f>'EMFAC2017-EI-2011Class-Statewid'!C271</f>
        <v>T6 instate construction small</v>
      </c>
      <c r="D30" s="104" t="str">
        <f>'EMFAC2017-EI-2011Class-Statewid'!D271</f>
        <v>Aggregated</v>
      </c>
      <c r="E30" s="104" t="str">
        <f>'EMFAC2017-EI-2011Class-Statewid'!E271</f>
        <v>Aggregated</v>
      </c>
      <c r="F30" s="104" t="str">
        <f>'EMFAC2017-EI-2011Class-Statewid'!F271</f>
        <v>DSL</v>
      </c>
      <c r="G30" s="104">
        <f>'EMFAC2017-EI-2011Class-Statewid'!G271</f>
        <v>38467.487551713399</v>
      </c>
      <c r="H30" s="104">
        <f>'EMFAC2017-EI-2011Class-Statewid'!H271</f>
        <v>2046303.24254949</v>
      </c>
    </row>
    <row r="31" spans="1:8">
      <c r="A31" s="104" t="str">
        <f>'EMFAC2017-EI-2011Class-Statewid'!A272</f>
        <v>Statewide</v>
      </c>
      <c r="B31" s="104">
        <f>'EMFAC2017-EI-2011Class-Statewid'!B272</f>
        <v>2022</v>
      </c>
      <c r="C31" s="104" t="str">
        <f>'EMFAC2017-EI-2011Class-Statewid'!C272</f>
        <v>T6 instate heavy</v>
      </c>
      <c r="D31" s="104" t="str">
        <f>'EMFAC2017-EI-2011Class-Statewid'!D272</f>
        <v>Aggregated</v>
      </c>
      <c r="E31" s="104" t="str">
        <f>'EMFAC2017-EI-2011Class-Statewid'!E272</f>
        <v>Aggregated</v>
      </c>
      <c r="F31" s="104" t="str">
        <f>'EMFAC2017-EI-2011Class-Statewid'!F272</f>
        <v>DSL</v>
      </c>
      <c r="G31" s="104">
        <f>'EMFAC2017-EI-2011Class-Statewid'!G272</f>
        <v>46446.508040151697</v>
      </c>
      <c r="H31" s="104">
        <f>'EMFAC2017-EI-2011Class-Statewid'!H272</f>
        <v>6174017.1471032696</v>
      </c>
    </row>
    <row r="32" spans="1:8">
      <c r="A32" s="104" t="str">
        <f>'EMFAC2017-EI-2011Class-Statewid'!A273</f>
        <v>Statewide</v>
      </c>
      <c r="B32" s="104">
        <f>'EMFAC2017-EI-2011Class-Statewid'!B273</f>
        <v>2022</v>
      </c>
      <c r="C32" s="104" t="str">
        <f>'EMFAC2017-EI-2011Class-Statewid'!C273</f>
        <v>T6 instate small</v>
      </c>
      <c r="D32" s="104" t="str">
        <f>'EMFAC2017-EI-2011Class-Statewid'!D273</f>
        <v>Aggregated</v>
      </c>
      <c r="E32" s="104" t="str">
        <f>'EMFAC2017-EI-2011Class-Statewid'!E273</f>
        <v>Aggregated</v>
      </c>
      <c r="F32" s="104" t="str">
        <f>'EMFAC2017-EI-2011Class-Statewid'!F273</f>
        <v>DSL</v>
      </c>
      <c r="G32" s="104">
        <f>'EMFAC2017-EI-2011Class-Statewid'!G273</f>
        <v>158635.96151199</v>
      </c>
      <c r="H32" s="104">
        <f>'EMFAC2017-EI-2011Class-Statewid'!H273</f>
        <v>7988735.9961703196</v>
      </c>
    </row>
    <row r="33" spans="1:8">
      <c r="A33" s="104" t="str">
        <f>'EMFAC2017-EI-2011Class-Statewid'!A274</f>
        <v>Statewide</v>
      </c>
      <c r="B33" s="104">
        <f>'EMFAC2017-EI-2011Class-Statewid'!B274</f>
        <v>2022</v>
      </c>
      <c r="C33" s="104" t="str">
        <f>'EMFAC2017-EI-2011Class-Statewid'!C274</f>
        <v>T6 OOS heavy</v>
      </c>
      <c r="D33" s="104" t="str">
        <f>'EMFAC2017-EI-2011Class-Statewid'!D274</f>
        <v>Aggregated</v>
      </c>
      <c r="E33" s="104" t="str">
        <f>'EMFAC2017-EI-2011Class-Statewid'!E274</f>
        <v>Aggregated</v>
      </c>
      <c r="F33" s="104" t="str">
        <f>'EMFAC2017-EI-2011Class-Statewid'!F274</f>
        <v>DSL</v>
      </c>
      <c r="G33" s="104">
        <f>'EMFAC2017-EI-2011Class-Statewid'!G274</f>
        <v>1314.9594106572099</v>
      </c>
      <c r="H33" s="104">
        <f>'EMFAC2017-EI-2011Class-Statewid'!H274</f>
        <v>260321.909880169</v>
      </c>
    </row>
    <row r="34" spans="1:8">
      <c r="A34" s="104" t="str">
        <f>'EMFAC2017-EI-2011Class-Statewid'!A275</f>
        <v>Statewide</v>
      </c>
      <c r="B34" s="104">
        <f>'EMFAC2017-EI-2011Class-Statewid'!B275</f>
        <v>2022</v>
      </c>
      <c r="C34" s="104" t="str">
        <f>'EMFAC2017-EI-2011Class-Statewid'!C275</f>
        <v>T6 OOS small</v>
      </c>
      <c r="D34" s="104" t="str">
        <f>'EMFAC2017-EI-2011Class-Statewid'!D275</f>
        <v>Aggregated</v>
      </c>
      <c r="E34" s="104" t="str">
        <f>'EMFAC2017-EI-2011Class-Statewid'!E275</f>
        <v>Aggregated</v>
      </c>
      <c r="F34" s="104" t="str">
        <f>'EMFAC2017-EI-2011Class-Statewid'!F275</f>
        <v>DSL</v>
      </c>
      <c r="G34" s="104">
        <f>'EMFAC2017-EI-2011Class-Statewid'!G275</f>
        <v>702.11880171214</v>
      </c>
      <c r="H34" s="104">
        <f>'EMFAC2017-EI-2011Class-Statewid'!H275</f>
        <v>36175.081270143201</v>
      </c>
    </row>
    <row r="35" spans="1:8">
      <c r="A35" s="104" t="str">
        <f>'EMFAC2017-EI-2011Class-Statewid'!A276</f>
        <v>Statewide</v>
      </c>
      <c r="B35" s="104">
        <f>'EMFAC2017-EI-2011Class-Statewid'!B276</f>
        <v>2022</v>
      </c>
      <c r="C35" s="104" t="str">
        <f>'EMFAC2017-EI-2011Class-Statewid'!C276</f>
        <v>T6 Public</v>
      </c>
      <c r="D35" s="104" t="str">
        <f>'EMFAC2017-EI-2011Class-Statewid'!D276</f>
        <v>Aggregated</v>
      </c>
      <c r="E35" s="104" t="str">
        <f>'EMFAC2017-EI-2011Class-Statewid'!E276</f>
        <v>Aggregated</v>
      </c>
      <c r="F35" s="104" t="str">
        <f>'EMFAC2017-EI-2011Class-Statewid'!F276</f>
        <v>DSL</v>
      </c>
      <c r="G35" s="104">
        <f>'EMFAC2017-EI-2011Class-Statewid'!G276</f>
        <v>26234.350496540799</v>
      </c>
      <c r="H35" s="104">
        <f>'EMFAC2017-EI-2011Class-Statewid'!H276</f>
        <v>409024.31138561299</v>
      </c>
    </row>
    <row r="36" spans="1:8">
      <c r="A36" s="104" t="str">
        <f>'EMFAC2017-EI-2011Class-Statewid'!A277</f>
        <v>Statewide</v>
      </c>
      <c r="B36" s="104">
        <f>'EMFAC2017-EI-2011Class-Statewid'!B277</f>
        <v>2022</v>
      </c>
      <c r="C36" s="104" t="str">
        <f>'EMFAC2017-EI-2011Class-Statewid'!C277</f>
        <v>T6 utility</v>
      </c>
      <c r="D36" s="104" t="str">
        <f>'EMFAC2017-EI-2011Class-Statewid'!D277</f>
        <v>Aggregated</v>
      </c>
      <c r="E36" s="104" t="str">
        <f>'EMFAC2017-EI-2011Class-Statewid'!E277</f>
        <v>Aggregated</v>
      </c>
      <c r="F36" s="104" t="str">
        <f>'EMFAC2017-EI-2011Class-Statewid'!F277</f>
        <v>DSL</v>
      </c>
      <c r="G36" s="104">
        <f>'EMFAC2017-EI-2011Class-Statewid'!G277</f>
        <v>4010.1862453224699</v>
      </c>
      <c r="H36" s="104">
        <f>'EMFAC2017-EI-2011Class-Statewid'!H277</f>
        <v>67620.492819333798</v>
      </c>
    </row>
    <row r="37" spans="1:8">
      <c r="A37" s="104" t="str">
        <f>'EMFAC2017-EI-2011Class-Statewid'!A278</f>
        <v>Statewide</v>
      </c>
      <c r="B37" s="104">
        <f>'EMFAC2017-EI-2011Class-Statewid'!B278</f>
        <v>2022</v>
      </c>
      <c r="C37" s="104" t="str">
        <f>'EMFAC2017-EI-2011Class-Statewid'!C278</f>
        <v>T6TS</v>
      </c>
      <c r="D37" s="104" t="str">
        <f>'EMFAC2017-EI-2011Class-Statewid'!D278</f>
        <v>Aggregated</v>
      </c>
      <c r="E37" s="104" t="str">
        <f>'EMFAC2017-EI-2011Class-Statewid'!E278</f>
        <v>Aggregated</v>
      </c>
      <c r="F37" s="104" t="str">
        <f>'EMFAC2017-EI-2011Class-Statewid'!F278</f>
        <v>GAS</v>
      </c>
      <c r="G37" s="104">
        <f>'EMFAC2017-EI-2011Class-Statewid'!G278</f>
        <v>48953.166822824896</v>
      </c>
      <c r="H37" s="104">
        <f>'EMFAC2017-EI-2011Class-Statewid'!H278</f>
        <v>2672443.4162228699</v>
      </c>
    </row>
    <row r="38" spans="1:8">
      <c r="A38" s="104" t="str">
        <f>'EMFAC2017-EI-2011Class-Statewid'!A279</f>
        <v>Statewide</v>
      </c>
      <c r="B38" s="104">
        <f>'EMFAC2017-EI-2011Class-Statewid'!B279</f>
        <v>2022</v>
      </c>
      <c r="C38" s="104" t="str">
        <f>'EMFAC2017-EI-2011Class-Statewid'!C279</f>
        <v>T7 Ag</v>
      </c>
      <c r="D38" s="104" t="str">
        <f>'EMFAC2017-EI-2011Class-Statewid'!D279</f>
        <v>Aggregated</v>
      </c>
      <c r="E38" s="104" t="str">
        <f>'EMFAC2017-EI-2011Class-Statewid'!E279</f>
        <v>Aggregated</v>
      </c>
      <c r="F38" s="104" t="str">
        <f>'EMFAC2017-EI-2011Class-Statewid'!F279</f>
        <v>DSL</v>
      </c>
      <c r="G38" s="104">
        <f>'EMFAC2017-EI-2011Class-Statewid'!G279</f>
        <v>966.52804355462501</v>
      </c>
      <c r="H38" s="104">
        <f>'EMFAC2017-EI-2011Class-Statewid'!H279</f>
        <v>12110.3160049284</v>
      </c>
    </row>
    <row r="39" spans="1:8">
      <c r="A39" s="104" t="str">
        <f>'EMFAC2017-EI-2011Class-Statewid'!A280</f>
        <v>Statewide</v>
      </c>
      <c r="B39" s="104">
        <f>'EMFAC2017-EI-2011Class-Statewid'!B280</f>
        <v>2022</v>
      </c>
      <c r="C39" s="104" t="str">
        <f>'EMFAC2017-EI-2011Class-Statewid'!C280</f>
        <v>T7 CAIRP</v>
      </c>
      <c r="D39" s="104" t="str">
        <f>'EMFAC2017-EI-2011Class-Statewid'!D280</f>
        <v>Aggregated</v>
      </c>
      <c r="E39" s="104" t="str">
        <f>'EMFAC2017-EI-2011Class-Statewid'!E280</f>
        <v>Aggregated</v>
      </c>
      <c r="F39" s="104" t="str">
        <f>'EMFAC2017-EI-2011Class-Statewid'!F280</f>
        <v>DSL</v>
      </c>
      <c r="G39" s="104">
        <f>'EMFAC2017-EI-2011Class-Statewid'!G280</f>
        <v>50619.859155032304</v>
      </c>
      <c r="H39" s="104">
        <f>'EMFAC2017-EI-2011Class-Statewid'!H280</f>
        <v>8999265.0156941507</v>
      </c>
    </row>
    <row r="40" spans="1:8">
      <c r="A40" s="104" t="str">
        <f>'EMFAC2017-EI-2011Class-Statewid'!A281</f>
        <v>Statewide</v>
      </c>
      <c r="B40" s="104">
        <f>'EMFAC2017-EI-2011Class-Statewid'!B281</f>
        <v>2022</v>
      </c>
      <c r="C40" s="104" t="str">
        <f>'EMFAC2017-EI-2011Class-Statewid'!C281</f>
        <v>T7 CAIRP construction</v>
      </c>
      <c r="D40" s="104" t="str">
        <f>'EMFAC2017-EI-2011Class-Statewid'!D281</f>
        <v>Aggregated</v>
      </c>
      <c r="E40" s="104" t="str">
        <f>'EMFAC2017-EI-2011Class-Statewid'!E281</f>
        <v>Aggregated</v>
      </c>
      <c r="F40" s="104" t="str">
        <f>'EMFAC2017-EI-2011Class-Statewid'!F281</f>
        <v>DSL</v>
      </c>
      <c r="G40" s="104">
        <f>'EMFAC2017-EI-2011Class-Statewid'!G281</f>
        <v>3116.5822497592098</v>
      </c>
      <c r="H40" s="104">
        <f>'EMFAC2017-EI-2011Class-Statewid'!H281</f>
        <v>561992.50501462899</v>
      </c>
    </row>
    <row r="41" spans="1:8">
      <c r="A41" s="104" t="str">
        <f>'EMFAC2017-EI-2011Class-Statewid'!A282</f>
        <v>Statewide</v>
      </c>
      <c r="B41" s="104">
        <f>'EMFAC2017-EI-2011Class-Statewid'!B282</f>
        <v>2022</v>
      </c>
      <c r="C41" s="104" t="str">
        <f>'EMFAC2017-EI-2011Class-Statewid'!C282</f>
        <v>T7 NNOOS</v>
      </c>
      <c r="D41" s="104" t="str">
        <f>'EMFAC2017-EI-2011Class-Statewid'!D282</f>
        <v>Aggregated</v>
      </c>
      <c r="E41" s="104" t="str">
        <f>'EMFAC2017-EI-2011Class-Statewid'!E282</f>
        <v>Aggregated</v>
      </c>
      <c r="F41" s="104" t="str">
        <f>'EMFAC2017-EI-2011Class-Statewid'!F282</f>
        <v>DSL</v>
      </c>
      <c r="G41" s="104">
        <f>'EMFAC2017-EI-2011Class-Statewid'!G282</f>
        <v>54801.3233041641</v>
      </c>
      <c r="H41" s="104">
        <f>'EMFAC2017-EI-2011Class-Statewid'!H282</f>
        <v>10971481.1237658</v>
      </c>
    </row>
    <row r="42" spans="1:8">
      <c r="A42" s="104" t="str">
        <f>'EMFAC2017-EI-2011Class-Statewid'!A283</f>
        <v>Statewide</v>
      </c>
      <c r="B42" s="104">
        <f>'EMFAC2017-EI-2011Class-Statewid'!B283</f>
        <v>2022</v>
      </c>
      <c r="C42" s="104" t="str">
        <f>'EMFAC2017-EI-2011Class-Statewid'!C283</f>
        <v>T7 NOOS</v>
      </c>
      <c r="D42" s="104" t="str">
        <f>'EMFAC2017-EI-2011Class-Statewid'!D283</f>
        <v>Aggregated</v>
      </c>
      <c r="E42" s="104" t="str">
        <f>'EMFAC2017-EI-2011Class-Statewid'!E283</f>
        <v>Aggregated</v>
      </c>
      <c r="F42" s="104" t="str">
        <f>'EMFAC2017-EI-2011Class-Statewid'!F283</f>
        <v>DSL</v>
      </c>
      <c r="G42" s="104">
        <f>'EMFAC2017-EI-2011Class-Statewid'!G283</f>
        <v>19990.132284400301</v>
      </c>
      <c r="H42" s="104">
        <f>'EMFAC2017-EI-2011Class-Statewid'!H283</f>
        <v>3535573.64034267</v>
      </c>
    </row>
    <row r="43" spans="1:8">
      <c r="A43" s="104" t="str">
        <f>'EMFAC2017-EI-2011Class-Statewid'!A284</f>
        <v>Statewide</v>
      </c>
      <c r="B43" s="104">
        <f>'EMFAC2017-EI-2011Class-Statewid'!B284</f>
        <v>2022</v>
      </c>
      <c r="C43" s="104" t="str">
        <f>'EMFAC2017-EI-2011Class-Statewid'!C284</f>
        <v>T7 other port</v>
      </c>
      <c r="D43" s="104" t="str">
        <f>'EMFAC2017-EI-2011Class-Statewid'!D284</f>
        <v>Aggregated</v>
      </c>
      <c r="E43" s="104" t="str">
        <f>'EMFAC2017-EI-2011Class-Statewid'!E284</f>
        <v>Aggregated</v>
      </c>
      <c r="F43" s="104" t="str">
        <f>'EMFAC2017-EI-2011Class-Statewid'!F284</f>
        <v>DSL</v>
      </c>
      <c r="G43" s="104">
        <f>'EMFAC2017-EI-2011Class-Statewid'!G284</f>
        <v>1643.7282399436201</v>
      </c>
      <c r="H43" s="104">
        <f>'EMFAC2017-EI-2011Class-Statewid'!H284</f>
        <v>262338.89842538798</v>
      </c>
    </row>
    <row r="44" spans="1:8">
      <c r="A44" s="104" t="str">
        <f>'EMFAC2017-EI-2011Class-Statewid'!A285</f>
        <v>Statewide</v>
      </c>
      <c r="B44" s="104">
        <f>'EMFAC2017-EI-2011Class-Statewid'!B285</f>
        <v>2022</v>
      </c>
      <c r="C44" s="104" t="str">
        <f>'EMFAC2017-EI-2011Class-Statewid'!C285</f>
        <v>T7 POAK</v>
      </c>
      <c r="D44" s="104" t="str">
        <f>'EMFAC2017-EI-2011Class-Statewid'!D285</f>
        <v>Aggregated</v>
      </c>
      <c r="E44" s="104" t="str">
        <f>'EMFAC2017-EI-2011Class-Statewid'!E285</f>
        <v>Aggregated</v>
      </c>
      <c r="F44" s="104" t="str">
        <f>'EMFAC2017-EI-2011Class-Statewid'!F285</f>
        <v>DSL</v>
      </c>
      <c r="G44" s="104">
        <f>'EMFAC2017-EI-2011Class-Statewid'!G285</f>
        <v>5639.2146125242498</v>
      </c>
      <c r="H44" s="104">
        <f>'EMFAC2017-EI-2011Class-Statewid'!H285</f>
        <v>666234.38867985597</v>
      </c>
    </row>
    <row r="45" spans="1:8">
      <c r="A45" s="104" t="str">
        <f>'EMFAC2017-EI-2011Class-Statewid'!A286</f>
        <v>Statewide</v>
      </c>
      <c r="B45" s="104">
        <f>'EMFAC2017-EI-2011Class-Statewid'!B286</f>
        <v>2022</v>
      </c>
      <c r="C45" s="104" t="str">
        <f>'EMFAC2017-EI-2011Class-Statewid'!C286</f>
        <v>T7 POLA</v>
      </c>
      <c r="D45" s="104" t="str">
        <f>'EMFAC2017-EI-2011Class-Statewid'!D286</f>
        <v>Aggregated</v>
      </c>
      <c r="E45" s="104" t="str">
        <f>'EMFAC2017-EI-2011Class-Statewid'!E286</f>
        <v>Aggregated</v>
      </c>
      <c r="F45" s="104" t="str">
        <f>'EMFAC2017-EI-2011Class-Statewid'!F286</f>
        <v>DSL</v>
      </c>
      <c r="G45" s="104">
        <f>'EMFAC2017-EI-2011Class-Statewid'!G286</f>
        <v>16986.7244255199</v>
      </c>
      <c r="H45" s="104">
        <f>'EMFAC2017-EI-2011Class-Statewid'!H286</f>
        <v>2206282.8426630702</v>
      </c>
    </row>
    <row r="46" spans="1:8">
      <c r="A46" s="104" t="str">
        <f>'EMFAC2017-EI-2011Class-Statewid'!A287</f>
        <v>Statewide</v>
      </c>
      <c r="B46" s="104">
        <f>'EMFAC2017-EI-2011Class-Statewid'!B287</f>
        <v>2022</v>
      </c>
      <c r="C46" s="104" t="str">
        <f>'EMFAC2017-EI-2011Class-Statewid'!C287</f>
        <v>T7 Public</v>
      </c>
      <c r="D46" s="104" t="str">
        <f>'EMFAC2017-EI-2011Class-Statewid'!D287</f>
        <v>Aggregated</v>
      </c>
      <c r="E46" s="104" t="str">
        <f>'EMFAC2017-EI-2011Class-Statewid'!E287</f>
        <v>Aggregated</v>
      </c>
      <c r="F46" s="104" t="str">
        <f>'EMFAC2017-EI-2011Class-Statewid'!F287</f>
        <v>DSL</v>
      </c>
      <c r="G46" s="104">
        <f>'EMFAC2017-EI-2011Class-Statewid'!G287</f>
        <v>25905.635834253699</v>
      </c>
      <c r="H46" s="104">
        <f>'EMFAC2017-EI-2011Class-Statewid'!H287</f>
        <v>524859.71834974596</v>
      </c>
    </row>
    <row r="47" spans="1:8">
      <c r="A47" s="104" t="str">
        <f>'EMFAC2017-EI-2011Class-Statewid'!A288</f>
        <v>Statewide</v>
      </c>
      <c r="B47" s="104">
        <f>'EMFAC2017-EI-2011Class-Statewid'!B288</f>
        <v>2022</v>
      </c>
      <c r="C47" s="104" t="str">
        <f>'EMFAC2017-EI-2011Class-Statewid'!C288</f>
        <v>T7 Single</v>
      </c>
      <c r="D47" s="104" t="str">
        <f>'EMFAC2017-EI-2011Class-Statewid'!D288</f>
        <v>Aggregated</v>
      </c>
      <c r="E47" s="104" t="str">
        <f>'EMFAC2017-EI-2011Class-Statewid'!E288</f>
        <v>Aggregated</v>
      </c>
      <c r="F47" s="104" t="str">
        <f>'EMFAC2017-EI-2011Class-Statewid'!F288</f>
        <v>DSL</v>
      </c>
      <c r="G47" s="104">
        <f>'EMFAC2017-EI-2011Class-Statewid'!G288</f>
        <v>33089.6103815307</v>
      </c>
      <c r="H47" s="104">
        <f>'EMFAC2017-EI-2011Class-Statewid'!H288</f>
        <v>2242505.6054245098</v>
      </c>
    </row>
    <row r="48" spans="1:8">
      <c r="A48" s="104" t="str">
        <f>'EMFAC2017-EI-2011Class-Statewid'!A289</f>
        <v>Statewide</v>
      </c>
      <c r="B48" s="104">
        <f>'EMFAC2017-EI-2011Class-Statewid'!B289</f>
        <v>2022</v>
      </c>
      <c r="C48" s="104" t="str">
        <f>'EMFAC2017-EI-2011Class-Statewid'!C289</f>
        <v>T7 single construction</v>
      </c>
      <c r="D48" s="104" t="str">
        <f>'EMFAC2017-EI-2011Class-Statewid'!D289</f>
        <v>Aggregated</v>
      </c>
      <c r="E48" s="104" t="str">
        <f>'EMFAC2017-EI-2011Class-Statewid'!E289</f>
        <v>Aggregated</v>
      </c>
      <c r="F48" s="104" t="str">
        <f>'EMFAC2017-EI-2011Class-Statewid'!F289</f>
        <v>DSL</v>
      </c>
      <c r="G48" s="104">
        <f>'EMFAC2017-EI-2011Class-Statewid'!G289</f>
        <v>19958.052064518</v>
      </c>
      <c r="H48" s="104">
        <f>'EMFAC2017-EI-2011Class-Statewid'!H289</f>
        <v>1394200.03749598</v>
      </c>
    </row>
    <row r="49" spans="1:8">
      <c r="A49" s="104" t="str">
        <f>'EMFAC2017-EI-2011Class-Statewid'!A290</f>
        <v>Statewide</v>
      </c>
      <c r="B49" s="104">
        <f>'EMFAC2017-EI-2011Class-Statewid'!B290</f>
        <v>2022</v>
      </c>
      <c r="C49" s="104" t="str">
        <f>'EMFAC2017-EI-2011Class-Statewid'!C290</f>
        <v>T7 SWCV</v>
      </c>
      <c r="D49" s="104" t="str">
        <f>'EMFAC2017-EI-2011Class-Statewid'!D290</f>
        <v>Aggregated</v>
      </c>
      <c r="E49" s="104" t="str">
        <f>'EMFAC2017-EI-2011Class-Statewid'!E290</f>
        <v>Aggregated</v>
      </c>
      <c r="F49" s="104" t="str">
        <f>'EMFAC2017-EI-2011Class-Statewid'!F290</f>
        <v>DSL</v>
      </c>
      <c r="G49" s="104">
        <f>'EMFAC2017-EI-2011Class-Statewid'!G290</f>
        <v>7405.4854528526303</v>
      </c>
      <c r="H49" s="104">
        <f>'EMFAC2017-EI-2011Class-Statewid'!H290</f>
        <v>302333.65614480397</v>
      </c>
    </row>
    <row r="50" spans="1:8">
      <c r="A50" s="104" t="str">
        <f>'EMFAC2017-EI-2011Class-Statewid'!A291</f>
        <v>Statewide</v>
      </c>
      <c r="B50" s="104">
        <f>'EMFAC2017-EI-2011Class-Statewid'!B291</f>
        <v>2022</v>
      </c>
      <c r="C50" s="104" t="str">
        <f>'EMFAC2017-EI-2011Class-Statewid'!C291</f>
        <v>T7 SWCV</v>
      </c>
      <c r="D50" s="104" t="str">
        <f>'EMFAC2017-EI-2011Class-Statewid'!D291</f>
        <v>Aggregated</v>
      </c>
      <c r="E50" s="104" t="str">
        <f>'EMFAC2017-EI-2011Class-Statewid'!E291</f>
        <v>Aggregated</v>
      </c>
      <c r="F50" s="104" t="str">
        <f>'EMFAC2017-EI-2011Class-Statewid'!F291</f>
        <v>NG</v>
      </c>
      <c r="G50" s="104">
        <f>'EMFAC2017-EI-2011Class-Statewid'!G291</f>
        <v>8383.3072152197001</v>
      </c>
      <c r="H50" s="104">
        <f>'EMFAC2017-EI-2011Class-Statewid'!H291</f>
        <v>341495.20003511099</v>
      </c>
    </row>
    <row r="51" spans="1:8">
      <c r="A51" s="104" t="str">
        <f>'EMFAC2017-EI-2011Class-Statewid'!A292</f>
        <v>Statewide</v>
      </c>
      <c r="B51" s="104">
        <f>'EMFAC2017-EI-2011Class-Statewid'!B292</f>
        <v>2022</v>
      </c>
      <c r="C51" s="104" t="str">
        <f>'EMFAC2017-EI-2011Class-Statewid'!C292</f>
        <v>T7 tractor</v>
      </c>
      <c r="D51" s="104" t="str">
        <f>'EMFAC2017-EI-2011Class-Statewid'!D292</f>
        <v>Aggregated</v>
      </c>
      <c r="E51" s="104" t="str">
        <f>'EMFAC2017-EI-2011Class-Statewid'!E292</f>
        <v>Aggregated</v>
      </c>
      <c r="F51" s="104" t="str">
        <f>'EMFAC2017-EI-2011Class-Statewid'!F292</f>
        <v>DSL</v>
      </c>
      <c r="G51" s="104">
        <f>'EMFAC2017-EI-2011Class-Statewid'!G292</f>
        <v>72571.519580599095</v>
      </c>
      <c r="H51" s="104">
        <f>'EMFAC2017-EI-2011Class-Statewid'!H292</f>
        <v>9825651.7275081594</v>
      </c>
    </row>
    <row r="52" spans="1:8">
      <c r="A52" s="104" t="str">
        <f>'EMFAC2017-EI-2011Class-Statewid'!A293</f>
        <v>Statewide</v>
      </c>
      <c r="B52" s="104">
        <f>'EMFAC2017-EI-2011Class-Statewid'!B293</f>
        <v>2022</v>
      </c>
      <c r="C52" s="104" t="str">
        <f>'EMFAC2017-EI-2011Class-Statewid'!C293</f>
        <v>T7 tractor construction</v>
      </c>
      <c r="D52" s="104" t="str">
        <f>'EMFAC2017-EI-2011Class-Statewid'!D293</f>
        <v>Aggregated</v>
      </c>
      <c r="E52" s="104" t="str">
        <f>'EMFAC2017-EI-2011Class-Statewid'!E293</f>
        <v>Aggregated</v>
      </c>
      <c r="F52" s="104" t="str">
        <f>'EMFAC2017-EI-2011Class-Statewid'!F293</f>
        <v>DSL</v>
      </c>
      <c r="G52" s="104">
        <f>'EMFAC2017-EI-2011Class-Statewid'!G293</f>
        <v>16672.226659110602</v>
      </c>
      <c r="H52" s="104">
        <f>'EMFAC2017-EI-2011Class-Statewid'!H293</f>
        <v>1150092.2844221999</v>
      </c>
    </row>
    <row r="53" spans="1:8">
      <c r="A53" s="104" t="str">
        <f>'EMFAC2017-EI-2011Class-Statewid'!A294</f>
        <v>Statewide</v>
      </c>
      <c r="B53" s="104">
        <f>'EMFAC2017-EI-2011Class-Statewid'!B294</f>
        <v>2022</v>
      </c>
      <c r="C53" s="104" t="str">
        <f>'EMFAC2017-EI-2011Class-Statewid'!C294</f>
        <v>T7 utility</v>
      </c>
      <c r="D53" s="104" t="str">
        <f>'EMFAC2017-EI-2011Class-Statewid'!D294</f>
        <v>Aggregated</v>
      </c>
      <c r="E53" s="104" t="str">
        <f>'EMFAC2017-EI-2011Class-Statewid'!E294</f>
        <v>Aggregated</v>
      </c>
      <c r="F53" s="104" t="str">
        <f>'EMFAC2017-EI-2011Class-Statewid'!F294</f>
        <v>DSL</v>
      </c>
      <c r="G53" s="104">
        <f>'EMFAC2017-EI-2011Class-Statewid'!G294</f>
        <v>1603.5738733069099</v>
      </c>
      <c r="H53" s="104">
        <f>'EMFAC2017-EI-2011Class-Statewid'!H294</f>
        <v>32557.837827765099</v>
      </c>
    </row>
    <row r="54" spans="1:8">
      <c r="A54" s="104" t="str">
        <f>'EMFAC2017-EI-2011Class-Statewid'!A295</f>
        <v>Statewide</v>
      </c>
      <c r="B54" s="104">
        <f>'EMFAC2017-EI-2011Class-Statewid'!B295</f>
        <v>2022</v>
      </c>
      <c r="C54" s="104" t="str">
        <f>'EMFAC2017-EI-2011Class-Statewid'!C295</f>
        <v>T7IS</v>
      </c>
      <c r="D54" s="104" t="str">
        <f>'EMFAC2017-EI-2011Class-Statewid'!D295</f>
        <v>Aggregated</v>
      </c>
      <c r="E54" s="104" t="str">
        <f>'EMFAC2017-EI-2011Class-Statewid'!E295</f>
        <v>Aggregated</v>
      </c>
      <c r="F54" s="104" t="str">
        <f>'EMFAC2017-EI-2011Class-Statewid'!F295</f>
        <v>GAS</v>
      </c>
      <c r="G54" s="104">
        <f>'EMFAC2017-EI-2011Class-Statewid'!G295</f>
        <v>170.04768987806401</v>
      </c>
      <c r="H54" s="104">
        <f>'EMFAC2017-EI-2011Class-Statewid'!H295</f>
        <v>17837.005674988999</v>
      </c>
    </row>
    <row r="55" spans="1:8">
      <c r="A55" s="104" t="str">
        <f>'EMFAC2017-EI-2011Class-Statewid'!A296</f>
        <v>Statewide</v>
      </c>
      <c r="B55" s="104">
        <f>'EMFAC2017-EI-2011Class-Statewid'!B296</f>
        <v>2022</v>
      </c>
      <c r="C55" s="104" t="str">
        <f>'EMFAC2017-EI-2011Class-Statewid'!C296</f>
        <v>UBUS</v>
      </c>
      <c r="D55" s="104" t="str">
        <f>'EMFAC2017-EI-2011Class-Statewid'!D296</f>
        <v>Aggregated</v>
      </c>
      <c r="E55" s="104" t="str">
        <f>'EMFAC2017-EI-2011Class-Statewid'!E296</f>
        <v>Aggregated</v>
      </c>
      <c r="F55" s="104" t="str">
        <f>'EMFAC2017-EI-2011Class-Statewid'!F296</f>
        <v>GAS</v>
      </c>
      <c r="G55" s="104">
        <f>'EMFAC2017-EI-2011Class-Statewid'!G296</f>
        <v>2567.3972684812502</v>
      </c>
      <c r="H55" s="104">
        <f>'EMFAC2017-EI-2011Class-Statewid'!H296</f>
        <v>234605.16996160001</v>
      </c>
    </row>
    <row r="56" spans="1:8">
      <c r="A56" s="104" t="str">
        <f>'EMFAC2017-EI-2011Class-Statewid'!A297</f>
        <v>Statewide</v>
      </c>
      <c r="B56" s="104">
        <f>'EMFAC2017-EI-2011Class-Statewid'!B297</f>
        <v>2022</v>
      </c>
      <c r="C56" s="104" t="str">
        <f>'EMFAC2017-EI-2011Class-Statewid'!C297</f>
        <v>UBUS</v>
      </c>
      <c r="D56" s="104" t="str">
        <f>'EMFAC2017-EI-2011Class-Statewid'!D297</f>
        <v>Aggregated</v>
      </c>
      <c r="E56" s="104" t="str">
        <f>'EMFAC2017-EI-2011Class-Statewid'!E297</f>
        <v>Aggregated</v>
      </c>
      <c r="F56" s="104" t="str">
        <f>'EMFAC2017-EI-2011Class-Statewid'!F297</f>
        <v>DSL</v>
      </c>
      <c r="G56" s="104">
        <f>'EMFAC2017-EI-2011Class-Statewid'!G297</f>
        <v>3167.6208305843002</v>
      </c>
      <c r="H56" s="104">
        <f>'EMFAC2017-EI-2011Class-Statewid'!H297</f>
        <v>318596.84089937701</v>
      </c>
    </row>
    <row r="57" spans="1:8">
      <c r="A57" s="104" t="str">
        <f>'EMFAC2017-EI-2011Class-Statewid'!A298</f>
        <v>Statewide</v>
      </c>
      <c r="B57" s="104">
        <f>'EMFAC2017-EI-2011Class-Statewid'!B298</f>
        <v>2022</v>
      </c>
      <c r="C57" s="104" t="str">
        <f>'EMFAC2017-EI-2011Class-Statewid'!C298</f>
        <v>UBUS</v>
      </c>
      <c r="D57" s="104" t="str">
        <f>'EMFAC2017-EI-2011Class-Statewid'!D298</f>
        <v>Aggregated</v>
      </c>
      <c r="E57" s="104" t="str">
        <f>'EMFAC2017-EI-2011Class-Statewid'!E298</f>
        <v>Aggregated</v>
      </c>
      <c r="F57" s="104" t="str">
        <f>'EMFAC2017-EI-2011Class-Statewid'!F298</f>
        <v>ELEC</v>
      </c>
      <c r="G57" s="104">
        <f>'EMFAC2017-EI-2011Class-Statewid'!G298</f>
        <v>35.051188885297996</v>
      </c>
      <c r="H57" s="104">
        <f>'EMFAC2017-EI-2011Class-Statewid'!H298</f>
        <v>2737.9449145314302</v>
      </c>
    </row>
    <row r="58" spans="1:8">
      <c r="A58" s="104" t="str">
        <f>'EMFAC2017-EI-2011Class-Statewid'!A299</f>
        <v>Statewide</v>
      </c>
      <c r="B58" s="104">
        <f>'EMFAC2017-EI-2011Class-Statewid'!B299</f>
        <v>2022</v>
      </c>
      <c r="C58" s="104" t="str">
        <f>'EMFAC2017-EI-2011Class-Statewid'!C299</f>
        <v>UBUS</v>
      </c>
      <c r="D58" s="104" t="str">
        <f>'EMFAC2017-EI-2011Class-Statewid'!D299</f>
        <v>Aggregated</v>
      </c>
      <c r="E58" s="104" t="str">
        <f>'EMFAC2017-EI-2011Class-Statewid'!E299</f>
        <v>Aggregated</v>
      </c>
      <c r="F58" s="104" t="str">
        <f>'EMFAC2017-EI-2011Class-Statewid'!F299</f>
        <v>NG</v>
      </c>
      <c r="G58" s="104">
        <f>'EMFAC2017-EI-2011Class-Statewid'!G299</f>
        <v>8652.1190822913904</v>
      </c>
      <c r="H58" s="104">
        <f>'EMFAC2017-EI-2011Class-Statewid'!H299</f>
        <v>939156.12705692695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24"/>
  <sheetViews>
    <sheetView topLeftCell="H1" workbookViewId="0">
      <selection activeCell="B2" sqref="B2:AI7"/>
    </sheetView>
  </sheetViews>
  <sheetFormatPr defaultRowHeight="15"/>
  <sheetData>
    <row r="1" spans="1:3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601</v>
      </c>
      <c r="B2" s="71">
        <f>'Updated time series to 2050'!B7</f>
        <v>1</v>
      </c>
      <c r="C2" s="71">
        <f>'Updated time series to 2050'!C7</f>
        <v>0.99731379316047153</v>
      </c>
      <c r="D2" s="71">
        <f>'Updated time series to 2050'!D7</f>
        <v>0.99480965375471375</v>
      </c>
      <c r="E2" s="71">
        <f>'Updated time series to 2050'!E7</f>
        <v>0.99363062029130378</v>
      </c>
      <c r="F2" s="71">
        <f>'Updated time series to 2050'!F7</f>
        <v>0.99407407900716394</v>
      </c>
      <c r="G2" s="71">
        <f>'Updated time series to 2050'!G7</f>
        <v>0.99426321809054086</v>
      </c>
      <c r="H2" s="71">
        <f>'Updated time series to 2050'!H7</f>
        <v>0.99492751623165621</v>
      </c>
      <c r="I2" s="71">
        <f>'Updated time series to 2050'!I7</f>
        <v>0.99621231895508999</v>
      </c>
      <c r="J2" s="71">
        <f>'Updated time series to 2050'!J7</f>
        <v>0.99671987955380958</v>
      </c>
      <c r="K2" s="71">
        <f>'Updated time series to 2050'!K7</f>
        <v>0.99816708062069781</v>
      </c>
      <c r="L2" s="71">
        <f>'Updated time series to 2050'!L7</f>
        <v>1.0011594461127167</v>
      </c>
      <c r="M2" s="71">
        <f>'Updated time series to 2050'!M7</f>
        <v>1.0034836804220486</v>
      </c>
      <c r="N2" s="71">
        <f>'Updated time series to 2050'!N7</f>
        <v>1.006619313129143</v>
      </c>
      <c r="O2" s="71">
        <f>'Updated time series to 2050'!O7</f>
        <v>1.0103281346880559</v>
      </c>
      <c r="P2" s="71">
        <f>'Updated time series to 2050'!P7</f>
        <v>1.0162532791240135</v>
      </c>
      <c r="Q2" s="71">
        <f>'Updated time series to 2050'!Q7</f>
        <v>1.0236442201147491</v>
      </c>
      <c r="R2" s="71">
        <f>'Updated time series to 2050'!R7</f>
        <v>1.0321295244975435</v>
      </c>
      <c r="S2" s="71">
        <f>'Updated time series to 2050'!S7</f>
        <v>1.0414386997724183</v>
      </c>
      <c r="T2" s="71">
        <f>'Updated time series to 2050'!T7</f>
        <v>1.0515725753453384</v>
      </c>
      <c r="U2" s="71">
        <f>'Updated time series to 2050'!U7</f>
        <v>1.0624658566779468</v>
      </c>
      <c r="V2" s="71">
        <f>'Updated time series to 2050'!V7</f>
        <v>1.0738886304416801</v>
      </c>
      <c r="W2" s="71">
        <f>'Updated time series to 2050'!W7</f>
        <v>1.0857723895783957</v>
      </c>
      <c r="X2" s="71">
        <f>'Updated time series to 2050'!X7</f>
        <v>1.0981010358356478</v>
      </c>
      <c r="Y2" s="71">
        <f>'Updated time series to 2050'!Y7</f>
        <v>1.1107958971764595</v>
      </c>
      <c r="Z2" s="71">
        <f>'Updated time series to 2050'!Z7</f>
        <v>1.1193324008079746</v>
      </c>
      <c r="AA2" s="71">
        <f>'Updated time series to 2050'!AA7</f>
        <v>1.1281484615721749</v>
      </c>
      <c r="AB2" s="71">
        <f>'Updated time series to 2050'!AB7</f>
        <v>1.1373407674915899</v>
      </c>
      <c r="AC2" s="71">
        <f>'Updated time series to 2050'!AC7</f>
        <v>1.1463255901616445</v>
      </c>
      <c r="AD2" s="71">
        <f>'Updated time series to 2050'!AD7</f>
        <v>1.1554405980468916</v>
      </c>
      <c r="AE2" s="71">
        <f>'Updated time series to 2050'!AE7</f>
        <v>1.1645587171277645</v>
      </c>
      <c r="AF2" s="71">
        <f>'Updated time series to 2050'!AF7</f>
        <v>1.1739117138745552</v>
      </c>
      <c r="AG2" s="71">
        <f>'Updated time series to 2050'!AG7</f>
        <v>1.1832022873621137</v>
      </c>
      <c r="AH2" s="71">
        <f>'Updated time series to 2050'!AH7</f>
        <v>1.1926351975118015</v>
      </c>
      <c r="AI2" s="71">
        <f>'Updated time series to 2050'!AI7</f>
        <v>1.2023812546688288</v>
      </c>
    </row>
    <row r="3" spans="1:35">
      <c r="A3" t="s">
        <v>394</v>
      </c>
      <c r="B3" s="71">
        <f>'Updated time series to 2050'!B8</f>
        <v>1</v>
      </c>
      <c r="C3" s="71">
        <f>'Updated time series to 2050'!C8</f>
        <v>1.0313226810165232</v>
      </c>
      <c r="D3" s="71">
        <f>'Updated time series to 2050'!D8</f>
        <v>1.060569013799125</v>
      </c>
      <c r="E3" s="71">
        <f>'Updated time series to 2050'!E8</f>
        <v>1.083454557581329</v>
      </c>
      <c r="F3" s="71">
        <f>'Updated time series to 2050'!F8</f>
        <v>1.108309648473575</v>
      </c>
      <c r="G3" s="71">
        <f>'Updated time series to 2050'!G8</f>
        <v>1.1317378396794511</v>
      </c>
      <c r="H3" s="71">
        <f>'Updated time series to 2050'!H8</f>
        <v>1.1553261975942573</v>
      </c>
      <c r="I3" s="71">
        <f>'Updated time series to 2050'!I8</f>
        <v>1.1800634453964751</v>
      </c>
      <c r="J3" s="71">
        <f>'Updated time series to 2050'!J8</f>
        <v>1.2010487624050523</v>
      </c>
      <c r="K3" s="71">
        <f>'Updated time series to 2050'!K8</f>
        <v>1.222632970823484</v>
      </c>
      <c r="L3" s="71">
        <f>'Updated time series to 2050'!L8</f>
        <v>1.246652825194877</v>
      </c>
      <c r="M3" s="71">
        <f>'Updated time series to 2050'!M8</f>
        <v>1.2651522715322301</v>
      </c>
      <c r="N3" s="71">
        <f>'Updated time series to 2050'!N8</f>
        <v>1.2836386578045245</v>
      </c>
      <c r="O3" s="71">
        <f>'Updated time series to 2050'!O8</f>
        <v>1.3021223176394769</v>
      </c>
      <c r="P3" s="71">
        <f>'Updated time series to 2050'!P8</f>
        <v>1.3302095409935422</v>
      </c>
      <c r="Q3" s="71">
        <f>'Updated time series to 2050'!Q8</f>
        <v>1.3585507598348279</v>
      </c>
      <c r="R3" s="71">
        <f>'Updated time series to 2050'!R8</f>
        <v>1.3871474045418704</v>
      </c>
      <c r="S3" s="71">
        <f>'Updated time series to 2050'!S8</f>
        <v>1.4159991595585277</v>
      </c>
      <c r="T3" s="71">
        <f>'Updated time series to 2050'!T8</f>
        <v>1.4451054290254011</v>
      </c>
      <c r="U3" s="71">
        <f>'Updated time series to 2050'!U8</f>
        <v>1.4751448542883621</v>
      </c>
      <c r="V3" s="71">
        <f>'Updated time series to 2050'!V8</f>
        <v>1.505448109393078</v>
      </c>
      <c r="W3" s="71">
        <f>'Updated time series to 2050'!W8</f>
        <v>1.5360147104567439</v>
      </c>
      <c r="X3" s="71">
        <f>'Updated time series to 2050'!X8</f>
        <v>1.5668460622576783</v>
      </c>
      <c r="Y3" s="71">
        <f>'Updated time series to 2050'!Y8</f>
        <v>1.597943470492966</v>
      </c>
      <c r="Z3" s="71">
        <f>'Updated time series to 2050'!Z8</f>
        <v>1.6183637807800864</v>
      </c>
      <c r="AA3" s="71">
        <f>'Updated time series to 2050'!AA8</f>
        <v>1.6399654951217946</v>
      </c>
      <c r="AB3" s="71">
        <f>'Updated time series to 2050'!AB8</f>
        <v>1.6615897320131259</v>
      </c>
      <c r="AC3" s="71">
        <f>'Updated time series to 2050'!AC8</f>
        <v>1.6832374824070613</v>
      </c>
      <c r="AD3" s="71">
        <f>'Updated time series to 2050'!AD8</f>
        <v>1.7049071750912981</v>
      </c>
      <c r="AE3" s="71">
        <f>'Updated time series to 2050'!AE8</f>
        <v>1.7266018584148006</v>
      </c>
      <c r="AF3" s="71">
        <f>'Updated time series to 2050'!AF8</f>
        <v>1.7483222587783771</v>
      </c>
      <c r="AG3" s="71">
        <f>'Updated time series to 2050'!AG8</f>
        <v>1.770063997457423</v>
      </c>
      <c r="AH3" s="71">
        <f>'Updated time series to 2050'!AH8</f>
        <v>1.7918321297084034</v>
      </c>
      <c r="AI3" s="71">
        <f>'Updated time series to 2050'!AI8</f>
        <v>1.8136237345736288</v>
      </c>
    </row>
    <row r="4" spans="1:35">
      <c r="A4" t="s">
        <v>393</v>
      </c>
      <c r="B4" s="71">
        <f>'BCDT-frgt-Scoping Plan'!B11</f>
        <v>1</v>
      </c>
      <c r="C4" s="71">
        <f>'BCDT-frgt-Scoping Plan'!C11</f>
        <v>1.0182106543787481</v>
      </c>
      <c r="D4" s="71">
        <f>'BCDT-frgt-Scoping Plan'!D11</f>
        <v>1.0373763437197536</v>
      </c>
      <c r="E4" s="71">
        <f>'BCDT-frgt-Scoping Plan'!E11</f>
        <v>1.0342315162435147</v>
      </c>
      <c r="F4" s="71">
        <f>'BCDT-frgt-Scoping Plan'!F11</f>
        <v>1.0309267470027397</v>
      </c>
      <c r="G4" s="71">
        <f>'BCDT-frgt-Scoping Plan'!G11</f>
        <v>1.0273616035898798</v>
      </c>
      <c r="H4" s="71">
        <f>'BCDT-frgt-Scoping Plan'!H11</f>
        <v>1.0234095274623809</v>
      </c>
      <c r="I4" s="71">
        <f>'BCDT-frgt-Scoping Plan'!I11</f>
        <v>1.0189659002659903</v>
      </c>
      <c r="J4" s="71">
        <f>'BCDT-frgt-Scoping Plan'!J11</f>
        <v>1.0138713492710678</v>
      </c>
      <c r="K4" s="71">
        <f>'BCDT-frgt-Scoping Plan'!K11</f>
        <v>1.0079944418382969</v>
      </c>
      <c r="L4" s="71">
        <f>'BCDT-frgt-Scoping Plan'!L11</f>
        <v>1.0013370544714355</v>
      </c>
      <c r="M4" s="71">
        <f>'BCDT-frgt-Scoping Plan'!M11</f>
        <v>0.99366436888464604</v>
      </c>
      <c r="N4" s="71">
        <f>'BCDT-frgt-Scoping Plan'!N11</f>
        <v>0.98459926489507865</v>
      </c>
      <c r="O4" s="71">
        <f>'BCDT-frgt-Scoping Plan'!O11</f>
        <v>0.97430439776968014</v>
      </c>
      <c r="P4" s="71">
        <f>'BCDT-frgt-Scoping Plan'!P11</f>
        <v>0.96132537381410621</v>
      </c>
      <c r="Q4" s="71">
        <f>'BCDT-frgt-Scoping Plan'!Q11</f>
        <v>0.94770417981027022</v>
      </c>
      <c r="R4" s="71">
        <f>'BCDT-frgt-Scoping Plan'!R11</f>
        <v>0.93327692856482758</v>
      </c>
      <c r="S4" s="71">
        <f>'BCDT-frgt-Scoping Plan'!S11</f>
        <v>0.91734014503106742</v>
      </c>
      <c r="T4" s="71">
        <f>'BCDT-frgt-Scoping Plan'!T11</f>
        <v>0.90094016276637989</v>
      </c>
      <c r="U4" s="71">
        <f>'BCDT-frgt-Scoping Plan'!U11</f>
        <v>0.88507128468207807</v>
      </c>
      <c r="V4" s="71">
        <f>'BCDT-frgt-Scoping Plan'!V11</f>
        <v>0.86820108439598365</v>
      </c>
      <c r="W4" s="71">
        <f>'BCDT-frgt-Scoping Plan'!W11</f>
        <v>0.85028483588076909</v>
      </c>
      <c r="X4" s="71">
        <f>'BCDT-frgt-Scoping Plan'!X11</f>
        <v>0.83113149138953635</v>
      </c>
      <c r="Y4" s="71">
        <f>'BCDT-frgt-Scoping Plan'!Y11</f>
        <v>0.81068548579576305</v>
      </c>
      <c r="Z4" s="71">
        <f>'BCDT-frgt-Scoping Plan'!Z11</f>
        <v>0.78910932236537945</v>
      </c>
      <c r="AA4" s="71">
        <f>'BCDT-frgt-Scoping Plan'!AA11</f>
        <v>0.76635270162839841</v>
      </c>
      <c r="AB4" s="71">
        <f>'BCDT-frgt-Scoping Plan'!AB11</f>
        <v>0.74241515668474778</v>
      </c>
      <c r="AC4" s="71">
        <f>'BCDT-frgt-Scoping Plan'!AC11</f>
        <v>0.71729804890489424</v>
      </c>
      <c r="AD4" s="71">
        <f>'BCDT-frgt-Scoping Plan'!AD11</f>
        <v>0.69098473897611978</v>
      </c>
      <c r="AE4" s="71">
        <f>'BCDT-frgt-Scoping Plan'!AE11</f>
        <v>0.66345986278488478</v>
      </c>
      <c r="AF4" s="71">
        <f>'BCDT-frgt-Scoping Plan'!AF11</f>
        <v>0.634744518701708</v>
      </c>
      <c r="AG4" s="71">
        <f>'BCDT-frgt-Scoping Plan'!AG11</f>
        <v>0.60485372326997289</v>
      </c>
      <c r="AH4" s="71">
        <f>'BCDT-frgt-Scoping Plan'!AH11</f>
        <v>0.57378204684463752</v>
      </c>
      <c r="AI4" s="71">
        <f>'BCDT-frgt-Scoping Plan'!AI11</f>
        <v>0.54148337534170077</v>
      </c>
    </row>
    <row r="5" spans="1:35">
      <c r="A5" t="s">
        <v>602</v>
      </c>
      <c r="B5" s="71">
        <f>'BCDT-frgt-Scoping Plan'!B12</f>
        <v>1</v>
      </c>
      <c r="C5" s="71">
        <f>'BCDT-frgt-Scoping Plan'!C12</f>
        <v>1.0305160244868619</v>
      </c>
      <c r="D5" s="71">
        <f>'BCDT-frgt-Scoping Plan'!D12</f>
        <v>1.0643768974378625</v>
      </c>
      <c r="E5" s="71">
        <f>'BCDT-frgt-Scoping Plan'!E12</f>
        <v>1.0773528152433731</v>
      </c>
      <c r="F5" s="71">
        <f>'BCDT-frgt-Scoping Plan'!F12</f>
        <v>1.0945215588168098</v>
      </c>
      <c r="G5" s="71">
        <f>'BCDT-frgt-Scoping Plan'!G12</f>
        <v>1.1092084616851765</v>
      </c>
      <c r="H5" s="71">
        <f>'BCDT-frgt-Scoping Plan'!H12</f>
        <v>1.1250101278867162</v>
      </c>
      <c r="I5" s="71">
        <f>'BCDT-frgt-Scoping Plan'!I12</f>
        <v>1.1401427132677138</v>
      </c>
      <c r="J5" s="71">
        <f>'BCDT-frgt-Scoping Plan'!J12</f>
        <v>1.1556722329280877</v>
      </c>
      <c r="K5" s="71">
        <f>'BCDT-frgt-Scoping Plan'!K12</f>
        <v>1.1699289951915708</v>
      </c>
      <c r="L5" s="71">
        <f>'BCDT-frgt-Scoping Plan'!L12</f>
        <v>1.1828951231960123</v>
      </c>
      <c r="M5" s="71">
        <f>'BCDT-frgt-Scoping Plan'!M12</f>
        <v>1.1953793780608584</v>
      </c>
      <c r="N5" s="71">
        <f>'BCDT-frgt-Scoping Plan'!N12</f>
        <v>1.2062448541851256</v>
      </c>
      <c r="O5" s="71">
        <f>'BCDT-frgt-Scoping Plan'!O12</f>
        <v>1.2160384889759104</v>
      </c>
      <c r="P5" s="71">
        <f>'BCDT-frgt-Scoping Plan'!P12</f>
        <v>1.223897933935242</v>
      </c>
      <c r="Q5" s="71">
        <f>'BCDT-frgt-Scoping Plan'!Q12</f>
        <v>1.2298118756390071</v>
      </c>
      <c r="R5" s="71">
        <f>'BCDT-frgt-Scoping Plan'!R12</f>
        <v>1.2339941792659754</v>
      </c>
      <c r="S5" s="71">
        <f>'BCDT-frgt-Scoping Plan'!S12</f>
        <v>1.2359802794570209</v>
      </c>
      <c r="T5" s="71">
        <f>'BCDT-frgt-Scoping Plan'!T12</f>
        <v>1.2357645151709742</v>
      </c>
      <c r="U5" s="71">
        <f>'BCDT-frgt-Scoping Plan'!U12</f>
        <v>1.2353901267230214</v>
      </c>
      <c r="V5" s="71">
        <f>'BCDT-frgt-Scoping Plan'!V12</f>
        <v>1.2341741340457844</v>
      </c>
      <c r="W5" s="71">
        <f>'BCDT-frgt-Scoping Plan'!W12</f>
        <v>1.2321152990833852</v>
      </c>
      <c r="X5" s="71">
        <f>'BCDT-frgt-Scoping Plan'!X12</f>
        <v>1.2292123837799414</v>
      </c>
      <c r="Y5" s="71">
        <f>'BCDT-frgt-Scoping Plan'!Y12</f>
        <v>1.2254641500795751</v>
      </c>
      <c r="Z5" s="71">
        <f>'BCDT-frgt-Scoping Plan'!Z12</f>
        <v>1.2208693599264022</v>
      </c>
      <c r="AA5" s="71">
        <f>'BCDT-frgt-Scoping Plan'!AA12</f>
        <v>1.2154267752645465</v>
      </c>
      <c r="AB5" s="71">
        <f>'BCDT-frgt-Scoping Plan'!AB12</f>
        <v>1.2091351580381238</v>
      </c>
      <c r="AC5" s="71">
        <f>'BCDT-frgt-Scoping Plan'!AC12</f>
        <v>1.2019932701912579</v>
      </c>
      <c r="AD5" s="71">
        <f>'BCDT-frgt-Scoping Plan'!AD12</f>
        <v>1.193999873668065</v>
      </c>
      <c r="AE5" s="71">
        <f>'BCDT-frgt-Scoping Plan'!AE12</f>
        <v>1.1851537304126689</v>
      </c>
      <c r="AF5" s="71">
        <f>'BCDT-frgt-Scoping Plan'!AF12</f>
        <v>1.1754536023691851</v>
      </c>
      <c r="AG5" s="71">
        <f>'BCDT-frgt-Scoping Plan'!AG12</f>
        <v>1.1648982514817339</v>
      </c>
      <c r="AH5" s="71">
        <f>'BCDT-frgt-Scoping Plan'!AH12</f>
        <v>1.1534864396944366</v>
      </c>
      <c r="AI5" s="71">
        <f>'BCDT-frgt-Scoping Plan'!AI12</f>
        <v>1.1412169289514142</v>
      </c>
    </row>
    <row r="6" spans="1:35">
      <c r="A6" t="s">
        <v>603</v>
      </c>
      <c r="B6" s="71">
        <f>'BCDT-frgt-Scoping Plan'!B13</f>
        <v>1</v>
      </c>
      <c r="C6" s="71">
        <f>'BCDT-frgt-Scoping Plan'!C13</f>
        <v>1.0515876554307446</v>
      </c>
      <c r="D6" s="71">
        <f>'BCDT-frgt-Scoping Plan'!D13</f>
        <v>1.1033963096208563</v>
      </c>
      <c r="E6" s="71">
        <f>'BCDT-frgt-Scoping Plan'!E13</f>
        <v>1.1557366424087396</v>
      </c>
      <c r="F6" s="71">
        <f>'BCDT-frgt-Scoping Plan'!F13</f>
        <v>1.1961732166488286</v>
      </c>
      <c r="G6" s="71">
        <f>'BCDT-frgt-Scoping Plan'!G13</f>
        <v>1.2361286067070691</v>
      </c>
      <c r="H6" s="71">
        <f>'BCDT-frgt-Scoping Plan'!H13</f>
        <v>1.2751655917257352</v>
      </c>
      <c r="I6" s="71">
        <f>'BCDT-frgt-Scoping Plan'!I13</f>
        <v>1.3132806958299204</v>
      </c>
      <c r="J6" s="71">
        <f>'BCDT-frgt-Scoping Plan'!J13</f>
        <v>1.3562356532270561</v>
      </c>
      <c r="K6" s="71">
        <f>'BCDT-frgt-Scoping Plan'!K13</f>
        <v>1.3975822069367914</v>
      </c>
      <c r="L6" s="71">
        <f>'BCDT-frgt-Scoping Plan'!L13</f>
        <v>1.4402922809536929</v>
      </c>
      <c r="M6" s="71">
        <f>'BCDT-frgt-Scoping Plan'!M13</f>
        <v>1.481070620106071</v>
      </c>
      <c r="N6" s="71">
        <f>'BCDT-frgt-Scoping Plan'!N13</f>
        <v>1.5201547251738567</v>
      </c>
      <c r="O6" s="71">
        <f>'BCDT-frgt-Scoping Plan'!O13</f>
        <v>1.5575610508615458</v>
      </c>
      <c r="P6" s="71">
        <f>'BCDT-frgt-Scoping Plan'!P13</f>
        <v>1.5933058781588272</v>
      </c>
      <c r="Q6" s="71">
        <f>'BCDT-frgt-Scoping Plan'!Q13</f>
        <v>1.6350270714263291</v>
      </c>
      <c r="R6" s="71">
        <f>'BCDT-frgt-Scoping Plan'!R13</f>
        <v>1.6741323001346107</v>
      </c>
      <c r="S6" s="71">
        <f>'BCDT-frgt-Scoping Plan'!S13</f>
        <v>1.7106686629459564</v>
      </c>
      <c r="T6" s="71">
        <f>'BCDT-frgt-Scoping Plan'!T13</f>
        <v>1.7446830913347222</v>
      </c>
      <c r="U6" s="71">
        <f>'BCDT-frgt-Scoping Plan'!U13</f>
        <v>1.7762223495873048</v>
      </c>
      <c r="V6" s="71">
        <f>'BCDT-frgt-Scoping Plan'!V13</f>
        <v>1.811201580577418</v>
      </c>
      <c r="W6" s="71">
        <f>'BCDT-frgt-Scoping Plan'!W13</f>
        <v>1.8428129729436802</v>
      </c>
      <c r="X6" s="71">
        <f>'BCDT-frgt-Scoping Plan'!X13</f>
        <v>1.871136789058151</v>
      </c>
      <c r="Y6" s="71">
        <f>'BCDT-frgt-Scoping Plan'!Y13</f>
        <v>1.8962531241049378</v>
      </c>
      <c r="Z6" s="71">
        <f>'BCDT-frgt-Scoping Plan'!Z13</f>
        <v>1.9182419060802109</v>
      </c>
      <c r="AA6" s="71">
        <f>'BCDT-frgt-Scoping Plan'!AA13</f>
        <v>1.9447221321159807</v>
      </c>
      <c r="AB6" s="71">
        <f>'BCDT-frgt-Scoping Plan'!AB13</f>
        <v>1.9663638316515009</v>
      </c>
      <c r="AC6" s="71">
        <f>'BCDT-frgt-Scoping Plan'!AC13</f>
        <v>1.9833195343719168</v>
      </c>
      <c r="AD6" s="71">
        <f>'BCDT-frgt-Scoping Plan'!AD13</f>
        <v>1.9957416027744233</v>
      </c>
      <c r="AE6" s="71">
        <f>'BCDT-frgt-Scoping Plan'!AE13</f>
        <v>2.0037822321682759</v>
      </c>
      <c r="AF6" s="71">
        <f>'BCDT-frgt-Scoping Plan'!AF13</f>
        <v>2.0075934506747837</v>
      </c>
      <c r="AG6" s="71">
        <f>'BCDT-frgt-Scoping Plan'!AG13</f>
        <v>2.0073271192273054</v>
      </c>
      <c r="AH6" s="71">
        <f>'BCDT-frgt-Scoping Plan'!AH13</f>
        <v>2.0031349315712599</v>
      </c>
      <c r="AI6" s="71">
        <f>'BCDT-frgt-Scoping Plan'!AI13</f>
        <v>1.9951684142641235</v>
      </c>
    </row>
    <row r="7" spans="1:35">
      <c r="A7" t="s">
        <v>604</v>
      </c>
      <c r="B7" s="71">
        <f>'BCDT-frgt-Scoping Plan'!B14</f>
        <v>1</v>
      </c>
      <c r="C7" s="71">
        <f>'BCDT-frgt-Scoping Plan'!C14</f>
        <v>1</v>
      </c>
      <c r="D7" s="71">
        <f>'BCDT-frgt-Scoping Plan'!D14</f>
        <v>1</v>
      </c>
      <c r="E7" s="71">
        <f>'BCDT-frgt-Scoping Plan'!E14</f>
        <v>1</v>
      </c>
      <c r="F7" s="71">
        <f>'BCDT-frgt-Scoping Plan'!F14</f>
        <v>1</v>
      </c>
      <c r="G7" s="71">
        <f>'BCDT-frgt-Scoping Plan'!G14</f>
        <v>1</v>
      </c>
      <c r="H7" s="71">
        <f>'BCDT-frgt-Scoping Plan'!H14</f>
        <v>1</v>
      </c>
      <c r="I7" s="71">
        <f>'BCDT-frgt-Scoping Plan'!I14</f>
        <v>1</v>
      </c>
      <c r="J7" s="71">
        <f>'BCDT-frgt-Scoping Plan'!J14</f>
        <v>1</v>
      </c>
      <c r="K7" s="71">
        <f>'BCDT-frgt-Scoping Plan'!K14</f>
        <v>1</v>
      </c>
      <c r="L7" s="71">
        <f>'BCDT-frgt-Scoping Plan'!L14</f>
        <v>1</v>
      </c>
      <c r="M7" s="71">
        <f>'BCDT-frgt-Scoping Plan'!M14</f>
        <v>1</v>
      </c>
      <c r="N7" s="71">
        <f>'BCDT-frgt-Scoping Plan'!N14</f>
        <v>1</v>
      </c>
      <c r="O7" s="71">
        <f>'BCDT-frgt-Scoping Plan'!O14</f>
        <v>1</v>
      </c>
      <c r="P7" s="71">
        <f>'BCDT-frgt-Scoping Plan'!P14</f>
        <v>1</v>
      </c>
      <c r="Q7" s="71">
        <f>'BCDT-frgt-Scoping Plan'!Q14</f>
        <v>1</v>
      </c>
      <c r="R7" s="71">
        <f>'BCDT-frgt-Scoping Plan'!R14</f>
        <v>1</v>
      </c>
      <c r="S7" s="71">
        <f>'BCDT-frgt-Scoping Plan'!S14</f>
        <v>1</v>
      </c>
      <c r="T7" s="71">
        <f>'BCDT-frgt-Scoping Plan'!T14</f>
        <v>1</v>
      </c>
      <c r="U7" s="71">
        <f>'BCDT-frgt-Scoping Plan'!U14</f>
        <v>1</v>
      </c>
      <c r="V7" s="71">
        <f>'BCDT-frgt-Scoping Plan'!V14</f>
        <v>1</v>
      </c>
      <c r="W7" s="71">
        <f>'BCDT-frgt-Scoping Plan'!W14</f>
        <v>1</v>
      </c>
      <c r="X7" s="71">
        <f>'BCDT-frgt-Scoping Plan'!X14</f>
        <v>1</v>
      </c>
      <c r="Y7" s="71">
        <f>'BCDT-frgt-Scoping Plan'!Y14</f>
        <v>1</v>
      </c>
      <c r="Z7" s="71">
        <f>'BCDT-frgt-Scoping Plan'!Z14</f>
        <v>1</v>
      </c>
      <c r="AA7" s="71">
        <f>'BCDT-frgt-Scoping Plan'!AA14</f>
        <v>1</v>
      </c>
      <c r="AB7" s="71">
        <f>'BCDT-frgt-Scoping Plan'!AB14</f>
        <v>1</v>
      </c>
      <c r="AC7" s="71">
        <f>'BCDT-frgt-Scoping Plan'!AC14</f>
        <v>1</v>
      </c>
      <c r="AD7" s="71">
        <f>'BCDT-frgt-Scoping Plan'!AD14</f>
        <v>1</v>
      </c>
      <c r="AE7" s="71">
        <f>'BCDT-frgt-Scoping Plan'!AE14</f>
        <v>1</v>
      </c>
      <c r="AF7" s="71">
        <f>'BCDT-frgt-Scoping Plan'!AF14</f>
        <v>1</v>
      </c>
      <c r="AG7" s="71">
        <f>'BCDT-frgt-Scoping Plan'!AG14</f>
        <v>1</v>
      </c>
      <c r="AH7" s="71">
        <f>'BCDT-frgt-Scoping Plan'!AH14</f>
        <v>1</v>
      </c>
      <c r="AI7" s="71">
        <f>'BCDT-frgt-Scoping Plan'!AI14</f>
        <v>1</v>
      </c>
    </row>
    <row r="11" spans="1:35">
      <c r="B11" s="71"/>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row>
    <row r="12" spans="1:35">
      <c r="B12" s="71"/>
      <c r="C12" s="71"/>
      <c r="D12" s="71"/>
      <c r="E12" s="71"/>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row>
    <row r="13" spans="1:35">
      <c r="B13" s="71"/>
      <c r="C13" s="71"/>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row>
    <row r="14" spans="1:35">
      <c r="B14" s="71"/>
      <c r="C14" s="71"/>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row>
    <row r="15" spans="1:35">
      <c r="B15" s="71"/>
      <c r="C15" s="71"/>
      <c r="D15" s="71"/>
      <c r="E15" s="71"/>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row>
    <row r="16" spans="1:35">
      <c r="B16" s="71"/>
      <c r="C16" s="71"/>
      <c r="D16" s="71"/>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row>
    <row r="21" spans="2:35">
      <c r="B21" s="71"/>
      <c r="C21" s="71"/>
      <c r="D21" s="71"/>
      <c r="E21" s="71"/>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row>
    <row r="22" spans="2:35">
      <c r="B22" s="71"/>
      <c r="C22" s="71"/>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row>
    <row r="23" spans="2:35">
      <c r="B23" s="71"/>
      <c r="C23" s="71"/>
      <c r="D23" s="71"/>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row>
    <row r="24" spans="2:35">
      <c r="B24" s="71"/>
      <c r="C24" s="71"/>
      <c r="D24" s="71"/>
      <c r="E24" s="71"/>
      <c r="F24" s="71"/>
      <c r="G24" s="71"/>
      <c r="H24" s="71"/>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workbookViewId="0">
      <selection activeCell="A10" sqref="A10:H67"/>
    </sheetView>
  </sheetViews>
  <sheetFormatPr defaultRowHeight="15"/>
  <cols>
    <col min="1" max="16384" width="9.140625" style="104"/>
  </cols>
  <sheetData>
    <row r="1" spans="1:8">
      <c r="A1" s="104" t="str">
        <f>'EMFAC2017-EI-2011Class-Statewid'!A300</f>
        <v>Statewide</v>
      </c>
      <c r="B1" s="104">
        <f>'EMFAC2017-EI-2011Class-Statewid'!B300</f>
        <v>2023</v>
      </c>
      <c r="C1" s="104" t="str">
        <f>'EMFAC2017-EI-2011Class-Statewid'!C300</f>
        <v>All Other Buses</v>
      </c>
      <c r="D1" s="104" t="str">
        <f>'EMFAC2017-EI-2011Class-Statewid'!D300</f>
        <v>Aggregated</v>
      </c>
      <c r="E1" s="104" t="str">
        <f>'EMFAC2017-EI-2011Class-Statewid'!E300</f>
        <v>Aggregated</v>
      </c>
      <c r="F1" s="104" t="str">
        <f>'EMFAC2017-EI-2011Class-Statewid'!F300</f>
        <v>DSL</v>
      </c>
      <c r="G1" s="104">
        <f>'EMFAC2017-EI-2011Class-Statewid'!G300</f>
        <v>8981.4874540506808</v>
      </c>
      <c r="H1" s="104">
        <f>'EMFAC2017-EI-2011Class-Statewid'!H300</f>
        <v>539530.95685403305</v>
      </c>
    </row>
    <row r="2" spans="1:8">
      <c r="A2" s="104" t="str">
        <f>'EMFAC2017-EI-2011Class-Statewid'!A301</f>
        <v>Statewide</v>
      </c>
      <c r="B2" s="104">
        <f>'EMFAC2017-EI-2011Class-Statewid'!B301</f>
        <v>2023</v>
      </c>
      <c r="C2" s="104" t="str">
        <f>'EMFAC2017-EI-2011Class-Statewid'!C301</f>
        <v>LDA</v>
      </c>
      <c r="D2" s="104" t="str">
        <f>'EMFAC2017-EI-2011Class-Statewid'!D301</f>
        <v>Aggregated</v>
      </c>
      <c r="E2" s="104" t="str">
        <f>'EMFAC2017-EI-2011Class-Statewid'!E301</f>
        <v>Aggregated</v>
      </c>
      <c r="F2" s="104" t="str">
        <f>'EMFAC2017-EI-2011Class-Statewid'!F301</f>
        <v>GAS</v>
      </c>
      <c r="G2" s="104">
        <f>'EMFAC2017-EI-2011Class-Statewid'!G301</f>
        <v>15853588.626927201</v>
      </c>
      <c r="H2" s="104">
        <f>'EMFAC2017-EI-2011Class-Statewid'!H301</f>
        <v>598326259.52119899</v>
      </c>
    </row>
    <row r="3" spans="1:8">
      <c r="A3" s="104" t="str">
        <f>'EMFAC2017-EI-2011Class-Statewid'!A302</f>
        <v>Statewide</v>
      </c>
      <c r="B3" s="104">
        <f>'EMFAC2017-EI-2011Class-Statewid'!B302</f>
        <v>2023</v>
      </c>
      <c r="C3" s="104" t="str">
        <f>'EMFAC2017-EI-2011Class-Statewid'!C302</f>
        <v>LDA</v>
      </c>
      <c r="D3" s="104" t="str">
        <f>'EMFAC2017-EI-2011Class-Statewid'!D302</f>
        <v>Aggregated</v>
      </c>
      <c r="E3" s="104" t="str">
        <f>'EMFAC2017-EI-2011Class-Statewid'!E302</f>
        <v>Aggregated</v>
      </c>
      <c r="F3" s="104" t="str">
        <f>'EMFAC2017-EI-2011Class-Statewid'!F302</f>
        <v>DSL</v>
      </c>
      <c r="G3" s="104">
        <f>'EMFAC2017-EI-2011Class-Statewid'!G302</f>
        <v>166770.366101336</v>
      </c>
      <c r="H3" s="104">
        <f>'EMFAC2017-EI-2011Class-Statewid'!H302</f>
        <v>6402636.1941667097</v>
      </c>
    </row>
    <row r="4" spans="1:8">
      <c r="A4" s="104" t="str">
        <f>'EMFAC2017-EI-2011Class-Statewid'!A303</f>
        <v>Statewide</v>
      </c>
      <c r="B4" s="104">
        <f>'EMFAC2017-EI-2011Class-Statewid'!B303</f>
        <v>2023</v>
      </c>
      <c r="C4" s="104" t="str">
        <f>'EMFAC2017-EI-2011Class-Statewid'!C303</f>
        <v>LDA</v>
      </c>
      <c r="D4" s="104" t="str">
        <f>'EMFAC2017-EI-2011Class-Statewid'!D303</f>
        <v>Aggregated</v>
      </c>
      <c r="E4" s="104" t="str">
        <f>'EMFAC2017-EI-2011Class-Statewid'!E303</f>
        <v>Aggregated</v>
      </c>
      <c r="F4" s="104" t="str">
        <f>'EMFAC2017-EI-2011Class-Statewid'!F303</f>
        <v>ELEC</v>
      </c>
      <c r="G4" s="104">
        <f>'EMFAC2017-EI-2011Class-Statewid'!G303</f>
        <v>370135.75958295399</v>
      </c>
      <c r="H4" s="104">
        <f>'EMFAC2017-EI-2011Class-Statewid'!H303</f>
        <v>15209835.590402501</v>
      </c>
    </row>
    <row r="5" spans="1:8">
      <c r="A5" s="104" t="str">
        <f>'EMFAC2017-EI-2011Class-Statewid'!A304</f>
        <v>Statewide</v>
      </c>
      <c r="B5" s="104">
        <f>'EMFAC2017-EI-2011Class-Statewid'!B304</f>
        <v>2023</v>
      </c>
      <c r="C5" s="104" t="str">
        <f>'EMFAC2017-EI-2011Class-Statewid'!C304</f>
        <v>LDT1</v>
      </c>
      <c r="D5" s="104" t="str">
        <f>'EMFAC2017-EI-2011Class-Statewid'!D304</f>
        <v>Aggregated</v>
      </c>
      <c r="E5" s="104" t="str">
        <f>'EMFAC2017-EI-2011Class-Statewid'!E304</f>
        <v>Aggregated</v>
      </c>
      <c r="F5" s="104" t="str">
        <f>'EMFAC2017-EI-2011Class-Statewid'!F304</f>
        <v>GAS</v>
      </c>
      <c r="G5" s="104">
        <f>'EMFAC2017-EI-2011Class-Statewid'!G304</f>
        <v>1795348.38700886</v>
      </c>
      <c r="H5" s="104">
        <f>'EMFAC2017-EI-2011Class-Statewid'!H304</f>
        <v>63396943.2553486</v>
      </c>
    </row>
    <row r="6" spans="1:8">
      <c r="A6" s="104" t="str">
        <f>'EMFAC2017-EI-2011Class-Statewid'!A305</f>
        <v>Statewide</v>
      </c>
      <c r="B6" s="104">
        <f>'EMFAC2017-EI-2011Class-Statewid'!B305</f>
        <v>2023</v>
      </c>
      <c r="C6" s="104" t="str">
        <f>'EMFAC2017-EI-2011Class-Statewid'!C305</f>
        <v>LDT1</v>
      </c>
      <c r="D6" s="104" t="str">
        <f>'EMFAC2017-EI-2011Class-Statewid'!D305</f>
        <v>Aggregated</v>
      </c>
      <c r="E6" s="104" t="str">
        <f>'EMFAC2017-EI-2011Class-Statewid'!E305</f>
        <v>Aggregated</v>
      </c>
      <c r="F6" s="104" t="str">
        <f>'EMFAC2017-EI-2011Class-Statewid'!F305</f>
        <v>DSL</v>
      </c>
      <c r="G6" s="104">
        <f>'EMFAC2017-EI-2011Class-Statewid'!G305</f>
        <v>1226.2664015855601</v>
      </c>
      <c r="H6" s="104">
        <f>'EMFAC2017-EI-2011Class-Statewid'!H305</f>
        <v>22636.686464300499</v>
      </c>
    </row>
    <row r="7" spans="1:8">
      <c r="A7" s="104" t="str">
        <f>'EMFAC2017-EI-2011Class-Statewid'!A306</f>
        <v>Statewide</v>
      </c>
      <c r="B7" s="104">
        <f>'EMFAC2017-EI-2011Class-Statewid'!B306</f>
        <v>2023</v>
      </c>
      <c r="C7" s="104" t="str">
        <f>'EMFAC2017-EI-2011Class-Statewid'!C306</f>
        <v>LDT1</v>
      </c>
      <c r="D7" s="104" t="str">
        <f>'EMFAC2017-EI-2011Class-Statewid'!D306</f>
        <v>Aggregated</v>
      </c>
      <c r="E7" s="104" t="str">
        <f>'EMFAC2017-EI-2011Class-Statewid'!E306</f>
        <v>Aggregated</v>
      </c>
      <c r="F7" s="104" t="str">
        <f>'EMFAC2017-EI-2011Class-Statewid'!F306</f>
        <v>ELEC</v>
      </c>
      <c r="G7" s="104">
        <f>'EMFAC2017-EI-2011Class-Statewid'!G306</f>
        <v>15118.272188901199</v>
      </c>
      <c r="H7" s="104">
        <f>'EMFAC2017-EI-2011Class-Statewid'!H306</f>
        <v>648253.69676116295</v>
      </c>
    </row>
    <row r="8" spans="1:8">
      <c r="A8" s="104" t="str">
        <f>'EMFAC2017-EI-2011Class-Statewid'!A307</f>
        <v>Statewide</v>
      </c>
      <c r="B8" s="104">
        <f>'EMFAC2017-EI-2011Class-Statewid'!B307</f>
        <v>2023</v>
      </c>
      <c r="C8" s="104" t="str">
        <f>'EMFAC2017-EI-2011Class-Statewid'!C307</f>
        <v>LDT2</v>
      </c>
      <c r="D8" s="104" t="str">
        <f>'EMFAC2017-EI-2011Class-Statewid'!D307</f>
        <v>Aggregated</v>
      </c>
      <c r="E8" s="104" t="str">
        <f>'EMFAC2017-EI-2011Class-Statewid'!E307</f>
        <v>Aggregated</v>
      </c>
      <c r="F8" s="104" t="str">
        <f>'EMFAC2017-EI-2011Class-Statewid'!F307</f>
        <v>GAS</v>
      </c>
      <c r="G8" s="104">
        <f>'EMFAC2017-EI-2011Class-Statewid'!G307</f>
        <v>5576034.6900876304</v>
      </c>
      <c r="H8" s="104">
        <f>'EMFAC2017-EI-2011Class-Statewid'!H307</f>
        <v>200926806.29697999</v>
      </c>
    </row>
    <row r="9" spans="1:8">
      <c r="A9" s="104" t="str">
        <f>'EMFAC2017-EI-2011Class-Statewid'!A308</f>
        <v>Statewide</v>
      </c>
      <c r="B9" s="104">
        <f>'EMFAC2017-EI-2011Class-Statewid'!B308</f>
        <v>2023</v>
      </c>
      <c r="C9" s="104" t="str">
        <f>'EMFAC2017-EI-2011Class-Statewid'!C308</f>
        <v>LDT2</v>
      </c>
      <c r="D9" s="104" t="str">
        <f>'EMFAC2017-EI-2011Class-Statewid'!D308</f>
        <v>Aggregated</v>
      </c>
      <c r="E9" s="104" t="str">
        <f>'EMFAC2017-EI-2011Class-Statewid'!E308</f>
        <v>Aggregated</v>
      </c>
      <c r="F9" s="104" t="str">
        <f>'EMFAC2017-EI-2011Class-Statewid'!F308</f>
        <v>DSL</v>
      </c>
      <c r="G9" s="104">
        <f>'EMFAC2017-EI-2011Class-Statewid'!G308</f>
        <v>37122.527634912301</v>
      </c>
      <c r="H9" s="104">
        <f>'EMFAC2017-EI-2011Class-Statewid'!H308</f>
        <v>1515192.2492635001</v>
      </c>
    </row>
    <row r="10" spans="1:8">
      <c r="A10" s="104" t="str">
        <f>'EMFAC2017-EI-2011Class-Statewid'!A309</f>
        <v>Statewide</v>
      </c>
      <c r="B10" s="104">
        <f>'EMFAC2017-EI-2011Class-Statewid'!B309</f>
        <v>2023</v>
      </c>
      <c r="C10" s="104" t="str">
        <f>'EMFAC2017-EI-2011Class-Statewid'!C309</f>
        <v>LDT2</v>
      </c>
      <c r="D10" s="104" t="str">
        <f>'EMFAC2017-EI-2011Class-Statewid'!D309</f>
        <v>Aggregated</v>
      </c>
      <c r="E10" s="104" t="str">
        <f>'EMFAC2017-EI-2011Class-Statewid'!E309</f>
        <v>Aggregated</v>
      </c>
      <c r="F10" s="104" t="str">
        <f>'EMFAC2017-EI-2011Class-Statewid'!F309</f>
        <v>ELEC</v>
      </c>
      <c r="G10" s="104">
        <f>'EMFAC2017-EI-2011Class-Statewid'!G309</f>
        <v>63314.789612617402</v>
      </c>
      <c r="H10" s="104">
        <f>'EMFAC2017-EI-2011Class-Statewid'!H309</f>
        <v>2020249.95107639</v>
      </c>
    </row>
    <row r="11" spans="1:8">
      <c r="A11" s="104" t="str">
        <f>'EMFAC2017-EI-2011Class-Statewid'!A310</f>
        <v>Statewide</v>
      </c>
      <c r="B11" s="104">
        <f>'EMFAC2017-EI-2011Class-Statewid'!B310</f>
        <v>2023</v>
      </c>
      <c r="C11" s="104" t="str">
        <f>'EMFAC2017-EI-2011Class-Statewid'!C310</f>
        <v>LHD1</v>
      </c>
      <c r="D11" s="104" t="str">
        <f>'EMFAC2017-EI-2011Class-Statewid'!D310</f>
        <v>Aggregated</v>
      </c>
      <c r="E11" s="104" t="str">
        <f>'EMFAC2017-EI-2011Class-Statewid'!E310</f>
        <v>Aggregated</v>
      </c>
      <c r="F11" s="104" t="str">
        <f>'EMFAC2017-EI-2011Class-Statewid'!F310</f>
        <v>GAS</v>
      </c>
      <c r="G11" s="104">
        <f>'EMFAC2017-EI-2011Class-Statewid'!G310</f>
        <v>436962.36002346902</v>
      </c>
      <c r="H11" s="104">
        <f>'EMFAC2017-EI-2011Class-Statewid'!H310</f>
        <v>14958340.684443999</v>
      </c>
    </row>
    <row r="12" spans="1:8">
      <c r="A12" s="104" t="str">
        <f>'EMFAC2017-EI-2011Class-Statewid'!A311</f>
        <v>Statewide</v>
      </c>
      <c r="B12" s="104">
        <f>'EMFAC2017-EI-2011Class-Statewid'!B311</f>
        <v>2023</v>
      </c>
      <c r="C12" s="104" t="str">
        <f>'EMFAC2017-EI-2011Class-Statewid'!C311</f>
        <v>LHD1</v>
      </c>
      <c r="D12" s="104" t="str">
        <f>'EMFAC2017-EI-2011Class-Statewid'!D311</f>
        <v>Aggregated</v>
      </c>
      <c r="E12" s="104" t="str">
        <f>'EMFAC2017-EI-2011Class-Statewid'!E311</f>
        <v>Aggregated</v>
      </c>
      <c r="F12" s="104" t="str">
        <f>'EMFAC2017-EI-2011Class-Statewid'!F311</f>
        <v>DSL</v>
      </c>
      <c r="G12" s="104">
        <f>'EMFAC2017-EI-2011Class-Statewid'!G311</f>
        <v>399451.14831154799</v>
      </c>
      <c r="H12" s="104">
        <f>'EMFAC2017-EI-2011Class-Statewid'!H311</f>
        <v>14366166.010881901</v>
      </c>
    </row>
    <row r="13" spans="1:8">
      <c r="A13" s="104" t="str">
        <f>'EMFAC2017-EI-2011Class-Statewid'!A312</f>
        <v>Statewide</v>
      </c>
      <c r="B13" s="104">
        <f>'EMFAC2017-EI-2011Class-Statewid'!B312</f>
        <v>2023</v>
      </c>
      <c r="C13" s="104" t="str">
        <f>'EMFAC2017-EI-2011Class-Statewid'!C312</f>
        <v>LHD2</v>
      </c>
      <c r="D13" s="104" t="str">
        <f>'EMFAC2017-EI-2011Class-Statewid'!D312</f>
        <v>Aggregated</v>
      </c>
      <c r="E13" s="104" t="str">
        <f>'EMFAC2017-EI-2011Class-Statewid'!E312</f>
        <v>Aggregated</v>
      </c>
      <c r="F13" s="104" t="str">
        <f>'EMFAC2017-EI-2011Class-Statewid'!F312</f>
        <v>GAS</v>
      </c>
      <c r="G13" s="104">
        <f>'EMFAC2017-EI-2011Class-Statewid'!G312</f>
        <v>67391.490553854601</v>
      </c>
      <c r="H13" s="104">
        <f>'EMFAC2017-EI-2011Class-Statewid'!H312</f>
        <v>2300457.1813398702</v>
      </c>
    </row>
    <row r="14" spans="1:8">
      <c r="A14" s="104" t="str">
        <f>'EMFAC2017-EI-2011Class-Statewid'!A313</f>
        <v>Statewide</v>
      </c>
      <c r="B14" s="104">
        <f>'EMFAC2017-EI-2011Class-Statewid'!B313</f>
        <v>2023</v>
      </c>
      <c r="C14" s="104" t="str">
        <f>'EMFAC2017-EI-2011Class-Statewid'!C313</f>
        <v>LHD2</v>
      </c>
      <c r="D14" s="104" t="str">
        <f>'EMFAC2017-EI-2011Class-Statewid'!D313</f>
        <v>Aggregated</v>
      </c>
      <c r="E14" s="104" t="str">
        <f>'EMFAC2017-EI-2011Class-Statewid'!E313</f>
        <v>Aggregated</v>
      </c>
      <c r="F14" s="104" t="str">
        <f>'EMFAC2017-EI-2011Class-Statewid'!F313</f>
        <v>DSL</v>
      </c>
      <c r="G14" s="104">
        <f>'EMFAC2017-EI-2011Class-Statewid'!G313</f>
        <v>141059.56266865801</v>
      </c>
      <c r="H14" s="104">
        <f>'EMFAC2017-EI-2011Class-Statewid'!H313</f>
        <v>5160530.4697920997</v>
      </c>
    </row>
    <row r="15" spans="1:8">
      <c r="A15" s="104" t="str">
        <f>'EMFAC2017-EI-2011Class-Statewid'!A314</f>
        <v>Statewide</v>
      </c>
      <c r="B15" s="104">
        <f>'EMFAC2017-EI-2011Class-Statewid'!B314</f>
        <v>2023</v>
      </c>
      <c r="C15" s="104" t="str">
        <f>'EMFAC2017-EI-2011Class-Statewid'!C314</f>
        <v>MCY</v>
      </c>
      <c r="D15" s="104" t="str">
        <f>'EMFAC2017-EI-2011Class-Statewid'!D314</f>
        <v>Aggregated</v>
      </c>
      <c r="E15" s="104" t="str">
        <f>'EMFAC2017-EI-2011Class-Statewid'!E314</f>
        <v>Aggregated</v>
      </c>
      <c r="F15" s="104" t="str">
        <f>'EMFAC2017-EI-2011Class-Statewid'!F314</f>
        <v>GAS</v>
      </c>
      <c r="G15" s="104">
        <f>'EMFAC2017-EI-2011Class-Statewid'!G314</f>
        <v>810678.92089096096</v>
      </c>
      <c r="H15" s="104">
        <f>'EMFAC2017-EI-2011Class-Statewid'!H314</f>
        <v>5969718.5445604101</v>
      </c>
    </row>
    <row r="16" spans="1:8">
      <c r="A16" s="104" t="str">
        <f>'EMFAC2017-EI-2011Class-Statewid'!A315</f>
        <v>Statewide</v>
      </c>
      <c r="B16" s="104">
        <f>'EMFAC2017-EI-2011Class-Statewid'!B315</f>
        <v>2023</v>
      </c>
      <c r="C16" s="104" t="str">
        <f>'EMFAC2017-EI-2011Class-Statewid'!C315</f>
        <v>MDV</v>
      </c>
      <c r="D16" s="104" t="str">
        <f>'EMFAC2017-EI-2011Class-Statewid'!D315</f>
        <v>Aggregated</v>
      </c>
      <c r="E16" s="104" t="str">
        <f>'EMFAC2017-EI-2011Class-Statewid'!E315</f>
        <v>Aggregated</v>
      </c>
      <c r="F16" s="104" t="str">
        <f>'EMFAC2017-EI-2011Class-Statewid'!F315</f>
        <v>GAS</v>
      </c>
      <c r="G16" s="104">
        <f>'EMFAC2017-EI-2011Class-Statewid'!G315</f>
        <v>4041881.3814127599</v>
      </c>
      <c r="H16" s="104">
        <f>'EMFAC2017-EI-2011Class-Statewid'!H315</f>
        <v>137294632.67039999</v>
      </c>
    </row>
    <row r="17" spans="1:8">
      <c r="A17" s="104" t="str">
        <f>'EMFAC2017-EI-2011Class-Statewid'!A316</f>
        <v>Statewide</v>
      </c>
      <c r="B17" s="104">
        <f>'EMFAC2017-EI-2011Class-Statewid'!B316</f>
        <v>2023</v>
      </c>
      <c r="C17" s="104" t="str">
        <f>'EMFAC2017-EI-2011Class-Statewid'!C316</f>
        <v>MDV</v>
      </c>
      <c r="D17" s="104" t="str">
        <f>'EMFAC2017-EI-2011Class-Statewid'!D316</f>
        <v>Aggregated</v>
      </c>
      <c r="E17" s="104" t="str">
        <f>'EMFAC2017-EI-2011Class-Statewid'!E316</f>
        <v>Aggregated</v>
      </c>
      <c r="F17" s="104" t="str">
        <f>'EMFAC2017-EI-2011Class-Statewid'!F316</f>
        <v>DSL</v>
      </c>
      <c r="G17" s="104">
        <f>'EMFAC2017-EI-2011Class-Statewid'!G316</f>
        <v>95868.028560646402</v>
      </c>
      <c r="H17" s="104">
        <f>'EMFAC2017-EI-2011Class-Statewid'!H316</f>
        <v>3740087.1763321902</v>
      </c>
    </row>
    <row r="18" spans="1:8">
      <c r="A18" s="104" t="str">
        <f>'EMFAC2017-EI-2011Class-Statewid'!A317</f>
        <v>Statewide</v>
      </c>
      <c r="B18" s="104">
        <f>'EMFAC2017-EI-2011Class-Statewid'!B317</f>
        <v>2023</v>
      </c>
      <c r="C18" s="104" t="str">
        <f>'EMFAC2017-EI-2011Class-Statewid'!C317</f>
        <v>MDV</v>
      </c>
      <c r="D18" s="104" t="str">
        <f>'EMFAC2017-EI-2011Class-Statewid'!D317</f>
        <v>Aggregated</v>
      </c>
      <c r="E18" s="104" t="str">
        <f>'EMFAC2017-EI-2011Class-Statewid'!E317</f>
        <v>Aggregated</v>
      </c>
      <c r="F18" s="104" t="str">
        <f>'EMFAC2017-EI-2011Class-Statewid'!F317</f>
        <v>ELEC</v>
      </c>
      <c r="G18" s="104">
        <f>'EMFAC2017-EI-2011Class-Statewid'!G317</f>
        <v>35190.968836807602</v>
      </c>
      <c r="H18" s="104">
        <f>'EMFAC2017-EI-2011Class-Statewid'!H317</f>
        <v>1160417.4385069101</v>
      </c>
    </row>
    <row r="19" spans="1:8">
      <c r="A19" s="104" t="str">
        <f>'EMFAC2017-EI-2011Class-Statewid'!A318</f>
        <v>Statewide</v>
      </c>
      <c r="B19" s="104">
        <f>'EMFAC2017-EI-2011Class-Statewid'!B318</f>
        <v>2023</v>
      </c>
      <c r="C19" s="104" t="str">
        <f>'EMFAC2017-EI-2011Class-Statewid'!C318</f>
        <v>MH</v>
      </c>
      <c r="D19" s="104" t="str">
        <f>'EMFAC2017-EI-2011Class-Statewid'!D318</f>
        <v>Aggregated</v>
      </c>
      <c r="E19" s="104" t="str">
        <f>'EMFAC2017-EI-2011Class-Statewid'!E318</f>
        <v>Aggregated</v>
      </c>
      <c r="F19" s="104" t="str">
        <f>'EMFAC2017-EI-2011Class-Statewid'!F318</f>
        <v>GAS</v>
      </c>
      <c r="G19" s="104">
        <f>'EMFAC2017-EI-2011Class-Statewid'!G318</f>
        <v>90588.603691203607</v>
      </c>
      <c r="H19" s="104">
        <f>'EMFAC2017-EI-2011Class-Statewid'!H318</f>
        <v>808515.03814404295</v>
      </c>
    </row>
    <row r="20" spans="1:8">
      <c r="A20" s="104" t="str">
        <f>'EMFAC2017-EI-2011Class-Statewid'!A319</f>
        <v>Statewide</v>
      </c>
      <c r="B20" s="104">
        <f>'EMFAC2017-EI-2011Class-Statewid'!B319</f>
        <v>2023</v>
      </c>
      <c r="C20" s="104" t="str">
        <f>'EMFAC2017-EI-2011Class-Statewid'!C319</f>
        <v>MH</v>
      </c>
      <c r="D20" s="104" t="str">
        <f>'EMFAC2017-EI-2011Class-Statewid'!D319</f>
        <v>Aggregated</v>
      </c>
      <c r="E20" s="104" t="str">
        <f>'EMFAC2017-EI-2011Class-Statewid'!E319</f>
        <v>Aggregated</v>
      </c>
      <c r="F20" s="104" t="str">
        <f>'EMFAC2017-EI-2011Class-Statewid'!F319</f>
        <v>DSL</v>
      </c>
      <c r="G20" s="104">
        <f>'EMFAC2017-EI-2011Class-Statewid'!G319</f>
        <v>35592.712111772998</v>
      </c>
      <c r="H20" s="104">
        <f>'EMFAC2017-EI-2011Class-Statewid'!H319</f>
        <v>318902.965750326</v>
      </c>
    </row>
    <row r="21" spans="1:8">
      <c r="A21" s="104" t="str">
        <f>'EMFAC2017-EI-2011Class-Statewid'!A320</f>
        <v>Statewide</v>
      </c>
      <c r="B21" s="104">
        <f>'EMFAC2017-EI-2011Class-Statewid'!B320</f>
        <v>2023</v>
      </c>
      <c r="C21" s="104" t="str">
        <f>'EMFAC2017-EI-2011Class-Statewid'!C320</f>
        <v>Motor Coach</v>
      </c>
      <c r="D21" s="104" t="str">
        <f>'EMFAC2017-EI-2011Class-Statewid'!D320</f>
        <v>Aggregated</v>
      </c>
      <c r="E21" s="104" t="str">
        <f>'EMFAC2017-EI-2011Class-Statewid'!E320</f>
        <v>Aggregated</v>
      </c>
      <c r="F21" s="104" t="str">
        <f>'EMFAC2017-EI-2011Class-Statewid'!F320</f>
        <v>DSL</v>
      </c>
      <c r="G21" s="104">
        <f>'EMFAC2017-EI-2011Class-Statewid'!G320</f>
        <v>2153.33089993263</v>
      </c>
      <c r="H21" s="104">
        <f>'EMFAC2017-EI-2011Class-Statewid'!H320</f>
        <v>303454.27527960401</v>
      </c>
    </row>
    <row r="22" spans="1:8">
      <c r="A22" s="104" t="str">
        <f>'EMFAC2017-EI-2011Class-Statewid'!A321</f>
        <v>Statewide</v>
      </c>
      <c r="B22" s="104">
        <f>'EMFAC2017-EI-2011Class-Statewid'!B321</f>
        <v>2023</v>
      </c>
      <c r="C22" s="104" t="str">
        <f>'EMFAC2017-EI-2011Class-Statewid'!C321</f>
        <v>OBUS</v>
      </c>
      <c r="D22" s="104" t="str">
        <f>'EMFAC2017-EI-2011Class-Statewid'!D321</f>
        <v>Aggregated</v>
      </c>
      <c r="E22" s="104" t="str">
        <f>'EMFAC2017-EI-2011Class-Statewid'!E321</f>
        <v>Aggregated</v>
      </c>
      <c r="F22" s="104" t="str">
        <f>'EMFAC2017-EI-2011Class-Statewid'!F321</f>
        <v>GAS</v>
      </c>
      <c r="G22" s="104">
        <f>'EMFAC2017-EI-2011Class-Statewid'!G321</f>
        <v>13843.987240345999</v>
      </c>
      <c r="H22" s="104">
        <f>'EMFAC2017-EI-2011Class-Statewid'!H321</f>
        <v>633731.883291548</v>
      </c>
    </row>
    <row r="23" spans="1:8">
      <c r="A23" s="104" t="str">
        <f>'EMFAC2017-EI-2011Class-Statewid'!A322</f>
        <v>Statewide</v>
      </c>
      <c r="B23" s="104">
        <f>'EMFAC2017-EI-2011Class-Statewid'!B322</f>
        <v>2023</v>
      </c>
      <c r="C23" s="104" t="str">
        <f>'EMFAC2017-EI-2011Class-Statewid'!C322</f>
        <v>PTO</v>
      </c>
      <c r="D23" s="104" t="str">
        <f>'EMFAC2017-EI-2011Class-Statewid'!D322</f>
        <v>Aggregated</v>
      </c>
      <c r="E23" s="104" t="str">
        <f>'EMFAC2017-EI-2011Class-Statewid'!E322</f>
        <v>Aggregated</v>
      </c>
      <c r="F23" s="104" t="str">
        <f>'EMFAC2017-EI-2011Class-Statewid'!F322</f>
        <v>DSL</v>
      </c>
      <c r="G23" s="104">
        <f>'EMFAC2017-EI-2011Class-Statewid'!G322</f>
        <v>0</v>
      </c>
      <c r="H23" s="104">
        <f>'EMFAC2017-EI-2011Class-Statewid'!H322</f>
        <v>453011.42315348203</v>
      </c>
    </row>
    <row r="24" spans="1:8">
      <c r="A24" s="104" t="str">
        <f>'EMFAC2017-EI-2011Class-Statewid'!A323</f>
        <v>Statewide</v>
      </c>
      <c r="B24" s="104">
        <f>'EMFAC2017-EI-2011Class-Statewid'!B323</f>
        <v>2023</v>
      </c>
      <c r="C24" s="104" t="str">
        <f>'EMFAC2017-EI-2011Class-Statewid'!C323</f>
        <v>SBUS</v>
      </c>
      <c r="D24" s="104" t="str">
        <f>'EMFAC2017-EI-2011Class-Statewid'!D323</f>
        <v>Aggregated</v>
      </c>
      <c r="E24" s="104" t="str">
        <f>'EMFAC2017-EI-2011Class-Statewid'!E323</f>
        <v>Aggregated</v>
      </c>
      <c r="F24" s="104" t="str">
        <f>'EMFAC2017-EI-2011Class-Statewid'!F323</f>
        <v>GAS</v>
      </c>
      <c r="G24" s="104">
        <f>'EMFAC2017-EI-2011Class-Statewid'!G323</f>
        <v>5404.4295952827197</v>
      </c>
      <c r="H24" s="104">
        <f>'EMFAC2017-EI-2011Class-Statewid'!H323</f>
        <v>251013.16802049099</v>
      </c>
    </row>
    <row r="25" spans="1:8">
      <c r="A25" s="104" t="str">
        <f>'EMFAC2017-EI-2011Class-Statewid'!A324</f>
        <v>Statewide</v>
      </c>
      <c r="B25" s="104">
        <f>'EMFAC2017-EI-2011Class-Statewid'!B324</f>
        <v>2023</v>
      </c>
      <c r="C25" s="104" t="str">
        <f>'EMFAC2017-EI-2011Class-Statewid'!C324</f>
        <v>SBUS</v>
      </c>
      <c r="D25" s="104" t="str">
        <f>'EMFAC2017-EI-2011Class-Statewid'!D324</f>
        <v>Aggregated</v>
      </c>
      <c r="E25" s="104" t="str">
        <f>'EMFAC2017-EI-2011Class-Statewid'!E324</f>
        <v>Aggregated</v>
      </c>
      <c r="F25" s="104" t="str">
        <f>'EMFAC2017-EI-2011Class-Statewid'!F324</f>
        <v>DSL</v>
      </c>
      <c r="G25" s="104">
        <f>'EMFAC2017-EI-2011Class-Statewid'!G324</f>
        <v>24391.9653075284</v>
      </c>
      <c r="H25" s="104">
        <f>'EMFAC2017-EI-2011Class-Statewid'!H324</f>
        <v>767341.35900925996</v>
      </c>
    </row>
    <row r="26" spans="1:8">
      <c r="A26" s="104" t="str">
        <f>'EMFAC2017-EI-2011Class-Statewid'!A325</f>
        <v>Statewide</v>
      </c>
      <c r="B26" s="104">
        <f>'EMFAC2017-EI-2011Class-Statewid'!B325</f>
        <v>2023</v>
      </c>
      <c r="C26" s="104" t="str">
        <f>'EMFAC2017-EI-2011Class-Statewid'!C325</f>
        <v>T6 Ag</v>
      </c>
      <c r="D26" s="104" t="str">
        <f>'EMFAC2017-EI-2011Class-Statewid'!D325</f>
        <v>Aggregated</v>
      </c>
      <c r="E26" s="104" t="str">
        <f>'EMFAC2017-EI-2011Class-Statewid'!E325</f>
        <v>Aggregated</v>
      </c>
      <c r="F26" s="104" t="str">
        <f>'EMFAC2017-EI-2011Class-Statewid'!F325</f>
        <v>DSL</v>
      </c>
      <c r="G26" s="104">
        <f>'EMFAC2017-EI-2011Class-Statewid'!G325</f>
        <v>1088.3532212451801</v>
      </c>
      <c r="H26" s="104">
        <f>'EMFAC2017-EI-2011Class-Statewid'!H325</f>
        <v>12107.8159019139</v>
      </c>
    </row>
    <row r="27" spans="1:8">
      <c r="A27" s="104" t="str">
        <f>'EMFAC2017-EI-2011Class-Statewid'!A326</f>
        <v>Statewide</v>
      </c>
      <c r="B27" s="104">
        <f>'EMFAC2017-EI-2011Class-Statewid'!B326</f>
        <v>2023</v>
      </c>
      <c r="C27" s="104" t="str">
        <f>'EMFAC2017-EI-2011Class-Statewid'!C326</f>
        <v>T6 CAIRP heavy</v>
      </c>
      <c r="D27" s="104" t="str">
        <f>'EMFAC2017-EI-2011Class-Statewid'!D326</f>
        <v>Aggregated</v>
      </c>
      <c r="E27" s="104" t="str">
        <f>'EMFAC2017-EI-2011Class-Statewid'!E326</f>
        <v>Aggregated</v>
      </c>
      <c r="F27" s="104" t="str">
        <f>'EMFAC2017-EI-2011Class-Statewid'!F326</f>
        <v>DSL</v>
      </c>
      <c r="G27" s="104">
        <f>'EMFAC2017-EI-2011Class-Statewid'!G326</f>
        <v>2365.30829276328</v>
      </c>
      <c r="H27" s="104">
        <f>'EMFAC2017-EI-2011Class-Statewid'!H326</f>
        <v>461602.76811717497</v>
      </c>
    </row>
    <row r="28" spans="1:8">
      <c r="A28" s="104" t="str">
        <f>'EMFAC2017-EI-2011Class-Statewid'!A327</f>
        <v>Statewide</v>
      </c>
      <c r="B28" s="104">
        <f>'EMFAC2017-EI-2011Class-Statewid'!B327</f>
        <v>2023</v>
      </c>
      <c r="C28" s="104" t="str">
        <f>'EMFAC2017-EI-2011Class-Statewid'!C327</f>
        <v>T6 CAIRP small</v>
      </c>
      <c r="D28" s="104" t="str">
        <f>'EMFAC2017-EI-2011Class-Statewid'!D327</f>
        <v>Aggregated</v>
      </c>
      <c r="E28" s="104" t="str">
        <f>'EMFAC2017-EI-2011Class-Statewid'!E327</f>
        <v>Aggregated</v>
      </c>
      <c r="F28" s="104" t="str">
        <f>'EMFAC2017-EI-2011Class-Statewid'!F327</f>
        <v>DSL</v>
      </c>
      <c r="G28" s="104">
        <f>'EMFAC2017-EI-2011Class-Statewid'!G327</f>
        <v>1227.66709344424</v>
      </c>
      <c r="H28" s="104">
        <f>'EMFAC2017-EI-2011Class-Statewid'!H327</f>
        <v>64010.893489711802</v>
      </c>
    </row>
    <row r="29" spans="1:8">
      <c r="A29" s="104" t="str">
        <f>'EMFAC2017-EI-2011Class-Statewid'!A328</f>
        <v>Statewide</v>
      </c>
      <c r="B29" s="104">
        <f>'EMFAC2017-EI-2011Class-Statewid'!B328</f>
        <v>2023</v>
      </c>
      <c r="C29" s="104" t="str">
        <f>'EMFAC2017-EI-2011Class-Statewid'!C328</f>
        <v>T6 instate construction heavy</v>
      </c>
      <c r="D29" s="104" t="str">
        <f>'EMFAC2017-EI-2011Class-Statewid'!D328</f>
        <v>Aggregated</v>
      </c>
      <c r="E29" s="104" t="str">
        <f>'EMFAC2017-EI-2011Class-Statewid'!E328</f>
        <v>Aggregated</v>
      </c>
      <c r="F29" s="104" t="str">
        <f>'EMFAC2017-EI-2011Class-Statewid'!F328</f>
        <v>DSL</v>
      </c>
      <c r="G29" s="104">
        <f>'EMFAC2017-EI-2011Class-Statewid'!G328</f>
        <v>12264.558406518199</v>
      </c>
      <c r="H29" s="104">
        <f>'EMFAC2017-EI-2011Class-Statewid'!H328</f>
        <v>807596.93673259299</v>
      </c>
    </row>
    <row r="30" spans="1:8">
      <c r="A30" s="104" t="str">
        <f>'EMFAC2017-EI-2011Class-Statewid'!A329</f>
        <v>Statewide</v>
      </c>
      <c r="B30" s="104">
        <f>'EMFAC2017-EI-2011Class-Statewid'!B329</f>
        <v>2023</v>
      </c>
      <c r="C30" s="104" t="str">
        <f>'EMFAC2017-EI-2011Class-Statewid'!C329</f>
        <v>T6 instate construction small</v>
      </c>
      <c r="D30" s="104" t="str">
        <f>'EMFAC2017-EI-2011Class-Statewid'!D329</f>
        <v>Aggregated</v>
      </c>
      <c r="E30" s="104" t="str">
        <f>'EMFAC2017-EI-2011Class-Statewid'!E329</f>
        <v>Aggregated</v>
      </c>
      <c r="F30" s="104" t="str">
        <f>'EMFAC2017-EI-2011Class-Statewid'!F329</f>
        <v>DSL</v>
      </c>
      <c r="G30" s="104">
        <f>'EMFAC2017-EI-2011Class-Statewid'!G329</f>
        <v>37657.3326774257</v>
      </c>
      <c r="H30" s="104">
        <f>'EMFAC2017-EI-2011Class-Statewid'!H329</f>
        <v>2112249.6668147598</v>
      </c>
    </row>
    <row r="31" spans="1:8">
      <c r="A31" s="104" t="str">
        <f>'EMFAC2017-EI-2011Class-Statewid'!A330</f>
        <v>Statewide</v>
      </c>
      <c r="B31" s="104">
        <f>'EMFAC2017-EI-2011Class-Statewid'!B330</f>
        <v>2023</v>
      </c>
      <c r="C31" s="104" t="str">
        <f>'EMFAC2017-EI-2011Class-Statewid'!C330</f>
        <v>T6 instate heavy</v>
      </c>
      <c r="D31" s="104" t="str">
        <f>'EMFAC2017-EI-2011Class-Statewid'!D330</f>
        <v>Aggregated</v>
      </c>
      <c r="E31" s="104" t="str">
        <f>'EMFAC2017-EI-2011Class-Statewid'!E330</f>
        <v>Aggregated</v>
      </c>
      <c r="F31" s="104" t="str">
        <f>'EMFAC2017-EI-2011Class-Statewid'!F330</f>
        <v>DSL</v>
      </c>
      <c r="G31" s="104">
        <f>'EMFAC2017-EI-2011Class-Statewid'!G330</f>
        <v>47098.340406547002</v>
      </c>
      <c r="H31" s="104">
        <f>'EMFAC2017-EI-2011Class-Statewid'!H330</f>
        <v>6281254.7279642504</v>
      </c>
    </row>
    <row r="32" spans="1:8">
      <c r="A32" s="104" t="str">
        <f>'EMFAC2017-EI-2011Class-Statewid'!A331</f>
        <v>Statewide</v>
      </c>
      <c r="B32" s="104">
        <f>'EMFAC2017-EI-2011Class-Statewid'!B331</f>
        <v>2023</v>
      </c>
      <c r="C32" s="104" t="str">
        <f>'EMFAC2017-EI-2011Class-Statewid'!C331</f>
        <v>T6 instate small</v>
      </c>
      <c r="D32" s="104" t="str">
        <f>'EMFAC2017-EI-2011Class-Statewid'!D331</f>
        <v>Aggregated</v>
      </c>
      <c r="E32" s="104" t="str">
        <f>'EMFAC2017-EI-2011Class-Statewid'!E331</f>
        <v>Aggregated</v>
      </c>
      <c r="F32" s="104" t="str">
        <f>'EMFAC2017-EI-2011Class-Statewid'!F331</f>
        <v>DSL</v>
      </c>
      <c r="G32" s="104">
        <f>'EMFAC2017-EI-2011Class-Statewid'!G331</f>
        <v>155138.87919508899</v>
      </c>
      <c r="H32" s="104">
        <f>'EMFAC2017-EI-2011Class-Statewid'!H331</f>
        <v>8127493.7452912899</v>
      </c>
    </row>
    <row r="33" spans="1:8">
      <c r="A33" s="104" t="str">
        <f>'EMFAC2017-EI-2011Class-Statewid'!A332</f>
        <v>Statewide</v>
      </c>
      <c r="B33" s="104">
        <f>'EMFAC2017-EI-2011Class-Statewid'!B332</f>
        <v>2023</v>
      </c>
      <c r="C33" s="104" t="str">
        <f>'EMFAC2017-EI-2011Class-Statewid'!C332</f>
        <v>T6 OOS heavy</v>
      </c>
      <c r="D33" s="104" t="str">
        <f>'EMFAC2017-EI-2011Class-Statewid'!D332</f>
        <v>Aggregated</v>
      </c>
      <c r="E33" s="104" t="str">
        <f>'EMFAC2017-EI-2011Class-Statewid'!E332</f>
        <v>Aggregated</v>
      </c>
      <c r="F33" s="104" t="str">
        <f>'EMFAC2017-EI-2011Class-Statewid'!F332</f>
        <v>DSL</v>
      </c>
      <c r="G33" s="104">
        <f>'EMFAC2017-EI-2011Class-Statewid'!G332</f>
        <v>1356.35799647007</v>
      </c>
      <c r="H33" s="104">
        <f>'EMFAC2017-EI-2011Class-Statewid'!H332</f>
        <v>264843.48654501</v>
      </c>
    </row>
    <row r="34" spans="1:8">
      <c r="A34" s="104" t="str">
        <f>'EMFAC2017-EI-2011Class-Statewid'!A333</f>
        <v>Statewide</v>
      </c>
      <c r="B34" s="104">
        <f>'EMFAC2017-EI-2011Class-Statewid'!B333</f>
        <v>2023</v>
      </c>
      <c r="C34" s="104" t="str">
        <f>'EMFAC2017-EI-2011Class-Statewid'!C333</f>
        <v>T6 OOS small</v>
      </c>
      <c r="D34" s="104" t="str">
        <f>'EMFAC2017-EI-2011Class-Statewid'!D333</f>
        <v>Aggregated</v>
      </c>
      <c r="E34" s="104" t="str">
        <f>'EMFAC2017-EI-2011Class-Statewid'!E333</f>
        <v>Aggregated</v>
      </c>
      <c r="F34" s="104" t="str">
        <f>'EMFAC2017-EI-2011Class-Statewid'!F333</f>
        <v>DSL</v>
      </c>
      <c r="G34" s="104">
        <f>'EMFAC2017-EI-2011Class-Statewid'!G333</f>
        <v>710.03428485106497</v>
      </c>
      <c r="H34" s="104">
        <f>'EMFAC2017-EI-2011Class-Statewid'!H333</f>
        <v>36803.412567324602</v>
      </c>
    </row>
    <row r="35" spans="1:8">
      <c r="A35" s="104" t="str">
        <f>'EMFAC2017-EI-2011Class-Statewid'!A334</f>
        <v>Statewide</v>
      </c>
      <c r="B35" s="104">
        <f>'EMFAC2017-EI-2011Class-Statewid'!B334</f>
        <v>2023</v>
      </c>
      <c r="C35" s="104" t="str">
        <f>'EMFAC2017-EI-2011Class-Statewid'!C334</f>
        <v>T6 Public</v>
      </c>
      <c r="D35" s="104" t="str">
        <f>'EMFAC2017-EI-2011Class-Statewid'!D334</f>
        <v>Aggregated</v>
      </c>
      <c r="E35" s="104" t="str">
        <f>'EMFAC2017-EI-2011Class-Statewid'!E334</f>
        <v>Aggregated</v>
      </c>
      <c r="F35" s="104" t="str">
        <f>'EMFAC2017-EI-2011Class-Statewid'!F334</f>
        <v>DSL</v>
      </c>
      <c r="G35" s="104">
        <f>'EMFAC2017-EI-2011Class-Statewid'!G334</f>
        <v>26370.556090744802</v>
      </c>
      <c r="H35" s="104">
        <f>'EMFAC2017-EI-2011Class-Statewid'!H334</f>
        <v>412506.325856924</v>
      </c>
    </row>
    <row r="36" spans="1:8">
      <c r="A36" s="104" t="str">
        <f>'EMFAC2017-EI-2011Class-Statewid'!A335</f>
        <v>Statewide</v>
      </c>
      <c r="B36" s="104">
        <f>'EMFAC2017-EI-2011Class-Statewid'!B335</f>
        <v>2023</v>
      </c>
      <c r="C36" s="104" t="str">
        <f>'EMFAC2017-EI-2011Class-Statewid'!C335</f>
        <v>T6 utility</v>
      </c>
      <c r="D36" s="104" t="str">
        <f>'EMFAC2017-EI-2011Class-Statewid'!D335</f>
        <v>Aggregated</v>
      </c>
      <c r="E36" s="104" t="str">
        <f>'EMFAC2017-EI-2011Class-Statewid'!E335</f>
        <v>Aggregated</v>
      </c>
      <c r="F36" s="104" t="str">
        <f>'EMFAC2017-EI-2011Class-Statewid'!F335</f>
        <v>DSL</v>
      </c>
      <c r="G36" s="104">
        <f>'EMFAC2017-EI-2011Class-Statewid'!G335</f>
        <v>4068.8122362931099</v>
      </c>
      <c r="H36" s="104">
        <f>'EMFAC2017-EI-2011Class-Statewid'!H335</f>
        <v>68196.144505554199</v>
      </c>
    </row>
    <row r="37" spans="1:8">
      <c r="A37" s="104" t="str">
        <f>'EMFAC2017-EI-2011Class-Statewid'!A336</f>
        <v>Statewide</v>
      </c>
      <c r="B37" s="104">
        <f>'EMFAC2017-EI-2011Class-Statewid'!B336</f>
        <v>2023</v>
      </c>
      <c r="C37" s="104" t="str">
        <f>'EMFAC2017-EI-2011Class-Statewid'!C336</f>
        <v>T6TS</v>
      </c>
      <c r="D37" s="104" t="str">
        <f>'EMFAC2017-EI-2011Class-Statewid'!D336</f>
        <v>Aggregated</v>
      </c>
      <c r="E37" s="104" t="str">
        <f>'EMFAC2017-EI-2011Class-Statewid'!E336</f>
        <v>Aggregated</v>
      </c>
      <c r="F37" s="104" t="str">
        <f>'EMFAC2017-EI-2011Class-Statewid'!F336</f>
        <v>GAS</v>
      </c>
      <c r="G37" s="104">
        <f>'EMFAC2017-EI-2011Class-Statewid'!G336</f>
        <v>49281.950367195503</v>
      </c>
      <c r="H37" s="104">
        <f>'EMFAC2017-EI-2011Class-Statewid'!H336</f>
        <v>2689029.7064789198</v>
      </c>
    </row>
    <row r="38" spans="1:8">
      <c r="A38" s="104" t="str">
        <f>'EMFAC2017-EI-2011Class-Statewid'!A337</f>
        <v>Statewide</v>
      </c>
      <c r="B38" s="104">
        <f>'EMFAC2017-EI-2011Class-Statewid'!B337</f>
        <v>2023</v>
      </c>
      <c r="C38" s="104" t="str">
        <f>'EMFAC2017-EI-2011Class-Statewid'!C337</f>
        <v>T7 Ag</v>
      </c>
      <c r="D38" s="104" t="str">
        <f>'EMFAC2017-EI-2011Class-Statewid'!D337</f>
        <v>Aggregated</v>
      </c>
      <c r="E38" s="104" t="str">
        <f>'EMFAC2017-EI-2011Class-Statewid'!E337</f>
        <v>Aggregated</v>
      </c>
      <c r="F38" s="104" t="str">
        <f>'EMFAC2017-EI-2011Class-Statewid'!F337</f>
        <v>DSL</v>
      </c>
      <c r="G38" s="104">
        <f>'EMFAC2017-EI-2011Class-Statewid'!G337</f>
        <v>964.87459954432495</v>
      </c>
      <c r="H38" s="104">
        <f>'EMFAC2017-EI-2011Class-Statewid'!H337</f>
        <v>11257.942514906301</v>
      </c>
    </row>
    <row r="39" spans="1:8">
      <c r="A39" s="104" t="str">
        <f>'EMFAC2017-EI-2011Class-Statewid'!A338</f>
        <v>Statewide</v>
      </c>
      <c r="B39" s="104">
        <f>'EMFAC2017-EI-2011Class-Statewid'!B338</f>
        <v>2023</v>
      </c>
      <c r="C39" s="104" t="str">
        <f>'EMFAC2017-EI-2011Class-Statewid'!C338</f>
        <v>T7 CAIRP</v>
      </c>
      <c r="D39" s="104" t="str">
        <f>'EMFAC2017-EI-2011Class-Statewid'!D338</f>
        <v>Aggregated</v>
      </c>
      <c r="E39" s="104" t="str">
        <f>'EMFAC2017-EI-2011Class-Statewid'!E338</f>
        <v>Aggregated</v>
      </c>
      <c r="F39" s="104" t="str">
        <f>'EMFAC2017-EI-2011Class-Statewid'!F338</f>
        <v>DSL</v>
      </c>
      <c r="G39" s="104">
        <f>'EMFAC2017-EI-2011Class-Statewid'!G338</f>
        <v>50312.731801792797</v>
      </c>
      <c r="H39" s="104">
        <f>'EMFAC2017-EI-2011Class-Statewid'!H338</f>
        <v>9155574.8196380306</v>
      </c>
    </row>
    <row r="40" spans="1:8">
      <c r="A40" s="104" t="str">
        <f>'EMFAC2017-EI-2011Class-Statewid'!A339</f>
        <v>Statewide</v>
      </c>
      <c r="B40" s="104">
        <f>'EMFAC2017-EI-2011Class-Statewid'!B339</f>
        <v>2023</v>
      </c>
      <c r="C40" s="104" t="str">
        <f>'EMFAC2017-EI-2011Class-Statewid'!C339</f>
        <v>T7 CAIRP construction</v>
      </c>
      <c r="D40" s="104" t="str">
        <f>'EMFAC2017-EI-2011Class-Statewid'!D339</f>
        <v>Aggregated</v>
      </c>
      <c r="E40" s="104" t="str">
        <f>'EMFAC2017-EI-2011Class-Statewid'!E339</f>
        <v>Aggregated</v>
      </c>
      <c r="F40" s="104" t="str">
        <f>'EMFAC2017-EI-2011Class-Statewid'!F339</f>
        <v>DSL</v>
      </c>
      <c r="G40" s="104">
        <f>'EMFAC2017-EI-2011Class-Statewid'!G339</f>
        <v>3181.28816505946</v>
      </c>
      <c r="H40" s="104">
        <f>'EMFAC2017-EI-2011Class-Statewid'!H339</f>
        <v>580103.89505641803</v>
      </c>
    </row>
    <row r="41" spans="1:8">
      <c r="A41" s="104" t="str">
        <f>'EMFAC2017-EI-2011Class-Statewid'!A340</f>
        <v>Statewide</v>
      </c>
      <c r="B41" s="104">
        <f>'EMFAC2017-EI-2011Class-Statewid'!B340</f>
        <v>2023</v>
      </c>
      <c r="C41" s="104" t="str">
        <f>'EMFAC2017-EI-2011Class-Statewid'!C340</f>
        <v>T7 NNOOS</v>
      </c>
      <c r="D41" s="104" t="str">
        <f>'EMFAC2017-EI-2011Class-Statewid'!D340</f>
        <v>Aggregated</v>
      </c>
      <c r="E41" s="104" t="str">
        <f>'EMFAC2017-EI-2011Class-Statewid'!E340</f>
        <v>Aggregated</v>
      </c>
      <c r="F41" s="104" t="str">
        <f>'EMFAC2017-EI-2011Class-Statewid'!F340</f>
        <v>DSL</v>
      </c>
      <c r="G41" s="104">
        <f>'EMFAC2017-EI-2011Class-Statewid'!G340</f>
        <v>56486.535372263599</v>
      </c>
      <c r="H41" s="104">
        <f>'EMFAC2017-EI-2011Class-Statewid'!H340</f>
        <v>11162046.6933362</v>
      </c>
    </row>
    <row r="42" spans="1:8">
      <c r="A42" s="104" t="str">
        <f>'EMFAC2017-EI-2011Class-Statewid'!A341</f>
        <v>Statewide</v>
      </c>
      <c r="B42" s="104">
        <f>'EMFAC2017-EI-2011Class-Statewid'!B341</f>
        <v>2023</v>
      </c>
      <c r="C42" s="104" t="str">
        <f>'EMFAC2017-EI-2011Class-Statewid'!C341</f>
        <v>T7 NOOS</v>
      </c>
      <c r="D42" s="104" t="str">
        <f>'EMFAC2017-EI-2011Class-Statewid'!D341</f>
        <v>Aggregated</v>
      </c>
      <c r="E42" s="104" t="str">
        <f>'EMFAC2017-EI-2011Class-Statewid'!E341</f>
        <v>Aggregated</v>
      </c>
      <c r="F42" s="104" t="str">
        <f>'EMFAC2017-EI-2011Class-Statewid'!F341</f>
        <v>DSL</v>
      </c>
      <c r="G42" s="104">
        <f>'EMFAC2017-EI-2011Class-Statewid'!G341</f>
        <v>19938.069649184101</v>
      </c>
      <c r="H42" s="104">
        <f>'EMFAC2017-EI-2011Class-Statewid'!H341</f>
        <v>3596983.6356686698</v>
      </c>
    </row>
    <row r="43" spans="1:8">
      <c r="A43" s="104" t="str">
        <f>'EMFAC2017-EI-2011Class-Statewid'!A342</f>
        <v>Statewide</v>
      </c>
      <c r="B43" s="104">
        <f>'EMFAC2017-EI-2011Class-Statewid'!B342</f>
        <v>2023</v>
      </c>
      <c r="C43" s="104" t="str">
        <f>'EMFAC2017-EI-2011Class-Statewid'!C342</f>
        <v>T7 other port</v>
      </c>
      <c r="D43" s="104" t="str">
        <f>'EMFAC2017-EI-2011Class-Statewid'!D342</f>
        <v>Aggregated</v>
      </c>
      <c r="E43" s="104" t="str">
        <f>'EMFAC2017-EI-2011Class-Statewid'!E342</f>
        <v>Aggregated</v>
      </c>
      <c r="F43" s="104" t="str">
        <f>'EMFAC2017-EI-2011Class-Statewid'!F342</f>
        <v>DSL</v>
      </c>
      <c r="G43" s="104">
        <f>'EMFAC2017-EI-2011Class-Statewid'!G342</f>
        <v>1572.03866835695</v>
      </c>
      <c r="H43" s="104">
        <f>'EMFAC2017-EI-2011Class-Statewid'!H342</f>
        <v>271746.02691869298</v>
      </c>
    </row>
    <row r="44" spans="1:8">
      <c r="A44" s="104" t="str">
        <f>'EMFAC2017-EI-2011Class-Statewid'!A343</f>
        <v>Statewide</v>
      </c>
      <c r="B44" s="104">
        <f>'EMFAC2017-EI-2011Class-Statewid'!B343</f>
        <v>2023</v>
      </c>
      <c r="C44" s="104" t="str">
        <f>'EMFAC2017-EI-2011Class-Statewid'!C343</f>
        <v>T7 POAK</v>
      </c>
      <c r="D44" s="104" t="str">
        <f>'EMFAC2017-EI-2011Class-Statewid'!D343</f>
        <v>Aggregated</v>
      </c>
      <c r="E44" s="104" t="str">
        <f>'EMFAC2017-EI-2011Class-Statewid'!E343</f>
        <v>Aggregated</v>
      </c>
      <c r="F44" s="104" t="str">
        <f>'EMFAC2017-EI-2011Class-Statewid'!F343</f>
        <v>DSL</v>
      </c>
      <c r="G44" s="104">
        <f>'EMFAC2017-EI-2011Class-Statewid'!G343</f>
        <v>5800.9520917670598</v>
      </c>
      <c r="H44" s="104">
        <f>'EMFAC2017-EI-2011Class-Statewid'!H343</f>
        <v>703028.30570619996</v>
      </c>
    </row>
    <row r="45" spans="1:8">
      <c r="A45" s="104" t="str">
        <f>'EMFAC2017-EI-2011Class-Statewid'!A344</f>
        <v>Statewide</v>
      </c>
      <c r="B45" s="104">
        <f>'EMFAC2017-EI-2011Class-Statewid'!B344</f>
        <v>2023</v>
      </c>
      <c r="C45" s="104" t="str">
        <f>'EMFAC2017-EI-2011Class-Statewid'!C344</f>
        <v>T7 POLA</v>
      </c>
      <c r="D45" s="104" t="str">
        <f>'EMFAC2017-EI-2011Class-Statewid'!D344</f>
        <v>Aggregated</v>
      </c>
      <c r="E45" s="104" t="str">
        <f>'EMFAC2017-EI-2011Class-Statewid'!E344</f>
        <v>Aggregated</v>
      </c>
      <c r="F45" s="104" t="str">
        <f>'EMFAC2017-EI-2011Class-Statewid'!F344</f>
        <v>DSL</v>
      </c>
      <c r="G45" s="104">
        <f>'EMFAC2017-EI-2011Class-Statewid'!G344</f>
        <v>17456.6942486484</v>
      </c>
      <c r="H45" s="104">
        <f>'EMFAC2017-EI-2011Class-Statewid'!H344</f>
        <v>2329301.2713801698</v>
      </c>
    </row>
    <row r="46" spans="1:8">
      <c r="A46" s="104" t="str">
        <f>'EMFAC2017-EI-2011Class-Statewid'!A345</f>
        <v>Statewide</v>
      </c>
      <c r="B46" s="104">
        <f>'EMFAC2017-EI-2011Class-Statewid'!B345</f>
        <v>2023</v>
      </c>
      <c r="C46" s="104" t="str">
        <f>'EMFAC2017-EI-2011Class-Statewid'!C345</f>
        <v>T7 Public</v>
      </c>
      <c r="D46" s="104" t="str">
        <f>'EMFAC2017-EI-2011Class-Statewid'!D345</f>
        <v>Aggregated</v>
      </c>
      <c r="E46" s="104" t="str">
        <f>'EMFAC2017-EI-2011Class-Statewid'!E345</f>
        <v>Aggregated</v>
      </c>
      <c r="F46" s="104" t="str">
        <f>'EMFAC2017-EI-2011Class-Statewid'!F345</f>
        <v>DSL</v>
      </c>
      <c r="G46" s="104">
        <f>'EMFAC2017-EI-2011Class-Statewid'!G345</f>
        <v>26126.9632186485</v>
      </c>
      <c r="H46" s="104">
        <f>'EMFAC2017-EI-2011Class-Statewid'!H345</f>
        <v>529327.83695255697</v>
      </c>
    </row>
    <row r="47" spans="1:8">
      <c r="A47" s="104" t="str">
        <f>'EMFAC2017-EI-2011Class-Statewid'!A346</f>
        <v>Statewide</v>
      </c>
      <c r="B47" s="104">
        <f>'EMFAC2017-EI-2011Class-Statewid'!B346</f>
        <v>2023</v>
      </c>
      <c r="C47" s="104" t="str">
        <f>'EMFAC2017-EI-2011Class-Statewid'!C346</f>
        <v>T7 Single</v>
      </c>
      <c r="D47" s="104" t="str">
        <f>'EMFAC2017-EI-2011Class-Statewid'!D346</f>
        <v>Aggregated</v>
      </c>
      <c r="E47" s="104" t="str">
        <f>'EMFAC2017-EI-2011Class-Statewid'!E346</f>
        <v>Aggregated</v>
      </c>
      <c r="F47" s="104" t="str">
        <f>'EMFAC2017-EI-2011Class-Statewid'!F346</f>
        <v>DSL</v>
      </c>
      <c r="G47" s="104">
        <f>'EMFAC2017-EI-2011Class-Statewid'!G346</f>
        <v>34056.101364181202</v>
      </c>
      <c r="H47" s="104">
        <f>'EMFAC2017-EI-2011Class-Statewid'!H346</f>
        <v>2281456.0764813898</v>
      </c>
    </row>
    <row r="48" spans="1:8">
      <c r="A48" s="104" t="str">
        <f>'EMFAC2017-EI-2011Class-Statewid'!A347</f>
        <v>Statewide</v>
      </c>
      <c r="B48" s="104">
        <f>'EMFAC2017-EI-2011Class-Statewid'!B347</f>
        <v>2023</v>
      </c>
      <c r="C48" s="104" t="str">
        <f>'EMFAC2017-EI-2011Class-Statewid'!C347</f>
        <v>T7 single construction</v>
      </c>
      <c r="D48" s="104" t="str">
        <f>'EMFAC2017-EI-2011Class-Statewid'!D347</f>
        <v>Aggregated</v>
      </c>
      <c r="E48" s="104" t="str">
        <f>'EMFAC2017-EI-2011Class-Statewid'!E347</f>
        <v>Aggregated</v>
      </c>
      <c r="F48" s="104" t="str">
        <f>'EMFAC2017-EI-2011Class-Statewid'!F347</f>
        <v>DSL</v>
      </c>
      <c r="G48" s="104">
        <f>'EMFAC2017-EI-2011Class-Statewid'!G347</f>
        <v>20738.386152313898</v>
      </c>
      <c r="H48" s="104">
        <f>'EMFAC2017-EI-2011Class-Statewid'!H347</f>
        <v>1439131.0649564201</v>
      </c>
    </row>
    <row r="49" spans="1:8">
      <c r="A49" s="104" t="str">
        <f>'EMFAC2017-EI-2011Class-Statewid'!A348</f>
        <v>Statewide</v>
      </c>
      <c r="B49" s="104">
        <f>'EMFAC2017-EI-2011Class-Statewid'!B348</f>
        <v>2023</v>
      </c>
      <c r="C49" s="104" t="str">
        <f>'EMFAC2017-EI-2011Class-Statewid'!C348</f>
        <v>T7 SWCV</v>
      </c>
      <c r="D49" s="104" t="str">
        <f>'EMFAC2017-EI-2011Class-Statewid'!D348</f>
        <v>Aggregated</v>
      </c>
      <c r="E49" s="104" t="str">
        <f>'EMFAC2017-EI-2011Class-Statewid'!E348</f>
        <v>Aggregated</v>
      </c>
      <c r="F49" s="104" t="str">
        <f>'EMFAC2017-EI-2011Class-Statewid'!F348</f>
        <v>DSL</v>
      </c>
      <c r="G49" s="104">
        <f>'EMFAC2017-EI-2011Class-Statewid'!G348</f>
        <v>7061.6163290241402</v>
      </c>
      <c r="H49" s="104">
        <f>'EMFAC2017-EI-2011Class-Statewid'!H348</f>
        <v>288273.55231032998</v>
      </c>
    </row>
    <row r="50" spans="1:8">
      <c r="A50" s="104" t="str">
        <f>'EMFAC2017-EI-2011Class-Statewid'!A349</f>
        <v>Statewide</v>
      </c>
      <c r="B50" s="104">
        <f>'EMFAC2017-EI-2011Class-Statewid'!B349</f>
        <v>2023</v>
      </c>
      <c r="C50" s="104" t="str">
        <f>'EMFAC2017-EI-2011Class-Statewid'!C349</f>
        <v>T7 SWCV</v>
      </c>
      <c r="D50" s="104" t="str">
        <f>'EMFAC2017-EI-2011Class-Statewid'!D349</f>
        <v>Aggregated</v>
      </c>
      <c r="E50" s="104" t="str">
        <f>'EMFAC2017-EI-2011Class-Statewid'!E349</f>
        <v>Aggregated</v>
      </c>
      <c r="F50" s="104" t="str">
        <f>'EMFAC2017-EI-2011Class-Statewid'!F349</f>
        <v>NG</v>
      </c>
      <c r="G50" s="104">
        <f>'EMFAC2017-EI-2011Class-Statewid'!G349</f>
        <v>8862.62944634216</v>
      </c>
      <c r="H50" s="104">
        <f>'EMFAC2017-EI-2011Class-Statewid'!H349</f>
        <v>361036.20398203598</v>
      </c>
    </row>
    <row r="51" spans="1:8">
      <c r="A51" s="104" t="str">
        <f>'EMFAC2017-EI-2011Class-Statewid'!A350</f>
        <v>Statewide</v>
      </c>
      <c r="B51" s="104">
        <f>'EMFAC2017-EI-2011Class-Statewid'!B350</f>
        <v>2023</v>
      </c>
      <c r="C51" s="104" t="str">
        <f>'EMFAC2017-EI-2011Class-Statewid'!C350</f>
        <v>T7 tractor</v>
      </c>
      <c r="D51" s="104" t="str">
        <f>'EMFAC2017-EI-2011Class-Statewid'!D350</f>
        <v>Aggregated</v>
      </c>
      <c r="E51" s="104" t="str">
        <f>'EMFAC2017-EI-2011Class-Statewid'!E350</f>
        <v>Aggregated</v>
      </c>
      <c r="F51" s="104" t="str">
        <f>'EMFAC2017-EI-2011Class-Statewid'!F350</f>
        <v>DSL</v>
      </c>
      <c r="G51" s="104">
        <f>'EMFAC2017-EI-2011Class-Statewid'!G350</f>
        <v>73098.509024247905</v>
      </c>
      <c r="H51" s="104">
        <f>'EMFAC2017-EI-2011Class-Statewid'!H350</f>
        <v>9996315.1864094902</v>
      </c>
    </row>
    <row r="52" spans="1:8">
      <c r="A52" s="104" t="str">
        <f>'EMFAC2017-EI-2011Class-Statewid'!A351</f>
        <v>Statewide</v>
      </c>
      <c r="B52" s="104">
        <f>'EMFAC2017-EI-2011Class-Statewid'!B351</f>
        <v>2023</v>
      </c>
      <c r="C52" s="104" t="str">
        <f>'EMFAC2017-EI-2011Class-Statewid'!C351</f>
        <v>T7 tractor construction</v>
      </c>
      <c r="D52" s="104" t="str">
        <f>'EMFAC2017-EI-2011Class-Statewid'!D351</f>
        <v>Aggregated</v>
      </c>
      <c r="E52" s="104" t="str">
        <f>'EMFAC2017-EI-2011Class-Statewid'!E351</f>
        <v>Aggregated</v>
      </c>
      <c r="F52" s="104" t="str">
        <f>'EMFAC2017-EI-2011Class-Statewid'!F351</f>
        <v>DSL</v>
      </c>
      <c r="G52" s="104">
        <f>'EMFAC2017-EI-2011Class-Statewid'!G351</f>
        <v>17427.350043233801</v>
      </c>
      <c r="H52" s="104">
        <f>'EMFAC2017-EI-2011Class-Statewid'!H351</f>
        <v>1187156.4263126501</v>
      </c>
    </row>
    <row r="53" spans="1:8">
      <c r="A53" s="104" t="str">
        <f>'EMFAC2017-EI-2011Class-Statewid'!A352</f>
        <v>Statewide</v>
      </c>
      <c r="B53" s="104">
        <f>'EMFAC2017-EI-2011Class-Statewid'!B352</f>
        <v>2023</v>
      </c>
      <c r="C53" s="104" t="str">
        <f>'EMFAC2017-EI-2011Class-Statewid'!C352</f>
        <v>T7 utility</v>
      </c>
      <c r="D53" s="104" t="str">
        <f>'EMFAC2017-EI-2011Class-Statewid'!D352</f>
        <v>Aggregated</v>
      </c>
      <c r="E53" s="104" t="str">
        <f>'EMFAC2017-EI-2011Class-Statewid'!E352</f>
        <v>Aggregated</v>
      </c>
      <c r="F53" s="104" t="str">
        <f>'EMFAC2017-EI-2011Class-Statewid'!F352</f>
        <v>DSL</v>
      </c>
      <c r="G53" s="104">
        <f>'EMFAC2017-EI-2011Class-Statewid'!G352</f>
        <v>1617.98089327411</v>
      </c>
      <c r="H53" s="104">
        <f>'EMFAC2017-EI-2011Class-Statewid'!H352</f>
        <v>32835.001945680197</v>
      </c>
    </row>
    <row r="54" spans="1:8">
      <c r="A54" s="104" t="str">
        <f>'EMFAC2017-EI-2011Class-Statewid'!A353</f>
        <v>Statewide</v>
      </c>
      <c r="B54" s="104">
        <f>'EMFAC2017-EI-2011Class-Statewid'!B353</f>
        <v>2023</v>
      </c>
      <c r="C54" s="104" t="str">
        <f>'EMFAC2017-EI-2011Class-Statewid'!C353</f>
        <v>T7IS</v>
      </c>
      <c r="D54" s="104" t="str">
        <f>'EMFAC2017-EI-2011Class-Statewid'!D353</f>
        <v>Aggregated</v>
      </c>
      <c r="E54" s="104" t="str">
        <f>'EMFAC2017-EI-2011Class-Statewid'!E353</f>
        <v>Aggregated</v>
      </c>
      <c r="F54" s="104" t="str">
        <f>'EMFAC2017-EI-2011Class-Statewid'!F353</f>
        <v>GAS</v>
      </c>
      <c r="G54" s="104">
        <f>'EMFAC2017-EI-2011Class-Statewid'!G353</f>
        <v>161.709246638868</v>
      </c>
      <c r="H54" s="104">
        <f>'EMFAC2017-EI-2011Class-Statewid'!H353</f>
        <v>18445.298621513</v>
      </c>
    </row>
    <row r="55" spans="1:8">
      <c r="A55" s="104" t="str">
        <f>'EMFAC2017-EI-2011Class-Statewid'!A354</f>
        <v>Statewide</v>
      </c>
      <c r="B55" s="104">
        <f>'EMFAC2017-EI-2011Class-Statewid'!B354</f>
        <v>2023</v>
      </c>
      <c r="C55" s="104" t="str">
        <f>'EMFAC2017-EI-2011Class-Statewid'!C354</f>
        <v>UBUS</v>
      </c>
      <c r="D55" s="104" t="str">
        <f>'EMFAC2017-EI-2011Class-Statewid'!D354</f>
        <v>Aggregated</v>
      </c>
      <c r="E55" s="104" t="str">
        <f>'EMFAC2017-EI-2011Class-Statewid'!E354</f>
        <v>Aggregated</v>
      </c>
      <c r="F55" s="104" t="str">
        <f>'EMFAC2017-EI-2011Class-Statewid'!F354</f>
        <v>GAS</v>
      </c>
      <c r="G55" s="104">
        <f>'EMFAC2017-EI-2011Class-Statewid'!G354</f>
        <v>2608.2199071984901</v>
      </c>
      <c r="H55" s="104">
        <f>'EMFAC2017-EI-2011Class-Statewid'!H354</f>
        <v>238348.71605898699</v>
      </c>
    </row>
    <row r="56" spans="1:8">
      <c r="A56" s="104" t="str">
        <f>'EMFAC2017-EI-2011Class-Statewid'!A355</f>
        <v>Statewide</v>
      </c>
      <c r="B56" s="104">
        <f>'EMFAC2017-EI-2011Class-Statewid'!B355</f>
        <v>2023</v>
      </c>
      <c r="C56" s="104" t="str">
        <f>'EMFAC2017-EI-2011Class-Statewid'!C355</f>
        <v>UBUS</v>
      </c>
      <c r="D56" s="104" t="str">
        <f>'EMFAC2017-EI-2011Class-Statewid'!D355</f>
        <v>Aggregated</v>
      </c>
      <c r="E56" s="104" t="str">
        <f>'EMFAC2017-EI-2011Class-Statewid'!E355</f>
        <v>Aggregated</v>
      </c>
      <c r="F56" s="104" t="str">
        <f>'EMFAC2017-EI-2011Class-Statewid'!F355</f>
        <v>DSL</v>
      </c>
      <c r="G56" s="104">
        <f>'EMFAC2017-EI-2011Class-Statewid'!G355</f>
        <v>3180.9453714238298</v>
      </c>
      <c r="H56" s="104">
        <f>'EMFAC2017-EI-2011Class-Statewid'!H355</f>
        <v>320145.10060914297</v>
      </c>
    </row>
    <row r="57" spans="1:8">
      <c r="A57" s="104" t="str">
        <f>'EMFAC2017-EI-2011Class-Statewid'!A356</f>
        <v>Statewide</v>
      </c>
      <c r="B57" s="104">
        <f>'EMFAC2017-EI-2011Class-Statewid'!B356</f>
        <v>2023</v>
      </c>
      <c r="C57" s="104" t="str">
        <f>'EMFAC2017-EI-2011Class-Statewid'!C356</f>
        <v>UBUS</v>
      </c>
      <c r="D57" s="104" t="str">
        <f>'EMFAC2017-EI-2011Class-Statewid'!D356</f>
        <v>Aggregated</v>
      </c>
      <c r="E57" s="104" t="str">
        <f>'EMFAC2017-EI-2011Class-Statewid'!E356</f>
        <v>Aggregated</v>
      </c>
      <c r="F57" s="104" t="str">
        <f>'EMFAC2017-EI-2011Class-Statewid'!F356</f>
        <v>ELEC</v>
      </c>
      <c r="G57" s="104">
        <f>'EMFAC2017-EI-2011Class-Statewid'!G356</f>
        <v>34.048496021684699</v>
      </c>
      <c r="H57" s="104">
        <f>'EMFAC2017-EI-2011Class-Statewid'!H356</f>
        <v>2714.85716945063</v>
      </c>
    </row>
    <row r="58" spans="1:8">
      <c r="A58" s="104" t="str">
        <f>'EMFAC2017-EI-2011Class-Statewid'!A357</f>
        <v>Statewide</v>
      </c>
      <c r="B58" s="104">
        <f>'EMFAC2017-EI-2011Class-Statewid'!B357</f>
        <v>2023</v>
      </c>
      <c r="C58" s="104" t="str">
        <f>'EMFAC2017-EI-2011Class-Statewid'!C357</f>
        <v>UBUS</v>
      </c>
      <c r="D58" s="104" t="str">
        <f>'EMFAC2017-EI-2011Class-Statewid'!D357</f>
        <v>Aggregated</v>
      </c>
      <c r="E58" s="104" t="str">
        <f>'EMFAC2017-EI-2011Class-Statewid'!E357</f>
        <v>Aggregated</v>
      </c>
      <c r="F58" s="104" t="str">
        <f>'EMFAC2017-EI-2011Class-Statewid'!F357</f>
        <v>NG</v>
      </c>
      <c r="G58" s="104">
        <f>'EMFAC2017-EI-2011Class-Statewid'!G357</f>
        <v>8765.6260223834506</v>
      </c>
      <c r="H58" s="104">
        <f>'EMFAC2017-EI-2011Class-Statewid'!H357</f>
        <v>950865.33010346896</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workbookViewId="0">
      <selection activeCell="A10" sqref="A10:H67"/>
    </sheetView>
  </sheetViews>
  <sheetFormatPr defaultRowHeight="15"/>
  <cols>
    <col min="1" max="16384" width="9.140625" style="104"/>
  </cols>
  <sheetData>
    <row r="1" spans="1:8">
      <c r="A1" s="104" t="str">
        <f>'EMFAC2017-EI-2011Class-Statewid'!A358</f>
        <v>Statewide</v>
      </c>
      <c r="B1" s="104">
        <f>'EMFAC2017-EI-2011Class-Statewid'!B358</f>
        <v>2024</v>
      </c>
      <c r="C1" s="104" t="str">
        <f>'EMFAC2017-EI-2011Class-Statewid'!C358</f>
        <v>All Other Buses</v>
      </c>
      <c r="D1" s="104" t="str">
        <f>'EMFAC2017-EI-2011Class-Statewid'!D358</f>
        <v>Aggregated</v>
      </c>
      <c r="E1" s="104" t="str">
        <f>'EMFAC2017-EI-2011Class-Statewid'!E358</f>
        <v>Aggregated</v>
      </c>
      <c r="F1" s="104" t="str">
        <f>'EMFAC2017-EI-2011Class-Statewid'!F358</f>
        <v>DSL</v>
      </c>
      <c r="G1" s="104">
        <f>'EMFAC2017-EI-2011Class-Statewid'!G358</f>
        <v>9258.7970147006799</v>
      </c>
      <c r="H1" s="104">
        <f>'EMFAC2017-EI-2011Class-Statewid'!H358</f>
        <v>549386.73759813397</v>
      </c>
    </row>
    <row r="2" spans="1:8">
      <c r="A2" s="104" t="str">
        <f>'EMFAC2017-EI-2011Class-Statewid'!A359</f>
        <v>Statewide</v>
      </c>
      <c r="B2" s="104">
        <f>'EMFAC2017-EI-2011Class-Statewid'!B359</f>
        <v>2024</v>
      </c>
      <c r="C2" s="104" t="str">
        <f>'EMFAC2017-EI-2011Class-Statewid'!C359</f>
        <v>LDA</v>
      </c>
      <c r="D2" s="104" t="str">
        <f>'EMFAC2017-EI-2011Class-Statewid'!D359</f>
        <v>Aggregated</v>
      </c>
      <c r="E2" s="104" t="str">
        <f>'EMFAC2017-EI-2011Class-Statewid'!E359</f>
        <v>Aggregated</v>
      </c>
      <c r="F2" s="104" t="str">
        <f>'EMFAC2017-EI-2011Class-Statewid'!F359</f>
        <v>GAS</v>
      </c>
      <c r="G2" s="104">
        <f>'EMFAC2017-EI-2011Class-Statewid'!G359</f>
        <v>16143309.319406999</v>
      </c>
      <c r="H2" s="104">
        <f>'EMFAC2017-EI-2011Class-Statewid'!H359</f>
        <v>603258052.06009305</v>
      </c>
    </row>
    <row r="3" spans="1:8">
      <c r="A3" s="104" t="str">
        <f>'EMFAC2017-EI-2011Class-Statewid'!A360</f>
        <v>Statewide</v>
      </c>
      <c r="B3" s="104">
        <f>'EMFAC2017-EI-2011Class-Statewid'!B360</f>
        <v>2024</v>
      </c>
      <c r="C3" s="104" t="str">
        <f>'EMFAC2017-EI-2011Class-Statewid'!C360</f>
        <v>LDA</v>
      </c>
      <c r="D3" s="104" t="str">
        <f>'EMFAC2017-EI-2011Class-Statewid'!D360</f>
        <v>Aggregated</v>
      </c>
      <c r="E3" s="104" t="str">
        <f>'EMFAC2017-EI-2011Class-Statewid'!E360</f>
        <v>Aggregated</v>
      </c>
      <c r="F3" s="104" t="str">
        <f>'EMFAC2017-EI-2011Class-Statewid'!F360</f>
        <v>DSL</v>
      </c>
      <c r="G3" s="104">
        <f>'EMFAC2017-EI-2011Class-Statewid'!G360</f>
        <v>174046.65493002199</v>
      </c>
      <c r="H3" s="104">
        <f>'EMFAC2017-EI-2011Class-Statewid'!H360</f>
        <v>6620235.7913969299</v>
      </c>
    </row>
    <row r="4" spans="1:8">
      <c r="A4" s="104" t="str">
        <f>'EMFAC2017-EI-2011Class-Statewid'!A361</f>
        <v>Statewide</v>
      </c>
      <c r="B4" s="104">
        <f>'EMFAC2017-EI-2011Class-Statewid'!B361</f>
        <v>2024</v>
      </c>
      <c r="C4" s="104" t="str">
        <f>'EMFAC2017-EI-2011Class-Statewid'!C361</f>
        <v>LDA</v>
      </c>
      <c r="D4" s="104" t="str">
        <f>'EMFAC2017-EI-2011Class-Statewid'!D361</f>
        <v>Aggregated</v>
      </c>
      <c r="E4" s="104" t="str">
        <f>'EMFAC2017-EI-2011Class-Statewid'!E361</f>
        <v>Aggregated</v>
      </c>
      <c r="F4" s="104" t="str">
        <f>'EMFAC2017-EI-2011Class-Statewid'!F361</f>
        <v>ELEC</v>
      </c>
      <c r="G4" s="104">
        <f>'EMFAC2017-EI-2011Class-Statewid'!G361</f>
        <v>431741.27408319298</v>
      </c>
      <c r="H4" s="104">
        <f>'EMFAC2017-EI-2011Class-Statewid'!H361</f>
        <v>18110045.355947699</v>
      </c>
    </row>
    <row r="5" spans="1:8">
      <c r="A5" s="104" t="str">
        <f>'EMFAC2017-EI-2011Class-Statewid'!A362</f>
        <v>Statewide</v>
      </c>
      <c r="B5" s="104">
        <f>'EMFAC2017-EI-2011Class-Statewid'!B362</f>
        <v>2024</v>
      </c>
      <c r="C5" s="104" t="str">
        <f>'EMFAC2017-EI-2011Class-Statewid'!C362</f>
        <v>LDT1</v>
      </c>
      <c r="D5" s="104" t="str">
        <f>'EMFAC2017-EI-2011Class-Statewid'!D362</f>
        <v>Aggregated</v>
      </c>
      <c r="E5" s="104" t="str">
        <f>'EMFAC2017-EI-2011Class-Statewid'!E362</f>
        <v>Aggregated</v>
      </c>
      <c r="F5" s="104" t="str">
        <f>'EMFAC2017-EI-2011Class-Statewid'!F362</f>
        <v>GAS</v>
      </c>
      <c r="G5" s="104">
        <f>'EMFAC2017-EI-2011Class-Statewid'!G362</f>
        <v>1833484.78523734</v>
      </c>
      <c r="H5" s="104">
        <f>'EMFAC2017-EI-2011Class-Statewid'!H362</f>
        <v>64211319.637789197</v>
      </c>
    </row>
    <row r="6" spans="1:8">
      <c r="A6" s="104" t="str">
        <f>'EMFAC2017-EI-2011Class-Statewid'!A363</f>
        <v>Statewide</v>
      </c>
      <c r="B6" s="104">
        <f>'EMFAC2017-EI-2011Class-Statewid'!B363</f>
        <v>2024</v>
      </c>
      <c r="C6" s="104" t="str">
        <f>'EMFAC2017-EI-2011Class-Statewid'!C363</f>
        <v>LDT1</v>
      </c>
      <c r="D6" s="104" t="str">
        <f>'EMFAC2017-EI-2011Class-Statewid'!D363</f>
        <v>Aggregated</v>
      </c>
      <c r="E6" s="104" t="str">
        <f>'EMFAC2017-EI-2011Class-Statewid'!E363</f>
        <v>Aggregated</v>
      </c>
      <c r="F6" s="104" t="str">
        <f>'EMFAC2017-EI-2011Class-Statewid'!F363</f>
        <v>DSL</v>
      </c>
      <c r="G6" s="104">
        <f>'EMFAC2017-EI-2011Class-Statewid'!G363</f>
        <v>1127.8996190871301</v>
      </c>
      <c r="H6" s="104">
        <f>'EMFAC2017-EI-2011Class-Statewid'!H363</f>
        <v>20774.2928111123</v>
      </c>
    </row>
    <row r="7" spans="1:8">
      <c r="A7" s="104" t="str">
        <f>'EMFAC2017-EI-2011Class-Statewid'!A364</f>
        <v>Statewide</v>
      </c>
      <c r="B7" s="104">
        <f>'EMFAC2017-EI-2011Class-Statewid'!B364</f>
        <v>2024</v>
      </c>
      <c r="C7" s="104" t="str">
        <f>'EMFAC2017-EI-2011Class-Statewid'!C364</f>
        <v>LDT1</v>
      </c>
      <c r="D7" s="104" t="str">
        <f>'EMFAC2017-EI-2011Class-Statewid'!D364</f>
        <v>Aggregated</v>
      </c>
      <c r="E7" s="104" t="str">
        <f>'EMFAC2017-EI-2011Class-Statewid'!E364</f>
        <v>Aggregated</v>
      </c>
      <c r="F7" s="104" t="str">
        <f>'EMFAC2017-EI-2011Class-Statewid'!F364</f>
        <v>ELEC</v>
      </c>
      <c r="G7" s="104">
        <f>'EMFAC2017-EI-2011Class-Statewid'!G364</f>
        <v>19411.306680788901</v>
      </c>
      <c r="H7" s="104">
        <f>'EMFAC2017-EI-2011Class-Statewid'!H364</f>
        <v>850321.85959406896</v>
      </c>
    </row>
    <row r="8" spans="1:8">
      <c r="A8" s="104" t="str">
        <f>'EMFAC2017-EI-2011Class-Statewid'!A365</f>
        <v>Statewide</v>
      </c>
      <c r="B8" s="104">
        <f>'EMFAC2017-EI-2011Class-Statewid'!B365</f>
        <v>2024</v>
      </c>
      <c r="C8" s="104" t="str">
        <f>'EMFAC2017-EI-2011Class-Statewid'!C365</f>
        <v>LDT2</v>
      </c>
      <c r="D8" s="104" t="str">
        <f>'EMFAC2017-EI-2011Class-Statewid'!D365</f>
        <v>Aggregated</v>
      </c>
      <c r="E8" s="104" t="str">
        <f>'EMFAC2017-EI-2011Class-Statewid'!E365</f>
        <v>Aggregated</v>
      </c>
      <c r="F8" s="104" t="str">
        <f>'EMFAC2017-EI-2011Class-Statewid'!F365</f>
        <v>GAS</v>
      </c>
      <c r="G8" s="104">
        <f>'EMFAC2017-EI-2011Class-Statewid'!G365</f>
        <v>5653436.3071177499</v>
      </c>
      <c r="H8" s="104">
        <f>'EMFAC2017-EI-2011Class-Statewid'!H365</f>
        <v>201688707.78870001</v>
      </c>
    </row>
    <row r="9" spans="1:8">
      <c r="A9" s="104" t="str">
        <f>'EMFAC2017-EI-2011Class-Statewid'!A366</f>
        <v>Statewide</v>
      </c>
      <c r="B9" s="104">
        <f>'EMFAC2017-EI-2011Class-Statewid'!B366</f>
        <v>2024</v>
      </c>
      <c r="C9" s="104" t="str">
        <f>'EMFAC2017-EI-2011Class-Statewid'!C366</f>
        <v>LDT2</v>
      </c>
      <c r="D9" s="104" t="str">
        <f>'EMFAC2017-EI-2011Class-Statewid'!D366</f>
        <v>Aggregated</v>
      </c>
      <c r="E9" s="104" t="str">
        <f>'EMFAC2017-EI-2011Class-Statewid'!E366</f>
        <v>Aggregated</v>
      </c>
      <c r="F9" s="104" t="str">
        <f>'EMFAC2017-EI-2011Class-Statewid'!F366</f>
        <v>DSL</v>
      </c>
      <c r="G9" s="104">
        <f>'EMFAC2017-EI-2011Class-Statewid'!G366</f>
        <v>40049.797480016001</v>
      </c>
      <c r="H9" s="104">
        <f>'EMFAC2017-EI-2011Class-Statewid'!H366</f>
        <v>1601157.3052812</v>
      </c>
    </row>
    <row r="10" spans="1:8">
      <c r="A10" s="104" t="str">
        <f>'EMFAC2017-EI-2011Class-Statewid'!A367</f>
        <v>Statewide</v>
      </c>
      <c r="B10" s="104">
        <f>'EMFAC2017-EI-2011Class-Statewid'!B367</f>
        <v>2024</v>
      </c>
      <c r="C10" s="104" t="str">
        <f>'EMFAC2017-EI-2011Class-Statewid'!C367</f>
        <v>LDT2</v>
      </c>
      <c r="D10" s="104" t="str">
        <f>'EMFAC2017-EI-2011Class-Statewid'!D367</f>
        <v>Aggregated</v>
      </c>
      <c r="E10" s="104" t="str">
        <f>'EMFAC2017-EI-2011Class-Statewid'!E367</f>
        <v>Aggregated</v>
      </c>
      <c r="F10" s="104" t="str">
        <f>'EMFAC2017-EI-2011Class-Statewid'!F367</f>
        <v>ELEC</v>
      </c>
      <c r="G10" s="104">
        <f>'EMFAC2017-EI-2011Class-Statewid'!G367</f>
        <v>78618.588870875901</v>
      </c>
      <c r="H10" s="104">
        <f>'EMFAC2017-EI-2011Class-Statewid'!H367</f>
        <v>2459112.2158421902</v>
      </c>
    </row>
    <row r="11" spans="1:8">
      <c r="A11" s="104" t="str">
        <f>'EMFAC2017-EI-2011Class-Statewid'!A368</f>
        <v>Statewide</v>
      </c>
      <c r="B11" s="104">
        <f>'EMFAC2017-EI-2011Class-Statewid'!B368</f>
        <v>2024</v>
      </c>
      <c r="C11" s="104" t="str">
        <f>'EMFAC2017-EI-2011Class-Statewid'!C368</f>
        <v>LHD1</v>
      </c>
      <c r="D11" s="104" t="str">
        <f>'EMFAC2017-EI-2011Class-Statewid'!D368</f>
        <v>Aggregated</v>
      </c>
      <c r="E11" s="104" t="str">
        <f>'EMFAC2017-EI-2011Class-Statewid'!E368</f>
        <v>Aggregated</v>
      </c>
      <c r="F11" s="104" t="str">
        <f>'EMFAC2017-EI-2011Class-Statewid'!F368</f>
        <v>GAS</v>
      </c>
      <c r="G11" s="104">
        <f>'EMFAC2017-EI-2011Class-Statewid'!G368</f>
        <v>431144.19847563998</v>
      </c>
      <c r="H11" s="104">
        <f>'EMFAC2017-EI-2011Class-Statewid'!H368</f>
        <v>14679969.1989328</v>
      </c>
    </row>
    <row r="12" spans="1:8">
      <c r="A12" s="104" t="str">
        <f>'EMFAC2017-EI-2011Class-Statewid'!A369</f>
        <v>Statewide</v>
      </c>
      <c r="B12" s="104">
        <f>'EMFAC2017-EI-2011Class-Statewid'!B369</f>
        <v>2024</v>
      </c>
      <c r="C12" s="104" t="str">
        <f>'EMFAC2017-EI-2011Class-Statewid'!C369</f>
        <v>LHD1</v>
      </c>
      <c r="D12" s="104" t="str">
        <f>'EMFAC2017-EI-2011Class-Statewid'!D369</f>
        <v>Aggregated</v>
      </c>
      <c r="E12" s="104" t="str">
        <f>'EMFAC2017-EI-2011Class-Statewid'!E369</f>
        <v>Aggregated</v>
      </c>
      <c r="F12" s="104" t="str">
        <f>'EMFAC2017-EI-2011Class-Statewid'!F369</f>
        <v>DSL</v>
      </c>
      <c r="G12" s="104">
        <f>'EMFAC2017-EI-2011Class-Statewid'!G369</f>
        <v>402624.73415175098</v>
      </c>
      <c r="H12" s="104">
        <f>'EMFAC2017-EI-2011Class-Statewid'!H369</f>
        <v>14325110.966437399</v>
      </c>
    </row>
    <row r="13" spans="1:8">
      <c r="A13" s="104" t="str">
        <f>'EMFAC2017-EI-2011Class-Statewid'!A370</f>
        <v>Statewide</v>
      </c>
      <c r="B13" s="104">
        <f>'EMFAC2017-EI-2011Class-Statewid'!B370</f>
        <v>2024</v>
      </c>
      <c r="C13" s="104" t="str">
        <f>'EMFAC2017-EI-2011Class-Statewid'!C370</f>
        <v>LHD2</v>
      </c>
      <c r="D13" s="104" t="str">
        <f>'EMFAC2017-EI-2011Class-Statewid'!D370</f>
        <v>Aggregated</v>
      </c>
      <c r="E13" s="104" t="str">
        <f>'EMFAC2017-EI-2011Class-Statewid'!E370</f>
        <v>Aggregated</v>
      </c>
      <c r="F13" s="104" t="str">
        <f>'EMFAC2017-EI-2011Class-Statewid'!F370</f>
        <v>GAS</v>
      </c>
      <c r="G13" s="104">
        <f>'EMFAC2017-EI-2011Class-Statewid'!G370</f>
        <v>67226.448114603598</v>
      </c>
      <c r="H13" s="104">
        <f>'EMFAC2017-EI-2011Class-Statewid'!H370</f>
        <v>2276416.2829441298</v>
      </c>
    </row>
    <row r="14" spans="1:8">
      <c r="A14" s="104" t="str">
        <f>'EMFAC2017-EI-2011Class-Statewid'!A371</f>
        <v>Statewide</v>
      </c>
      <c r="B14" s="104">
        <f>'EMFAC2017-EI-2011Class-Statewid'!B371</f>
        <v>2024</v>
      </c>
      <c r="C14" s="104" t="str">
        <f>'EMFAC2017-EI-2011Class-Statewid'!C371</f>
        <v>LHD2</v>
      </c>
      <c r="D14" s="104" t="str">
        <f>'EMFAC2017-EI-2011Class-Statewid'!D371</f>
        <v>Aggregated</v>
      </c>
      <c r="E14" s="104" t="str">
        <f>'EMFAC2017-EI-2011Class-Statewid'!E371</f>
        <v>Aggregated</v>
      </c>
      <c r="F14" s="104" t="str">
        <f>'EMFAC2017-EI-2011Class-Statewid'!F371</f>
        <v>DSL</v>
      </c>
      <c r="G14" s="104">
        <f>'EMFAC2017-EI-2011Class-Statewid'!G371</f>
        <v>144348.52090319499</v>
      </c>
      <c r="H14" s="104">
        <f>'EMFAC2017-EI-2011Class-Statewid'!H371</f>
        <v>5202414.8976253904</v>
      </c>
    </row>
    <row r="15" spans="1:8">
      <c r="A15" s="104" t="str">
        <f>'EMFAC2017-EI-2011Class-Statewid'!A372</f>
        <v>Statewide</v>
      </c>
      <c r="B15" s="104">
        <f>'EMFAC2017-EI-2011Class-Statewid'!B372</f>
        <v>2024</v>
      </c>
      <c r="C15" s="104" t="str">
        <f>'EMFAC2017-EI-2011Class-Statewid'!C372</f>
        <v>MCY</v>
      </c>
      <c r="D15" s="104" t="str">
        <f>'EMFAC2017-EI-2011Class-Statewid'!D372</f>
        <v>Aggregated</v>
      </c>
      <c r="E15" s="104" t="str">
        <f>'EMFAC2017-EI-2011Class-Statewid'!E372</f>
        <v>Aggregated</v>
      </c>
      <c r="F15" s="104" t="str">
        <f>'EMFAC2017-EI-2011Class-Statewid'!F372</f>
        <v>GAS</v>
      </c>
      <c r="G15" s="104">
        <f>'EMFAC2017-EI-2011Class-Statewid'!G372</f>
        <v>823462.07742058998</v>
      </c>
      <c r="H15" s="104">
        <f>'EMFAC2017-EI-2011Class-Statewid'!H372</f>
        <v>5964743.9836950302</v>
      </c>
    </row>
    <row r="16" spans="1:8">
      <c r="A16" s="104" t="str">
        <f>'EMFAC2017-EI-2011Class-Statewid'!A373</f>
        <v>Statewide</v>
      </c>
      <c r="B16" s="104">
        <f>'EMFAC2017-EI-2011Class-Statewid'!B373</f>
        <v>2024</v>
      </c>
      <c r="C16" s="104" t="str">
        <f>'EMFAC2017-EI-2011Class-Statewid'!C373</f>
        <v>MDV</v>
      </c>
      <c r="D16" s="104" t="str">
        <f>'EMFAC2017-EI-2011Class-Statewid'!D373</f>
        <v>Aggregated</v>
      </c>
      <c r="E16" s="104" t="str">
        <f>'EMFAC2017-EI-2011Class-Statewid'!E373</f>
        <v>Aggregated</v>
      </c>
      <c r="F16" s="104" t="str">
        <f>'EMFAC2017-EI-2011Class-Statewid'!F373</f>
        <v>GAS</v>
      </c>
      <c r="G16" s="104">
        <f>'EMFAC2017-EI-2011Class-Statewid'!G373</f>
        <v>4039385.3457293599</v>
      </c>
      <c r="H16" s="104">
        <f>'EMFAC2017-EI-2011Class-Statewid'!H373</f>
        <v>135990244.040077</v>
      </c>
    </row>
    <row r="17" spans="1:8">
      <c r="A17" s="104" t="str">
        <f>'EMFAC2017-EI-2011Class-Statewid'!A374</f>
        <v>Statewide</v>
      </c>
      <c r="B17" s="104">
        <f>'EMFAC2017-EI-2011Class-Statewid'!B374</f>
        <v>2024</v>
      </c>
      <c r="C17" s="104" t="str">
        <f>'EMFAC2017-EI-2011Class-Statewid'!C374</f>
        <v>MDV</v>
      </c>
      <c r="D17" s="104" t="str">
        <f>'EMFAC2017-EI-2011Class-Statewid'!D374</f>
        <v>Aggregated</v>
      </c>
      <c r="E17" s="104" t="str">
        <f>'EMFAC2017-EI-2011Class-Statewid'!E374</f>
        <v>Aggregated</v>
      </c>
      <c r="F17" s="104" t="str">
        <f>'EMFAC2017-EI-2011Class-Statewid'!F374</f>
        <v>DSL</v>
      </c>
      <c r="G17" s="104">
        <f>'EMFAC2017-EI-2011Class-Statewid'!G374</f>
        <v>101606.60731453</v>
      </c>
      <c r="H17" s="104">
        <f>'EMFAC2017-EI-2011Class-Statewid'!H374</f>
        <v>3877434.3779206201</v>
      </c>
    </row>
    <row r="18" spans="1:8">
      <c r="A18" s="104" t="str">
        <f>'EMFAC2017-EI-2011Class-Statewid'!A375</f>
        <v>Statewide</v>
      </c>
      <c r="B18" s="104">
        <f>'EMFAC2017-EI-2011Class-Statewid'!B375</f>
        <v>2024</v>
      </c>
      <c r="C18" s="104" t="str">
        <f>'EMFAC2017-EI-2011Class-Statewid'!C375</f>
        <v>MDV</v>
      </c>
      <c r="D18" s="104" t="str">
        <f>'EMFAC2017-EI-2011Class-Statewid'!D375</f>
        <v>Aggregated</v>
      </c>
      <c r="E18" s="104" t="str">
        <f>'EMFAC2017-EI-2011Class-Statewid'!E375</f>
        <v>Aggregated</v>
      </c>
      <c r="F18" s="104" t="str">
        <f>'EMFAC2017-EI-2011Class-Statewid'!F375</f>
        <v>ELEC</v>
      </c>
      <c r="G18" s="104">
        <f>'EMFAC2017-EI-2011Class-Statewid'!G375</f>
        <v>46645.264302564799</v>
      </c>
      <c r="H18" s="104">
        <f>'EMFAC2017-EI-2011Class-Statewid'!H375</f>
        <v>1503667.6025016899</v>
      </c>
    </row>
    <row r="19" spans="1:8">
      <c r="A19" s="104" t="str">
        <f>'EMFAC2017-EI-2011Class-Statewid'!A376</f>
        <v>Statewide</v>
      </c>
      <c r="B19" s="104">
        <f>'EMFAC2017-EI-2011Class-Statewid'!B376</f>
        <v>2024</v>
      </c>
      <c r="C19" s="104" t="str">
        <f>'EMFAC2017-EI-2011Class-Statewid'!C376</f>
        <v>MH</v>
      </c>
      <c r="D19" s="104" t="str">
        <f>'EMFAC2017-EI-2011Class-Statewid'!D376</f>
        <v>Aggregated</v>
      </c>
      <c r="E19" s="104" t="str">
        <f>'EMFAC2017-EI-2011Class-Statewid'!E376</f>
        <v>Aggregated</v>
      </c>
      <c r="F19" s="104" t="str">
        <f>'EMFAC2017-EI-2011Class-Statewid'!F376</f>
        <v>GAS</v>
      </c>
      <c r="G19" s="104">
        <f>'EMFAC2017-EI-2011Class-Statewid'!G376</f>
        <v>87978.391658892797</v>
      </c>
      <c r="H19" s="104">
        <f>'EMFAC2017-EI-2011Class-Statewid'!H376</f>
        <v>788634.98212442396</v>
      </c>
    </row>
    <row r="20" spans="1:8">
      <c r="A20" s="104" t="str">
        <f>'EMFAC2017-EI-2011Class-Statewid'!A377</f>
        <v>Statewide</v>
      </c>
      <c r="B20" s="104">
        <f>'EMFAC2017-EI-2011Class-Statewid'!B377</f>
        <v>2024</v>
      </c>
      <c r="C20" s="104" t="str">
        <f>'EMFAC2017-EI-2011Class-Statewid'!C377</f>
        <v>MH</v>
      </c>
      <c r="D20" s="104" t="str">
        <f>'EMFAC2017-EI-2011Class-Statewid'!D377</f>
        <v>Aggregated</v>
      </c>
      <c r="E20" s="104" t="str">
        <f>'EMFAC2017-EI-2011Class-Statewid'!E377</f>
        <v>Aggregated</v>
      </c>
      <c r="F20" s="104" t="str">
        <f>'EMFAC2017-EI-2011Class-Statewid'!F377</f>
        <v>DSL</v>
      </c>
      <c r="G20" s="104">
        <f>'EMFAC2017-EI-2011Class-Statewid'!G377</f>
        <v>36003.272848793102</v>
      </c>
      <c r="H20" s="104">
        <f>'EMFAC2017-EI-2011Class-Statewid'!H377</f>
        <v>318634.48131823499</v>
      </c>
    </row>
    <row r="21" spans="1:8">
      <c r="A21" s="104" t="str">
        <f>'EMFAC2017-EI-2011Class-Statewid'!A378</f>
        <v>Statewide</v>
      </c>
      <c r="B21" s="104">
        <f>'EMFAC2017-EI-2011Class-Statewid'!B378</f>
        <v>2024</v>
      </c>
      <c r="C21" s="104" t="str">
        <f>'EMFAC2017-EI-2011Class-Statewid'!C378</f>
        <v>Motor Coach</v>
      </c>
      <c r="D21" s="104" t="str">
        <f>'EMFAC2017-EI-2011Class-Statewid'!D378</f>
        <v>Aggregated</v>
      </c>
      <c r="E21" s="104" t="str">
        <f>'EMFAC2017-EI-2011Class-Statewid'!E378</f>
        <v>Aggregated</v>
      </c>
      <c r="F21" s="104" t="str">
        <f>'EMFAC2017-EI-2011Class-Statewid'!F378</f>
        <v>DSL</v>
      </c>
      <c r="G21" s="104">
        <f>'EMFAC2017-EI-2011Class-Statewid'!G378</f>
        <v>2219.0743787586798</v>
      </c>
      <c r="H21" s="104">
        <f>'EMFAC2017-EI-2011Class-Statewid'!H378</f>
        <v>308997.569440989</v>
      </c>
    </row>
    <row r="22" spans="1:8">
      <c r="A22" s="104" t="str">
        <f>'EMFAC2017-EI-2011Class-Statewid'!A379</f>
        <v>Statewide</v>
      </c>
      <c r="B22" s="104">
        <f>'EMFAC2017-EI-2011Class-Statewid'!B379</f>
        <v>2024</v>
      </c>
      <c r="C22" s="104" t="str">
        <f>'EMFAC2017-EI-2011Class-Statewid'!C379</f>
        <v>OBUS</v>
      </c>
      <c r="D22" s="104" t="str">
        <f>'EMFAC2017-EI-2011Class-Statewid'!D379</f>
        <v>Aggregated</v>
      </c>
      <c r="E22" s="104" t="str">
        <f>'EMFAC2017-EI-2011Class-Statewid'!E379</f>
        <v>Aggregated</v>
      </c>
      <c r="F22" s="104" t="str">
        <f>'EMFAC2017-EI-2011Class-Statewid'!F379</f>
        <v>GAS</v>
      </c>
      <c r="G22" s="104">
        <f>'EMFAC2017-EI-2011Class-Statewid'!G379</f>
        <v>13727.2061795151</v>
      </c>
      <c r="H22" s="104">
        <f>'EMFAC2017-EI-2011Class-Statewid'!H379</f>
        <v>616818.85502656596</v>
      </c>
    </row>
    <row r="23" spans="1:8">
      <c r="A23" s="104" t="str">
        <f>'EMFAC2017-EI-2011Class-Statewid'!A380</f>
        <v>Statewide</v>
      </c>
      <c r="B23" s="104">
        <f>'EMFAC2017-EI-2011Class-Statewid'!B380</f>
        <v>2024</v>
      </c>
      <c r="C23" s="104" t="str">
        <f>'EMFAC2017-EI-2011Class-Statewid'!C380</f>
        <v>PTO</v>
      </c>
      <c r="D23" s="104" t="str">
        <f>'EMFAC2017-EI-2011Class-Statewid'!D380</f>
        <v>Aggregated</v>
      </c>
      <c r="E23" s="104" t="str">
        <f>'EMFAC2017-EI-2011Class-Statewid'!E380</f>
        <v>Aggregated</v>
      </c>
      <c r="F23" s="104" t="str">
        <f>'EMFAC2017-EI-2011Class-Statewid'!F380</f>
        <v>DSL</v>
      </c>
      <c r="G23" s="104">
        <f>'EMFAC2017-EI-2011Class-Statewid'!G380</f>
        <v>0</v>
      </c>
      <c r="H23" s="104">
        <f>'EMFAC2017-EI-2011Class-Statewid'!H380</f>
        <v>461286.72451377299</v>
      </c>
    </row>
    <row r="24" spans="1:8">
      <c r="A24" s="104" t="str">
        <f>'EMFAC2017-EI-2011Class-Statewid'!A381</f>
        <v>Statewide</v>
      </c>
      <c r="B24" s="104">
        <f>'EMFAC2017-EI-2011Class-Statewid'!B381</f>
        <v>2024</v>
      </c>
      <c r="C24" s="104" t="str">
        <f>'EMFAC2017-EI-2011Class-Statewid'!C381</f>
        <v>SBUS</v>
      </c>
      <c r="D24" s="104" t="str">
        <f>'EMFAC2017-EI-2011Class-Statewid'!D381</f>
        <v>Aggregated</v>
      </c>
      <c r="E24" s="104" t="str">
        <f>'EMFAC2017-EI-2011Class-Statewid'!E381</f>
        <v>Aggregated</v>
      </c>
      <c r="F24" s="104" t="str">
        <f>'EMFAC2017-EI-2011Class-Statewid'!F381</f>
        <v>GAS</v>
      </c>
      <c r="G24" s="104">
        <f>'EMFAC2017-EI-2011Class-Statewid'!G381</f>
        <v>5699.7149468480002</v>
      </c>
      <c r="H24" s="104">
        <f>'EMFAC2017-EI-2011Class-Statewid'!H381</f>
        <v>261660.64609255799</v>
      </c>
    </row>
    <row r="25" spans="1:8">
      <c r="A25" s="104" t="str">
        <f>'EMFAC2017-EI-2011Class-Statewid'!A382</f>
        <v>Statewide</v>
      </c>
      <c r="B25" s="104">
        <f>'EMFAC2017-EI-2011Class-Statewid'!B382</f>
        <v>2024</v>
      </c>
      <c r="C25" s="104" t="str">
        <f>'EMFAC2017-EI-2011Class-Statewid'!C382</f>
        <v>SBUS</v>
      </c>
      <c r="D25" s="104" t="str">
        <f>'EMFAC2017-EI-2011Class-Statewid'!D382</f>
        <v>Aggregated</v>
      </c>
      <c r="E25" s="104" t="str">
        <f>'EMFAC2017-EI-2011Class-Statewid'!E382</f>
        <v>Aggregated</v>
      </c>
      <c r="F25" s="104" t="str">
        <f>'EMFAC2017-EI-2011Class-Statewid'!F382</f>
        <v>DSL</v>
      </c>
      <c r="G25" s="104">
        <f>'EMFAC2017-EI-2011Class-Statewid'!G382</f>
        <v>24407.1277934965</v>
      </c>
      <c r="H25" s="104">
        <f>'EMFAC2017-EI-2011Class-Statewid'!H382</f>
        <v>767341.35900926101</v>
      </c>
    </row>
    <row r="26" spans="1:8">
      <c r="A26" s="104" t="str">
        <f>'EMFAC2017-EI-2011Class-Statewid'!A383</f>
        <v>Statewide</v>
      </c>
      <c r="B26" s="104">
        <f>'EMFAC2017-EI-2011Class-Statewid'!B383</f>
        <v>2024</v>
      </c>
      <c r="C26" s="104" t="str">
        <f>'EMFAC2017-EI-2011Class-Statewid'!C383</f>
        <v>T6 Ag</v>
      </c>
      <c r="D26" s="104" t="str">
        <f>'EMFAC2017-EI-2011Class-Statewid'!D383</f>
        <v>Aggregated</v>
      </c>
      <c r="E26" s="104" t="str">
        <f>'EMFAC2017-EI-2011Class-Statewid'!E383</f>
        <v>Aggregated</v>
      </c>
      <c r="F26" s="104" t="str">
        <f>'EMFAC2017-EI-2011Class-Statewid'!F383</f>
        <v>DSL</v>
      </c>
      <c r="G26" s="104">
        <f>'EMFAC2017-EI-2011Class-Statewid'!G383</f>
        <v>1109.6418115364099</v>
      </c>
      <c r="H26" s="104">
        <f>'EMFAC2017-EI-2011Class-Statewid'!H383</f>
        <v>11042.570286235199</v>
      </c>
    </row>
    <row r="27" spans="1:8">
      <c r="A27" s="104" t="str">
        <f>'EMFAC2017-EI-2011Class-Statewid'!A384</f>
        <v>Statewide</v>
      </c>
      <c r="B27" s="104">
        <f>'EMFAC2017-EI-2011Class-Statewid'!B384</f>
        <v>2024</v>
      </c>
      <c r="C27" s="104" t="str">
        <f>'EMFAC2017-EI-2011Class-Statewid'!C384</f>
        <v>T6 CAIRP heavy</v>
      </c>
      <c r="D27" s="104" t="str">
        <f>'EMFAC2017-EI-2011Class-Statewid'!D384</f>
        <v>Aggregated</v>
      </c>
      <c r="E27" s="104" t="str">
        <f>'EMFAC2017-EI-2011Class-Statewid'!E384</f>
        <v>Aggregated</v>
      </c>
      <c r="F27" s="104" t="str">
        <f>'EMFAC2017-EI-2011Class-Statewid'!F384</f>
        <v>DSL</v>
      </c>
      <c r="G27" s="104">
        <f>'EMFAC2017-EI-2011Class-Statewid'!G384</f>
        <v>2466.8788115529401</v>
      </c>
      <c r="H27" s="104">
        <f>'EMFAC2017-EI-2011Class-Statewid'!H384</f>
        <v>470035.010263131</v>
      </c>
    </row>
    <row r="28" spans="1:8">
      <c r="A28" s="104" t="str">
        <f>'EMFAC2017-EI-2011Class-Statewid'!A385</f>
        <v>Statewide</v>
      </c>
      <c r="B28" s="104">
        <f>'EMFAC2017-EI-2011Class-Statewid'!B385</f>
        <v>2024</v>
      </c>
      <c r="C28" s="104" t="str">
        <f>'EMFAC2017-EI-2011Class-Statewid'!C385</f>
        <v>T6 CAIRP small</v>
      </c>
      <c r="D28" s="104" t="str">
        <f>'EMFAC2017-EI-2011Class-Statewid'!D385</f>
        <v>Aggregated</v>
      </c>
      <c r="E28" s="104" t="str">
        <f>'EMFAC2017-EI-2011Class-Statewid'!E385</f>
        <v>Aggregated</v>
      </c>
      <c r="F28" s="104" t="str">
        <f>'EMFAC2017-EI-2011Class-Statewid'!F385</f>
        <v>DSL</v>
      </c>
      <c r="G28" s="104">
        <f>'EMFAC2017-EI-2011Class-Statewid'!G385</f>
        <v>1284.8481260280701</v>
      </c>
      <c r="H28" s="104">
        <f>'EMFAC2017-EI-2011Class-Statewid'!H385</f>
        <v>65180.200502505097</v>
      </c>
    </row>
    <row r="29" spans="1:8">
      <c r="A29" s="104" t="str">
        <f>'EMFAC2017-EI-2011Class-Statewid'!A386</f>
        <v>Statewide</v>
      </c>
      <c r="B29" s="104">
        <f>'EMFAC2017-EI-2011Class-Statewid'!B386</f>
        <v>2024</v>
      </c>
      <c r="C29" s="104" t="str">
        <f>'EMFAC2017-EI-2011Class-Statewid'!C386</f>
        <v>T6 instate construction heavy</v>
      </c>
      <c r="D29" s="104" t="str">
        <f>'EMFAC2017-EI-2011Class-Statewid'!D386</f>
        <v>Aggregated</v>
      </c>
      <c r="E29" s="104" t="str">
        <f>'EMFAC2017-EI-2011Class-Statewid'!E386</f>
        <v>Aggregated</v>
      </c>
      <c r="F29" s="104" t="str">
        <f>'EMFAC2017-EI-2011Class-Statewid'!F386</f>
        <v>DSL</v>
      </c>
      <c r="G29" s="104">
        <f>'EMFAC2017-EI-2011Class-Statewid'!G386</f>
        <v>12772.2381438311</v>
      </c>
      <c r="H29" s="104">
        <f>'EMFAC2017-EI-2011Class-Statewid'!H386</f>
        <v>832810.87382622296</v>
      </c>
    </row>
    <row r="30" spans="1:8">
      <c r="A30" s="104" t="str">
        <f>'EMFAC2017-EI-2011Class-Statewid'!A387</f>
        <v>Statewide</v>
      </c>
      <c r="B30" s="104">
        <f>'EMFAC2017-EI-2011Class-Statewid'!B387</f>
        <v>2024</v>
      </c>
      <c r="C30" s="104" t="str">
        <f>'EMFAC2017-EI-2011Class-Statewid'!C387</f>
        <v>T6 instate construction small</v>
      </c>
      <c r="D30" s="104" t="str">
        <f>'EMFAC2017-EI-2011Class-Statewid'!D387</f>
        <v>Aggregated</v>
      </c>
      <c r="E30" s="104" t="str">
        <f>'EMFAC2017-EI-2011Class-Statewid'!E387</f>
        <v>Aggregated</v>
      </c>
      <c r="F30" s="104" t="str">
        <f>'EMFAC2017-EI-2011Class-Statewid'!F387</f>
        <v>DSL</v>
      </c>
      <c r="G30" s="104">
        <f>'EMFAC2017-EI-2011Class-Statewid'!G387</f>
        <v>39639.437981349598</v>
      </c>
      <c r="H30" s="104">
        <f>'EMFAC2017-EI-2011Class-Statewid'!H387</f>
        <v>2178196.0910800602</v>
      </c>
    </row>
    <row r="31" spans="1:8">
      <c r="A31" s="104" t="str">
        <f>'EMFAC2017-EI-2011Class-Statewid'!A388</f>
        <v>Statewide</v>
      </c>
      <c r="B31" s="104">
        <f>'EMFAC2017-EI-2011Class-Statewid'!B388</f>
        <v>2024</v>
      </c>
      <c r="C31" s="104" t="str">
        <f>'EMFAC2017-EI-2011Class-Statewid'!C388</f>
        <v>T6 instate heavy</v>
      </c>
      <c r="D31" s="104" t="str">
        <f>'EMFAC2017-EI-2011Class-Statewid'!D388</f>
        <v>Aggregated</v>
      </c>
      <c r="E31" s="104" t="str">
        <f>'EMFAC2017-EI-2011Class-Statewid'!E388</f>
        <v>Aggregated</v>
      </c>
      <c r="F31" s="104" t="str">
        <f>'EMFAC2017-EI-2011Class-Statewid'!F388</f>
        <v>DSL</v>
      </c>
      <c r="G31" s="104">
        <f>'EMFAC2017-EI-2011Class-Statewid'!G388</f>
        <v>49459.464817684297</v>
      </c>
      <c r="H31" s="104">
        <f>'EMFAC2017-EI-2011Class-Statewid'!H388</f>
        <v>6395996.3727396196</v>
      </c>
    </row>
    <row r="32" spans="1:8">
      <c r="A32" s="104" t="str">
        <f>'EMFAC2017-EI-2011Class-Statewid'!A389</f>
        <v>Statewide</v>
      </c>
      <c r="B32" s="104">
        <f>'EMFAC2017-EI-2011Class-Statewid'!B389</f>
        <v>2024</v>
      </c>
      <c r="C32" s="104" t="str">
        <f>'EMFAC2017-EI-2011Class-Statewid'!C389</f>
        <v>T6 instate small</v>
      </c>
      <c r="D32" s="104" t="str">
        <f>'EMFAC2017-EI-2011Class-Statewid'!D389</f>
        <v>Aggregated</v>
      </c>
      <c r="E32" s="104" t="str">
        <f>'EMFAC2017-EI-2011Class-Statewid'!E389</f>
        <v>Aggregated</v>
      </c>
      <c r="F32" s="104" t="str">
        <f>'EMFAC2017-EI-2011Class-Statewid'!F389</f>
        <v>DSL</v>
      </c>
      <c r="G32" s="104">
        <f>'EMFAC2017-EI-2011Class-Statewid'!G389</f>
        <v>162521.84269042101</v>
      </c>
      <c r="H32" s="104">
        <f>'EMFAC2017-EI-2011Class-Statewid'!H389</f>
        <v>8275961.2156654196</v>
      </c>
    </row>
    <row r="33" spans="1:8">
      <c r="A33" s="104" t="str">
        <f>'EMFAC2017-EI-2011Class-Statewid'!A390</f>
        <v>Statewide</v>
      </c>
      <c r="B33" s="104">
        <f>'EMFAC2017-EI-2011Class-Statewid'!B390</f>
        <v>2024</v>
      </c>
      <c r="C33" s="104" t="str">
        <f>'EMFAC2017-EI-2011Class-Statewid'!C390</f>
        <v>T6 OOS heavy</v>
      </c>
      <c r="D33" s="104" t="str">
        <f>'EMFAC2017-EI-2011Class-Statewid'!D390</f>
        <v>Aggregated</v>
      </c>
      <c r="E33" s="104" t="str">
        <f>'EMFAC2017-EI-2011Class-Statewid'!E390</f>
        <v>Aggregated</v>
      </c>
      <c r="F33" s="104" t="str">
        <f>'EMFAC2017-EI-2011Class-Statewid'!F390</f>
        <v>DSL</v>
      </c>
      <c r="G33" s="104">
        <f>'EMFAC2017-EI-2011Class-Statewid'!G390</f>
        <v>1415.2735492562399</v>
      </c>
      <c r="H33" s="104">
        <f>'EMFAC2017-EI-2011Class-Statewid'!H390</f>
        <v>269681.46535184397</v>
      </c>
    </row>
    <row r="34" spans="1:8">
      <c r="A34" s="104" t="str">
        <f>'EMFAC2017-EI-2011Class-Statewid'!A391</f>
        <v>Statewide</v>
      </c>
      <c r="B34" s="104">
        <f>'EMFAC2017-EI-2011Class-Statewid'!B391</f>
        <v>2024</v>
      </c>
      <c r="C34" s="104" t="str">
        <f>'EMFAC2017-EI-2011Class-Statewid'!C391</f>
        <v>T6 OOS small</v>
      </c>
      <c r="D34" s="104" t="str">
        <f>'EMFAC2017-EI-2011Class-Statewid'!D391</f>
        <v>Aggregated</v>
      </c>
      <c r="E34" s="104" t="str">
        <f>'EMFAC2017-EI-2011Class-Statewid'!E391</f>
        <v>Aggregated</v>
      </c>
      <c r="F34" s="104" t="str">
        <f>'EMFAC2017-EI-2011Class-Statewid'!F391</f>
        <v>DSL</v>
      </c>
      <c r="G34" s="104">
        <f>'EMFAC2017-EI-2011Class-Statewid'!G391</f>
        <v>742.664075173735</v>
      </c>
      <c r="H34" s="104">
        <f>'EMFAC2017-EI-2011Class-Statewid'!H391</f>
        <v>37475.712016115001</v>
      </c>
    </row>
    <row r="35" spans="1:8">
      <c r="A35" s="104" t="str">
        <f>'EMFAC2017-EI-2011Class-Statewid'!A392</f>
        <v>Statewide</v>
      </c>
      <c r="B35" s="104">
        <f>'EMFAC2017-EI-2011Class-Statewid'!B392</f>
        <v>2024</v>
      </c>
      <c r="C35" s="104" t="str">
        <f>'EMFAC2017-EI-2011Class-Statewid'!C392</f>
        <v>T6 Public</v>
      </c>
      <c r="D35" s="104" t="str">
        <f>'EMFAC2017-EI-2011Class-Statewid'!D392</f>
        <v>Aggregated</v>
      </c>
      <c r="E35" s="104" t="str">
        <f>'EMFAC2017-EI-2011Class-Statewid'!E392</f>
        <v>Aggregated</v>
      </c>
      <c r="F35" s="104" t="str">
        <f>'EMFAC2017-EI-2011Class-Statewid'!F392</f>
        <v>DSL</v>
      </c>
      <c r="G35" s="104">
        <f>'EMFAC2017-EI-2011Class-Statewid'!G392</f>
        <v>26523.188153381201</v>
      </c>
      <c r="H35" s="104">
        <f>'EMFAC2017-EI-2011Class-Statewid'!H392</f>
        <v>416007.05120234401</v>
      </c>
    </row>
    <row r="36" spans="1:8">
      <c r="A36" s="104" t="str">
        <f>'EMFAC2017-EI-2011Class-Statewid'!A393</f>
        <v>Statewide</v>
      </c>
      <c r="B36" s="104">
        <f>'EMFAC2017-EI-2011Class-Statewid'!B393</f>
        <v>2024</v>
      </c>
      <c r="C36" s="104" t="str">
        <f>'EMFAC2017-EI-2011Class-Statewid'!C393</f>
        <v>T6 utility</v>
      </c>
      <c r="D36" s="104" t="str">
        <f>'EMFAC2017-EI-2011Class-Statewid'!D393</f>
        <v>Aggregated</v>
      </c>
      <c r="E36" s="104" t="str">
        <f>'EMFAC2017-EI-2011Class-Statewid'!E393</f>
        <v>Aggregated</v>
      </c>
      <c r="F36" s="104" t="str">
        <f>'EMFAC2017-EI-2011Class-Statewid'!F393</f>
        <v>DSL</v>
      </c>
      <c r="G36" s="104">
        <f>'EMFAC2017-EI-2011Class-Statewid'!G393</f>
        <v>4119.4782835886899</v>
      </c>
      <c r="H36" s="104">
        <f>'EMFAC2017-EI-2011Class-Statewid'!H393</f>
        <v>68774.889500638805</v>
      </c>
    </row>
    <row r="37" spans="1:8">
      <c r="A37" s="104" t="str">
        <f>'EMFAC2017-EI-2011Class-Statewid'!A394</f>
        <v>Statewide</v>
      </c>
      <c r="B37" s="104">
        <f>'EMFAC2017-EI-2011Class-Statewid'!B394</f>
        <v>2024</v>
      </c>
      <c r="C37" s="104" t="str">
        <f>'EMFAC2017-EI-2011Class-Statewid'!C394</f>
        <v>T6TS</v>
      </c>
      <c r="D37" s="104" t="str">
        <f>'EMFAC2017-EI-2011Class-Statewid'!D394</f>
        <v>Aggregated</v>
      </c>
      <c r="E37" s="104" t="str">
        <f>'EMFAC2017-EI-2011Class-Statewid'!E394</f>
        <v>Aggregated</v>
      </c>
      <c r="F37" s="104" t="str">
        <f>'EMFAC2017-EI-2011Class-Statewid'!F394</f>
        <v>GAS</v>
      </c>
      <c r="G37" s="104">
        <f>'EMFAC2017-EI-2011Class-Statewid'!G394</f>
        <v>49712.6548281879</v>
      </c>
      <c r="H37" s="104">
        <f>'EMFAC2017-EI-2011Class-Statewid'!H394</f>
        <v>2705858.31474669</v>
      </c>
    </row>
    <row r="38" spans="1:8">
      <c r="A38" s="104" t="str">
        <f>'EMFAC2017-EI-2011Class-Statewid'!A395</f>
        <v>Statewide</v>
      </c>
      <c r="B38" s="104">
        <f>'EMFAC2017-EI-2011Class-Statewid'!B395</f>
        <v>2024</v>
      </c>
      <c r="C38" s="104" t="str">
        <f>'EMFAC2017-EI-2011Class-Statewid'!C395</f>
        <v>T7 Ag</v>
      </c>
      <c r="D38" s="104" t="str">
        <f>'EMFAC2017-EI-2011Class-Statewid'!D395</f>
        <v>Aggregated</v>
      </c>
      <c r="E38" s="104" t="str">
        <f>'EMFAC2017-EI-2011Class-Statewid'!E395</f>
        <v>Aggregated</v>
      </c>
      <c r="F38" s="104" t="str">
        <f>'EMFAC2017-EI-2011Class-Statewid'!F395</f>
        <v>DSL</v>
      </c>
      <c r="G38" s="104">
        <f>'EMFAC2017-EI-2011Class-Statewid'!G395</f>
        <v>1091.8246402541799</v>
      </c>
      <c r="H38" s="104">
        <f>'EMFAC2017-EI-2011Class-Statewid'!H395</f>
        <v>10424.5995450274</v>
      </c>
    </row>
    <row r="39" spans="1:8">
      <c r="A39" s="104" t="str">
        <f>'EMFAC2017-EI-2011Class-Statewid'!A396</f>
        <v>Statewide</v>
      </c>
      <c r="B39" s="104">
        <f>'EMFAC2017-EI-2011Class-Statewid'!B396</f>
        <v>2024</v>
      </c>
      <c r="C39" s="104" t="str">
        <f>'EMFAC2017-EI-2011Class-Statewid'!C396</f>
        <v>T7 CAIRP</v>
      </c>
      <c r="D39" s="104" t="str">
        <f>'EMFAC2017-EI-2011Class-Statewid'!D396</f>
        <v>Aggregated</v>
      </c>
      <c r="E39" s="104" t="str">
        <f>'EMFAC2017-EI-2011Class-Statewid'!E396</f>
        <v>Aggregated</v>
      </c>
      <c r="F39" s="104" t="str">
        <f>'EMFAC2017-EI-2011Class-Statewid'!F396</f>
        <v>DSL</v>
      </c>
      <c r="G39" s="104">
        <f>'EMFAC2017-EI-2011Class-Statewid'!G396</f>
        <v>51220.555127592197</v>
      </c>
      <c r="H39" s="104">
        <f>'EMFAC2017-EI-2011Class-Statewid'!H396</f>
        <v>9322822.5685618799</v>
      </c>
    </row>
    <row r="40" spans="1:8">
      <c r="A40" s="104" t="str">
        <f>'EMFAC2017-EI-2011Class-Statewid'!A397</f>
        <v>Statewide</v>
      </c>
      <c r="B40" s="104">
        <f>'EMFAC2017-EI-2011Class-Statewid'!B397</f>
        <v>2024</v>
      </c>
      <c r="C40" s="104" t="str">
        <f>'EMFAC2017-EI-2011Class-Statewid'!C397</f>
        <v>T7 CAIRP construction</v>
      </c>
      <c r="D40" s="104" t="str">
        <f>'EMFAC2017-EI-2011Class-Statewid'!D397</f>
        <v>Aggregated</v>
      </c>
      <c r="E40" s="104" t="str">
        <f>'EMFAC2017-EI-2011Class-Statewid'!E397</f>
        <v>Aggregated</v>
      </c>
      <c r="F40" s="104" t="str">
        <f>'EMFAC2017-EI-2011Class-Statewid'!F397</f>
        <v>DSL</v>
      </c>
      <c r="G40" s="104">
        <f>'EMFAC2017-EI-2011Class-Statewid'!G397</f>
        <v>3273.5019665541599</v>
      </c>
      <c r="H40" s="104">
        <f>'EMFAC2017-EI-2011Class-Statewid'!H397</f>
        <v>598215.28509821603</v>
      </c>
    </row>
    <row r="41" spans="1:8">
      <c r="A41" s="104" t="str">
        <f>'EMFAC2017-EI-2011Class-Statewid'!A398</f>
        <v>Statewide</v>
      </c>
      <c r="B41" s="104">
        <f>'EMFAC2017-EI-2011Class-Statewid'!B398</f>
        <v>2024</v>
      </c>
      <c r="C41" s="104" t="str">
        <f>'EMFAC2017-EI-2011Class-Statewid'!C398</f>
        <v>T7 NNOOS</v>
      </c>
      <c r="D41" s="104" t="str">
        <f>'EMFAC2017-EI-2011Class-Statewid'!D398</f>
        <v>Aggregated</v>
      </c>
      <c r="E41" s="104" t="str">
        <f>'EMFAC2017-EI-2011Class-Statewid'!E398</f>
        <v>Aggregated</v>
      </c>
      <c r="F41" s="104" t="str">
        <f>'EMFAC2017-EI-2011Class-Statewid'!F398</f>
        <v>DSL</v>
      </c>
      <c r="G41" s="104">
        <f>'EMFAC2017-EI-2011Class-Statewid'!G398</f>
        <v>58649.610073385797</v>
      </c>
      <c r="H41" s="104">
        <f>'EMFAC2017-EI-2011Class-Statewid'!H398</f>
        <v>11365947.2915639</v>
      </c>
    </row>
    <row r="42" spans="1:8">
      <c r="A42" s="104" t="str">
        <f>'EMFAC2017-EI-2011Class-Statewid'!A399</f>
        <v>Statewide</v>
      </c>
      <c r="B42" s="104">
        <f>'EMFAC2017-EI-2011Class-Statewid'!B399</f>
        <v>2024</v>
      </c>
      <c r="C42" s="104" t="str">
        <f>'EMFAC2017-EI-2011Class-Statewid'!C399</f>
        <v>T7 NOOS</v>
      </c>
      <c r="D42" s="104" t="str">
        <f>'EMFAC2017-EI-2011Class-Statewid'!D399</f>
        <v>Aggregated</v>
      </c>
      <c r="E42" s="104" t="str">
        <f>'EMFAC2017-EI-2011Class-Statewid'!E399</f>
        <v>Aggregated</v>
      </c>
      <c r="F42" s="104" t="str">
        <f>'EMFAC2017-EI-2011Class-Statewid'!F399</f>
        <v>DSL</v>
      </c>
      <c r="G42" s="104">
        <f>'EMFAC2017-EI-2011Class-Statewid'!G399</f>
        <v>20354.578751102701</v>
      </c>
      <c r="H42" s="104">
        <f>'EMFAC2017-EI-2011Class-Statewid'!H399</f>
        <v>3662690.8608110002</v>
      </c>
    </row>
    <row r="43" spans="1:8">
      <c r="A43" s="104" t="str">
        <f>'EMFAC2017-EI-2011Class-Statewid'!A400</f>
        <v>Statewide</v>
      </c>
      <c r="B43" s="104">
        <f>'EMFAC2017-EI-2011Class-Statewid'!B400</f>
        <v>2024</v>
      </c>
      <c r="C43" s="104" t="str">
        <f>'EMFAC2017-EI-2011Class-Statewid'!C400</f>
        <v>T7 other port</v>
      </c>
      <c r="D43" s="104" t="str">
        <f>'EMFAC2017-EI-2011Class-Statewid'!D400</f>
        <v>Aggregated</v>
      </c>
      <c r="E43" s="104" t="str">
        <f>'EMFAC2017-EI-2011Class-Statewid'!E400</f>
        <v>Aggregated</v>
      </c>
      <c r="F43" s="104" t="str">
        <f>'EMFAC2017-EI-2011Class-Statewid'!F400</f>
        <v>DSL</v>
      </c>
      <c r="G43" s="104">
        <f>'EMFAC2017-EI-2011Class-Statewid'!G400</f>
        <v>1644.61621924068</v>
      </c>
      <c r="H43" s="104">
        <f>'EMFAC2017-EI-2011Class-Statewid'!H400</f>
        <v>281428.89550423401</v>
      </c>
    </row>
    <row r="44" spans="1:8">
      <c r="A44" s="104" t="str">
        <f>'EMFAC2017-EI-2011Class-Statewid'!A401</f>
        <v>Statewide</v>
      </c>
      <c r="B44" s="104">
        <f>'EMFAC2017-EI-2011Class-Statewid'!B401</f>
        <v>2024</v>
      </c>
      <c r="C44" s="104" t="str">
        <f>'EMFAC2017-EI-2011Class-Statewid'!C401</f>
        <v>T7 POAK</v>
      </c>
      <c r="D44" s="104" t="str">
        <f>'EMFAC2017-EI-2011Class-Statewid'!D401</f>
        <v>Aggregated</v>
      </c>
      <c r="E44" s="104" t="str">
        <f>'EMFAC2017-EI-2011Class-Statewid'!E401</f>
        <v>Aggregated</v>
      </c>
      <c r="F44" s="104" t="str">
        <f>'EMFAC2017-EI-2011Class-Statewid'!F401</f>
        <v>DSL</v>
      </c>
      <c r="G44" s="104">
        <f>'EMFAC2017-EI-2011Class-Statewid'!G401</f>
        <v>5959.6235022058499</v>
      </c>
      <c r="H44" s="104">
        <f>'EMFAC2017-EI-2011Class-Statewid'!H401</f>
        <v>739822.22273253801</v>
      </c>
    </row>
    <row r="45" spans="1:8">
      <c r="A45" s="104" t="str">
        <f>'EMFAC2017-EI-2011Class-Statewid'!A402</f>
        <v>Statewide</v>
      </c>
      <c r="B45" s="104">
        <f>'EMFAC2017-EI-2011Class-Statewid'!B402</f>
        <v>2024</v>
      </c>
      <c r="C45" s="104" t="str">
        <f>'EMFAC2017-EI-2011Class-Statewid'!C402</f>
        <v>T7 POLA</v>
      </c>
      <c r="D45" s="104" t="str">
        <f>'EMFAC2017-EI-2011Class-Statewid'!D402</f>
        <v>Aggregated</v>
      </c>
      <c r="E45" s="104" t="str">
        <f>'EMFAC2017-EI-2011Class-Statewid'!E402</f>
        <v>Aggregated</v>
      </c>
      <c r="F45" s="104" t="str">
        <f>'EMFAC2017-EI-2011Class-Statewid'!F402</f>
        <v>DSL</v>
      </c>
      <c r="G45" s="104">
        <f>'EMFAC2017-EI-2011Class-Statewid'!G402</f>
        <v>17914.681239657599</v>
      </c>
      <c r="H45" s="104">
        <f>'EMFAC2017-EI-2011Class-Statewid'!H402</f>
        <v>2452319.7000972601</v>
      </c>
    </row>
    <row r="46" spans="1:8">
      <c r="A46" s="104" t="str">
        <f>'EMFAC2017-EI-2011Class-Statewid'!A403</f>
        <v>Statewide</v>
      </c>
      <c r="B46" s="104">
        <f>'EMFAC2017-EI-2011Class-Statewid'!B403</f>
        <v>2024</v>
      </c>
      <c r="C46" s="104" t="str">
        <f>'EMFAC2017-EI-2011Class-Statewid'!C403</f>
        <v>T7 Public</v>
      </c>
      <c r="D46" s="104" t="str">
        <f>'EMFAC2017-EI-2011Class-Statewid'!D403</f>
        <v>Aggregated</v>
      </c>
      <c r="E46" s="104" t="str">
        <f>'EMFAC2017-EI-2011Class-Statewid'!E403</f>
        <v>Aggregated</v>
      </c>
      <c r="F46" s="104" t="str">
        <f>'EMFAC2017-EI-2011Class-Statewid'!F403</f>
        <v>DSL</v>
      </c>
      <c r="G46" s="104">
        <f>'EMFAC2017-EI-2011Class-Statewid'!G403</f>
        <v>26348.553116034</v>
      </c>
      <c r="H46" s="104">
        <f>'EMFAC2017-EI-2011Class-Statewid'!H403</f>
        <v>533819.96533630101</v>
      </c>
    </row>
    <row r="47" spans="1:8">
      <c r="A47" s="104" t="str">
        <f>'EMFAC2017-EI-2011Class-Statewid'!A404</f>
        <v>Statewide</v>
      </c>
      <c r="B47" s="104">
        <f>'EMFAC2017-EI-2011Class-Statewid'!B404</f>
        <v>2024</v>
      </c>
      <c r="C47" s="104" t="str">
        <f>'EMFAC2017-EI-2011Class-Statewid'!C404</f>
        <v>T7 Single</v>
      </c>
      <c r="D47" s="104" t="str">
        <f>'EMFAC2017-EI-2011Class-Statewid'!D404</f>
        <v>Aggregated</v>
      </c>
      <c r="E47" s="104" t="str">
        <f>'EMFAC2017-EI-2011Class-Statewid'!E404</f>
        <v>Aggregated</v>
      </c>
      <c r="F47" s="104" t="str">
        <f>'EMFAC2017-EI-2011Class-Statewid'!F404</f>
        <v>DSL</v>
      </c>
      <c r="G47" s="104">
        <f>'EMFAC2017-EI-2011Class-Statewid'!G404</f>
        <v>34525.281733590396</v>
      </c>
      <c r="H47" s="104">
        <f>'EMFAC2017-EI-2011Class-Statewid'!H404</f>
        <v>2323132.1482274998</v>
      </c>
    </row>
    <row r="48" spans="1:8">
      <c r="A48" s="104" t="str">
        <f>'EMFAC2017-EI-2011Class-Statewid'!A405</f>
        <v>Statewide</v>
      </c>
      <c r="B48" s="104">
        <f>'EMFAC2017-EI-2011Class-Statewid'!B405</f>
        <v>2024</v>
      </c>
      <c r="C48" s="104" t="str">
        <f>'EMFAC2017-EI-2011Class-Statewid'!C405</f>
        <v>T7 single construction</v>
      </c>
      <c r="D48" s="104" t="str">
        <f>'EMFAC2017-EI-2011Class-Statewid'!D405</f>
        <v>Aggregated</v>
      </c>
      <c r="E48" s="104" t="str">
        <f>'EMFAC2017-EI-2011Class-Statewid'!E405</f>
        <v>Aggregated</v>
      </c>
      <c r="F48" s="104" t="str">
        <f>'EMFAC2017-EI-2011Class-Statewid'!F405</f>
        <v>DSL</v>
      </c>
      <c r="G48" s="104">
        <f>'EMFAC2017-EI-2011Class-Statewid'!G405</f>
        <v>21231.732452111599</v>
      </c>
      <c r="H48" s="104">
        <f>'EMFAC2017-EI-2011Class-Statewid'!H405</f>
        <v>1484062.0924168599</v>
      </c>
    </row>
    <row r="49" spans="1:8">
      <c r="A49" s="104" t="str">
        <f>'EMFAC2017-EI-2011Class-Statewid'!A406</f>
        <v>Statewide</v>
      </c>
      <c r="B49" s="104">
        <f>'EMFAC2017-EI-2011Class-Statewid'!B406</f>
        <v>2024</v>
      </c>
      <c r="C49" s="104" t="str">
        <f>'EMFAC2017-EI-2011Class-Statewid'!C406</f>
        <v>T7 SWCV</v>
      </c>
      <c r="D49" s="104" t="str">
        <f>'EMFAC2017-EI-2011Class-Statewid'!D406</f>
        <v>Aggregated</v>
      </c>
      <c r="E49" s="104" t="str">
        <f>'EMFAC2017-EI-2011Class-Statewid'!E406</f>
        <v>Aggregated</v>
      </c>
      <c r="F49" s="104" t="str">
        <f>'EMFAC2017-EI-2011Class-Statewid'!F406</f>
        <v>DSL</v>
      </c>
      <c r="G49" s="104">
        <f>'EMFAC2017-EI-2011Class-Statewid'!G406</f>
        <v>6738.0304907975697</v>
      </c>
      <c r="H49" s="104">
        <f>'EMFAC2017-EI-2011Class-Statewid'!H406</f>
        <v>275046.13651018398</v>
      </c>
    </row>
    <row r="50" spans="1:8">
      <c r="A50" s="104" t="str">
        <f>'EMFAC2017-EI-2011Class-Statewid'!A407</f>
        <v>Statewide</v>
      </c>
      <c r="B50" s="104">
        <f>'EMFAC2017-EI-2011Class-Statewid'!B407</f>
        <v>2024</v>
      </c>
      <c r="C50" s="104" t="str">
        <f>'EMFAC2017-EI-2011Class-Statewid'!C407</f>
        <v>T7 SWCV</v>
      </c>
      <c r="D50" s="104" t="str">
        <f>'EMFAC2017-EI-2011Class-Statewid'!D407</f>
        <v>Aggregated</v>
      </c>
      <c r="E50" s="104" t="str">
        <f>'EMFAC2017-EI-2011Class-Statewid'!E407</f>
        <v>Aggregated</v>
      </c>
      <c r="F50" s="104" t="str">
        <f>'EMFAC2017-EI-2011Class-Statewid'!F407</f>
        <v>NG</v>
      </c>
      <c r="G50" s="104">
        <f>'EMFAC2017-EI-2011Class-Statewid'!G407</f>
        <v>9321.8811736945408</v>
      </c>
      <c r="H50" s="104">
        <f>'EMFAC2017-EI-2011Class-Statewid'!H407</f>
        <v>379773.97193534602</v>
      </c>
    </row>
    <row r="51" spans="1:8">
      <c r="A51" s="104" t="str">
        <f>'EMFAC2017-EI-2011Class-Statewid'!A408</f>
        <v>Statewide</v>
      </c>
      <c r="B51" s="104">
        <f>'EMFAC2017-EI-2011Class-Statewid'!B408</f>
        <v>2024</v>
      </c>
      <c r="C51" s="104" t="str">
        <f>'EMFAC2017-EI-2011Class-Statewid'!C408</f>
        <v>T7 tractor</v>
      </c>
      <c r="D51" s="104" t="str">
        <f>'EMFAC2017-EI-2011Class-Statewid'!D408</f>
        <v>Aggregated</v>
      </c>
      <c r="E51" s="104" t="str">
        <f>'EMFAC2017-EI-2011Class-Statewid'!E408</f>
        <v>Aggregated</v>
      </c>
      <c r="F51" s="104" t="str">
        <f>'EMFAC2017-EI-2011Class-Statewid'!F408</f>
        <v>DSL</v>
      </c>
      <c r="G51" s="104">
        <f>'EMFAC2017-EI-2011Class-Statewid'!G408</f>
        <v>77375.702623666002</v>
      </c>
      <c r="H51" s="104">
        <f>'EMFAC2017-EI-2011Class-Statewid'!H408</f>
        <v>10178921.002581101</v>
      </c>
    </row>
    <row r="52" spans="1:8">
      <c r="A52" s="104" t="str">
        <f>'EMFAC2017-EI-2011Class-Statewid'!A409</f>
        <v>Statewide</v>
      </c>
      <c r="B52" s="104">
        <f>'EMFAC2017-EI-2011Class-Statewid'!B409</f>
        <v>2024</v>
      </c>
      <c r="C52" s="104" t="str">
        <f>'EMFAC2017-EI-2011Class-Statewid'!C409</f>
        <v>T7 tractor construction</v>
      </c>
      <c r="D52" s="104" t="str">
        <f>'EMFAC2017-EI-2011Class-Statewid'!D409</f>
        <v>Aggregated</v>
      </c>
      <c r="E52" s="104" t="str">
        <f>'EMFAC2017-EI-2011Class-Statewid'!E409</f>
        <v>Aggregated</v>
      </c>
      <c r="F52" s="104" t="str">
        <f>'EMFAC2017-EI-2011Class-Statewid'!F409</f>
        <v>DSL</v>
      </c>
      <c r="G52" s="104">
        <f>'EMFAC2017-EI-2011Class-Statewid'!G409</f>
        <v>17978.981186944999</v>
      </c>
      <c r="H52" s="104">
        <f>'EMFAC2017-EI-2011Class-Statewid'!H409</f>
        <v>1224220.56820309</v>
      </c>
    </row>
    <row r="53" spans="1:8">
      <c r="A53" s="104" t="str">
        <f>'EMFAC2017-EI-2011Class-Statewid'!A410</f>
        <v>Statewide</v>
      </c>
      <c r="B53" s="104">
        <f>'EMFAC2017-EI-2011Class-Statewid'!B410</f>
        <v>2024</v>
      </c>
      <c r="C53" s="104" t="str">
        <f>'EMFAC2017-EI-2011Class-Statewid'!C410</f>
        <v>T7 utility</v>
      </c>
      <c r="D53" s="104" t="str">
        <f>'EMFAC2017-EI-2011Class-Statewid'!D410</f>
        <v>Aggregated</v>
      </c>
      <c r="E53" s="104" t="str">
        <f>'EMFAC2017-EI-2011Class-Statewid'!E410</f>
        <v>Aggregated</v>
      </c>
      <c r="F53" s="104" t="str">
        <f>'EMFAC2017-EI-2011Class-Statewid'!F410</f>
        <v>DSL</v>
      </c>
      <c r="G53" s="104">
        <f>'EMFAC2017-EI-2011Class-Statewid'!G410</f>
        <v>1632.2307278538799</v>
      </c>
      <c r="H53" s="104">
        <f>'EMFAC2017-EI-2011Class-Statewid'!H410</f>
        <v>33113.655426422098</v>
      </c>
    </row>
    <row r="54" spans="1:8">
      <c r="A54" s="104" t="str">
        <f>'EMFAC2017-EI-2011Class-Statewid'!A411</f>
        <v>Statewide</v>
      </c>
      <c r="B54" s="104">
        <f>'EMFAC2017-EI-2011Class-Statewid'!B411</f>
        <v>2024</v>
      </c>
      <c r="C54" s="104" t="str">
        <f>'EMFAC2017-EI-2011Class-Statewid'!C411</f>
        <v>T7IS</v>
      </c>
      <c r="D54" s="104" t="str">
        <f>'EMFAC2017-EI-2011Class-Statewid'!D411</f>
        <v>Aggregated</v>
      </c>
      <c r="E54" s="104" t="str">
        <f>'EMFAC2017-EI-2011Class-Statewid'!E411</f>
        <v>Aggregated</v>
      </c>
      <c r="F54" s="104" t="str">
        <f>'EMFAC2017-EI-2011Class-Statewid'!F411</f>
        <v>GAS</v>
      </c>
      <c r="G54" s="104">
        <f>'EMFAC2017-EI-2011Class-Statewid'!G411</f>
        <v>157.28093065199801</v>
      </c>
      <c r="H54" s="104">
        <f>'EMFAC2017-EI-2011Class-Statewid'!H411</f>
        <v>19164.915923996799</v>
      </c>
    </row>
    <row r="55" spans="1:8">
      <c r="A55" s="104" t="str">
        <f>'EMFAC2017-EI-2011Class-Statewid'!A412</f>
        <v>Statewide</v>
      </c>
      <c r="B55" s="104">
        <f>'EMFAC2017-EI-2011Class-Statewid'!B412</f>
        <v>2024</v>
      </c>
      <c r="C55" s="104" t="str">
        <f>'EMFAC2017-EI-2011Class-Statewid'!C412</f>
        <v>UBUS</v>
      </c>
      <c r="D55" s="104" t="str">
        <f>'EMFAC2017-EI-2011Class-Statewid'!D412</f>
        <v>Aggregated</v>
      </c>
      <c r="E55" s="104" t="str">
        <f>'EMFAC2017-EI-2011Class-Statewid'!E412</f>
        <v>Aggregated</v>
      </c>
      <c r="F55" s="104" t="str">
        <f>'EMFAC2017-EI-2011Class-Statewid'!F412</f>
        <v>GAS</v>
      </c>
      <c r="G55" s="104">
        <f>'EMFAC2017-EI-2011Class-Statewid'!G412</f>
        <v>2649.04254591574</v>
      </c>
      <c r="H55" s="104">
        <f>'EMFAC2017-EI-2011Class-Statewid'!H412</f>
        <v>242092.262156374</v>
      </c>
    </row>
    <row r="56" spans="1:8">
      <c r="A56" s="104" t="str">
        <f>'EMFAC2017-EI-2011Class-Statewid'!A413</f>
        <v>Statewide</v>
      </c>
      <c r="B56" s="104">
        <f>'EMFAC2017-EI-2011Class-Statewid'!B413</f>
        <v>2024</v>
      </c>
      <c r="C56" s="104" t="str">
        <f>'EMFAC2017-EI-2011Class-Statewid'!C413</f>
        <v>UBUS</v>
      </c>
      <c r="D56" s="104" t="str">
        <f>'EMFAC2017-EI-2011Class-Statewid'!D413</f>
        <v>Aggregated</v>
      </c>
      <c r="E56" s="104" t="str">
        <f>'EMFAC2017-EI-2011Class-Statewid'!E413</f>
        <v>Aggregated</v>
      </c>
      <c r="F56" s="104" t="str">
        <f>'EMFAC2017-EI-2011Class-Statewid'!F413</f>
        <v>DSL</v>
      </c>
      <c r="G56" s="104">
        <f>'EMFAC2017-EI-2011Class-Statewid'!G413</f>
        <v>3124.2552226294001</v>
      </c>
      <c r="H56" s="104">
        <f>'EMFAC2017-EI-2011Class-Statewid'!H413</f>
        <v>314126.48395199899</v>
      </c>
    </row>
    <row r="57" spans="1:8">
      <c r="A57" s="104" t="str">
        <f>'EMFAC2017-EI-2011Class-Statewid'!A414</f>
        <v>Statewide</v>
      </c>
      <c r="B57" s="104">
        <f>'EMFAC2017-EI-2011Class-Statewid'!B414</f>
        <v>2024</v>
      </c>
      <c r="C57" s="104" t="str">
        <f>'EMFAC2017-EI-2011Class-Statewid'!C414</f>
        <v>UBUS</v>
      </c>
      <c r="D57" s="104" t="str">
        <f>'EMFAC2017-EI-2011Class-Statewid'!D414</f>
        <v>Aggregated</v>
      </c>
      <c r="E57" s="104" t="str">
        <f>'EMFAC2017-EI-2011Class-Statewid'!E414</f>
        <v>Aggregated</v>
      </c>
      <c r="F57" s="104" t="str">
        <f>'EMFAC2017-EI-2011Class-Statewid'!F414</f>
        <v>ELEC</v>
      </c>
      <c r="G57" s="104">
        <f>'EMFAC2017-EI-2011Class-Statewid'!G414</f>
        <v>34.048496021684699</v>
      </c>
      <c r="H57" s="104">
        <f>'EMFAC2017-EI-2011Class-Statewid'!H414</f>
        <v>2714.85716945063</v>
      </c>
    </row>
    <row r="58" spans="1:8">
      <c r="A58" s="104" t="str">
        <f>'EMFAC2017-EI-2011Class-Statewid'!A415</f>
        <v>Statewide</v>
      </c>
      <c r="B58" s="104">
        <f>'EMFAC2017-EI-2011Class-Statewid'!B415</f>
        <v>2024</v>
      </c>
      <c r="C58" s="104" t="str">
        <f>'EMFAC2017-EI-2011Class-Statewid'!C415</f>
        <v>UBUS</v>
      </c>
      <c r="D58" s="104" t="str">
        <f>'EMFAC2017-EI-2011Class-Statewid'!D415</f>
        <v>Aggregated</v>
      </c>
      <c r="E58" s="104" t="str">
        <f>'EMFAC2017-EI-2011Class-Statewid'!E415</f>
        <v>Aggregated</v>
      </c>
      <c r="F58" s="104" t="str">
        <f>'EMFAC2017-EI-2011Class-Statewid'!F415</f>
        <v>NG</v>
      </c>
      <c r="G58" s="104">
        <f>'EMFAC2017-EI-2011Class-Statewid'!G415</f>
        <v>8948.6064592458497</v>
      </c>
      <c r="H58" s="104">
        <f>'EMFAC2017-EI-2011Class-Statewid'!H415</f>
        <v>970118.32177184103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workbookViewId="0">
      <selection activeCell="A10" sqref="A10:H67"/>
    </sheetView>
  </sheetViews>
  <sheetFormatPr defaultRowHeight="15"/>
  <cols>
    <col min="1" max="16384" width="9.140625" style="104"/>
  </cols>
  <sheetData>
    <row r="1" spans="1:8">
      <c r="A1" s="104" t="str">
        <f>'EMFAC2017-EI-2011Class-Statewid'!A416</f>
        <v>Statewide</v>
      </c>
      <c r="B1" s="104">
        <f>'EMFAC2017-EI-2011Class-Statewid'!B416</f>
        <v>2025</v>
      </c>
      <c r="C1" s="104" t="str">
        <f>'EMFAC2017-EI-2011Class-Statewid'!C416</f>
        <v>All Other Buses</v>
      </c>
      <c r="D1" s="104" t="str">
        <f>'EMFAC2017-EI-2011Class-Statewid'!D416</f>
        <v>Aggregated</v>
      </c>
      <c r="E1" s="104" t="str">
        <f>'EMFAC2017-EI-2011Class-Statewid'!E416</f>
        <v>Aggregated</v>
      </c>
      <c r="F1" s="104" t="str">
        <f>'EMFAC2017-EI-2011Class-Statewid'!F416</f>
        <v>DSL</v>
      </c>
      <c r="G1" s="104">
        <f>'EMFAC2017-EI-2011Class-Statewid'!G416</f>
        <v>9637.9294301175505</v>
      </c>
      <c r="H1" s="104">
        <f>'EMFAC2017-EI-2011Class-Statewid'!H416</f>
        <v>558045.70984372695</v>
      </c>
    </row>
    <row r="2" spans="1:8">
      <c r="A2" s="104" t="str">
        <f>'EMFAC2017-EI-2011Class-Statewid'!A417</f>
        <v>Statewide</v>
      </c>
      <c r="B2" s="104">
        <f>'EMFAC2017-EI-2011Class-Statewid'!B417</f>
        <v>2025</v>
      </c>
      <c r="C2" s="104" t="str">
        <f>'EMFAC2017-EI-2011Class-Statewid'!C417</f>
        <v>LDA</v>
      </c>
      <c r="D2" s="104" t="str">
        <f>'EMFAC2017-EI-2011Class-Statewid'!D417</f>
        <v>Aggregated</v>
      </c>
      <c r="E2" s="104" t="str">
        <f>'EMFAC2017-EI-2011Class-Statewid'!E417</f>
        <v>Aggregated</v>
      </c>
      <c r="F2" s="104" t="str">
        <f>'EMFAC2017-EI-2011Class-Statewid'!F417</f>
        <v>GAS</v>
      </c>
      <c r="G2" s="104">
        <f>'EMFAC2017-EI-2011Class-Statewid'!G417</f>
        <v>16427677.8089366</v>
      </c>
      <c r="H2" s="104">
        <f>'EMFAC2017-EI-2011Class-Statewid'!H417</f>
        <v>607604335.73038304</v>
      </c>
    </row>
    <row r="3" spans="1:8">
      <c r="A3" s="104" t="str">
        <f>'EMFAC2017-EI-2011Class-Statewid'!A418</f>
        <v>Statewide</v>
      </c>
      <c r="B3" s="104">
        <f>'EMFAC2017-EI-2011Class-Statewid'!B418</f>
        <v>2025</v>
      </c>
      <c r="C3" s="104" t="str">
        <f>'EMFAC2017-EI-2011Class-Statewid'!C418</f>
        <v>LDA</v>
      </c>
      <c r="D3" s="104" t="str">
        <f>'EMFAC2017-EI-2011Class-Statewid'!D418</f>
        <v>Aggregated</v>
      </c>
      <c r="E3" s="104" t="str">
        <f>'EMFAC2017-EI-2011Class-Statewid'!E418</f>
        <v>Aggregated</v>
      </c>
      <c r="F3" s="104" t="str">
        <f>'EMFAC2017-EI-2011Class-Statewid'!F418</f>
        <v>DSL</v>
      </c>
      <c r="G3" s="104">
        <f>'EMFAC2017-EI-2011Class-Statewid'!G418</f>
        <v>180862.87608414001</v>
      </c>
      <c r="H3" s="104">
        <f>'EMFAC2017-EI-2011Class-Statewid'!H418</f>
        <v>6812002.75718778</v>
      </c>
    </row>
    <row r="4" spans="1:8">
      <c r="A4" s="104" t="str">
        <f>'EMFAC2017-EI-2011Class-Statewid'!A419</f>
        <v>Statewide</v>
      </c>
      <c r="B4" s="104">
        <f>'EMFAC2017-EI-2011Class-Statewid'!B419</f>
        <v>2025</v>
      </c>
      <c r="C4" s="104" t="str">
        <f>'EMFAC2017-EI-2011Class-Statewid'!C419</f>
        <v>LDA</v>
      </c>
      <c r="D4" s="104" t="str">
        <f>'EMFAC2017-EI-2011Class-Statewid'!D419</f>
        <v>Aggregated</v>
      </c>
      <c r="E4" s="104" t="str">
        <f>'EMFAC2017-EI-2011Class-Statewid'!E419</f>
        <v>Aggregated</v>
      </c>
      <c r="F4" s="104" t="str">
        <f>'EMFAC2017-EI-2011Class-Statewid'!F419</f>
        <v>ELEC</v>
      </c>
      <c r="G4" s="104">
        <f>'EMFAC2017-EI-2011Class-Statewid'!G419</f>
        <v>499903.12096925598</v>
      </c>
      <c r="H4" s="104">
        <f>'EMFAC2017-EI-2011Class-Statewid'!H419</f>
        <v>21394423.058758199</v>
      </c>
    </row>
    <row r="5" spans="1:8">
      <c r="A5" s="104" t="str">
        <f>'EMFAC2017-EI-2011Class-Statewid'!A420</f>
        <v>Statewide</v>
      </c>
      <c r="B5" s="104">
        <f>'EMFAC2017-EI-2011Class-Statewid'!B420</f>
        <v>2025</v>
      </c>
      <c r="C5" s="104" t="str">
        <f>'EMFAC2017-EI-2011Class-Statewid'!C420</f>
        <v>LDT1</v>
      </c>
      <c r="D5" s="104" t="str">
        <f>'EMFAC2017-EI-2011Class-Statewid'!D420</f>
        <v>Aggregated</v>
      </c>
      <c r="E5" s="104" t="str">
        <f>'EMFAC2017-EI-2011Class-Statewid'!E420</f>
        <v>Aggregated</v>
      </c>
      <c r="F5" s="104" t="str">
        <f>'EMFAC2017-EI-2011Class-Statewid'!F420</f>
        <v>GAS</v>
      </c>
      <c r="G5" s="104">
        <f>'EMFAC2017-EI-2011Class-Statewid'!G420</f>
        <v>1871442.7079443</v>
      </c>
      <c r="H5" s="104">
        <f>'EMFAC2017-EI-2011Class-Statewid'!H420</f>
        <v>64958148.430012897</v>
      </c>
    </row>
    <row r="6" spans="1:8">
      <c r="A6" s="104" t="str">
        <f>'EMFAC2017-EI-2011Class-Statewid'!A421</f>
        <v>Statewide</v>
      </c>
      <c r="B6" s="104">
        <f>'EMFAC2017-EI-2011Class-Statewid'!B421</f>
        <v>2025</v>
      </c>
      <c r="C6" s="104" t="str">
        <f>'EMFAC2017-EI-2011Class-Statewid'!C421</f>
        <v>LDT1</v>
      </c>
      <c r="D6" s="104" t="str">
        <f>'EMFAC2017-EI-2011Class-Statewid'!D421</f>
        <v>Aggregated</v>
      </c>
      <c r="E6" s="104" t="str">
        <f>'EMFAC2017-EI-2011Class-Statewid'!E421</f>
        <v>Aggregated</v>
      </c>
      <c r="F6" s="104" t="str">
        <f>'EMFAC2017-EI-2011Class-Statewid'!F421</f>
        <v>DSL</v>
      </c>
      <c r="G6" s="104">
        <f>'EMFAC2017-EI-2011Class-Statewid'!G421</f>
        <v>1039.1159396384701</v>
      </c>
      <c r="H6" s="104">
        <f>'EMFAC2017-EI-2011Class-Statewid'!H421</f>
        <v>19166.695956397001</v>
      </c>
    </row>
    <row r="7" spans="1:8">
      <c r="A7" s="104" t="str">
        <f>'EMFAC2017-EI-2011Class-Statewid'!A422</f>
        <v>Statewide</v>
      </c>
      <c r="B7" s="104">
        <f>'EMFAC2017-EI-2011Class-Statewid'!B422</f>
        <v>2025</v>
      </c>
      <c r="C7" s="104" t="str">
        <f>'EMFAC2017-EI-2011Class-Statewid'!C422</f>
        <v>LDT1</v>
      </c>
      <c r="D7" s="104" t="str">
        <f>'EMFAC2017-EI-2011Class-Statewid'!D422</f>
        <v>Aggregated</v>
      </c>
      <c r="E7" s="104" t="str">
        <f>'EMFAC2017-EI-2011Class-Statewid'!E422</f>
        <v>Aggregated</v>
      </c>
      <c r="F7" s="104" t="str">
        <f>'EMFAC2017-EI-2011Class-Statewid'!F422</f>
        <v>ELEC</v>
      </c>
      <c r="G7" s="104">
        <f>'EMFAC2017-EI-2011Class-Statewid'!G422</f>
        <v>24143.791127354201</v>
      </c>
      <c r="H7" s="104">
        <f>'EMFAC2017-EI-2011Class-Statewid'!H422</f>
        <v>1076661.9428628599</v>
      </c>
    </row>
    <row r="8" spans="1:8">
      <c r="A8" s="104" t="str">
        <f>'EMFAC2017-EI-2011Class-Statewid'!A423</f>
        <v>Statewide</v>
      </c>
      <c r="B8" s="104">
        <f>'EMFAC2017-EI-2011Class-Statewid'!B423</f>
        <v>2025</v>
      </c>
      <c r="C8" s="104" t="str">
        <f>'EMFAC2017-EI-2011Class-Statewid'!C423</f>
        <v>LDT2</v>
      </c>
      <c r="D8" s="104" t="str">
        <f>'EMFAC2017-EI-2011Class-Statewid'!D423</f>
        <v>Aggregated</v>
      </c>
      <c r="E8" s="104" t="str">
        <f>'EMFAC2017-EI-2011Class-Statewid'!E423</f>
        <v>Aggregated</v>
      </c>
      <c r="F8" s="104" t="str">
        <f>'EMFAC2017-EI-2011Class-Statewid'!F423</f>
        <v>GAS</v>
      </c>
      <c r="G8" s="104">
        <f>'EMFAC2017-EI-2011Class-Statewid'!G423</f>
        <v>5733062.6504879398</v>
      </c>
      <c r="H8" s="104">
        <f>'EMFAC2017-EI-2011Class-Statewid'!H423</f>
        <v>202466104.94783899</v>
      </c>
    </row>
    <row r="9" spans="1:8">
      <c r="A9" s="104" t="str">
        <f>'EMFAC2017-EI-2011Class-Statewid'!A424</f>
        <v>Statewide</v>
      </c>
      <c r="B9" s="104">
        <f>'EMFAC2017-EI-2011Class-Statewid'!B424</f>
        <v>2025</v>
      </c>
      <c r="C9" s="104" t="str">
        <f>'EMFAC2017-EI-2011Class-Statewid'!C424</f>
        <v>LDT2</v>
      </c>
      <c r="D9" s="104" t="str">
        <f>'EMFAC2017-EI-2011Class-Statewid'!D424</f>
        <v>Aggregated</v>
      </c>
      <c r="E9" s="104" t="str">
        <f>'EMFAC2017-EI-2011Class-Statewid'!E424</f>
        <v>Aggregated</v>
      </c>
      <c r="F9" s="104" t="str">
        <f>'EMFAC2017-EI-2011Class-Statewid'!F424</f>
        <v>DSL</v>
      </c>
      <c r="G9" s="104">
        <f>'EMFAC2017-EI-2011Class-Statewid'!G424</f>
        <v>42870.1534834923</v>
      </c>
      <c r="H9" s="104">
        <f>'EMFAC2017-EI-2011Class-Statewid'!H424</f>
        <v>1679177.79590259</v>
      </c>
    </row>
    <row r="10" spans="1:8">
      <c r="A10" s="104" t="str">
        <f>'EMFAC2017-EI-2011Class-Statewid'!A425</f>
        <v>Statewide</v>
      </c>
      <c r="B10" s="104">
        <f>'EMFAC2017-EI-2011Class-Statewid'!B425</f>
        <v>2025</v>
      </c>
      <c r="C10" s="104" t="str">
        <f>'EMFAC2017-EI-2011Class-Statewid'!C425</f>
        <v>LDT2</v>
      </c>
      <c r="D10" s="104" t="str">
        <f>'EMFAC2017-EI-2011Class-Statewid'!D425</f>
        <v>Aggregated</v>
      </c>
      <c r="E10" s="104" t="str">
        <f>'EMFAC2017-EI-2011Class-Statewid'!E425</f>
        <v>Aggregated</v>
      </c>
      <c r="F10" s="104" t="str">
        <f>'EMFAC2017-EI-2011Class-Statewid'!F425</f>
        <v>ELEC</v>
      </c>
      <c r="G10" s="104">
        <f>'EMFAC2017-EI-2011Class-Statewid'!G425</f>
        <v>95414.852320746504</v>
      </c>
      <c r="H10" s="104">
        <f>'EMFAC2017-EI-2011Class-Statewid'!H425</f>
        <v>2925485.9997777501</v>
      </c>
    </row>
    <row r="11" spans="1:8">
      <c r="A11" s="104" t="str">
        <f>'EMFAC2017-EI-2011Class-Statewid'!A426</f>
        <v>Statewide</v>
      </c>
      <c r="B11" s="104">
        <f>'EMFAC2017-EI-2011Class-Statewid'!B426</f>
        <v>2025</v>
      </c>
      <c r="C11" s="104" t="str">
        <f>'EMFAC2017-EI-2011Class-Statewid'!C426</f>
        <v>LHD1</v>
      </c>
      <c r="D11" s="104" t="str">
        <f>'EMFAC2017-EI-2011Class-Statewid'!D426</f>
        <v>Aggregated</v>
      </c>
      <c r="E11" s="104" t="str">
        <f>'EMFAC2017-EI-2011Class-Statewid'!E426</f>
        <v>Aggregated</v>
      </c>
      <c r="F11" s="104" t="str">
        <f>'EMFAC2017-EI-2011Class-Statewid'!F426</f>
        <v>GAS</v>
      </c>
      <c r="G11" s="104">
        <f>'EMFAC2017-EI-2011Class-Statewid'!G426</f>
        <v>426247.82351265597</v>
      </c>
      <c r="H11" s="104">
        <f>'EMFAC2017-EI-2011Class-Statewid'!H426</f>
        <v>14441358.8261906</v>
      </c>
    </row>
    <row r="12" spans="1:8">
      <c r="A12" s="104" t="str">
        <f>'EMFAC2017-EI-2011Class-Statewid'!A427</f>
        <v>Statewide</v>
      </c>
      <c r="B12" s="104">
        <f>'EMFAC2017-EI-2011Class-Statewid'!B427</f>
        <v>2025</v>
      </c>
      <c r="C12" s="104" t="str">
        <f>'EMFAC2017-EI-2011Class-Statewid'!C427</f>
        <v>LHD1</v>
      </c>
      <c r="D12" s="104" t="str">
        <f>'EMFAC2017-EI-2011Class-Statewid'!D427</f>
        <v>Aggregated</v>
      </c>
      <c r="E12" s="104" t="str">
        <f>'EMFAC2017-EI-2011Class-Statewid'!E427</f>
        <v>Aggregated</v>
      </c>
      <c r="F12" s="104" t="str">
        <f>'EMFAC2017-EI-2011Class-Statewid'!F427</f>
        <v>DSL</v>
      </c>
      <c r="G12" s="104">
        <f>'EMFAC2017-EI-2011Class-Statewid'!G427</f>
        <v>405716.36679503898</v>
      </c>
      <c r="H12" s="104">
        <f>'EMFAC2017-EI-2011Class-Statewid'!H427</f>
        <v>14285531.644646199</v>
      </c>
    </row>
    <row r="13" spans="1:8">
      <c r="A13" s="104" t="str">
        <f>'EMFAC2017-EI-2011Class-Statewid'!A428</f>
        <v>Statewide</v>
      </c>
      <c r="B13" s="104">
        <f>'EMFAC2017-EI-2011Class-Statewid'!B428</f>
        <v>2025</v>
      </c>
      <c r="C13" s="104" t="str">
        <f>'EMFAC2017-EI-2011Class-Statewid'!C428</f>
        <v>LHD2</v>
      </c>
      <c r="D13" s="104" t="str">
        <f>'EMFAC2017-EI-2011Class-Statewid'!D428</f>
        <v>Aggregated</v>
      </c>
      <c r="E13" s="104" t="str">
        <f>'EMFAC2017-EI-2011Class-Statewid'!E428</f>
        <v>Aggregated</v>
      </c>
      <c r="F13" s="104" t="str">
        <f>'EMFAC2017-EI-2011Class-Statewid'!F428</f>
        <v>GAS</v>
      </c>
      <c r="G13" s="104">
        <f>'EMFAC2017-EI-2011Class-Statewid'!G428</f>
        <v>67042.403359253207</v>
      </c>
      <c r="H13" s="104">
        <f>'EMFAC2017-EI-2011Class-Statewid'!H428</f>
        <v>2253266.26994059</v>
      </c>
    </row>
    <row r="14" spans="1:8">
      <c r="A14" s="104" t="str">
        <f>'EMFAC2017-EI-2011Class-Statewid'!A429</f>
        <v>Statewide</v>
      </c>
      <c r="B14" s="104">
        <f>'EMFAC2017-EI-2011Class-Statewid'!B429</f>
        <v>2025</v>
      </c>
      <c r="C14" s="104" t="str">
        <f>'EMFAC2017-EI-2011Class-Statewid'!C429</f>
        <v>LHD2</v>
      </c>
      <c r="D14" s="104" t="str">
        <f>'EMFAC2017-EI-2011Class-Statewid'!D429</f>
        <v>Aggregated</v>
      </c>
      <c r="E14" s="104" t="str">
        <f>'EMFAC2017-EI-2011Class-Statewid'!E429</f>
        <v>Aggregated</v>
      </c>
      <c r="F14" s="104" t="str">
        <f>'EMFAC2017-EI-2011Class-Statewid'!F429</f>
        <v>DSL</v>
      </c>
      <c r="G14" s="104">
        <f>'EMFAC2017-EI-2011Class-Statewid'!G429</f>
        <v>147530.59684538099</v>
      </c>
      <c r="H14" s="104">
        <f>'EMFAC2017-EI-2011Class-Statewid'!H429</f>
        <v>5239808.4711756902</v>
      </c>
    </row>
    <row r="15" spans="1:8">
      <c r="A15" s="104" t="str">
        <f>'EMFAC2017-EI-2011Class-Statewid'!A430</f>
        <v>Statewide</v>
      </c>
      <c r="B15" s="104">
        <f>'EMFAC2017-EI-2011Class-Statewid'!B430</f>
        <v>2025</v>
      </c>
      <c r="C15" s="104" t="str">
        <f>'EMFAC2017-EI-2011Class-Statewid'!C430</f>
        <v>MCY</v>
      </c>
      <c r="D15" s="104" t="str">
        <f>'EMFAC2017-EI-2011Class-Statewid'!D430</f>
        <v>Aggregated</v>
      </c>
      <c r="E15" s="104" t="str">
        <f>'EMFAC2017-EI-2011Class-Statewid'!E430</f>
        <v>Aggregated</v>
      </c>
      <c r="F15" s="104" t="str">
        <f>'EMFAC2017-EI-2011Class-Statewid'!F430</f>
        <v>GAS</v>
      </c>
      <c r="G15" s="104">
        <f>'EMFAC2017-EI-2011Class-Statewid'!G430</f>
        <v>835984.11780297302</v>
      </c>
      <c r="H15" s="104">
        <f>'EMFAC2017-EI-2011Class-Statewid'!H430</f>
        <v>5960225.36360412</v>
      </c>
    </row>
    <row r="16" spans="1:8">
      <c r="A16" s="104" t="str">
        <f>'EMFAC2017-EI-2011Class-Statewid'!A431</f>
        <v>Statewide</v>
      </c>
      <c r="B16" s="104">
        <f>'EMFAC2017-EI-2011Class-Statewid'!B431</f>
        <v>2025</v>
      </c>
      <c r="C16" s="104" t="str">
        <f>'EMFAC2017-EI-2011Class-Statewid'!C431</f>
        <v>MDV</v>
      </c>
      <c r="D16" s="104" t="str">
        <f>'EMFAC2017-EI-2011Class-Statewid'!D431</f>
        <v>Aggregated</v>
      </c>
      <c r="E16" s="104" t="str">
        <f>'EMFAC2017-EI-2011Class-Statewid'!E431</f>
        <v>Aggregated</v>
      </c>
      <c r="F16" s="104" t="str">
        <f>'EMFAC2017-EI-2011Class-Statewid'!F431</f>
        <v>GAS</v>
      </c>
      <c r="G16" s="104">
        <f>'EMFAC2017-EI-2011Class-Statewid'!G431</f>
        <v>4041544.4690199401</v>
      </c>
      <c r="H16" s="104">
        <f>'EMFAC2017-EI-2011Class-Statewid'!H431</f>
        <v>134868990.90970799</v>
      </c>
    </row>
    <row r="17" spans="1:8">
      <c r="A17" s="104" t="str">
        <f>'EMFAC2017-EI-2011Class-Statewid'!A432</f>
        <v>Statewide</v>
      </c>
      <c r="B17" s="104">
        <f>'EMFAC2017-EI-2011Class-Statewid'!B432</f>
        <v>2025</v>
      </c>
      <c r="C17" s="104" t="str">
        <f>'EMFAC2017-EI-2011Class-Statewid'!C432</f>
        <v>MDV</v>
      </c>
      <c r="D17" s="104" t="str">
        <f>'EMFAC2017-EI-2011Class-Statewid'!D432</f>
        <v>Aggregated</v>
      </c>
      <c r="E17" s="104" t="str">
        <f>'EMFAC2017-EI-2011Class-Statewid'!E432</f>
        <v>Aggregated</v>
      </c>
      <c r="F17" s="104" t="str">
        <f>'EMFAC2017-EI-2011Class-Statewid'!F432</f>
        <v>DSL</v>
      </c>
      <c r="G17" s="104">
        <f>'EMFAC2017-EI-2011Class-Statewid'!G432</f>
        <v>106931.25688153401</v>
      </c>
      <c r="H17" s="104">
        <f>'EMFAC2017-EI-2011Class-Statewid'!H432</f>
        <v>3997440.4659664701</v>
      </c>
    </row>
    <row r="18" spans="1:8">
      <c r="A18" s="104" t="str">
        <f>'EMFAC2017-EI-2011Class-Statewid'!A433</f>
        <v>Statewide</v>
      </c>
      <c r="B18" s="104">
        <f>'EMFAC2017-EI-2011Class-Statewid'!B433</f>
        <v>2025</v>
      </c>
      <c r="C18" s="104" t="str">
        <f>'EMFAC2017-EI-2011Class-Statewid'!C433</f>
        <v>MDV</v>
      </c>
      <c r="D18" s="104" t="str">
        <f>'EMFAC2017-EI-2011Class-Statewid'!D433</f>
        <v>Aggregated</v>
      </c>
      <c r="E18" s="104" t="str">
        <f>'EMFAC2017-EI-2011Class-Statewid'!E433</f>
        <v>Aggregated</v>
      </c>
      <c r="F18" s="104" t="str">
        <f>'EMFAC2017-EI-2011Class-Statewid'!F433</f>
        <v>ELEC</v>
      </c>
      <c r="G18" s="104">
        <f>'EMFAC2017-EI-2011Class-Statewid'!G433</f>
        <v>59186.894896621197</v>
      </c>
      <c r="H18" s="104">
        <f>'EMFAC2017-EI-2011Class-Statewid'!H433</f>
        <v>1865418.1073092199</v>
      </c>
    </row>
    <row r="19" spans="1:8">
      <c r="A19" s="104" t="str">
        <f>'EMFAC2017-EI-2011Class-Statewid'!A434</f>
        <v>Statewide</v>
      </c>
      <c r="B19" s="104">
        <f>'EMFAC2017-EI-2011Class-Statewid'!B434</f>
        <v>2025</v>
      </c>
      <c r="C19" s="104" t="str">
        <f>'EMFAC2017-EI-2011Class-Statewid'!C434</f>
        <v>MH</v>
      </c>
      <c r="D19" s="104" t="str">
        <f>'EMFAC2017-EI-2011Class-Statewid'!D434</f>
        <v>Aggregated</v>
      </c>
      <c r="E19" s="104" t="str">
        <f>'EMFAC2017-EI-2011Class-Statewid'!E434</f>
        <v>Aggregated</v>
      </c>
      <c r="F19" s="104" t="str">
        <f>'EMFAC2017-EI-2011Class-Statewid'!F434</f>
        <v>GAS</v>
      </c>
      <c r="G19" s="104">
        <f>'EMFAC2017-EI-2011Class-Statewid'!G434</f>
        <v>85654.946600763506</v>
      </c>
      <c r="H19" s="104">
        <f>'EMFAC2017-EI-2011Class-Statewid'!H434</f>
        <v>771032.992853567</v>
      </c>
    </row>
    <row r="20" spans="1:8">
      <c r="A20" s="104" t="str">
        <f>'EMFAC2017-EI-2011Class-Statewid'!A435</f>
        <v>Statewide</v>
      </c>
      <c r="B20" s="104">
        <f>'EMFAC2017-EI-2011Class-Statewid'!B435</f>
        <v>2025</v>
      </c>
      <c r="C20" s="104" t="str">
        <f>'EMFAC2017-EI-2011Class-Statewid'!C435</f>
        <v>MH</v>
      </c>
      <c r="D20" s="104" t="str">
        <f>'EMFAC2017-EI-2011Class-Statewid'!D435</f>
        <v>Aggregated</v>
      </c>
      <c r="E20" s="104" t="str">
        <f>'EMFAC2017-EI-2011Class-Statewid'!E435</f>
        <v>Aggregated</v>
      </c>
      <c r="F20" s="104" t="str">
        <f>'EMFAC2017-EI-2011Class-Statewid'!F435</f>
        <v>DSL</v>
      </c>
      <c r="G20" s="104">
        <f>'EMFAC2017-EI-2011Class-Statewid'!G435</f>
        <v>36348.1100343414</v>
      </c>
      <c r="H20" s="104">
        <f>'EMFAC2017-EI-2011Class-Statewid'!H435</f>
        <v>318159.58584316401</v>
      </c>
    </row>
    <row r="21" spans="1:8">
      <c r="A21" s="104" t="str">
        <f>'EMFAC2017-EI-2011Class-Statewid'!A436</f>
        <v>Statewide</v>
      </c>
      <c r="B21" s="104">
        <f>'EMFAC2017-EI-2011Class-Statewid'!B436</f>
        <v>2025</v>
      </c>
      <c r="C21" s="104" t="str">
        <f>'EMFAC2017-EI-2011Class-Statewid'!C436</f>
        <v>Motor Coach</v>
      </c>
      <c r="D21" s="104" t="str">
        <f>'EMFAC2017-EI-2011Class-Statewid'!D436</f>
        <v>Aggregated</v>
      </c>
      <c r="E21" s="104" t="str">
        <f>'EMFAC2017-EI-2011Class-Statewid'!E436</f>
        <v>Aggregated</v>
      </c>
      <c r="F21" s="104" t="str">
        <f>'EMFAC2017-EI-2011Class-Statewid'!F436</f>
        <v>DSL</v>
      </c>
      <c r="G21" s="104">
        <f>'EMFAC2017-EI-2011Class-Statewid'!G436</f>
        <v>2366.78911591411</v>
      </c>
      <c r="H21" s="104">
        <f>'EMFAC2017-EI-2011Class-Statewid'!H436</f>
        <v>313867.729557054</v>
      </c>
    </row>
    <row r="22" spans="1:8">
      <c r="A22" s="104" t="str">
        <f>'EMFAC2017-EI-2011Class-Statewid'!A437</f>
        <v>Statewide</v>
      </c>
      <c r="B22" s="104">
        <f>'EMFAC2017-EI-2011Class-Statewid'!B437</f>
        <v>2025</v>
      </c>
      <c r="C22" s="104" t="str">
        <f>'EMFAC2017-EI-2011Class-Statewid'!C437</f>
        <v>OBUS</v>
      </c>
      <c r="D22" s="104" t="str">
        <f>'EMFAC2017-EI-2011Class-Statewid'!D437</f>
        <v>Aggregated</v>
      </c>
      <c r="E22" s="104" t="str">
        <f>'EMFAC2017-EI-2011Class-Statewid'!E437</f>
        <v>Aggregated</v>
      </c>
      <c r="F22" s="104" t="str">
        <f>'EMFAC2017-EI-2011Class-Statewid'!F437</f>
        <v>GAS</v>
      </c>
      <c r="G22" s="104">
        <f>'EMFAC2017-EI-2011Class-Statewid'!G437</f>
        <v>13619.143067393999</v>
      </c>
      <c r="H22" s="104">
        <f>'EMFAC2017-EI-2011Class-Statewid'!H437</f>
        <v>602145.933564045</v>
      </c>
    </row>
    <row r="23" spans="1:8">
      <c r="A23" s="104" t="str">
        <f>'EMFAC2017-EI-2011Class-Statewid'!A438</f>
        <v>Statewide</v>
      </c>
      <c r="B23" s="104">
        <f>'EMFAC2017-EI-2011Class-Statewid'!B438</f>
        <v>2025</v>
      </c>
      <c r="C23" s="104" t="str">
        <f>'EMFAC2017-EI-2011Class-Statewid'!C438</f>
        <v>PTO</v>
      </c>
      <c r="D23" s="104" t="str">
        <f>'EMFAC2017-EI-2011Class-Statewid'!D438</f>
        <v>Aggregated</v>
      </c>
      <c r="E23" s="104" t="str">
        <f>'EMFAC2017-EI-2011Class-Statewid'!E438</f>
        <v>Aggregated</v>
      </c>
      <c r="F23" s="104" t="str">
        <f>'EMFAC2017-EI-2011Class-Statewid'!F438</f>
        <v>DSL</v>
      </c>
      <c r="G23" s="104">
        <f>'EMFAC2017-EI-2011Class-Statewid'!G438</f>
        <v>0</v>
      </c>
      <c r="H23" s="104">
        <f>'EMFAC2017-EI-2011Class-Statewid'!H438</f>
        <v>468557.13836156501</v>
      </c>
    </row>
    <row r="24" spans="1:8">
      <c r="A24" s="104" t="str">
        <f>'EMFAC2017-EI-2011Class-Statewid'!A439</f>
        <v>Statewide</v>
      </c>
      <c r="B24" s="104">
        <f>'EMFAC2017-EI-2011Class-Statewid'!B439</f>
        <v>2025</v>
      </c>
      <c r="C24" s="104" t="str">
        <f>'EMFAC2017-EI-2011Class-Statewid'!C439</f>
        <v>SBUS</v>
      </c>
      <c r="D24" s="104" t="str">
        <f>'EMFAC2017-EI-2011Class-Statewid'!D439</f>
        <v>Aggregated</v>
      </c>
      <c r="E24" s="104" t="str">
        <f>'EMFAC2017-EI-2011Class-Statewid'!E439</f>
        <v>Aggregated</v>
      </c>
      <c r="F24" s="104" t="str">
        <f>'EMFAC2017-EI-2011Class-Statewid'!F439</f>
        <v>GAS</v>
      </c>
      <c r="G24" s="104">
        <f>'EMFAC2017-EI-2011Class-Statewid'!G439</f>
        <v>5984.7994193586101</v>
      </c>
      <c r="H24" s="104">
        <f>'EMFAC2017-EI-2011Class-Statewid'!H439</f>
        <v>271581.05699649401</v>
      </c>
    </row>
    <row r="25" spans="1:8">
      <c r="A25" s="104" t="str">
        <f>'EMFAC2017-EI-2011Class-Statewid'!A440</f>
        <v>Statewide</v>
      </c>
      <c r="B25" s="104">
        <f>'EMFAC2017-EI-2011Class-Statewid'!B440</f>
        <v>2025</v>
      </c>
      <c r="C25" s="104" t="str">
        <f>'EMFAC2017-EI-2011Class-Statewid'!C440</f>
        <v>SBUS</v>
      </c>
      <c r="D25" s="104" t="str">
        <f>'EMFAC2017-EI-2011Class-Statewid'!D440</f>
        <v>Aggregated</v>
      </c>
      <c r="E25" s="104" t="str">
        <f>'EMFAC2017-EI-2011Class-Statewid'!E440</f>
        <v>Aggregated</v>
      </c>
      <c r="F25" s="104" t="str">
        <f>'EMFAC2017-EI-2011Class-Statewid'!F440</f>
        <v>DSL</v>
      </c>
      <c r="G25" s="104">
        <f>'EMFAC2017-EI-2011Class-Statewid'!G440</f>
        <v>24416.909065445499</v>
      </c>
      <c r="H25" s="104">
        <f>'EMFAC2017-EI-2011Class-Statewid'!H440</f>
        <v>767341.35900926299</v>
      </c>
    </row>
    <row r="26" spans="1:8">
      <c r="A26" s="104" t="str">
        <f>'EMFAC2017-EI-2011Class-Statewid'!A441</f>
        <v>Statewide</v>
      </c>
      <c r="B26" s="104">
        <f>'EMFAC2017-EI-2011Class-Statewid'!B441</f>
        <v>2025</v>
      </c>
      <c r="C26" s="104" t="str">
        <f>'EMFAC2017-EI-2011Class-Statewid'!C441</f>
        <v>T6 Ag</v>
      </c>
      <c r="D26" s="104" t="str">
        <f>'EMFAC2017-EI-2011Class-Statewid'!D441</f>
        <v>Aggregated</v>
      </c>
      <c r="E26" s="104" t="str">
        <f>'EMFAC2017-EI-2011Class-Statewid'!E441</f>
        <v>Aggregated</v>
      </c>
      <c r="F26" s="104" t="str">
        <f>'EMFAC2017-EI-2011Class-Statewid'!F441</f>
        <v>DSL</v>
      </c>
      <c r="G26" s="104">
        <f>'EMFAC2017-EI-2011Class-Statewid'!G441</f>
        <v>1118.9733964233501</v>
      </c>
      <c r="H26" s="104">
        <f>'EMFAC2017-EI-2011Class-Statewid'!H441</f>
        <v>10071.886647826201</v>
      </c>
    </row>
    <row r="27" spans="1:8">
      <c r="A27" s="104" t="str">
        <f>'EMFAC2017-EI-2011Class-Statewid'!A442</f>
        <v>Statewide</v>
      </c>
      <c r="B27" s="104">
        <f>'EMFAC2017-EI-2011Class-Statewid'!B442</f>
        <v>2025</v>
      </c>
      <c r="C27" s="104" t="str">
        <f>'EMFAC2017-EI-2011Class-Statewid'!C442</f>
        <v>T6 CAIRP heavy</v>
      </c>
      <c r="D27" s="104" t="str">
        <f>'EMFAC2017-EI-2011Class-Statewid'!D442</f>
        <v>Aggregated</v>
      </c>
      <c r="E27" s="104" t="str">
        <f>'EMFAC2017-EI-2011Class-Statewid'!E442</f>
        <v>Aggregated</v>
      </c>
      <c r="F27" s="104" t="str">
        <f>'EMFAC2017-EI-2011Class-Statewid'!F442</f>
        <v>DSL</v>
      </c>
      <c r="G27" s="104">
        <f>'EMFAC2017-EI-2011Class-Statewid'!G442</f>
        <v>2552.1141865593199</v>
      </c>
      <c r="H27" s="104">
        <f>'EMFAC2017-EI-2011Class-Statewid'!H442</f>
        <v>477443.30724190403</v>
      </c>
    </row>
    <row r="28" spans="1:8">
      <c r="A28" s="104" t="str">
        <f>'EMFAC2017-EI-2011Class-Statewid'!A443</f>
        <v>Statewide</v>
      </c>
      <c r="B28" s="104">
        <f>'EMFAC2017-EI-2011Class-Statewid'!B443</f>
        <v>2025</v>
      </c>
      <c r="C28" s="104" t="str">
        <f>'EMFAC2017-EI-2011Class-Statewid'!C443</f>
        <v>T6 CAIRP small</v>
      </c>
      <c r="D28" s="104" t="str">
        <f>'EMFAC2017-EI-2011Class-Statewid'!D443</f>
        <v>Aggregated</v>
      </c>
      <c r="E28" s="104" t="str">
        <f>'EMFAC2017-EI-2011Class-Statewid'!E443</f>
        <v>Aggregated</v>
      </c>
      <c r="F28" s="104" t="str">
        <f>'EMFAC2017-EI-2011Class-Statewid'!F443</f>
        <v>DSL</v>
      </c>
      <c r="G28" s="104">
        <f>'EMFAC2017-EI-2011Class-Statewid'!G443</f>
        <v>1338.09077072423</v>
      </c>
      <c r="H28" s="104">
        <f>'EMFAC2017-EI-2011Class-Statewid'!H443</f>
        <v>66207.516068186305</v>
      </c>
    </row>
    <row r="29" spans="1:8">
      <c r="A29" s="104" t="str">
        <f>'EMFAC2017-EI-2011Class-Statewid'!A444</f>
        <v>Statewide</v>
      </c>
      <c r="B29" s="104">
        <f>'EMFAC2017-EI-2011Class-Statewid'!B444</f>
        <v>2025</v>
      </c>
      <c r="C29" s="104" t="str">
        <f>'EMFAC2017-EI-2011Class-Statewid'!C444</f>
        <v>T6 instate construction heavy</v>
      </c>
      <c r="D29" s="104" t="str">
        <f>'EMFAC2017-EI-2011Class-Statewid'!D444</f>
        <v>Aggregated</v>
      </c>
      <c r="E29" s="104" t="str">
        <f>'EMFAC2017-EI-2011Class-Statewid'!E444</f>
        <v>Aggregated</v>
      </c>
      <c r="F29" s="104" t="str">
        <f>'EMFAC2017-EI-2011Class-Statewid'!F444</f>
        <v>DSL</v>
      </c>
      <c r="G29" s="104">
        <f>'EMFAC2017-EI-2011Class-Statewid'!G444</f>
        <v>13253.825316691</v>
      </c>
      <c r="H29" s="104">
        <f>'EMFAC2017-EI-2011Class-Statewid'!H444</f>
        <v>842609.77779066295</v>
      </c>
    </row>
    <row r="30" spans="1:8">
      <c r="A30" s="104" t="str">
        <f>'EMFAC2017-EI-2011Class-Statewid'!A445</f>
        <v>Statewide</v>
      </c>
      <c r="B30" s="104">
        <f>'EMFAC2017-EI-2011Class-Statewid'!B445</f>
        <v>2025</v>
      </c>
      <c r="C30" s="104" t="str">
        <f>'EMFAC2017-EI-2011Class-Statewid'!C445</f>
        <v>T6 instate construction small</v>
      </c>
      <c r="D30" s="104" t="str">
        <f>'EMFAC2017-EI-2011Class-Statewid'!D445</f>
        <v>Aggregated</v>
      </c>
      <c r="E30" s="104" t="str">
        <f>'EMFAC2017-EI-2011Class-Statewid'!E445</f>
        <v>Aggregated</v>
      </c>
      <c r="F30" s="104" t="str">
        <f>'EMFAC2017-EI-2011Class-Statewid'!F445</f>
        <v>DSL</v>
      </c>
      <c r="G30" s="104">
        <f>'EMFAC2017-EI-2011Class-Statewid'!G445</f>
        <v>41140.362534701802</v>
      </c>
      <c r="H30" s="104">
        <f>'EMFAC2017-EI-2011Class-Statewid'!H445</f>
        <v>2203824.88026017</v>
      </c>
    </row>
    <row r="31" spans="1:8">
      <c r="A31" s="104" t="str">
        <f>'EMFAC2017-EI-2011Class-Statewid'!A446</f>
        <v>Statewide</v>
      </c>
      <c r="B31" s="104">
        <f>'EMFAC2017-EI-2011Class-Statewid'!B446</f>
        <v>2025</v>
      </c>
      <c r="C31" s="104" t="str">
        <f>'EMFAC2017-EI-2011Class-Statewid'!C446</f>
        <v>T6 instate heavy</v>
      </c>
      <c r="D31" s="104" t="str">
        <f>'EMFAC2017-EI-2011Class-Statewid'!D446</f>
        <v>Aggregated</v>
      </c>
      <c r="E31" s="104" t="str">
        <f>'EMFAC2017-EI-2011Class-Statewid'!E446</f>
        <v>Aggregated</v>
      </c>
      <c r="F31" s="104" t="str">
        <f>'EMFAC2017-EI-2011Class-Statewid'!F446</f>
        <v>DSL</v>
      </c>
      <c r="G31" s="104">
        <f>'EMFAC2017-EI-2011Class-Statewid'!G446</f>
        <v>52075.722606375799</v>
      </c>
      <c r="H31" s="104">
        <f>'EMFAC2017-EI-2011Class-Statewid'!H446</f>
        <v>6496804.6946088402</v>
      </c>
    </row>
    <row r="32" spans="1:8">
      <c r="A32" s="104" t="str">
        <f>'EMFAC2017-EI-2011Class-Statewid'!A447</f>
        <v>Statewide</v>
      </c>
      <c r="B32" s="104">
        <f>'EMFAC2017-EI-2011Class-Statewid'!B447</f>
        <v>2025</v>
      </c>
      <c r="C32" s="104" t="str">
        <f>'EMFAC2017-EI-2011Class-Statewid'!C447</f>
        <v>T6 instate small</v>
      </c>
      <c r="D32" s="104" t="str">
        <f>'EMFAC2017-EI-2011Class-Statewid'!D447</f>
        <v>Aggregated</v>
      </c>
      <c r="E32" s="104" t="str">
        <f>'EMFAC2017-EI-2011Class-Statewid'!E447</f>
        <v>Aggregated</v>
      </c>
      <c r="F32" s="104" t="str">
        <f>'EMFAC2017-EI-2011Class-Statewid'!F447</f>
        <v>DSL</v>
      </c>
      <c r="G32" s="104">
        <f>'EMFAC2017-EI-2011Class-Statewid'!G447</f>
        <v>169293.56726482301</v>
      </c>
      <c r="H32" s="104">
        <f>'EMFAC2017-EI-2011Class-Statewid'!H447</f>
        <v>8406399.9641240295</v>
      </c>
    </row>
    <row r="33" spans="1:8">
      <c r="A33" s="104" t="str">
        <f>'EMFAC2017-EI-2011Class-Statewid'!A448</f>
        <v>Statewide</v>
      </c>
      <c r="B33" s="104">
        <f>'EMFAC2017-EI-2011Class-Statewid'!B448</f>
        <v>2025</v>
      </c>
      <c r="C33" s="104" t="str">
        <f>'EMFAC2017-EI-2011Class-Statewid'!C448</f>
        <v>T6 OOS heavy</v>
      </c>
      <c r="D33" s="104" t="str">
        <f>'EMFAC2017-EI-2011Class-Statewid'!D448</f>
        <v>Aggregated</v>
      </c>
      <c r="E33" s="104" t="str">
        <f>'EMFAC2017-EI-2011Class-Statewid'!E448</f>
        <v>Aggregated</v>
      </c>
      <c r="F33" s="104" t="str">
        <f>'EMFAC2017-EI-2011Class-Statewid'!F448</f>
        <v>DSL</v>
      </c>
      <c r="G33" s="104">
        <f>'EMFAC2017-EI-2011Class-Statewid'!G448</f>
        <v>1464.4670906850199</v>
      </c>
      <c r="H33" s="104">
        <f>'EMFAC2017-EI-2011Class-Statewid'!H448</f>
        <v>273931.95806275599</v>
      </c>
    </row>
    <row r="34" spans="1:8">
      <c r="A34" s="104" t="str">
        <f>'EMFAC2017-EI-2011Class-Statewid'!A449</f>
        <v>Statewide</v>
      </c>
      <c r="B34" s="104">
        <f>'EMFAC2017-EI-2011Class-Statewid'!B449</f>
        <v>2025</v>
      </c>
      <c r="C34" s="104" t="str">
        <f>'EMFAC2017-EI-2011Class-Statewid'!C449</f>
        <v>T6 OOS small</v>
      </c>
      <c r="D34" s="104" t="str">
        <f>'EMFAC2017-EI-2011Class-Statewid'!D449</f>
        <v>Aggregated</v>
      </c>
      <c r="E34" s="104" t="str">
        <f>'EMFAC2017-EI-2011Class-Statewid'!E449</f>
        <v>Aggregated</v>
      </c>
      <c r="F34" s="104" t="str">
        <f>'EMFAC2017-EI-2011Class-Statewid'!F449</f>
        <v>DSL</v>
      </c>
      <c r="G34" s="104">
        <f>'EMFAC2017-EI-2011Class-Statewid'!G449</f>
        <v>773.64726929721701</v>
      </c>
      <c r="H34" s="104">
        <f>'EMFAC2017-EI-2011Class-Statewid'!H449</f>
        <v>38066.372707434202</v>
      </c>
    </row>
    <row r="35" spans="1:8">
      <c r="A35" s="104" t="str">
        <f>'EMFAC2017-EI-2011Class-Statewid'!A450</f>
        <v>Statewide</v>
      </c>
      <c r="B35" s="104">
        <f>'EMFAC2017-EI-2011Class-Statewid'!B450</f>
        <v>2025</v>
      </c>
      <c r="C35" s="104" t="str">
        <f>'EMFAC2017-EI-2011Class-Statewid'!C450</f>
        <v>T6 Public</v>
      </c>
      <c r="D35" s="104" t="str">
        <f>'EMFAC2017-EI-2011Class-Statewid'!D450</f>
        <v>Aggregated</v>
      </c>
      <c r="E35" s="104" t="str">
        <f>'EMFAC2017-EI-2011Class-Statewid'!E450</f>
        <v>Aggregated</v>
      </c>
      <c r="F35" s="104" t="str">
        <f>'EMFAC2017-EI-2011Class-Statewid'!F450</f>
        <v>DSL</v>
      </c>
      <c r="G35" s="104">
        <f>'EMFAC2017-EI-2011Class-Statewid'!G450</f>
        <v>26698.778329412198</v>
      </c>
      <c r="H35" s="104">
        <f>'EMFAC2017-EI-2011Class-Statewid'!H450</f>
        <v>419492.857348144</v>
      </c>
    </row>
    <row r="36" spans="1:8">
      <c r="A36" s="104" t="str">
        <f>'EMFAC2017-EI-2011Class-Statewid'!A451</f>
        <v>Statewide</v>
      </c>
      <c r="B36" s="104">
        <f>'EMFAC2017-EI-2011Class-Statewid'!B451</f>
        <v>2025</v>
      </c>
      <c r="C36" s="104" t="str">
        <f>'EMFAC2017-EI-2011Class-Statewid'!C451</f>
        <v>T6 utility</v>
      </c>
      <c r="D36" s="104" t="str">
        <f>'EMFAC2017-EI-2011Class-Statewid'!D451</f>
        <v>Aggregated</v>
      </c>
      <c r="E36" s="104" t="str">
        <f>'EMFAC2017-EI-2011Class-Statewid'!E451</f>
        <v>Aggregated</v>
      </c>
      <c r="F36" s="104" t="str">
        <f>'EMFAC2017-EI-2011Class-Statewid'!F451</f>
        <v>DSL</v>
      </c>
      <c r="G36" s="104">
        <f>'EMFAC2017-EI-2011Class-Statewid'!G451</f>
        <v>4165.8546660387601</v>
      </c>
      <c r="H36" s="104">
        <f>'EMFAC2017-EI-2011Class-Statewid'!H451</f>
        <v>69351.168031988796</v>
      </c>
    </row>
    <row r="37" spans="1:8">
      <c r="A37" s="104" t="str">
        <f>'EMFAC2017-EI-2011Class-Statewid'!A452</f>
        <v>Statewide</v>
      </c>
      <c r="B37" s="104">
        <f>'EMFAC2017-EI-2011Class-Statewid'!B452</f>
        <v>2025</v>
      </c>
      <c r="C37" s="104" t="str">
        <f>'EMFAC2017-EI-2011Class-Statewid'!C452</f>
        <v>T6TS</v>
      </c>
      <c r="D37" s="104" t="str">
        <f>'EMFAC2017-EI-2011Class-Statewid'!D452</f>
        <v>Aggregated</v>
      </c>
      <c r="E37" s="104" t="str">
        <f>'EMFAC2017-EI-2011Class-Statewid'!E452</f>
        <v>Aggregated</v>
      </c>
      <c r="F37" s="104" t="str">
        <f>'EMFAC2017-EI-2011Class-Statewid'!F452</f>
        <v>GAS</v>
      </c>
      <c r="G37" s="104">
        <f>'EMFAC2017-EI-2011Class-Statewid'!G452</f>
        <v>50232.888940953897</v>
      </c>
      <c r="H37" s="104">
        <f>'EMFAC2017-EI-2011Class-Statewid'!H452</f>
        <v>2723977.0278302599</v>
      </c>
    </row>
    <row r="38" spans="1:8">
      <c r="A38" s="104" t="str">
        <f>'EMFAC2017-EI-2011Class-Statewid'!A453</f>
        <v>Statewide</v>
      </c>
      <c r="B38" s="104">
        <f>'EMFAC2017-EI-2011Class-Statewid'!B453</f>
        <v>2025</v>
      </c>
      <c r="C38" s="104" t="str">
        <f>'EMFAC2017-EI-2011Class-Statewid'!C453</f>
        <v>T7 Ag</v>
      </c>
      <c r="D38" s="104" t="str">
        <f>'EMFAC2017-EI-2011Class-Statewid'!D453</f>
        <v>Aggregated</v>
      </c>
      <c r="E38" s="104" t="str">
        <f>'EMFAC2017-EI-2011Class-Statewid'!E453</f>
        <v>Aggregated</v>
      </c>
      <c r="F38" s="104" t="str">
        <f>'EMFAC2017-EI-2011Class-Statewid'!F453</f>
        <v>DSL</v>
      </c>
      <c r="G38" s="104">
        <f>'EMFAC2017-EI-2011Class-Statewid'!G453</f>
        <v>1203.0552355223001</v>
      </c>
      <c r="H38" s="104">
        <f>'EMFAC2017-EI-2011Class-Statewid'!H453</f>
        <v>9571.3710924014395</v>
      </c>
    </row>
    <row r="39" spans="1:8">
      <c r="A39" s="104" t="str">
        <f>'EMFAC2017-EI-2011Class-Statewid'!A454</f>
        <v>Statewide</v>
      </c>
      <c r="B39" s="104">
        <f>'EMFAC2017-EI-2011Class-Statewid'!B454</f>
        <v>2025</v>
      </c>
      <c r="C39" s="104" t="str">
        <f>'EMFAC2017-EI-2011Class-Statewid'!C454</f>
        <v>T7 CAIRP</v>
      </c>
      <c r="D39" s="104" t="str">
        <f>'EMFAC2017-EI-2011Class-Statewid'!D454</f>
        <v>Aggregated</v>
      </c>
      <c r="E39" s="104" t="str">
        <f>'EMFAC2017-EI-2011Class-Statewid'!E454</f>
        <v>Aggregated</v>
      </c>
      <c r="F39" s="104" t="str">
        <f>'EMFAC2017-EI-2011Class-Statewid'!F454</f>
        <v>DSL</v>
      </c>
      <c r="G39" s="104">
        <f>'EMFAC2017-EI-2011Class-Statewid'!G454</f>
        <v>51573.703325123497</v>
      </c>
      <c r="H39" s="104">
        <f>'EMFAC2017-EI-2011Class-Statewid'!H454</f>
        <v>9469761.0662487596</v>
      </c>
    </row>
    <row r="40" spans="1:8">
      <c r="A40" s="104" t="str">
        <f>'EMFAC2017-EI-2011Class-Statewid'!A455</f>
        <v>Statewide</v>
      </c>
      <c r="B40" s="104">
        <f>'EMFAC2017-EI-2011Class-Statewid'!B455</f>
        <v>2025</v>
      </c>
      <c r="C40" s="104" t="str">
        <f>'EMFAC2017-EI-2011Class-Statewid'!C455</f>
        <v>T7 CAIRP construction</v>
      </c>
      <c r="D40" s="104" t="str">
        <f>'EMFAC2017-EI-2011Class-Statewid'!D455</f>
        <v>Aggregated</v>
      </c>
      <c r="E40" s="104" t="str">
        <f>'EMFAC2017-EI-2011Class-Statewid'!E455</f>
        <v>Aggregated</v>
      </c>
      <c r="F40" s="104" t="str">
        <f>'EMFAC2017-EI-2011Class-Statewid'!F455</f>
        <v>DSL</v>
      </c>
      <c r="G40" s="104">
        <f>'EMFAC2017-EI-2011Class-Statewid'!G455</f>
        <v>3313.0925338455199</v>
      </c>
      <c r="H40" s="104">
        <f>'EMFAC2017-EI-2011Class-Statewid'!H455</f>
        <v>605253.92293660995</v>
      </c>
    </row>
    <row r="41" spans="1:8">
      <c r="A41" s="104" t="str">
        <f>'EMFAC2017-EI-2011Class-Statewid'!A456</f>
        <v>Statewide</v>
      </c>
      <c r="B41" s="104">
        <f>'EMFAC2017-EI-2011Class-Statewid'!B456</f>
        <v>2025</v>
      </c>
      <c r="C41" s="104" t="str">
        <f>'EMFAC2017-EI-2011Class-Statewid'!C456</f>
        <v>T7 NNOOS</v>
      </c>
      <c r="D41" s="104" t="str">
        <f>'EMFAC2017-EI-2011Class-Statewid'!D456</f>
        <v>Aggregated</v>
      </c>
      <c r="E41" s="104" t="str">
        <f>'EMFAC2017-EI-2011Class-Statewid'!E456</f>
        <v>Aggregated</v>
      </c>
      <c r="F41" s="104" t="str">
        <f>'EMFAC2017-EI-2011Class-Statewid'!F456</f>
        <v>DSL</v>
      </c>
      <c r="G41" s="104">
        <f>'EMFAC2017-EI-2011Class-Statewid'!G456</f>
        <v>60644.679013260298</v>
      </c>
      <c r="H41" s="104">
        <f>'EMFAC2017-EI-2011Class-Statewid'!H456</f>
        <v>11545087.804807501</v>
      </c>
    </row>
    <row r="42" spans="1:8">
      <c r="A42" s="104" t="str">
        <f>'EMFAC2017-EI-2011Class-Statewid'!A457</f>
        <v>Statewide</v>
      </c>
      <c r="B42" s="104">
        <f>'EMFAC2017-EI-2011Class-Statewid'!B457</f>
        <v>2025</v>
      </c>
      <c r="C42" s="104" t="str">
        <f>'EMFAC2017-EI-2011Class-Statewid'!C457</f>
        <v>T7 NOOS</v>
      </c>
      <c r="D42" s="104" t="str">
        <f>'EMFAC2017-EI-2011Class-Statewid'!D457</f>
        <v>Aggregated</v>
      </c>
      <c r="E42" s="104" t="str">
        <f>'EMFAC2017-EI-2011Class-Statewid'!E457</f>
        <v>Aggregated</v>
      </c>
      <c r="F42" s="104" t="str">
        <f>'EMFAC2017-EI-2011Class-Statewid'!F457</f>
        <v>DSL</v>
      </c>
      <c r="G42" s="104">
        <f>'EMFAC2017-EI-2011Class-Statewid'!G457</f>
        <v>20543.0137121363</v>
      </c>
      <c r="H42" s="104">
        <f>'EMFAC2017-EI-2011Class-Statewid'!H457</f>
        <v>3720419.1173149901</v>
      </c>
    </row>
    <row r="43" spans="1:8">
      <c r="A43" s="104" t="str">
        <f>'EMFAC2017-EI-2011Class-Statewid'!A458</f>
        <v>Statewide</v>
      </c>
      <c r="B43" s="104">
        <f>'EMFAC2017-EI-2011Class-Statewid'!B458</f>
        <v>2025</v>
      </c>
      <c r="C43" s="104" t="str">
        <f>'EMFAC2017-EI-2011Class-Statewid'!C458</f>
        <v>T7 other port</v>
      </c>
      <c r="D43" s="104" t="str">
        <f>'EMFAC2017-EI-2011Class-Statewid'!D458</f>
        <v>Aggregated</v>
      </c>
      <c r="E43" s="104" t="str">
        <f>'EMFAC2017-EI-2011Class-Statewid'!E458</f>
        <v>Aggregated</v>
      </c>
      <c r="F43" s="104" t="str">
        <f>'EMFAC2017-EI-2011Class-Statewid'!F458</f>
        <v>DSL</v>
      </c>
      <c r="G43" s="104">
        <f>'EMFAC2017-EI-2011Class-Statewid'!G458</f>
        <v>1625.2278194005701</v>
      </c>
      <c r="H43" s="104">
        <f>'EMFAC2017-EI-2011Class-Statewid'!H458</f>
        <v>289869.022514607</v>
      </c>
    </row>
    <row r="44" spans="1:8">
      <c r="A44" s="104" t="str">
        <f>'EMFAC2017-EI-2011Class-Statewid'!A459</f>
        <v>Statewide</v>
      </c>
      <c r="B44" s="104">
        <f>'EMFAC2017-EI-2011Class-Statewid'!B459</f>
        <v>2025</v>
      </c>
      <c r="C44" s="104" t="str">
        <f>'EMFAC2017-EI-2011Class-Statewid'!C459</f>
        <v>T7 POAK</v>
      </c>
      <c r="D44" s="104" t="str">
        <f>'EMFAC2017-EI-2011Class-Statewid'!D459</f>
        <v>Aggregated</v>
      </c>
      <c r="E44" s="104" t="str">
        <f>'EMFAC2017-EI-2011Class-Statewid'!E459</f>
        <v>Aggregated</v>
      </c>
      <c r="F44" s="104" t="str">
        <f>'EMFAC2017-EI-2011Class-Statewid'!F459</f>
        <v>DSL</v>
      </c>
      <c r="G44" s="104">
        <f>'EMFAC2017-EI-2011Class-Statewid'!G459</f>
        <v>5819.8070081759897</v>
      </c>
      <c r="H44" s="104">
        <f>'EMFAC2017-EI-2011Class-Statewid'!H459</f>
        <v>776616.139758882</v>
      </c>
    </row>
    <row r="45" spans="1:8">
      <c r="A45" s="104" t="str">
        <f>'EMFAC2017-EI-2011Class-Statewid'!A460</f>
        <v>Statewide</v>
      </c>
      <c r="B45" s="104">
        <f>'EMFAC2017-EI-2011Class-Statewid'!B460</f>
        <v>2025</v>
      </c>
      <c r="C45" s="104" t="str">
        <f>'EMFAC2017-EI-2011Class-Statewid'!C460</f>
        <v>T7 POLA</v>
      </c>
      <c r="D45" s="104" t="str">
        <f>'EMFAC2017-EI-2011Class-Statewid'!D460</f>
        <v>Aggregated</v>
      </c>
      <c r="E45" s="104" t="str">
        <f>'EMFAC2017-EI-2011Class-Statewid'!E460</f>
        <v>Aggregated</v>
      </c>
      <c r="F45" s="104" t="str">
        <f>'EMFAC2017-EI-2011Class-Statewid'!F460</f>
        <v>DSL</v>
      </c>
      <c r="G45" s="104">
        <f>'EMFAC2017-EI-2011Class-Statewid'!G460</f>
        <v>18189.043794581601</v>
      </c>
      <c r="H45" s="104">
        <f>'EMFAC2017-EI-2011Class-Statewid'!H460</f>
        <v>2575338.1288143499</v>
      </c>
    </row>
    <row r="46" spans="1:8">
      <c r="A46" s="104" t="str">
        <f>'EMFAC2017-EI-2011Class-Statewid'!A461</f>
        <v>Statewide</v>
      </c>
      <c r="B46" s="104">
        <f>'EMFAC2017-EI-2011Class-Statewid'!B461</f>
        <v>2025</v>
      </c>
      <c r="C46" s="104" t="str">
        <f>'EMFAC2017-EI-2011Class-Statewid'!C461</f>
        <v>T7 Public</v>
      </c>
      <c r="D46" s="104" t="str">
        <f>'EMFAC2017-EI-2011Class-Statewid'!D461</f>
        <v>Aggregated</v>
      </c>
      <c r="E46" s="104" t="str">
        <f>'EMFAC2017-EI-2011Class-Statewid'!E461</f>
        <v>Aggregated</v>
      </c>
      <c r="F46" s="104" t="str">
        <f>'EMFAC2017-EI-2011Class-Statewid'!F461</f>
        <v>DSL</v>
      </c>
      <c r="G46" s="104">
        <f>'EMFAC2017-EI-2011Class-Statewid'!G461</f>
        <v>26568.931683890001</v>
      </c>
      <c r="H46" s="104">
        <f>'EMFAC2017-EI-2011Class-Statewid'!H461</f>
        <v>538292.949413236</v>
      </c>
    </row>
    <row r="47" spans="1:8">
      <c r="A47" s="104" t="str">
        <f>'EMFAC2017-EI-2011Class-Statewid'!A462</f>
        <v>Statewide</v>
      </c>
      <c r="B47" s="104">
        <f>'EMFAC2017-EI-2011Class-Statewid'!B462</f>
        <v>2025</v>
      </c>
      <c r="C47" s="104" t="str">
        <f>'EMFAC2017-EI-2011Class-Statewid'!C462</f>
        <v>T7 Single</v>
      </c>
      <c r="D47" s="104" t="str">
        <f>'EMFAC2017-EI-2011Class-Statewid'!D462</f>
        <v>Aggregated</v>
      </c>
      <c r="E47" s="104" t="str">
        <f>'EMFAC2017-EI-2011Class-Statewid'!E462</f>
        <v>Aggregated</v>
      </c>
      <c r="F47" s="104" t="str">
        <f>'EMFAC2017-EI-2011Class-Statewid'!F462</f>
        <v>DSL</v>
      </c>
      <c r="G47" s="104">
        <f>'EMFAC2017-EI-2011Class-Statewid'!G462</f>
        <v>34779.335597793601</v>
      </c>
      <c r="H47" s="104">
        <f>'EMFAC2017-EI-2011Class-Statewid'!H462</f>
        <v>2359747.4056002898</v>
      </c>
    </row>
    <row r="48" spans="1:8">
      <c r="A48" s="104" t="str">
        <f>'EMFAC2017-EI-2011Class-Statewid'!A463</f>
        <v>Statewide</v>
      </c>
      <c r="B48" s="104">
        <f>'EMFAC2017-EI-2011Class-Statewid'!B463</f>
        <v>2025</v>
      </c>
      <c r="C48" s="104" t="str">
        <f>'EMFAC2017-EI-2011Class-Statewid'!C463</f>
        <v>T7 single construction</v>
      </c>
      <c r="D48" s="104" t="str">
        <f>'EMFAC2017-EI-2011Class-Statewid'!D463</f>
        <v>Aggregated</v>
      </c>
      <c r="E48" s="104" t="str">
        <f>'EMFAC2017-EI-2011Class-Statewid'!E463</f>
        <v>Aggregated</v>
      </c>
      <c r="F48" s="104" t="str">
        <f>'EMFAC2017-EI-2011Class-Statewid'!F463</f>
        <v>DSL</v>
      </c>
      <c r="G48" s="104">
        <f>'EMFAC2017-EI-2011Class-Statewid'!G463</f>
        <v>21458.819402497698</v>
      </c>
      <c r="H48" s="104">
        <f>'EMFAC2017-EI-2011Class-Statewid'!H463</f>
        <v>1501523.6582752001</v>
      </c>
    </row>
    <row r="49" spans="1:8">
      <c r="A49" s="104" t="str">
        <f>'EMFAC2017-EI-2011Class-Statewid'!A464</f>
        <v>Statewide</v>
      </c>
      <c r="B49" s="104">
        <f>'EMFAC2017-EI-2011Class-Statewid'!B464</f>
        <v>2025</v>
      </c>
      <c r="C49" s="104" t="str">
        <f>'EMFAC2017-EI-2011Class-Statewid'!C464</f>
        <v>T7 SWCV</v>
      </c>
      <c r="D49" s="104" t="str">
        <f>'EMFAC2017-EI-2011Class-Statewid'!D464</f>
        <v>Aggregated</v>
      </c>
      <c r="E49" s="104" t="str">
        <f>'EMFAC2017-EI-2011Class-Statewid'!E464</f>
        <v>Aggregated</v>
      </c>
      <c r="F49" s="104" t="str">
        <f>'EMFAC2017-EI-2011Class-Statewid'!F464</f>
        <v>DSL</v>
      </c>
      <c r="G49" s="104">
        <f>'EMFAC2017-EI-2011Class-Statewid'!G464</f>
        <v>6434.28841881483</v>
      </c>
      <c r="H49" s="104">
        <f>'EMFAC2017-EI-2011Class-Statewid'!H464</f>
        <v>262632.55455412599</v>
      </c>
    </row>
    <row r="50" spans="1:8">
      <c r="A50" s="104" t="str">
        <f>'EMFAC2017-EI-2011Class-Statewid'!A465</f>
        <v>Statewide</v>
      </c>
      <c r="B50" s="104">
        <f>'EMFAC2017-EI-2011Class-Statewid'!B465</f>
        <v>2025</v>
      </c>
      <c r="C50" s="104" t="str">
        <f>'EMFAC2017-EI-2011Class-Statewid'!C465</f>
        <v>T7 SWCV</v>
      </c>
      <c r="D50" s="104" t="str">
        <f>'EMFAC2017-EI-2011Class-Statewid'!D465</f>
        <v>Aggregated</v>
      </c>
      <c r="E50" s="104" t="str">
        <f>'EMFAC2017-EI-2011Class-Statewid'!E465</f>
        <v>Aggregated</v>
      </c>
      <c r="F50" s="104" t="str">
        <f>'EMFAC2017-EI-2011Class-Statewid'!F465</f>
        <v>NG</v>
      </c>
      <c r="G50" s="104">
        <f>'EMFAC2017-EI-2011Class-Statewid'!G465</f>
        <v>9760.3217087349294</v>
      </c>
      <c r="H50" s="104">
        <f>'EMFAC2017-EI-2011Class-Statewid'!H465</f>
        <v>397674.42232744902</v>
      </c>
    </row>
    <row r="51" spans="1:8">
      <c r="A51" s="104" t="str">
        <f>'EMFAC2017-EI-2011Class-Statewid'!A466</f>
        <v>Statewide</v>
      </c>
      <c r="B51" s="104">
        <f>'EMFAC2017-EI-2011Class-Statewid'!B466</f>
        <v>2025</v>
      </c>
      <c r="C51" s="104" t="str">
        <f>'EMFAC2017-EI-2011Class-Statewid'!C466</f>
        <v>T7 tractor</v>
      </c>
      <c r="D51" s="104" t="str">
        <f>'EMFAC2017-EI-2011Class-Statewid'!D466</f>
        <v>Aggregated</v>
      </c>
      <c r="E51" s="104" t="str">
        <f>'EMFAC2017-EI-2011Class-Statewid'!E466</f>
        <v>Aggregated</v>
      </c>
      <c r="F51" s="104" t="str">
        <f>'EMFAC2017-EI-2011Class-Statewid'!F466</f>
        <v>DSL</v>
      </c>
      <c r="G51" s="104">
        <f>'EMFAC2017-EI-2011Class-Statewid'!G466</f>
        <v>81426.379774375106</v>
      </c>
      <c r="H51" s="104">
        <f>'EMFAC2017-EI-2011Class-Statewid'!H466</f>
        <v>10339352.6046193</v>
      </c>
    </row>
    <row r="52" spans="1:8">
      <c r="A52" s="104" t="str">
        <f>'EMFAC2017-EI-2011Class-Statewid'!A467</f>
        <v>Statewide</v>
      </c>
      <c r="B52" s="104">
        <f>'EMFAC2017-EI-2011Class-Statewid'!B467</f>
        <v>2025</v>
      </c>
      <c r="C52" s="104" t="str">
        <f>'EMFAC2017-EI-2011Class-Statewid'!C467</f>
        <v>T7 tractor construction</v>
      </c>
      <c r="D52" s="104" t="str">
        <f>'EMFAC2017-EI-2011Class-Statewid'!D467</f>
        <v>Aggregated</v>
      </c>
      <c r="E52" s="104" t="str">
        <f>'EMFAC2017-EI-2011Class-Statewid'!E467</f>
        <v>Aggregated</v>
      </c>
      <c r="F52" s="104" t="str">
        <f>'EMFAC2017-EI-2011Class-Statewid'!F467</f>
        <v>DSL</v>
      </c>
      <c r="G52" s="104">
        <f>'EMFAC2017-EI-2011Class-Statewid'!G467</f>
        <v>18251.213397650601</v>
      </c>
      <c r="H52" s="104">
        <f>'EMFAC2017-EI-2011Class-Statewid'!H467</f>
        <v>1238624.82270568</v>
      </c>
    </row>
    <row r="53" spans="1:8">
      <c r="A53" s="104" t="str">
        <f>'EMFAC2017-EI-2011Class-Statewid'!A468</f>
        <v>Statewide</v>
      </c>
      <c r="B53" s="104">
        <f>'EMFAC2017-EI-2011Class-Statewid'!B468</f>
        <v>2025</v>
      </c>
      <c r="C53" s="104" t="str">
        <f>'EMFAC2017-EI-2011Class-Statewid'!C468</f>
        <v>T7 utility</v>
      </c>
      <c r="D53" s="104" t="str">
        <f>'EMFAC2017-EI-2011Class-Statewid'!D468</f>
        <v>Aggregated</v>
      </c>
      <c r="E53" s="104" t="str">
        <f>'EMFAC2017-EI-2011Class-Statewid'!E468</f>
        <v>Aggregated</v>
      </c>
      <c r="F53" s="104" t="str">
        <f>'EMFAC2017-EI-2011Class-Statewid'!F468</f>
        <v>DSL</v>
      </c>
      <c r="G53" s="104">
        <f>'EMFAC2017-EI-2011Class-Statewid'!G468</f>
        <v>1646.2049852182499</v>
      </c>
      <c r="H53" s="104">
        <f>'EMFAC2017-EI-2011Class-Statewid'!H468</f>
        <v>33391.1213570158</v>
      </c>
    </row>
    <row r="54" spans="1:8">
      <c r="A54" s="104" t="str">
        <f>'EMFAC2017-EI-2011Class-Statewid'!A469</f>
        <v>Statewide</v>
      </c>
      <c r="B54" s="104">
        <f>'EMFAC2017-EI-2011Class-Statewid'!B469</f>
        <v>2025</v>
      </c>
      <c r="C54" s="104" t="str">
        <f>'EMFAC2017-EI-2011Class-Statewid'!C469</f>
        <v>T7IS</v>
      </c>
      <c r="D54" s="104" t="str">
        <f>'EMFAC2017-EI-2011Class-Statewid'!D469</f>
        <v>Aggregated</v>
      </c>
      <c r="E54" s="104" t="str">
        <f>'EMFAC2017-EI-2011Class-Statewid'!E469</f>
        <v>Aggregated</v>
      </c>
      <c r="F54" s="104" t="str">
        <f>'EMFAC2017-EI-2011Class-Statewid'!F469</f>
        <v>GAS</v>
      </c>
      <c r="G54" s="104">
        <f>'EMFAC2017-EI-2011Class-Statewid'!G469</f>
        <v>156.40038444208</v>
      </c>
      <c r="H54" s="104">
        <f>'EMFAC2017-EI-2011Class-Statewid'!H469</f>
        <v>19967.866874626001</v>
      </c>
    </row>
    <row r="55" spans="1:8">
      <c r="A55" s="104" t="str">
        <f>'EMFAC2017-EI-2011Class-Statewid'!A470</f>
        <v>Statewide</v>
      </c>
      <c r="B55" s="104">
        <f>'EMFAC2017-EI-2011Class-Statewid'!B470</f>
        <v>2025</v>
      </c>
      <c r="C55" s="104" t="str">
        <f>'EMFAC2017-EI-2011Class-Statewid'!C470</f>
        <v>UBUS</v>
      </c>
      <c r="D55" s="104" t="str">
        <f>'EMFAC2017-EI-2011Class-Statewid'!D470</f>
        <v>Aggregated</v>
      </c>
      <c r="E55" s="104" t="str">
        <f>'EMFAC2017-EI-2011Class-Statewid'!E470</f>
        <v>Aggregated</v>
      </c>
      <c r="F55" s="104" t="str">
        <f>'EMFAC2017-EI-2011Class-Statewid'!F470</f>
        <v>GAS</v>
      </c>
      <c r="G55" s="104">
        <f>'EMFAC2017-EI-2011Class-Statewid'!G470</f>
        <v>2690.2173846330002</v>
      </c>
      <c r="H55" s="104">
        <f>'EMFAC2017-EI-2011Class-Statewid'!H470</f>
        <v>245835.80825376199</v>
      </c>
    </row>
    <row r="56" spans="1:8">
      <c r="A56" s="104" t="str">
        <f>'EMFAC2017-EI-2011Class-Statewid'!A471</f>
        <v>Statewide</v>
      </c>
      <c r="B56" s="104">
        <f>'EMFAC2017-EI-2011Class-Statewid'!B471</f>
        <v>2025</v>
      </c>
      <c r="C56" s="104" t="str">
        <f>'EMFAC2017-EI-2011Class-Statewid'!C471</f>
        <v>UBUS</v>
      </c>
      <c r="D56" s="104" t="str">
        <f>'EMFAC2017-EI-2011Class-Statewid'!D471</f>
        <v>Aggregated</v>
      </c>
      <c r="E56" s="104" t="str">
        <f>'EMFAC2017-EI-2011Class-Statewid'!E471</f>
        <v>Aggregated</v>
      </c>
      <c r="F56" s="104" t="str">
        <f>'EMFAC2017-EI-2011Class-Statewid'!F471</f>
        <v>DSL</v>
      </c>
      <c r="G56" s="104">
        <f>'EMFAC2017-EI-2011Class-Statewid'!G471</f>
        <v>3137.00215617495</v>
      </c>
      <c r="H56" s="104">
        <f>'EMFAC2017-EI-2011Class-Statewid'!H471</f>
        <v>314590.99806082499</v>
      </c>
    </row>
    <row r="57" spans="1:8">
      <c r="A57" s="104" t="str">
        <f>'EMFAC2017-EI-2011Class-Statewid'!A472</f>
        <v>Statewide</v>
      </c>
      <c r="B57" s="104">
        <f>'EMFAC2017-EI-2011Class-Statewid'!B472</f>
        <v>2025</v>
      </c>
      <c r="C57" s="104" t="str">
        <f>'EMFAC2017-EI-2011Class-Statewid'!C472</f>
        <v>UBUS</v>
      </c>
      <c r="D57" s="104" t="str">
        <f>'EMFAC2017-EI-2011Class-Statewid'!D472</f>
        <v>Aggregated</v>
      </c>
      <c r="E57" s="104" t="str">
        <f>'EMFAC2017-EI-2011Class-Statewid'!E472</f>
        <v>Aggregated</v>
      </c>
      <c r="F57" s="104" t="str">
        <f>'EMFAC2017-EI-2011Class-Statewid'!F472</f>
        <v>ELEC</v>
      </c>
      <c r="G57" s="104">
        <f>'EMFAC2017-EI-2011Class-Statewid'!G472</f>
        <v>21.573028940530001</v>
      </c>
      <c r="H57" s="104">
        <f>'EMFAC2017-EI-2011Class-Statewid'!H472</f>
        <v>1622.4905568705899</v>
      </c>
    </row>
    <row r="58" spans="1:8">
      <c r="A58" s="104" t="str">
        <f>'EMFAC2017-EI-2011Class-Statewid'!A473</f>
        <v>Statewide</v>
      </c>
      <c r="B58" s="104">
        <f>'EMFAC2017-EI-2011Class-Statewid'!B473</f>
        <v>2025</v>
      </c>
      <c r="C58" s="104" t="str">
        <f>'EMFAC2017-EI-2011Class-Statewid'!C473</f>
        <v>UBUS</v>
      </c>
      <c r="D58" s="104" t="str">
        <f>'EMFAC2017-EI-2011Class-Statewid'!D473</f>
        <v>Aggregated</v>
      </c>
      <c r="E58" s="104" t="str">
        <f>'EMFAC2017-EI-2011Class-Statewid'!E473</f>
        <v>Aggregated</v>
      </c>
      <c r="F58" s="104" t="str">
        <f>'EMFAC2017-EI-2011Class-Statewid'!F473</f>
        <v>NG</v>
      </c>
      <c r="G58" s="104">
        <f>'EMFAC2017-EI-2011Class-Statewid'!G473</f>
        <v>9074.1637808494797</v>
      </c>
      <c r="H58" s="104">
        <f>'EMFAC2017-EI-2011Class-Statewid'!H473</f>
        <v>983980.54928683001</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workbookViewId="0">
      <selection activeCell="A10" sqref="A10:H67"/>
    </sheetView>
  </sheetViews>
  <sheetFormatPr defaultRowHeight="15"/>
  <cols>
    <col min="1" max="16384" width="9.140625" style="104"/>
  </cols>
  <sheetData>
    <row r="1" spans="1:8">
      <c r="A1" s="104" t="str">
        <f>'EMFAC2017-EI-2011Class-Statewid'!A474</f>
        <v>Statewide</v>
      </c>
      <c r="B1" s="104">
        <f>'EMFAC2017-EI-2011Class-Statewid'!B474</f>
        <v>2026</v>
      </c>
      <c r="C1" s="104" t="str">
        <f>'EMFAC2017-EI-2011Class-Statewid'!C474</f>
        <v>All Other Buses</v>
      </c>
      <c r="D1" s="104" t="str">
        <f>'EMFAC2017-EI-2011Class-Statewid'!D474</f>
        <v>Aggregated</v>
      </c>
      <c r="E1" s="104" t="str">
        <f>'EMFAC2017-EI-2011Class-Statewid'!E474</f>
        <v>Aggregated</v>
      </c>
      <c r="F1" s="104" t="str">
        <f>'EMFAC2017-EI-2011Class-Statewid'!F474</f>
        <v>DSL</v>
      </c>
      <c r="G1" s="104">
        <f>'EMFAC2017-EI-2011Class-Statewid'!G474</f>
        <v>9990.8249316653291</v>
      </c>
      <c r="H1" s="104">
        <f>'EMFAC2017-EI-2011Class-Statewid'!H474</f>
        <v>566666.77531544596</v>
      </c>
    </row>
    <row r="2" spans="1:8">
      <c r="A2" s="104" t="str">
        <f>'EMFAC2017-EI-2011Class-Statewid'!A475</f>
        <v>Statewide</v>
      </c>
      <c r="B2" s="104">
        <f>'EMFAC2017-EI-2011Class-Statewid'!B475</f>
        <v>2026</v>
      </c>
      <c r="C2" s="104" t="str">
        <f>'EMFAC2017-EI-2011Class-Statewid'!C475</f>
        <v>LDA</v>
      </c>
      <c r="D2" s="104" t="str">
        <f>'EMFAC2017-EI-2011Class-Statewid'!D475</f>
        <v>Aggregated</v>
      </c>
      <c r="E2" s="104" t="str">
        <f>'EMFAC2017-EI-2011Class-Statewid'!E475</f>
        <v>Aggregated</v>
      </c>
      <c r="F2" s="104" t="str">
        <f>'EMFAC2017-EI-2011Class-Statewid'!F475</f>
        <v>GAS</v>
      </c>
      <c r="G2" s="104">
        <f>'EMFAC2017-EI-2011Class-Statewid'!G475</f>
        <v>16712277.4508295</v>
      </c>
      <c r="H2" s="104">
        <f>'EMFAC2017-EI-2011Class-Statewid'!H475</f>
        <v>610659607.645913</v>
      </c>
    </row>
    <row r="3" spans="1:8">
      <c r="A3" s="104" t="str">
        <f>'EMFAC2017-EI-2011Class-Statewid'!A476</f>
        <v>Statewide</v>
      </c>
      <c r="B3" s="104">
        <f>'EMFAC2017-EI-2011Class-Statewid'!B476</f>
        <v>2026</v>
      </c>
      <c r="C3" s="104" t="str">
        <f>'EMFAC2017-EI-2011Class-Statewid'!C476</f>
        <v>LDA</v>
      </c>
      <c r="D3" s="104" t="str">
        <f>'EMFAC2017-EI-2011Class-Statewid'!D476</f>
        <v>Aggregated</v>
      </c>
      <c r="E3" s="104" t="str">
        <f>'EMFAC2017-EI-2011Class-Statewid'!E476</f>
        <v>Aggregated</v>
      </c>
      <c r="F3" s="104" t="str">
        <f>'EMFAC2017-EI-2011Class-Statewid'!F476</f>
        <v>DSL</v>
      </c>
      <c r="G3" s="104">
        <f>'EMFAC2017-EI-2011Class-Statewid'!G476</f>
        <v>186728.071100809</v>
      </c>
      <c r="H3" s="104">
        <f>'EMFAC2017-EI-2011Class-Statewid'!H476</f>
        <v>6967306.4722087104</v>
      </c>
    </row>
    <row r="4" spans="1:8">
      <c r="A4" s="104" t="str">
        <f>'EMFAC2017-EI-2011Class-Statewid'!A477</f>
        <v>Statewide</v>
      </c>
      <c r="B4" s="104">
        <f>'EMFAC2017-EI-2011Class-Statewid'!B477</f>
        <v>2026</v>
      </c>
      <c r="C4" s="104" t="str">
        <f>'EMFAC2017-EI-2011Class-Statewid'!C477</f>
        <v>LDA</v>
      </c>
      <c r="D4" s="104" t="str">
        <f>'EMFAC2017-EI-2011Class-Statewid'!D477</f>
        <v>Aggregated</v>
      </c>
      <c r="E4" s="104" t="str">
        <f>'EMFAC2017-EI-2011Class-Statewid'!E477</f>
        <v>Aggregated</v>
      </c>
      <c r="F4" s="104" t="str">
        <f>'EMFAC2017-EI-2011Class-Statewid'!F477</f>
        <v>ELEC</v>
      </c>
      <c r="G4" s="104">
        <f>'EMFAC2017-EI-2011Class-Statewid'!G477</f>
        <v>567314.43219398102</v>
      </c>
      <c r="H4" s="104">
        <f>'EMFAC2017-EI-2011Class-Statewid'!H477</f>
        <v>23844389.052179299</v>
      </c>
    </row>
    <row r="5" spans="1:8">
      <c r="A5" s="104" t="str">
        <f>'EMFAC2017-EI-2011Class-Statewid'!A478</f>
        <v>Statewide</v>
      </c>
      <c r="B5" s="104">
        <f>'EMFAC2017-EI-2011Class-Statewid'!B478</f>
        <v>2026</v>
      </c>
      <c r="C5" s="104" t="str">
        <f>'EMFAC2017-EI-2011Class-Statewid'!C478</f>
        <v>LDT1</v>
      </c>
      <c r="D5" s="104" t="str">
        <f>'EMFAC2017-EI-2011Class-Statewid'!D478</f>
        <v>Aggregated</v>
      </c>
      <c r="E5" s="104" t="str">
        <f>'EMFAC2017-EI-2011Class-Statewid'!E478</f>
        <v>Aggregated</v>
      </c>
      <c r="F5" s="104" t="str">
        <f>'EMFAC2017-EI-2011Class-Statewid'!F478</f>
        <v>GAS</v>
      </c>
      <c r="G5" s="104">
        <f>'EMFAC2017-EI-2011Class-Statewid'!G478</f>
        <v>1909500.28775862</v>
      </c>
      <c r="H5" s="104">
        <f>'EMFAC2017-EI-2011Class-Statewid'!H478</f>
        <v>65548590.794178203</v>
      </c>
    </row>
    <row r="6" spans="1:8">
      <c r="A6" s="104" t="str">
        <f>'EMFAC2017-EI-2011Class-Statewid'!A479</f>
        <v>Statewide</v>
      </c>
      <c r="B6" s="104">
        <f>'EMFAC2017-EI-2011Class-Statewid'!B479</f>
        <v>2026</v>
      </c>
      <c r="C6" s="104" t="str">
        <f>'EMFAC2017-EI-2011Class-Statewid'!C479</f>
        <v>LDT1</v>
      </c>
      <c r="D6" s="104" t="str">
        <f>'EMFAC2017-EI-2011Class-Statewid'!D479</f>
        <v>Aggregated</v>
      </c>
      <c r="E6" s="104" t="str">
        <f>'EMFAC2017-EI-2011Class-Statewid'!E479</f>
        <v>Aggregated</v>
      </c>
      <c r="F6" s="104" t="str">
        <f>'EMFAC2017-EI-2011Class-Statewid'!F479</f>
        <v>DSL</v>
      </c>
      <c r="G6" s="104">
        <f>'EMFAC2017-EI-2011Class-Statewid'!G479</f>
        <v>902.805509879233</v>
      </c>
      <c r="H6" s="104">
        <f>'EMFAC2017-EI-2011Class-Statewid'!H479</f>
        <v>17130.027182522899</v>
      </c>
    </row>
    <row r="7" spans="1:8">
      <c r="A7" s="104" t="str">
        <f>'EMFAC2017-EI-2011Class-Statewid'!A480</f>
        <v>Statewide</v>
      </c>
      <c r="B7" s="104">
        <f>'EMFAC2017-EI-2011Class-Statewid'!B480</f>
        <v>2026</v>
      </c>
      <c r="C7" s="104" t="str">
        <f>'EMFAC2017-EI-2011Class-Statewid'!C480</f>
        <v>LDT1</v>
      </c>
      <c r="D7" s="104" t="str">
        <f>'EMFAC2017-EI-2011Class-Statewid'!D480</f>
        <v>Aggregated</v>
      </c>
      <c r="E7" s="104" t="str">
        <f>'EMFAC2017-EI-2011Class-Statewid'!E480</f>
        <v>Aggregated</v>
      </c>
      <c r="F7" s="104" t="str">
        <f>'EMFAC2017-EI-2011Class-Statewid'!F480</f>
        <v>ELEC</v>
      </c>
      <c r="G7" s="104">
        <f>'EMFAC2017-EI-2011Class-Statewid'!G480</f>
        <v>28878.579031840902</v>
      </c>
      <c r="H7" s="104">
        <f>'EMFAC2017-EI-2011Class-Statewid'!H480</f>
        <v>1260147.8206499801</v>
      </c>
    </row>
    <row r="8" spans="1:8">
      <c r="A8" s="104" t="str">
        <f>'EMFAC2017-EI-2011Class-Statewid'!A481</f>
        <v>Statewide</v>
      </c>
      <c r="B8" s="104">
        <f>'EMFAC2017-EI-2011Class-Statewid'!B481</f>
        <v>2026</v>
      </c>
      <c r="C8" s="104" t="str">
        <f>'EMFAC2017-EI-2011Class-Statewid'!C481</f>
        <v>LDT2</v>
      </c>
      <c r="D8" s="104" t="str">
        <f>'EMFAC2017-EI-2011Class-Statewid'!D481</f>
        <v>Aggregated</v>
      </c>
      <c r="E8" s="104" t="str">
        <f>'EMFAC2017-EI-2011Class-Statewid'!E481</f>
        <v>Aggregated</v>
      </c>
      <c r="F8" s="104" t="str">
        <f>'EMFAC2017-EI-2011Class-Statewid'!F481</f>
        <v>GAS</v>
      </c>
      <c r="G8" s="104">
        <f>'EMFAC2017-EI-2011Class-Statewid'!G481</f>
        <v>5816989.9309248803</v>
      </c>
      <c r="H8" s="104">
        <f>'EMFAC2017-EI-2011Class-Statewid'!H481</f>
        <v>202993639.79260299</v>
      </c>
    </row>
    <row r="9" spans="1:8">
      <c r="A9" s="104" t="str">
        <f>'EMFAC2017-EI-2011Class-Statewid'!A482</f>
        <v>Statewide</v>
      </c>
      <c r="B9" s="104">
        <f>'EMFAC2017-EI-2011Class-Statewid'!B482</f>
        <v>2026</v>
      </c>
      <c r="C9" s="104" t="str">
        <f>'EMFAC2017-EI-2011Class-Statewid'!C482</f>
        <v>LDT2</v>
      </c>
      <c r="D9" s="104" t="str">
        <f>'EMFAC2017-EI-2011Class-Statewid'!D482</f>
        <v>Aggregated</v>
      </c>
      <c r="E9" s="104" t="str">
        <f>'EMFAC2017-EI-2011Class-Statewid'!E482</f>
        <v>Aggregated</v>
      </c>
      <c r="F9" s="104" t="str">
        <f>'EMFAC2017-EI-2011Class-Statewid'!F482</f>
        <v>DSL</v>
      </c>
      <c r="G9" s="104">
        <f>'EMFAC2017-EI-2011Class-Statewid'!G482</f>
        <v>45608.424943928803</v>
      </c>
      <c r="H9" s="104">
        <f>'EMFAC2017-EI-2011Class-Statewid'!H482</f>
        <v>1746405.39765442</v>
      </c>
    </row>
    <row r="10" spans="1:8">
      <c r="A10" s="104" t="str">
        <f>'EMFAC2017-EI-2011Class-Statewid'!A483</f>
        <v>Statewide</v>
      </c>
      <c r="B10" s="104">
        <f>'EMFAC2017-EI-2011Class-Statewid'!B483</f>
        <v>2026</v>
      </c>
      <c r="C10" s="104" t="str">
        <f>'EMFAC2017-EI-2011Class-Statewid'!C483</f>
        <v>LDT2</v>
      </c>
      <c r="D10" s="104" t="str">
        <f>'EMFAC2017-EI-2011Class-Statewid'!D483</f>
        <v>Aggregated</v>
      </c>
      <c r="E10" s="104" t="str">
        <f>'EMFAC2017-EI-2011Class-Statewid'!E483</f>
        <v>Aggregated</v>
      </c>
      <c r="F10" s="104" t="str">
        <f>'EMFAC2017-EI-2011Class-Statewid'!F483</f>
        <v>ELEC</v>
      </c>
      <c r="G10" s="104">
        <f>'EMFAC2017-EI-2011Class-Statewid'!G483</f>
        <v>112127.777216374</v>
      </c>
      <c r="H10" s="104">
        <f>'EMFAC2017-EI-2011Class-Statewid'!H483</f>
        <v>3367481.9774796199</v>
      </c>
    </row>
    <row r="11" spans="1:8">
      <c r="A11" s="104" t="str">
        <f>'EMFAC2017-EI-2011Class-Statewid'!A484</f>
        <v>Statewide</v>
      </c>
      <c r="B11" s="104">
        <f>'EMFAC2017-EI-2011Class-Statewid'!B484</f>
        <v>2026</v>
      </c>
      <c r="C11" s="104" t="str">
        <f>'EMFAC2017-EI-2011Class-Statewid'!C484</f>
        <v>LHD1</v>
      </c>
      <c r="D11" s="104" t="str">
        <f>'EMFAC2017-EI-2011Class-Statewid'!D484</f>
        <v>Aggregated</v>
      </c>
      <c r="E11" s="104" t="str">
        <f>'EMFAC2017-EI-2011Class-Statewid'!E484</f>
        <v>Aggregated</v>
      </c>
      <c r="F11" s="104" t="str">
        <f>'EMFAC2017-EI-2011Class-Statewid'!F484</f>
        <v>GAS</v>
      </c>
      <c r="G11" s="104">
        <f>'EMFAC2017-EI-2011Class-Statewid'!G484</f>
        <v>422283.97297873802</v>
      </c>
      <c r="H11" s="104">
        <f>'EMFAC2017-EI-2011Class-Statewid'!H484</f>
        <v>14247422.978542</v>
      </c>
    </row>
    <row r="12" spans="1:8">
      <c r="A12" s="104" t="str">
        <f>'EMFAC2017-EI-2011Class-Statewid'!A485</f>
        <v>Statewide</v>
      </c>
      <c r="B12" s="104">
        <f>'EMFAC2017-EI-2011Class-Statewid'!B485</f>
        <v>2026</v>
      </c>
      <c r="C12" s="104" t="str">
        <f>'EMFAC2017-EI-2011Class-Statewid'!C485</f>
        <v>LHD1</v>
      </c>
      <c r="D12" s="104" t="str">
        <f>'EMFAC2017-EI-2011Class-Statewid'!D485</f>
        <v>Aggregated</v>
      </c>
      <c r="E12" s="104" t="str">
        <f>'EMFAC2017-EI-2011Class-Statewid'!E485</f>
        <v>Aggregated</v>
      </c>
      <c r="F12" s="104" t="str">
        <f>'EMFAC2017-EI-2011Class-Statewid'!F485</f>
        <v>DSL</v>
      </c>
      <c r="G12" s="104">
        <f>'EMFAC2017-EI-2011Class-Statewid'!G485</f>
        <v>408431.58243407699</v>
      </c>
      <c r="H12" s="104">
        <f>'EMFAC2017-EI-2011Class-Statewid'!H485</f>
        <v>14251416.8495923</v>
      </c>
    </row>
    <row r="13" spans="1:8">
      <c r="A13" s="104" t="str">
        <f>'EMFAC2017-EI-2011Class-Statewid'!A486</f>
        <v>Statewide</v>
      </c>
      <c r="B13" s="104">
        <f>'EMFAC2017-EI-2011Class-Statewid'!B486</f>
        <v>2026</v>
      </c>
      <c r="C13" s="104" t="str">
        <f>'EMFAC2017-EI-2011Class-Statewid'!C486</f>
        <v>LHD2</v>
      </c>
      <c r="D13" s="104" t="str">
        <f>'EMFAC2017-EI-2011Class-Statewid'!D486</f>
        <v>Aggregated</v>
      </c>
      <c r="E13" s="104" t="str">
        <f>'EMFAC2017-EI-2011Class-Statewid'!E486</f>
        <v>Aggregated</v>
      </c>
      <c r="F13" s="104" t="str">
        <f>'EMFAC2017-EI-2011Class-Statewid'!F486</f>
        <v>GAS</v>
      </c>
      <c r="G13" s="104">
        <f>'EMFAC2017-EI-2011Class-Statewid'!G486</f>
        <v>66916.696692697005</v>
      </c>
      <c r="H13" s="104">
        <f>'EMFAC2017-EI-2011Class-Statewid'!H486</f>
        <v>2234834.6117026201</v>
      </c>
    </row>
    <row r="14" spans="1:8">
      <c r="A14" s="104" t="str">
        <f>'EMFAC2017-EI-2011Class-Statewid'!A487</f>
        <v>Statewide</v>
      </c>
      <c r="B14" s="104">
        <f>'EMFAC2017-EI-2011Class-Statewid'!B487</f>
        <v>2026</v>
      </c>
      <c r="C14" s="104" t="str">
        <f>'EMFAC2017-EI-2011Class-Statewid'!C487</f>
        <v>LHD2</v>
      </c>
      <c r="D14" s="104" t="str">
        <f>'EMFAC2017-EI-2011Class-Statewid'!D487</f>
        <v>Aggregated</v>
      </c>
      <c r="E14" s="104" t="str">
        <f>'EMFAC2017-EI-2011Class-Statewid'!E487</f>
        <v>Aggregated</v>
      </c>
      <c r="F14" s="104" t="str">
        <f>'EMFAC2017-EI-2011Class-Statewid'!F487</f>
        <v>DSL</v>
      </c>
      <c r="G14" s="104">
        <f>'EMFAC2017-EI-2011Class-Statewid'!G487</f>
        <v>150553.12485937201</v>
      </c>
      <c r="H14" s="104">
        <f>'EMFAC2017-EI-2011Class-Statewid'!H487</f>
        <v>5275979.7574293399</v>
      </c>
    </row>
    <row r="15" spans="1:8">
      <c r="A15" s="104" t="str">
        <f>'EMFAC2017-EI-2011Class-Statewid'!A488</f>
        <v>Statewide</v>
      </c>
      <c r="B15" s="104">
        <f>'EMFAC2017-EI-2011Class-Statewid'!B488</f>
        <v>2026</v>
      </c>
      <c r="C15" s="104" t="str">
        <f>'EMFAC2017-EI-2011Class-Statewid'!C488</f>
        <v>MCY</v>
      </c>
      <c r="D15" s="104" t="str">
        <f>'EMFAC2017-EI-2011Class-Statewid'!D488</f>
        <v>Aggregated</v>
      </c>
      <c r="E15" s="104" t="str">
        <f>'EMFAC2017-EI-2011Class-Statewid'!E488</f>
        <v>Aggregated</v>
      </c>
      <c r="F15" s="104" t="str">
        <f>'EMFAC2017-EI-2011Class-Statewid'!F488</f>
        <v>GAS</v>
      </c>
      <c r="G15" s="104">
        <f>'EMFAC2017-EI-2011Class-Statewid'!G488</f>
        <v>847851.66532867402</v>
      </c>
      <c r="H15" s="104">
        <f>'EMFAC2017-EI-2011Class-Statewid'!H488</f>
        <v>5961000.8936890597</v>
      </c>
    </row>
    <row r="16" spans="1:8">
      <c r="A16" s="104" t="str">
        <f>'EMFAC2017-EI-2011Class-Statewid'!A489</f>
        <v>Statewide</v>
      </c>
      <c r="B16" s="104">
        <f>'EMFAC2017-EI-2011Class-Statewid'!B489</f>
        <v>2026</v>
      </c>
      <c r="C16" s="104" t="str">
        <f>'EMFAC2017-EI-2011Class-Statewid'!C489</f>
        <v>MDV</v>
      </c>
      <c r="D16" s="104" t="str">
        <f>'EMFAC2017-EI-2011Class-Statewid'!D489</f>
        <v>Aggregated</v>
      </c>
      <c r="E16" s="104" t="str">
        <f>'EMFAC2017-EI-2011Class-Statewid'!E489</f>
        <v>Aggregated</v>
      </c>
      <c r="F16" s="104" t="str">
        <f>'EMFAC2017-EI-2011Class-Statewid'!F489</f>
        <v>GAS</v>
      </c>
      <c r="G16" s="104">
        <f>'EMFAC2017-EI-2011Class-Statewid'!G489</f>
        <v>4048652.69947684</v>
      </c>
      <c r="H16" s="104">
        <f>'EMFAC2017-EI-2011Class-Statewid'!H489</f>
        <v>133739187.59841099</v>
      </c>
    </row>
    <row r="17" spans="1:8">
      <c r="A17" s="104" t="str">
        <f>'EMFAC2017-EI-2011Class-Statewid'!A490</f>
        <v>Statewide</v>
      </c>
      <c r="B17" s="104">
        <f>'EMFAC2017-EI-2011Class-Statewid'!B490</f>
        <v>2026</v>
      </c>
      <c r="C17" s="104" t="str">
        <f>'EMFAC2017-EI-2011Class-Statewid'!C490</f>
        <v>MDV</v>
      </c>
      <c r="D17" s="104" t="str">
        <f>'EMFAC2017-EI-2011Class-Statewid'!D490</f>
        <v>Aggregated</v>
      </c>
      <c r="E17" s="104" t="str">
        <f>'EMFAC2017-EI-2011Class-Statewid'!E490</f>
        <v>Aggregated</v>
      </c>
      <c r="F17" s="104" t="str">
        <f>'EMFAC2017-EI-2011Class-Statewid'!F490</f>
        <v>DSL</v>
      </c>
      <c r="G17" s="104">
        <f>'EMFAC2017-EI-2011Class-Statewid'!G490</f>
        <v>112042.857775292</v>
      </c>
      <c r="H17" s="104">
        <f>'EMFAC2017-EI-2011Class-Statewid'!H490</f>
        <v>4097121.1035961602</v>
      </c>
    </row>
    <row r="18" spans="1:8">
      <c r="A18" s="104" t="str">
        <f>'EMFAC2017-EI-2011Class-Statewid'!A491</f>
        <v>Statewide</v>
      </c>
      <c r="B18" s="104">
        <f>'EMFAC2017-EI-2011Class-Statewid'!B491</f>
        <v>2026</v>
      </c>
      <c r="C18" s="104" t="str">
        <f>'EMFAC2017-EI-2011Class-Statewid'!C491</f>
        <v>MDV</v>
      </c>
      <c r="D18" s="104" t="str">
        <f>'EMFAC2017-EI-2011Class-Statewid'!D491</f>
        <v>Aggregated</v>
      </c>
      <c r="E18" s="104" t="str">
        <f>'EMFAC2017-EI-2011Class-Statewid'!E491</f>
        <v>Aggregated</v>
      </c>
      <c r="F18" s="104" t="str">
        <f>'EMFAC2017-EI-2011Class-Statewid'!F491</f>
        <v>ELEC</v>
      </c>
      <c r="G18" s="104">
        <f>'EMFAC2017-EI-2011Class-Statewid'!G491</f>
        <v>71760.971403761694</v>
      </c>
      <c r="H18" s="104">
        <f>'EMFAC2017-EI-2011Class-Statewid'!H491</f>
        <v>2210385.3730379399</v>
      </c>
    </row>
    <row r="19" spans="1:8">
      <c r="A19" s="104" t="str">
        <f>'EMFAC2017-EI-2011Class-Statewid'!A492</f>
        <v>Statewide</v>
      </c>
      <c r="B19" s="104">
        <f>'EMFAC2017-EI-2011Class-Statewid'!B492</f>
        <v>2026</v>
      </c>
      <c r="C19" s="104" t="str">
        <f>'EMFAC2017-EI-2011Class-Statewid'!C492</f>
        <v>MH</v>
      </c>
      <c r="D19" s="104" t="str">
        <f>'EMFAC2017-EI-2011Class-Statewid'!D492</f>
        <v>Aggregated</v>
      </c>
      <c r="E19" s="104" t="str">
        <f>'EMFAC2017-EI-2011Class-Statewid'!E492</f>
        <v>Aggregated</v>
      </c>
      <c r="F19" s="104" t="str">
        <f>'EMFAC2017-EI-2011Class-Statewid'!F492</f>
        <v>GAS</v>
      </c>
      <c r="G19" s="104">
        <f>'EMFAC2017-EI-2011Class-Statewid'!G492</f>
        <v>83424.082867509307</v>
      </c>
      <c r="H19" s="104">
        <f>'EMFAC2017-EI-2011Class-Statewid'!H492</f>
        <v>755339.07581492199</v>
      </c>
    </row>
    <row r="20" spans="1:8">
      <c r="A20" s="104" t="str">
        <f>'EMFAC2017-EI-2011Class-Statewid'!A493</f>
        <v>Statewide</v>
      </c>
      <c r="B20" s="104">
        <f>'EMFAC2017-EI-2011Class-Statewid'!B493</f>
        <v>2026</v>
      </c>
      <c r="C20" s="104" t="str">
        <f>'EMFAC2017-EI-2011Class-Statewid'!C493</f>
        <v>MH</v>
      </c>
      <c r="D20" s="104" t="str">
        <f>'EMFAC2017-EI-2011Class-Statewid'!D493</f>
        <v>Aggregated</v>
      </c>
      <c r="E20" s="104" t="str">
        <f>'EMFAC2017-EI-2011Class-Statewid'!E493</f>
        <v>Aggregated</v>
      </c>
      <c r="F20" s="104" t="str">
        <f>'EMFAC2017-EI-2011Class-Statewid'!F493</f>
        <v>DSL</v>
      </c>
      <c r="G20" s="104">
        <f>'EMFAC2017-EI-2011Class-Statewid'!G493</f>
        <v>36649.581337311101</v>
      </c>
      <c r="H20" s="104">
        <f>'EMFAC2017-EI-2011Class-Statewid'!H493</f>
        <v>317813.430898447</v>
      </c>
    </row>
    <row r="21" spans="1:8">
      <c r="A21" s="104" t="str">
        <f>'EMFAC2017-EI-2011Class-Statewid'!A494</f>
        <v>Statewide</v>
      </c>
      <c r="B21" s="104">
        <f>'EMFAC2017-EI-2011Class-Statewid'!B494</f>
        <v>2026</v>
      </c>
      <c r="C21" s="104" t="str">
        <f>'EMFAC2017-EI-2011Class-Statewid'!C494</f>
        <v>Motor Coach</v>
      </c>
      <c r="D21" s="104" t="str">
        <f>'EMFAC2017-EI-2011Class-Statewid'!D494</f>
        <v>Aggregated</v>
      </c>
      <c r="E21" s="104" t="str">
        <f>'EMFAC2017-EI-2011Class-Statewid'!E494</f>
        <v>Aggregated</v>
      </c>
      <c r="F21" s="104" t="str">
        <f>'EMFAC2017-EI-2011Class-Statewid'!F494</f>
        <v>DSL</v>
      </c>
      <c r="G21" s="104">
        <f>'EMFAC2017-EI-2011Class-Statewid'!G494</f>
        <v>2485.56655279294</v>
      </c>
      <c r="H21" s="104">
        <f>'EMFAC2017-EI-2011Class-Statewid'!H494</f>
        <v>318716.56935322098</v>
      </c>
    </row>
    <row r="22" spans="1:8">
      <c r="A22" s="104" t="str">
        <f>'EMFAC2017-EI-2011Class-Statewid'!A495</f>
        <v>Statewide</v>
      </c>
      <c r="B22" s="104">
        <f>'EMFAC2017-EI-2011Class-Statewid'!B495</f>
        <v>2026</v>
      </c>
      <c r="C22" s="104" t="str">
        <f>'EMFAC2017-EI-2011Class-Statewid'!C495</f>
        <v>OBUS</v>
      </c>
      <c r="D22" s="104" t="str">
        <f>'EMFAC2017-EI-2011Class-Statewid'!D495</f>
        <v>Aggregated</v>
      </c>
      <c r="E22" s="104" t="str">
        <f>'EMFAC2017-EI-2011Class-Statewid'!E495</f>
        <v>Aggregated</v>
      </c>
      <c r="F22" s="104" t="str">
        <f>'EMFAC2017-EI-2011Class-Statewid'!F495</f>
        <v>GAS</v>
      </c>
      <c r="G22" s="104">
        <f>'EMFAC2017-EI-2011Class-Statewid'!G495</f>
        <v>13521.3989739465</v>
      </c>
      <c r="H22" s="104">
        <f>'EMFAC2017-EI-2011Class-Statewid'!H495</f>
        <v>590189.50695189205</v>
      </c>
    </row>
    <row r="23" spans="1:8">
      <c r="A23" s="104" t="str">
        <f>'EMFAC2017-EI-2011Class-Statewid'!A496</f>
        <v>Statewide</v>
      </c>
      <c r="B23" s="104">
        <f>'EMFAC2017-EI-2011Class-Statewid'!B496</f>
        <v>2026</v>
      </c>
      <c r="C23" s="104" t="str">
        <f>'EMFAC2017-EI-2011Class-Statewid'!C496</f>
        <v>PTO</v>
      </c>
      <c r="D23" s="104" t="str">
        <f>'EMFAC2017-EI-2011Class-Statewid'!D496</f>
        <v>Aggregated</v>
      </c>
      <c r="E23" s="104" t="str">
        <f>'EMFAC2017-EI-2011Class-Statewid'!E496</f>
        <v>Aggregated</v>
      </c>
      <c r="F23" s="104" t="str">
        <f>'EMFAC2017-EI-2011Class-Statewid'!F496</f>
        <v>DSL</v>
      </c>
      <c r="G23" s="104">
        <f>'EMFAC2017-EI-2011Class-Statewid'!G496</f>
        <v>0</v>
      </c>
      <c r="H23" s="104">
        <f>'EMFAC2017-EI-2011Class-Statewid'!H496</f>
        <v>475795.72419028898</v>
      </c>
    </row>
    <row r="24" spans="1:8">
      <c r="A24" s="104" t="str">
        <f>'EMFAC2017-EI-2011Class-Statewid'!A497</f>
        <v>Statewide</v>
      </c>
      <c r="B24" s="104">
        <f>'EMFAC2017-EI-2011Class-Statewid'!B497</f>
        <v>2026</v>
      </c>
      <c r="C24" s="104" t="str">
        <f>'EMFAC2017-EI-2011Class-Statewid'!C497</f>
        <v>SBUS</v>
      </c>
      <c r="D24" s="104" t="str">
        <f>'EMFAC2017-EI-2011Class-Statewid'!D497</f>
        <v>Aggregated</v>
      </c>
      <c r="E24" s="104" t="str">
        <f>'EMFAC2017-EI-2011Class-Statewid'!E497</f>
        <v>Aggregated</v>
      </c>
      <c r="F24" s="104" t="str">
        <f>'EMFAC2017-EI-2011Class-Statewid'!F497</f>
        <v>GAS</v>
      </c>
      <c r="G24" s="104">
        <f>'EMFAC2017-EI-2011Class-Statewid'!G497</f>
        <v>6275.5274797054299</v>
      </c>
      <c r="H24" s="104">
        <f>'EMFAC2017-EI-2011Class-Statewid'!H497</f>
        <v>281788.01223838702</v>
      </c>
    </row>
    <row r="25" spans="1:8">
      <c r="A25" s="104" t="str">
        <f>'EMFAC2017-EI-2011Class-Statewid'!A498</f>
        <v>Statewide</v>
      </c>
      <c r="B25" s="104">
        <f>'EMFAC2017-EI-2011Class-Statewid'!B498</f>
        <v>2026</v>
      </c>
      <c r="C25" s="104" t="str">
        <f>'EMFAC2017-EI-2011Class-Statewid'!C498</f>
        <v>SBUS</v>
      </c>
      <c r="D25" s="104" t="str">
        <f>'EMFAC2017-EI-2011Class-Statewid'!D498</f>
        <v>Aggregated</v>
      </c>
      <c r="E25" s="104" t="str">
        <f>'EMFAC2017-EI-2011Class-Statewid'!E498</f>
        <v>Aggregated</v>
      </c>
      <c r="F25" s="104" t="str">
        <f>'EMFAC2017-EI-2011Class-Statewid'!F498</f>
        <v>DSL</v>
      </c>
      <c r="G25" s="104">
        <f>'EMFAC2017-EI-2011Class-Statewid'!G498</f>
        <v>24422.586999426101</v>
      </c>
      <c r="H25" s="104">
        <f>'EMFAC2017-EI-2011Class-Statewid'!H498</f>
        <v>767341.35900925996</v>
      </c>
    </row>
    <row r="26" spans="1:8">
      <c r="A26" s="104" t="str">
        <f>'EMFAC2017-EI-2011Class-Statewid'!A499</f>
        <v>Statewide</v>
      </c>
      <c r="B26" s="104">
        <f>'EMFAC2017-EI-2011Class-Statewid'!B499</f>
        <v>2026</v>
      </c>
      <c r="C26" s="104" t="str">
        <f>'EMFAC2017-EI-2011Class-Statewid'!C499</f>
        <v>T6 Ag</v>
      </c>
      <c r="D26" s="104" t="str">
        <f>'EMFAC2017-EI-2011Class-Statewid'!D499</f>
        <v>Aggregated</v>
      </c>
      <c r="E26" s="104" t="str">
        <f>'EMFAC2017-EI-2011Class-Statewid'!E499</f>
        <v>Aggregated</v>
      </c>
      <c r="F26" s="104" t="str">
        <f>'EMFAC2017-EI-2011Class-Statewid'!F499</f>
        <v>DSL</v>
      </c>
      <c r="G26" s="104">
        <f>'EMFAC2017-EI-2011Class-Statewid'!G499</f>
        <v>1119.8750281114801</v>
      </c>
      <c r="H26" s="104">
        <f>'EMFAC2017-EI-2011Class-Statewid'!H499</f>
        <v>9175.9532304076893</v>
      </c>
    </row>
    <row r="27" spans="1:8">
      <c r="A27" s="104" t="str">
        <f>'EMFAC2017-EI-2011Class-Statewid'!A500</f>
        <v>Statewide</v>
      </c>
      <c r="B27" s="104">
        <f>'EMFAC2017-EI-2011Class-Statewid'!B500</f>
        <v>2026</v>
      </c>
      <c r="C27" s="104" t="str">
        <f>'EMFAC2017-EI-2011Class-Statewid'!C500</f>
        <v>T6 CAIRP heavy</v>
      </c>
      <c r="D27" s="104" t="str">
        <f>'EMFAC2017-EI-2011Class-Statewid'!D500</f>
        <v>Aggregated</v>
      </c>
      <c r="E27" s="104" t="str">
        <f>'EMFAC2017-EI-2011Class-Statewid'!E500</f>
        <v>Aggregated</v>
      </c>
      <c r="F27" s="104" t="str">
        <f>'EMFAC2017-EI-2011Class-Statewid'!F500</f>
        <v>DSL</v>
      </c>
      <c r="G27" s="104">
        <f>'EMFAC2017-EI-2011Class-Statewid'!G500</f>
        <v>2627.38471243194</v>
      </c>
      <c r="H27" s="104">
        <f>'EMFAC2017-EI-2011Class-Statewid'!H500</f>
        <v>484819.17258440098</v>
      </c>
    </row>
    <row r="28" spans="1:8">
      <c r="A28" s="104" t="str">
        <f>'EMFAC2017-EI-2011Class-Statewid'!A501</f>
        <v>Statewide</v>
      </c>
      <c r="B28" s="104">
        <f>'EMFAC2017-EI-2011Class-Statewid'!B501</f>
        <v>2026</v>
      </c>
      <c r="C28" s="104" t="str">
        <f>'EMFAC2017-EI-2011Class-Statewid'!C501</f>
        <v>T6 CAIRP small</v>
      </c>
      <c r="D28" s="104" t="str">
        <f>'EMFAC2017-EI-2011Class-Statewid'!D501</f>
        <v>Aggregated</v>
      </c>
      <c r="E28" s="104" t="str">
        <f>'EMFAC2017-EI-2011Class-Statewid'!E501</f>
        <v>Aggregated</v>
      </c>
      <c r="F28" s="104" t="str">
        <f>'EMFAC2017-EI-2011Class-Statewid'!F501</f>
        <v>DSL</v>
      </c>
      <c r="G28" s="104">
        <f>'EMFAC2017-EI-2011Class-Statewid'!G501</f>
        <v>1387.0888538373199</v>
      </c>
      <c r="H28" s="104">
        <f>'EMFAC2017-EI-2011Class-Statewid'!H501</f>
        <v>67230.334308118006</v>
      </c>
    </row>
    <row r="29" spans="1:8">
      <c r="A29" s="104" t="str">
        <f>'EMFAC2017-EI-2011Class-Statewid'!A502</f>
        <v>Statewide</v>
      </c>
      <c r="B29" s="104">
        <f>'EMFAC2017-EI-2011Class-Statewid'!B502</f>
        <v>2026</v>
      </c>
      <c r="C29" s="104" t="str">
        <f>'EMFAC2017-EI-2011Class-Statewid'!C502</f>
        <v>T6 instate construction heavy</v>
      </c>
      <c r="D29" s="104" t="str">
        <f>'EMFAC2017-EI-2011Class-Statewid'!D502</f>
        <v>Aggregated</v>
      </c>
      <c r="E29" s="104" t="str">
        <f>'EMFAC2017-EI-2011Class-Statewid'!E502</f>
        <v>Aggregated</v>
      </c>
      <c r="F29" s="104" t="str">
        <f>'EMFAC2017-EI-2011Class-Statewid'!F502</f>
        <v>DSL</v>
      </c>
      <c r="G29" s="104">
        <f>'EMFAC2017-EI-2011Class-Statewid'!G502</f>
        <v>13645.4989032253</v>
      </c>
      <c r="H29" s="104">
        <f>'EMFAC2017-EI-2011Class-Statewid'!H502</f>
        <v>852408.68175510794</v>
      </c>
    </row>
    <row r="30" spans="1:8">
      <c r="A30" s="104" t="str">
        <f>'EMFAC2017-EI-2011Class-Statewid'!A503</f>
        <v>Statewide</v>
      </c>
      <c r="B30" s="104">
        <f>'EMFAC2017-EI-2011Class-Statewid'!B503</f>
        <v>2026</v>
      </c>
      <c r="C30" s="104" t="str">
        <f>'EMFAC2017-EI-2011Class-Statewid'!C503</f>
        <v>T6 instate construction small</v>
      </c>
      <c r="D30" s="104" t="str">
        <f>'EMFAC2017-EI-2011Class-Statewid'!D503</f>
        <v>Aggregated</v>
      </c>
      <c r="E30" s="104" t="str">
        <f>'EMFAC2017-EI-2011Class-Statewid'!E503</f>
        <v>Aggregated</v>
      </c>
      <c r="F30" s="104" t="str">
        <f>'EMFAC2017-EI-2011Class-Statewid'!F503</f>
        <v>DSL</v>
      </c>
      <c r="G30" s="104">
        <f>'EMFAC2017-EI-2011Class-Statewid'!G503</f>
        <v>42512.0887250304</v>
      </c>
      <c r="H30" s="104">
        <f>'EMFAC2017-EI-2011Class-Statewid'!H503</f>
        <v>2229453.66944031</v>
      </c>
    </row>
    <row r="31" spans="1:8">
      <c r="A31" s="104" t="str">
        <f>'EMFAC2017-EI-2011Class-Statewid'!A504</f>
        <v>Statewide</v>
      </c>
      <c r="B31" s="104">
        <f>'EMFAC2017-EI-2011Class-Statewid'!B504</f>
        <v>2026</v>
      </c>
      <c r="C31" s="104" t="str">
        <f>'EMFAC2017-EI-2011Class-Statewid'!C504</f>
        <v>T6 instate heavy</v>
      </c>
      <c r="D31" s="104" t="str">
        <f>'EMFAC2017-EI-2011Class-Statewid'!D504</f>
        <v>Aggregated</v>
      </c>
      <c r="E31" s="104" t="str">
        <f>'EMFAC2017-EI-2011Class-Statewid'!E504</f>
        <v>Aggregated</v>
      </c>
      <c r="F31" s="104" t="str">
        <f>'EMFAC2017-EI-2011Class-Statewid'!F504</f>
        <v>DSL</v>
      </c>
      <c r="G31" s="104">
        <f>'EMFAC2017-EI-2011Class-Statewid'!G504</f>
        <v>54646.581540136802</v>
      </c>
      <c r="H31" s="104">
        <f>'EMFAC2017-EI-2011Class-Statewid'!H504</f>
        <v>6597171.7033344796</v>
      </c>
    </row>
    <row r="32" spans="1:8">
      <c r="A32" s="104" t="str">
        <f>'EMFAC2017-EI-2011Class-Statewid'!A505</f>
        <v>Statewide</v>
      </c>
      <c r="B32" s="104">
        <f>'EMFAC2017-EI-2011Class-Statewid'!B505</f>
        <v>2026</v>
      </c>
      <c r="C32" s="104" t="str">
        <f>'EMFAC2017-EI-2011Class-Statewid'!C505</f>
        <v>T6 instate small</v>
      </c>
      <c r="D32" s="104" t="str">
        <f>'EMFAC2017-EI-2011Class-Statewid'!D505</f>
        <v>Aggregated</v>
      </c>
      <c r="E32" s="104" t="str">
        <f>'EMFAC2017-EI-2011Class-Statewid'!E505</f>
        <v>Aggregated</v>
      </c>
      <c r="F32" s="104" t="str">
        <f>'EMFAC2017-EI-2011Class-Statewid'!F505</f>
        <v>DSL</v>
      </c>
      <c r="G32" s="104">
        <f>'EMFAC2017-EI-2011Class-Statewid'!G505</f>
        <v>175588.28710944601</v>
      </c>
      <c r="H32" s="104">
        <f>'EMFAC2017-EI-2011Class-Statewid'!H505</f>
        <v>8536267.6849823203</v>
      </c>
    </row>
    <row r="33" spans="1:8">
      <c r="A33" s="104" t="str">
        <f>'EMFAC2017-EI-2011Class-Statewid'!A506</f>
        <v>Statewide</v>
      </c>
      <c r="B33" s="104">
        <f>'EMFAC2017-EI-2011Class-Statewid'!B506</f>
        <v>2026</v>
      </c>
      <c r="C33" s="104" t="str">
        <f>'EMFAC2017-EI-2011Class-Statewid'!C506</f>
        <v>T6 OOS heavy</v>
      </c>
      <c r="D33" s="104" t="str">
        <f>'EMFAC2017-EI-2011Class-Statewid'!D506</f>
        <v>Aggregated</v>
      </c>
      <c r="E33" s="104" t="str">
        <f>'EMFAC2017-EI-2011Class-Statewid'!E506</f>
        <v>Aggregated</v>
      </c>
      <c r="F33" s="104" t="str">
        <f>'EMFAC2017-EI-2011Class-Statewid'!F506</f>
        <v>DSL</v>
      </c>
      <c r="G33" s="104">
        <f>'EMFAC2017-EI-2011Class-Statewid'!G506</f>
        <v>1507.7253396672099</v>
      </c>
      <c r="H33" s="104">
        <f>'EMFAC2017-EI-2011Class-Statewid'!H506</f>
        <v>278163.84319975699</v>
      </c>
    </row>
    <row r="34" spans="1:8">
      <c r="A34" s="104" t="str">
        <f>'EMFAC2017-EI-2011Class-Statewid'!A507</f>
        <v>Statewide</v>
      </c>
      <c r="B34" s="104">
        <f>'EMFAC2017-EI-2011Class-Statewid'!B507</f>
        <v>2026</v>
      </c>
      <c r="C34" s="104" t="str">
        <f>'EMFAC2017-EI-2011Class-Statewid'!C507</f>
        <v>T6 OOS small</v>
      </c>
      <c r="D34" s="104" t="str">
        <f>'EMFAC2017-EI-2011Class-Statewid'!D507</f>
        <v>Aggregated</v>
      </c>
      <c r="E34" s="104" t="str">
        <f>'EMFAC2017-EI-2011Class-Statewid'!E507</f>
        <v>Aggregated</v>
      </c>
      <c r="F34" s="104" t="str">
        <f>'EMFAC2017-EI-2011Class-Statewid'!F507</f>
        <v>DSL</v>
      </c>
      <c r="G34" s="104">
        <f>'EMFAC2017-EI-2011Class-Statewid'!G507</f>
        <v>802.31666342838605</v>
      </c>
      <c r="H34" s="104">
        <f>'EMFAC2017-EI-2011Class-Statewid'!H507</f>
        <v>38654.447636768396</v>
      </c>
    </row>
    <row r="35" spans="1:8">
      <c r="A35" s="104" t="str">
        <f>'EMFAC2017-EI-2011Class-Statewid'!A508</f>
        <v>Statewide</v>
      </c>
      <c r="B35" s="104">
        <f>'EMFAC2017-EI-2011Class-Statewid'!B508</f>
        <v>2026</v>
      </c>
      <c r="C35" s="104" t="str">
        <f>'EMFAC2017-EI-2011Class-Statewid'!C508</f>
        <v>T6 Public</v>
      </c>
      <c r="D35" s="104" t="str">
        <f>'EMFAC2017-EI-2011Class-Statewid'!D508</f>
        <v>Aggregated</v>
      </c>
      <c r="E35" s="104" t="str">
        <f>'EMFAC2017-EI-2011Class-Statewid'!E508</f>
        <v>Aggregated</v>
      </c>
      <c r="F35" s="104" t="str">
        <f>'EMFAC2017-EI-2011Class-Statewid'!F508</f>
        <v>DSL</v>
      </c>
      <c r="G35" s="104">
        <f>'EMFAC2017-EI-2011Class-Statewid'!G508</f>
        <v>26894.4436280878</v>
      </c>
      <c r="H35" s="104">
        <f>'EMFAC2017-EI-2011Class-Statewid'!H508</f>
        <v>422952.97316680499</v>
      </c>
    </row>
    <row r="36" spans="1:8">
      <c r="A36" s="104" t="str">
        <f>'EMFAC2017-EI-2011Class-Statewid'!A509</f>
        <v>Statewide</v>
      </c>
      <c r="B36" s="104">
        <f>'EMFAC2017-EI-2011Class-Statewid'!B509</f>
        <v>2026</v>
      </c>
      <c r="C36" s="104" t="str">
        <f>'EMFAC2017-EI-2011Class-Statewid'!C509</f>
        <v>T6 utility</v>
      </c>
      <c r="D36" s="104" t="str">
        <f>'EMFAC2017-EI-2011Class-Statewid'!D509</f>
        <v>Aggregated</v>
      </c>
      <c r="E36" s="104" t="str">
        <f>'EMFAC2017-EI-2011Class-Statewid'!E509</f>
        <v>Aggregated</v>
      </c>
      <c r="F36" s="104" t="str">
        <f>'EMFAC2017-EI-2011Class-Statewid'!F509</f>
        <v>DSL</v>
      </c>
      <c r="G36" s="104">
        <f>'EMFAC2017-EI-2011Class-Statewid'!G509</f>
        <v>4208.5590553095399</v>
      </c>
      <c r="H36" s="104">
        <f>'EMFAC2017-EI-2011Class-Statewid'!H509</f>
        <v>69923.199401168502</v>
      </c>
    </row>
    <row r="37" spans="1:8">
      <c r="A37" s="104" t="str">
        <f>'EMFAC2017-EI-2011Class-Statewid'!A510</f>
        <v>Statewide</v>
      </c>
      <c r="B37" s="104">
        <f>'EMFAC2017-EI-2011Class-Statewid'!B510</f>
        <v>2026</v>
      </c>
      <c r="C37" s="104" t="str">
        <f>'EMFAC2017-EI-2011Class-Statewid'!C510</f>
        <v>T6TS</v>
      </c>
      <c r="D37" s="104" t="str">
        <f>'EMFAC2017-EI-2011Class-Statewid'!D510</f>
        <v>Aggregated</v>
      </c>
      <c r="E37" s="104" t="str">
        <f>'EMFAC2017-EI-2011Class-Statewid'!E510</f>
        <v>Aggregated</v>
      </c>
      <c r="F37" s="104" t="str">
        <f>'EMFAC2017-EI-2011Class-Statewid'!F510</f>
        <v>GAS</v>
      </c>
      <c r="G37" s="104">
        <f>'EMFAC2017-EI-2011Class-Statewid'!G510</f>
        <v>50830.344618035699</v>
      </c>
      <c r="H37" s="104">
        <f>'EMFAC2017-EI-2011Class-Statewid'!H510</f>
        <v>2744723.4565306599</v>
      </c>
    </row>
    <row r="38" spans="1:8">
      <c r="A38" s="104" t="str">
        <f>'EMFAC2017-EI-2011Class-Statewid'!A511</f>
        <v>Statewide</v>
      </c>
      <c r="B38" s="104">
        <f>'EMFAC2017-EI-2011Class-Statewid'!B511</f>
        <v>2026</v>
      </c>
      <c r="C38" s="104" t="str">
        <f>'EMFAC2017-EI-2011Class-Statewid'!C511</f>
        <v>T7 Ag</v>
      </c>
      <c r="D38" s="104" t="str">
        <f>'EMFAC2017-EI-2011Class-Statewid'!D511</f>
        <v>Aggregated</v>
      </c>
      <c r="E38" s="104" t="str">
        <f>'EMFAC2017-EI-2011Class-Statewid'!E511</f>
        <v>Aggregated</v>
      </c>
      <c r="F38" s="104" t="str">
        <f>'EMFAC2017-EI-2011Class-Statewid'!F511</f>
        <v>DSL</v>
      </c>
      <c r="G38" s="104">
        <f>'EMFAC2017-EI-2011Class-Statewid'!G511</f>
        <v>1294.5822227799199</v>
      </c>
      <c r="H38" s="104">
        <f>'EMFAC2017-EI-2011Class-Statewid'!H511</f>
        <v>8758.5491895580399</v>
      </c>
    </row>
    <row r="39" spans="1:8">
      <c r="A39" s="104" t="str">
        <f>'EMFAC2017-EI-2011Class-Statewid'!A512</f>
        <v>Statewide</v>
      </c>
      <c r="B39" s="104">
        <f>'EMFAC2017-EI-2011Class-Statewid'!B512</f>
        <v>2026</v>
      </c>
      <c r="C39" s="104" t="str">
        <f>'EMFAC2017-EI-2011Class-Statewid'!C512</f>
        <v>T7 CAIRP</v>
      </c>
      <c r="D39" s="104" t="str">
        <f>'EMFAC2017-EI-2011Class-Statewid'!D512</f>
        <v>Aggregated</v>
      </c>
      <c r="E39" s="104" t="str">
        <f>'EMFAC2017-EI-2011Class-Statewid'!E512</f>
        <v>Aggregated</v>
      </c>
      <c r="F39" s="104" t="str">
        <f>'EMFAC2017-EI-2011Class-Statewid'!F512</f>
        <v>DSL</v>
      </c>
      <c r="G39" s="104">
        <f>'EMFAC2017-EI-2011Class-Statewid'!G512</f>
        <v>51598.568521115703</v>
      </c>
      <c r="H39" s="104">
        <f>'EMFAC2017-EI-2011Class-Statewid'!H512</f>
        <v>9616056.3046379797</v>
      </c>
    </row>
    <row r="40" spans="1:8">
      <c r="A40" s="104" t="str">
        <f>'EMFAC2017-EI-2011Class-Statewid'!A513</f>
        <v>Statewide</v>
      </c>
      <c r="B40" s="104">
        <f>'EMFAC2017-EI-2011Class-Statewid'!B513</f>
        <v>2026</v>
      </c>
      <c r="C40" s="104" t="str">
        <f>'EMFAC2017-EI-2011Class-Statewid'!C513</f>
        <v>T7 CAIRP construction</v>
      </c>
      <c r="D40" s="104" t="str">
        <f>'EMFAC2017-EI-2011Class-Statewid'!D513</f>
        <v>Aggregated</v>
      </c>
      <c r="E40" s="104" t="str">
        <f>'EMFAC2017-EI-2011Class-Statewid'!E513</f>
        <v>Aggregated</v>
      </c>
      <c r="F40" s="104" t="str">
        <f>'EMFAC2017-EI-2011Class-Statewid'!F513</f>
        <v>DSL</v>
      </c>
      <c r="G40" s="104">
        <f>'EMFAC2017-EI-2011Class-Statewid'!G513</f>
        <v>3345.6337126879198</v>
      </c>
      <c r="H40" s="104">
        <f>'EMFAC2017-EI-2011Class-Statewid'!H513</f>
        <v>612292.56077500002</v>
      </c>
    </row>
    <row r="41" spans="1:8">
      <c r="A41" s="104" t="str">
        <f>'EMFAC2017-EI-2011Class-Statewid'!A514</f>
        <v>Statewide</v>
      </c>
      <c r="B41" s="104">
        <f>'EMFAC2017-EI-2011Class-Statewid'!B514</f>
        <v>2026</v>
      </c>
      <c r="C41" s="104" t="str">
        <f>'EMFAC2017-EI-2011Class-Statewid'!C514</f>
        <v>T7 NNOOS</v>
      </c>
      <c r="D41" s="104" t="str">
        <f>'EMFAC2017-EI-2011Class-Statewid'!D514</f>
        <v>Aggregated</v>
      </c>
      <c r="E41" s="104" t="str">
        <f>'EMFAC2017-EI-2011Class-Statewid'!E514</f>
        <v>Aggregated</v>
      </c>
      <c r="F41" s="104" t="str">
        <f>'EMFAC2017-EI-2011Class-Statewid'!F514</f>
        <v>DSL</v>
      </c>
      <c r="G41" s="104">
        <f>'EMFAC2017-EI-2011Class-Statewid'!G514</f>
        <v>62540.272068599501</v>
      </c>
      <c r="H41" s="104">
        <f>'EMFAC2017-EI-2011Class-Statewid'!H514</f>
        <v>11723444.0865355</v>
      </c>
    </row>
    <row r="42" spans="1:8">
      <c r="A42" s="104" t="str">
        <f>'EMFAC2017-EI-2011Class-Statewid'!A515</f>
        <v>Statewide</v>
      </c>
      <c r="B42" s="104">
        <f>'EMFAC2017-EI-2011Class-Statewid'!B515</f>
        <v>2026</v>
      </c>
      <c r="C42" s="104" t="str">
        <f>'EMFAC2017-EI-2011Class-Statewid'!C515</f>
        <v>T7 NOOS</v>
      </c>
      <c r="D42" s="104" t="str">
        <f>'EMFAC2017-EI-2011Class-Statewid'!D515</f>
        <v>Aggregated</v>
      </c>
      <c r="E42" s="104" t="str">
        <f>'EMFAC2017-EI-2011Class-Statewid'!E515</f>
        <v>Aggregated</v>
      </c>
      <c r="F42" s="104" t="str">
        <f>'EMFAC2017-EI-2011Class-Statewid'!F515</f>
        <v>DSL</v>
      </c>
      <c r="G42" s="104">
        <f>'EMFAC2017-EI-2011Class-Statewid'!G515</f>
        <v>20582.604603298401</v>
      </c>
      <c r="H42" s="104">
        <f>'EMFAC2017-EI-2011Class-Statewid'!H515</f>
        <v>3777894.65422322</v>
      </c>
    </row>
    <row r="43" spans="1:8">
      <c r="A43" s="104" t="str">
        <f>'EMFAC2017-EI-2011Class-Statewid'!A516</f>
        <v>Statewide</v>
      </c>
      <c r="B43" s="104">
        <f>'EMFAC2017-EI-2011Class-Statewid'!B516</f>
        <v>2026</v>
      </c>
      <c r="C43" s="104" t="str">
        <f>'EMFAC2017-EI-2011Class-Statewid'!C516</f>
        <v>T7 other port</v>
      </c>
      <c r="D43" s="104" t="str">
        <f>'EMFAC2017-EI-2011Class-Statewid'!D516</f>
        <v>Aggregated</v>
      </c>
      <c r="E43" s="104" t="str">
        <f>'EMFAC2017-EI-2011Class-Statewid'!E516</f>
        <v>Aggregated</v>
      </c>
      <c r="F43" s="104" t="str">
        <f>'EMFAC2017-EI-2011Class-Statewid'!F516</f>
        <v>DSL</v>
      </c>
      <c r="G43" s="104">
        <f>'EMFAC2017-EI-2011Class-Statewid'!G516</f>
        <v>1579.7996769271799</v>
      </c>
      <c r="H43" s="104">
        <f>'EMFAC2017-EI-2011Class-Statewid'!H516</f>
        <v>298120.34083137702</v>
      </c>
    </row>
    <row r="44" spans="1:8">
      <c r="A44" s="104" t="str">
        <f>'EMFAC2017-EI-2011Class-Statewid'!A517</f>
        <v>Statewide</v>
      </c>
      <c r="B44" s="104">
        <f>'EMFAC2017-EI-2011Class-Statewid'!B517</f>
        <v>2026</v>
      </c>
      <c r="C44" s="104" t="str">
        <f>'EMFAC2017-EI-2011Class-Statewid'!C517</f>
        <v>T7 POAK</v>
      </c>
      <c r="D44" s="104" t="str">
        <f>'EMFAC2017-EI-2011Class-Statewid'!D517</f>
        <v>Aggregated</v>
      </c>
      <c r="E44" s="104" t="str">
        <f>'EMFAC2017-EI-2011Class-Statewid'!E517</f>
        <v>Aggregated</v>
      </c>
      <c r="F44" s="104" t="str">
        <f>'EMFAC2017-EI-2011Class-Statewid'!F517</f>
        <v>DSL</v>
      </c>
      <c r="G44" s="104">
        <f>'EMFAC2017-EI-2011Class-Statewid'!G517</f>
        <v>5618.8098170063804</v>
      </c>
      <c r="H44" s="104">
        <f>'EMFAC2017-EI-2011Class-Statewid'!H517</f>
        <v>819167.214448479</v>
      </c>
    </row>
    <row r="45" spans="1:8">
      <c r="A45" s="104" t="str">
        <f>'EMFAC2017-EI-2011Class-Statewid'!A518</f>
        <v>Statewide</v>
      </c>
      <c r="B45" s="104">
        <f>'EMFAC2017-EI-2011Class-Statewid'!B518</f>
        <v>2026</v>
      </c>
      <c r="C45" s="104" t="str">
        <f>'EMFAC2017-EI-2011Class-Statewid'!C518</f>
        <v>T7 POLA</v>
      </c>
      <c r="D45" s="104" t="str">
        <f>'EMFAC2017-EI-2011Class-Statewid'!D518</f>
        <v>Aggregated</v>
      </c>
      <c r="E45" s="104" t="str">
        <f>'EMFAC2017-EI-2011Class-Statewid'!E518</f>
        <v>Aggregated</v>
      </c>
      <c r="F45" s="104" t="str">
        <f>'EMFAC2017-EI-2011Class-Statewid'!F518</f>
        <v>DSL</v>
      </c>
      <c r="G45" s="104">
        <f>'EMFAC2017-EI-2011Class-Statewid'!G518</f>
        <v>18493.470361299998</v>
      </c>
      <c r="H45" s="104">
        <f>'EMFAC2017-EI-2011Class-Statewid'!H518</f>
        <v>2718119.4635949298</v>
      </c>
    </row>
    <row r="46" spans="1:8">
      <c r="A46" s="104" t="str">
        <f>'EMFAC2017-EI-2011Class-Statewid'!A519</f>
        <v>Statewide</v>
      </c>
      <c r="B46" s="104">
        <f>'EMFAC2017-EI-2011Class-Statewid'!B519</f>
        <v>2026</v>
      </c>
      <c r="C46" s="104" t="str">
        <f>'EMFAC2017-EI-2011Class-Statewid'!C519</f>
        <v>T7 Public</v>
      </c>
      <c r="D46" s="104" t="str">
        <f>'EMFAC2017-EI-2011Class-Statewid'!D519</f>
        <v>Aggregated</v>
      </c>
      <c r="E46" s="104" t="str">
        <f>'EMFAC2017-EI-2011Class-Statewid'!E519</f>
        <v>Aggregated</v>
      </c>
      <c r="F46" s="104" t="str">
        <f>'EMFAC2017-EI-2011Class-Statewid'!F519</f>
        <v>DSL</v>
      </c>
      <c r="G46" s="104">
        <f>'EMFAC2017-EI-2011Class-Statewid'!G519</f>
        <v>26793.119333647599</v>
      </c>
      <c r="H46" s="104">
        <f>'EMFAC2017-EI-2011Class-Statewid'!H519</f>
        <v>542732.96767984505</v>
      </c>
    </row>
    <row r="47" spans="1:8">
      <c r="A47" s="104" t="str">
        <f>'EMFAC2017-EI-2011Class-Statewid'!A520</f>
        <v>Statewide</v>
      </c>
      <c r="B47" s="104">
        <f>'EMFAC2017-EI-2011Class-Statewid'!B520</f>
        <v>2026</v>
      </c>
      <c r="C47" s="104" t="str">
        <f>'EMFAC2017-EI-2011Class-Statewid'!C520</f>
        <v>T7 Single</v>
      </c>
      <c r="D47" s="104" t="str">
        <f>'EMFAC2017-EI-2011Class-Statewid'!D520</f>
        <v>Aggregated</v>
      </c>
      <c r="E47" s="104" t="str">
        <f>'EMFAC2017-EI-2011Class-Statewid'!E520</f>
        <v>Aggregated</v>
      </c>
      <c r="F47" s="104" t="str">
        <f>'EMFAC2017-EI-2011Class-Statewid'!F520</f>
        <v>DSL</v>
      </c>
      <c r="G47" s="104">
        <f>'EMFAC2017-EI-2011Class-Statewid'!G520</f>
        <v>35010.2465558107</v>
      </c>
      <c r="H47" s="104">
        <f>'EMFAC2017-EI-2011Class-Statewid'!H520</f>
        <v>2396202.3707071599</v>
      </c>
    </row>
    <row r="48" spans="1:8">
      <c r="A48" s="104" t="str">
        <f>'EMFAC2017-EI-2011Class-Statewid'!A521</f>
        <v>Statewide</v>
      </c>
      <c r="B48" s="104">
        <f>'EMFAC2017-EI-2011Class-Statewid'!B521</f>
        <v>2026</v>
      </c>
      <c r="C48" s="104" t="str">
        <f>'EMFAC2017-EI-2011Class-Statewid'!C521</f>
        <v>T7 single construction</v>
      </c>
      <c r="D48" s="104" t="str">
        <f>'EMFAC2017-EI-2011Class-Statewid'!D521</f>
        <v>Aggregated</v>
      </c>
      <c r="E48" s="104" t="str">
        <f>'EMFAC2017-EI-2011Class-Statewid'!E521</f>
        <v>Aggregated</v>
      </c>
      <c r="F48" s="104" t="str">
        <f>'EMFAC2017-EI-2011Class-Statewid'!F521</f>
        <v>DSL</v>
      </c>
      <c r="G48" s="104">
        <f>'EMFAC2017-EI-2011Class-Statewid'!G521</f>
        <v>21675.831331646699</v>
      </c>
      <c r="H48" s="104">
        <f>'EMFAC2017-EI-2011Class-Statewid'!H521</f>
        <v>1518985.22413355</v>
      </c>
    </row>
    <row r="49" spans="1:8">
      <c r="A49" s="104" t="str">
        <f>'EMFAC2017-EI-2011Class-Statewid'!A522</f>
        <v>Statewide</v>
      </c>
      <c r="B49" s="104">
        <f>'EMFAC2017-EI-2011Class-Statewid'!B522</f>
        <v>2026</v>
      </c>
      <c r="C49" s="104" t="str">
        <f>'EMFAC2017-EI-2011Class-Statewid'!C522</f>
        <v>T7 SWCV</v>
      </c>
      <c r="D49" s="104" t="str">
        <f>'EMFAC2017-EI-2011Class-Statewid'!D522</f>
        <v>Aggregated</v>
      </c>
      <c r="E49" s="104" t="str">
        <f>'EMFAC2017-EI-2011Class-Statewid'!E522</f>
        <v>Aggregated</v>
      </c>
      <c r="F49" s="104" t="str">
        <f>'EMFAC2017-EI-2011Class-Statewid'!F522</f>
        <v>DSL</v>
      </c>
      <c r="G49" s="104">
        <f>'EMFAC2017-EI-2011Class-Statewid'!G522</f>
        <v>6140.0419101342404</v>
      </c>
      <c r="H49" s="104">
        <f>'EMFAC2017-EI-2011Class-Statewid'!H522</f>
        <v>250591.08642112499</v>
      </c>
    </row>
    <row r="50" spans="1:8">
      <c r="A50" s="104" t="str">
        <f>'EMFAC2017-EI-2011Class-Statewid'!A523</f>
        <v>Statewide</v>
      </c>
      <c r="B50" s="104">
        <f>'EMFAC2017-EI-2011Class-Statewid'!B523</f>
        <v>2026</v>
      </c>
      <c r="C50" s="104" t="str">
        <f>'EMFAC2017-EI-2011Class-Statewid'!C523</f>
        <v>T7 SWCV</v>
      </c>
      <c r="D50" s="104" t="str">
        <f>'EMFAC2017-EI-2011Class-Statewid'!D523</f>
        <v>Aggregated</v>
      </c>
      <c r="E50" s="104" t="str">
        <f>'EMFAC2017-EI-2011Class-Statewid'!E523</f>
        <v>Aggregated</v>
      </c>
      <c r="F50" s="104" t="str">
        <f>'EMFAC2017-EI-2011Class-Statewid'!F523</f>
        <v>NG</v>
      </c>
      <c r="G50" s="104">
        <f>'EMFAC2017-EI-2011Class-Statewid'!G523</f>
        <v>10190.318968371501</v>
      </c>
      <c r="H50" s="104">
        <f>'EMFAC2017-EI-2011Class-Statewid'!H523</f>
        <v>415162.32077709999</v>
      </c>
    </row>
    <row r="51" spans="1:8">
      <c r="A51" s="104" t="str">
        <f>'EMFAC2017-EI-2011Class-Statewid'!A524</f>
        <v>Statewide</v>
      </c>
      <c r="B51" s="104">
        <f>'EMFAC2017-EI-2011Class-Statewid'!B524</f>
        <v>2026</v>
      </c>
      <c r="C51" s="104" t="str">
        <f>'EMFAC2017-EI-2011Class-Statewid'!C524</f>
        <v>T7 tractor</v>
      </c>
      <c r="D51" s="104" t="str">
        <f>'EMFAC2017-EI-2011Class-Statewid'!D524</f>
        <v>Aggregated</v>
      </c>
      <c r="E51" s="104" t="str">
        <f>'EMFAC2017-EI-2011Class-Statewid'!E524</f>
        <v>Aggregated</v>
      </c>
      <c r="F51" s="104" t="str">
        <f>'EMFAC2017-EI-2011Class-Statewid'!F524</f>
        <v>DSL</v>
      </c>
      <c r="G51" s="104">
        <f>'EMFAC2017-EI-2011Class-Statewid'!G524</f>
        <v>85083.856089977504</v>
      </c>
      <c r="H51" s="104">
        <f>'EMFAC2017-EI-2011Class-Statewid'!H524</f>
        <v>10499081.8779875</v>
      </c>
    </row>
    <row r="52" spans="1:8">
      <c r="A52" s="104" t="str">
        <f>'EMFAC2017-EI-2011Class-Statewid'!A525</f>
        <v>Statewide</v>
      </c>
      <c r="B52" s="104">
        <f>'EMFAC2017-EI-2011Class-Statewid'!B525</f>
        <v>2026</v>
      </c>
      <c r="C52" s="104" t="str">
        <f>'EMFAC2017-EI-2011Class-Statewid'!C525</f>
        <v>T7 tractor construction</v>
      </c>
      <c r="D52" s="104" t="str">
        <f>'EMFAC2017-EI-2011Class-Statewid'!D525</f>
        <v>Aggregated</v>
      </c>
      <c r="E52" s="104" t="str">
        <f>'EMFAC2017-EI-2011Class-Statewid'!E525</f>
        <v>Aggregated</v>
      </c>
      <c r="F52" s="104" t="str">
        <f>'EMFAC2017-EI-2011Class-Statewid'!F525</f>
        <v>DSL</v>
      </c>
      <c r="G52" s="104">
        <f>'EMFAC2017-EI-2011Class-Statewid'!G525</f>
        <v>18429.4585848971</v>
      </c>
      <c r="H52" s="104">
        <f>'EMFAC2017-EI-2011Class-Statewid'!H525</f>
        <v>1253029.0772082601</v>
      </c>
    </row>
    <row r="53" spans="1:8">
      <c r="A53" s="104" t="str">
        <f>'EMFAC2017-EI-2011Class-Statewid'!A526</f>
        <v>Statewide</v>
      </c>
      <c r="B53" s="104">
        <f>'EMFAC2017-EI-2011Class-Statewid'!B526</f>
        <v>2026</v>
      </c>
      <c r="C53" s="104" t="str">
        <f>'EMFAC2017-EI-2011Class-Statewid'!C526</f>
        <v>T7 utility</v>
      </c>
      <c r="D53" s="104" t="str">
        <f>'EMFAC2017-EI-2011Class-Statewid'!D526</f>
        <v>Aggregated</v>
      </c>
      <c r="E53" s="104" t="str">
        <f>'EMFAC2017-EI-2011Class-Statewid'!E526</f>
        <v>Aggregated</v>
      </c>
      <c r="F53" s="104" t="str">
        <f>'EMFAC2017-EI-2011Class-Statewid'!F526</f>
        <v>DSL</v>
      </c>
      <c r="G53" s="104">
        <f>'EMFAC2017-EI-2011Class-Statewid'!G526</f>
        <v>1660.0418430992499</v>
      </c>
      <c r="H53" s="104">
        <f>'EMFAC2017-EI-2011Class-Statewid'!H526</f>
        <v>33666.542368807401</v>
      </c>
    </row>
    <row r="54" spans="1:8">
      <c r="A54" s="104" t="str">
        <f>'EMFAC2017-EI-2011Class-Statewid'!A527</f>
        <v>Statewide</v>
      </c>
      <c r="B54" s="104">
        <f>'EMFAC2017-EI-2011Class-Statewid'!B527</f>
        <v>2026</v>
      </c>
      <c r="C54" s="104" t="str">
        <f>'EMFAC2017-EI-2011Class-Statewid'!C527</f>
        <v>T7IS</v>
      </c>
      <c r="D54" s="104" t="str">
        <f>'EMFAC2017-EI-2011Class-Statewid'!D527</f>
        <v>Aggregated</v>
      </c>
      <c r="E54" s="104" t="str">
        <f>'EMFAC2017-EI-2011Class-Statewid'!E527</f>
        <v>Aggregated</v>
      </c>
      <c r="F54" s="104" t="str">
        <f>'EMFAC2017-EI-2011Class-Statewid'!F527</f>
        <v>GAS</v>
      </c>
      <c r="G54" s="104">
        <f>'EMFAC2017-EI-2011Class-Statewid'!G527</f>
        <v>156.46105365864301</v>
      </c>
      <c r="H54" s="104">
        <f>'EMFAC2017-EI-2011Class-Statewid'!H527</f>
        <v>20796.886682035401</v>
      </c>
    </row>
    <row r="55" spans="1:8">
      <c r="A55" s="104" t="str">
        <f>'EMFAC2017-EI-2011Class-Statewid'!A528</f>
        <v>Statewide</v>
      </c>
      <c r="B55" s="104">
        <f>'EMFAC2017-EI-2011Class-Statewid'!B528</f>
        <v>2026</v>
      </c>
      <c r="C55" s="104" t="str">
        <f>'EMFAC2017-EI-2011Class-Statewid'!C528</f>
        <v>UBUS</v>
      </c>
      <c r="D55" s="104" t="str">
        <f>'EMFAC2017-EI-2011Class-Statewid'!D528</f>
        <v>Aggregated</v>
      </c>
      <c r="E55" s="104" t="str">
        <f>'EMFAC2017-EI-2011Class-Statewid'!E528</f>
        <v>Aggregated</v>
      </c>
      <c r="F55" s="104" t="str">
        <f>'EMFAC2017-EI-2011Class-Statewid'!F528</f>
        <v>GAS</v>
      </c>
      <c r="G55" s="104">
        <f>'EMFAC2017-EI-2011Class-Statewid'!G528</f>
        <v>2730.91716721392</v>
      </c>
      <c r="H55" s="104">
        <f>'EMFAC2017-EI-2011Class-Statewid'!H528</f>
        <v>249567.64053523701</v>
      </c>
    </row>
    <row r="56" spans="1:8">
      <c r="A56" s="104" t="str">
        <f>'EMFAC2017-EI-2011Class-Statewid'!A529</f>
        <v>Statewide</v>
      </c>
      <c r="B56" s="104">
        <f>'EMFAC2017-EI-2011Class-Statewid'!B529</f>
        <v>2026</v>
      </c>
      <c r="C56" s="104" t="str">
        <f>'EMFAC2017-EI-2011Class-Statewid'!C529</f>
        <v>UBUS</v>
      </c>
      <c r="D56" s="104" t="str">
        <f>'EMFAC2017-EI-2011Class-Statewid'!D529</f>
        <v>Aggregated</v>
      </c>
      <c r="E56" s="104" t="str">
        <f>'EMFAC2017-EI-2011Class-Statewid'!E529</f>
        <v>Aggregated</v>
      </c>
      <c r="F56" s="104" t="str">
        <f>'EMFAC2017-EI-2011Class-Statewid'!F529</f>
        <v>DSL</v>
      </c>
      <c r="G56" s="104">
        <f>'EMFAC2017-EI-2011Class-Statewid'!G529</f>
        <v>3120.8498862330498</v>
      </c>
      <c r="H56" s="104">
        <f>'EMFAC2017-EI-2011Class-Statewid'!H529</f>
        <v>312280.036759098</v>
      </c>
    </row>
    <row r="57" spans="1:8">
      <c r="A57" s="104" t="str">
        <f>'EMFAC2017-EI-2011Class-Statewid'!A530</f>
        <v>Statewide</v>
      </c>
      <c r="B57" s="104">
        <f>'EMFAC2017-EI-2011Class-Statewid'!B530</f>
        <v>2026</v>
      </c>
      <c r="C57" s="104" t="str">
        <f>'EMFAC2017-EI-2011Class-Statewid'!C530</f>
        <v>UBUS</v>
      </c>
      <c r="D57" s="104" t="str">
        <f>'EMFAC2017-EI-2011Class-Statewid'!D530</f>
        <v>Aggregated</v>
      </c>
      <c r="E57" s="104" t="str">
        <f>'EMFAC2017-EI-2011Class-Statewid'!E530</f>
        <v>Aggregated</v>
      </c>
      <c r="F57" s="104" t="str">
        <f>'EMFAC2017-EI-2011Class-Statewid'!F530</f>
        <v>ELEC</v>
      </c>
      <c r="G57" s="104">
        <f>'EMFAC2017-EI-2011Class-Statewid'!G530</f>
        <v>21.573028940530001</v>
      </c>
      <c r="H57" s="104">
        <f>'EMFAC2017-EI-2011Class-Statewid'!H530</f>
        <v>1622.4905568705899</v>
      </c>
    </row>
    <row r="58" spans="1:8">
      <c r="A58" s="104" t="str">
        <f>'EMFAC2017-EI-2011Class-Statewid'!A531</f>
        <v>Statewide</v>
      </c>
      <c r="B58" s="104">
        <f>'EMFAC2017-EI-2011Class-Statewid'!B531</f>
        <v>2026</v>
      </c>
      <c r="C58" s="104" t="str">
        <f>'EMFAC2017-EI-2011Class-Statewid'!C531</f>
        <v>UBUS</v>
      </c>
      <c r="D58" s="104" t="str">
        <f>'EMFAC2017-EI-2011Class-Statewid'!D531</f>
        <v>Aggregated</v>
      </c>
      <c r="E58" s="104" t="str">
        <f>'EMFAC2017-EI-2011Class-Statewid'!E531</f>
        <v>Aggregated</v>
      </c>
      <c r="F58" s="104" t="str">
        <f>'EMFAC2017-EI-2011Class-Statewid'!F531</f>
        <v>NG</v>
      </c>
      <c r="G58" s="104">
        <f>'EMFAC2017-EI-2011Class-Statewid'!G531</f>
        <v>9216.5277354286809</v>
      </c>
      <c r="H58" s="104">
        <f>'EMFAC2017-EI-2011Class-Statewid'!H531</f>
        <v>999547.77559756394</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workbookViewId="0">
      <selection activeCell="A10" sqref="A10:H67"/>
    </sheetView>
  </sheetViews>
  <sheetFormatPr defaultRowHeight="15"/>
  <cols>
    <col min="1" max="16384" width="9.140625" style="104"/>
  </cols>
  <sheetData>
    <row r="1" spans="1:8">
      <c r="A1" s="104" t="str">
        <f>'EMFAC2017-EI-2011Class-Statewid'!A532</f>
        <v>Statewide</v>
      </c>
      <c r="B1" s="104">
        <f>'EMFAC2017-EI-2011Class-Statewid'!B532</f>
        <v>2027</v>
      </c>
      <c r="C1" s="104" t="str">
        <f>'EMFAC2017-EI-2011Class-Statewid'!C532</f>
        <v>All Other Buses</v>
      </c>
      <c r="D1" s="104" t="str">
        <f>'EMFAC2017-EI-2011Class-Statewid'!D532</f>
        <v>Aggregated</v>
      </c>
      <c r="E1" s="104" t="str">
        <f>'EMFAC2017-EI-2011Class-Statewid'!E532</f>
        <v>Aggregated</v>
      </c>
      <c r="F1" s="104" t="str">
        <f>'EMFAC2017-EI-2011Class-Statewid'!F532</f>
        <v>DSL</v>
      </c>
      <c r="G1" s="104">
        <f>'EMFAC2017-EI-2011Class-Statewid'!G532</f>
        <v>10367.9348883251</v>
      </c>
      <c r="H1" s="104">
        <f>'EMFAC2017-EI-2011Class-Statewid'!H532</f>
        <v>576713.29111757805</v>
      </c>
    </row>
    <row r="2" spans="1:8">
      <c r="A2" s="104" t="str">
        <f>'EMFAC2017-EI-2011Class-Statewid'!A533</f>
        <v>Statewide</v>
      </c>
      <c r="B2" s="104">
        <f>'EMFAC2017-EI-2011Class-Statewid'!B533</f>
        <v>2027</v>
      </c>
      <c r="C2" s="104" t="str">
        <f>'EMFAC2017-EI-2011Class-Statewid'!C533</f>
        <v>LDA</v>
      </c>
      <c r="D2" s="104" t="str">
        <f>'EMFAC2017-EI-2011Class-Statewid'!D533</f>
        <v>Aggregated</v>
      </c>
      <c r="E2" s="104" t="str">
        <f>'EMFAC2017-EI-2011Class-Statewid'!E533</f>
        <v>Aggregated</v>
      </c>
      <c r="F2" s="104" t="str">
        <f>'EMFAC2017-EI-2011Class-Statewid'!F533</f>
        <v>GAS</v>
      </c>
      <c r="G2" s="104">
        <f>'EMFAC2017-EI-2011Class-Statewid'!G533</f>
        <v>16993286.5823371</v>
      </c>
      <c r="H2" s="104">
        <f>'EMFAC2017-EI-2011Class-Statewid'!H533</f>
        <v>614930308.10744596</v>
      </c>
    </row>
    <row r="3" spans="1:8">
      <c r="A3" s="104" t="str">
        <f>'EMFAC2017-EI-2011Class-Statewid'!A534</f>
        <v>Statewide</v>
      </c>
      <c r="B3" s="104">
        <f>'EMFAC2017-EI-2011Class-Statewid'!B534</f>
        <v>2027</v>
      </c>
      <c r="C3" s="104" t="str">
        <f>'EMFAC2017-EI-2011Class-Statewid'!C534</f>
        <v>LDA</v>
      </c>
      <c r="D3" s="104" t="str">
        <f>'EMFAC2017-EI-2011Class-Statewid'!D534</f>
        <v>Aggregated</v>
      </c>
      <c r="E3" s="104" t="str">
        <f>'EMFAC2017-EI-2011Class-Statewid'!E534</f>
        <v>Aggregated</v>
      </c>
      <c r="F3" s="104" t="str">
        <f>'EMFAC2017-EI-2011Class-Statewid'!F534</f>
        <v>DSL</v>
      </c>
      <c r="G3" s="104">
        <f>'EMFAC2017-EI-2011Class-Statewid'!G534</f>
        <v>191923.16864071399</v>
      </c>
      <c r="H3" s="104">
        <f>'EMFAC2017-EI-2011Class-Statewid'!H534</f>
        <v>7117404.6657708902</v>
      </c>
    </row>
    <row r="4" spans="1:8">
      <c r="A4" s="104" t="str">
        <f>'EMFAC2017-EI-2011Class-Statewid'!A535</f>
        <v>Statewide</v>
      </c>
      <c r="B4" s="104">
        <f>'EMFAC2017-EI-2011Class-Statewid'!B535</f>
        <v>2027</v>
      </c>
      <c r="C4" s="104" t="str">
        <f>'EMFAC2017-EI-2011Class-Statewid'!C535</f>
        <v>LDA</v>
      </c>
      <c r="D4" s="104" t="str">
        <f>'EMFAC2017-EI-2011Class-Statewid'!D535</f>
        <v>Aggregated</v>
      </c>
      <c r="E4" s="104" t="str">
        <f>'EMFAC2017-EI-2011Class-Statewid'!E535</f>
        <v>Aggregated</v>
      </c>
      <c r="F4" s="104" t="str">
        <f>'EMFAC2017-EI-2011Class-Statewid'!F535</f>
        <v>ELEC</v>
      </c>
      <c r="G4" s="104">
        <f>'EMFAC2017-EI-2011Class-Statewid'!G535</f>
        <v>632519.50676773104</v>
      </c>
      <c r="H4" s="104">
        <f>'EMFAC2017-EI-2011Class-Statewid'!H535</f>
        <v>26159897.381033</v>
      </c>
    </row>
    <row r="5" spans="1:8">
      <c r="A5" s="104" t="str">
        <f>'EMFAC2017-EI-2011Class-Statewid'!A536</f>
        <v>Statewide</v>
      </c>
      <c r="B5" s="104">
        <f>'EMFAC2017-EI-2011Class-Statewid'!B536</f>
        <v>2027</v>
      </c>
      <c r="C5" s="104" t="str">
        <f>'EMFAC2017-EI-2011Class-Statewid'!C536</f>
        <v>LDT1</v>
      </c>
      <c r="D5" s="104" t="str">
        <f>'EMFAC2017-EI-2011Class-Statewid'!D536</f>
        <v>Aggregated</v>
      </c>
      <c r="E5" s="104" t="str">
        <f>'EMFAC2017-EI-2011Class-Statewid'!E536</f>
        <v>Aggregated</v>
      </c>
      <c r="F5" s="104" t="str">
        <f>'EMFAC2017-EI-2011Class-Statewid'!F536</f>
        <v>GAS</v>
      </c>
      <c r="G5" s="104">
        <f>'EMFAC2017-EI-2011Class-Statewid'!G536</f>
        <v>1947288.7480703299</v>
      </c>
      <c r="H5" s="104">
        <f>'EMFAC2017-EI-2011Class-Statewid'!H536</f>
        <v>66251522.499906003</v>
      </c>
    </row>
    <row r="6" spans="1:8">
      <c r="A6" s="104" t="str">
        <f>'EMFAC2017-EI-2011Class-Statewid'!A537</f>
        <v>Statewide</v>
      </c>
      <c r="B6" s="104">
        <f>'EMFAC2017-EI-2011Class-Statewid'!B537</f>
        <v>2027</v>
      </c>
      <c r="C6" s="104" t="str">
        <f>'EMFAC2017-EI-2011Class-Statewid'!C537</f>
        <v>LDT1</v>
      </c>
      <c r="D6" s="104" t="str">
        <f>'EMFAC2017-EI-2011Class-Statewid'!D537</f>
        <v>Aggregated</v>
      </c>
      <c r="E6" s="104" t="str">
        <f>'EMFAC2017-EI-2011Class-Statewid'!E537</f>
        <v>Aggregated</v>
      </c>
      <c r="F6" s="104" t="str">
        <f>'EMFAC2017-EI-2011Class-Statewid'!F537</f>
        <v>DSL</v>
      </c>
      <c r="G6" s="104">
        <f>'EMFAC2017-EI-2011Class-Statewid'!G537</f>
        <v>665.920651631341</v>
      </c>
      <c r="H6" s="104">
        <f>'EMFAC2017-EI-2011Class-Statewid'!H537</f>
        <v>14157.489458934901</v>
      </c>
    </row>
    <row r="7" spans="1:8">
      <c r="A7" s="104" t="str">
        <f>'EMFAC2017-EI-2011Class-Statewid'!A538</f>
        <v>Statewide</v>
      </c>
      <c r="B7" s="104">
        <f>'EMFAC2017-EI-2011Class-Statewid'!B538</f>
        <v>2027</v>
      </c>
      <c r="C7" s="104" t="str">
        <f>'EMFAC2017-EI-2011Class-Statewid'!C538</f>
        <v>LDT1</v>
      </c>
      <c r="D7" s="104" t="str">
        <f>'EMFAC2017-EI-2011Class-Statewid'!D538</f>
        <v>Aggregated</v>
      </c>
      <c r="E7" s="104" t="str">
        <f>'EMFAC2017-EI-2011Class-Statewid'!E538</f>
        <v>Aggregated</v>
      </c>
      <c r="F7" s="104" t="str">
        <f>'EMFAC2017-EI-2011Class-Statewid'!F538</f>
        <v>ELEC</v>
      </c>
      <c r="G7" s="104">
        <f>'EMFAC2017-EI-2011Class-Statewid'!G538</f>
        <v>33551.7336094403</v>
      </c>
      <c r="H7" s="104">
        <f>'EMFAC2017-EI-2011Class-Statewid'!H538</f>
        <v>1435155.5750253601</v>
      </c>
    </row>
    <row r="8" spans="1:8">
      <c r="A8" s="104" t="str">
        <f>'EMFAC2017-EI-2011Class-Statewid'!A539</f>
        <v>Statewide</v>
      </c>
      <c r="B8" s="104">
        <f>'EMFAC2017-EI-2011Class-Statewid'!B539</f>
        <v>2027</v>
      </c>
      <c r="C8" s="104" t="str">
        <f>'EMFAC2017-EI-2011Class-Statewid'!C539</f>
        <v>LDT2</v>
      </c>
      <c r="D8" s="104" t="str">
        <f>'EMFAC2017-EI-2011Class-Statewid'!D539</f>
        <v>Aggregated</v>
      </c>
      <c r="E8" s="104" t="str">
        <f>'EMFAC2017-EI-2011Class-Statewid'!E539</f>
        <v>Aggregated</v>
      </c>
      <c r="F8" s="104" t="str">
        <f>'EMFAC2017-EI-2011Class-Statewid'!F539</f>
        <v>GAS</v>
      </c>
      <c r="G8" s="104">
        <f>'EMFAC2017-EI-2011Class-Statewid'!G539</f>
        <v>5902529.7966908002</v>
      </c>
      <c r="H8" s="104">
        <f>'EMFAC2017-EI-2011Class-Statewid'!H539</f>
        <v>204023524.887407</v>
      </c>
    </row>
    <row r="9" spans="1:8">
      <c r="A9" s="104" t="str">
        <f>'EMFAC2017-EI-2011Class-Statewid'!A540</f>
        <v>Statewide</v>
      </c>
      <c r="B9" s="104">
        <f>'EMFAC2017-EI-2011Class-Statewid'!B540</f>
        <v>2027</v>
      </c>
      <c r="C9" s="104" t="str">
        <f>'EMFAC2017-EI-2011Class-Statewid'!C540</f>
        <v>LDT2</v>
      </c>
      <c r="D9" s="104" t="str">
        <f>'EMFAC2017-EI-2011Class-Statewid'!D540</f>
        <v>Aggregated</v>
      </c>
      <c r="E9" s="104" t="str">
        <f>'EMFAC2017-EI-2011Class-Statewid'!E540</f>
        <v>Aggregated</v>
      </c>
      <c r="F9" s="104" t="str">
        <f>'EMFAC2017-EI-2011Class-Statewid'!F540</f>
        <v>DSL</v>
      </c>
      <c r="G9" s="104">
        <f>'EMFAC2017-EI-2011Class-Statewid'!G540</f>
        <v>48076.696779211197</v>
      </c>
      <c r="H9" s="104">
        <f>'EMFAC2017-EI-2011Class-Statewid'!H540</f>
        <v>1809486.7037377399</v>
      </c>
    </row>
    <row r="10" spans="1:8">
      <c r="A10" s="104" t="str">
        <f>'EMFAC2017-EI-2011Class-Statewid'!A541</f>
        <v>Statewide</v>
      </c>
      <c r="B10" s="104">
        <f>'EMFAC2017-EI-2011Class-Statewid'!B541</f>
        <v>2027</v>
      </c>
      <c r="C10" s="104" t="str">
        <f>'EMFAC2017-EI-2011Class-Statewid'!C541</f>
        <v>LDT2</v>
      </c>
      <c r="D10" s="104" t="str">
        <f>'EMFAC2017-EI-2011Class-Statewid'!D541</f>
        <v>Aggregated</v>
      </c>
      <c r="E10" s="104" t="str">
        <f>'EMFAC2017-EI-2011Class-Statewid'!E541</f>
        <v>Aggregated</v>
      </c>
      <c r="F10" s="104" t="str">
        <f>'EMFAC2017-EI-2011Class-Statewid'!F541</f>
        <v>ELEC</v>
      </c>
      <c r="G10" s="104">
        <f>'EMFAC2017-EI-2011Class-Statewid'!G541</f>
        <v>128540.77455253201</v>
      </c>
      <c r="H10" s="104">
        <f>'EMFAC2017-EI-2011Class-Statewid'!H541</f>
        <v>3779558.2917837501</v>
      </c>
    </row>
    <row r="11" spans="1:8">
      <c r="A11" s="104" t="str">
        <f>'EMFAC2017-EI-2011Class-Statewid'!A542</f>
        <v>Statewide</v>
      </c>
      <c r="B11" s="104">
        <f>'EMFAC2017-EI-2011Class-Statewid'!B542</f>
        <v>2027</v>
      </c>
      <c r="C11" s="104" t="str">
        <f>'EMFAC2017-EI-2011Class-Statewid'!C542</f>
        <v>LHD1</v>
      </c>
      <c r="D11" s="104" t="str">
        <f>'EMFAC2017-EI-2011Class-Statewid'!D542</f>
        <v>Aggregated</v>
      </c>
      <c r="E11" s="104" t="str">
        <f>'EMFAC2017-EI-2011Class-Statewid'!E542</f>
        <v>Aggregated</v>
      </c>
      <c r="F11" s="104" t="str">
        <f>'EMFAC2017-EI-2011Class-Statewid'!F542</f>
        <v>GAS</v>
      </c>
      <c r="G11" s="104">
        <f>'EMFAC2017-EI-2011Class-Statewid'!G542</f>
        <v>419591.70835178997</v>
      </c>
      <c r="H11" s="104">
        <f>'EMFAC2017-EI-2011Class-Statewid'!H542</f>
        <v>14096940.423287701</v>
      </c>
    </row>
    <row r="12" spans="1:8">
      <c r="A12" s="104" t="str">
        <f>'EMFAC2017-EI-2011Class-Statewid'!A543</f>
        <v>Statewide</v>
      </c>
      <c r="B12" s="104">
        <f>'EMFAC2017-EI-2011Class-Statewid'!B543</f>
        <v>2027</v>
      </c>
      <c r="C12" s="104" t="str">
        <f>'EMFAC2017-EI-2011Class-Statewid'!C543</f>
        <v>LHD1</v>
      </c>
      <c r="D12" s="104" t="str">
        <f>'EMFAC2017-EI-2011Class-Statewid'!D543</f>
        <v>Aggregated</v>
      </c>
      <c r="E12" s="104" t="str">
        <f>'EMFAC2017-EI-2011Class-Statewid'!E543</f>
        <v>Aggregated</v>
      </c>
      <c r="F12" s="104" t="str">
        <f>'EMFAC2017-EI-2011Class-Statewid'!F543</f>
        <v>DSL</v>
      </c>
      <c r="G12" s="104">
        <f>'EMFAC2017-EI-2011Class-Statewid'!G543</f>
        <v>411263.72525510902</v>
      </c>
      <c r="H12" s="104">
        <f>'EMFAC2017-EI-2011Class-Statewid'!H543</f>
        <v>14228606.7572628</v>
      </c>
    </row>
    <row r="13" spans="1:8">
      <c r="A13" s="104" t="str">
        <f>'EMFAC2017-EI-2011Class-Statewid'!A544</f>
        <v>Statewide</v>
      </c>
      <c r="B13" s="104">
        <f>'EMFAC2017-EI-2011Class-Statewid'!B544</f>
        <v>2027</v>
      </c>
      <c r="C13" s="104" t="str">
        <f>'EMFAC2017-EI-2011Class-Statewid'!C544</f>
        <v>LHD2</v>
      </c>
      <c r="D13" s="104" t="str">
        <f>'EMFAC2017-EI-2011Class-Statewid'!D544</f>
        <v>Aggregated</v>
      </c>
      <c r="E13" s="104" t="str">
        <f>'EMFAC2017-EI-2011Class-Statewid'!E544</f>
        <v>Aggregated</v>
      </c>
      <c r="F13" s="104" t="str">
        <f>'EMFAC2017-EI-2011Class-Statewid'!F544</f>
        <v>GAS</v>
      </c>
      <c r="G13" s="104">
        <f>'EMFAC2017-EI-2011Class-Statewid'!G544</f>
        <v>66826.507146109303</v>
      </c>
      <c r="H13" s="104">
        <f>'EMFAC2017-EI-2011Class-Statewid'!H544</f>
        <v>2219306.5361271701</v>
      </c>
    </row>
    <row r="14" spans="1:8">
      <c r="A14" s="104" t="str">
        <f>'EMFAC2017-EI-2011Class-Statewid'!A545</f>
        <v>Statewide</v>
      </c>
      <c r="B14" s="104">
        <f>'EMFAC2017-EI-2011Class-Statewid'!B545</f>
        <v>2027</v>
      </c>
      <c r="C14" s="104" t="str">
        <f>'EMFAC2017-EI-2011Class-Statewid'!C545</f>
        <v>LHD2</v>
      </c>
      <c r="D14" s="104" t="str">
        <f>'EMFAC2017-EI-2011Class-Statewid'!D545</f>
        <v>Aggregated</v>
      </c>
      <c r="E14" s="104" t="str">
        <f>'EMFAC2017-EI-2011Class-Statewid'!E545</f>
        <v>Aggregated</v>
      </c>
      <c r="F14" s="104" t="str">
        <f>'EMFAC2017-EI-2011Class-Statewid'!F545</f>
        <v>DSL</v>
      </c>
      <c r="G14" s="104">
        <f>'EMFAC2017-EI-2011Class-Statewid'!G545</f>
        <v>153529.55692339799</v>
      </c>
      <c r="H14" s="104">
        <f>'EMFAC2017-EI-2011Class-Statewid'!H545</f>
        <v>5311594.3632826796</v>
      </c>
    </row>
    <row r="15" spans="1:8">
      <c r="A15" s="104" t="str">
        <f>'EMFAC2017-EI-2011Class-Statewid'!A546</f>
        <v>Statewide</v>
      </c>
      <c r="B15" s="104">
        <f>'EMFAC2017-EI-2011Class-Statewid'!B546</f>
        <v>2027</v>
      </c>
      <c r="C15" s="104" t="str">
        <f>'EMFAC2017-EI-2011Class-Statewid'!C546</f>
        <v>MCY</v>
      </c>
      <c r="D15" s="104" t="str">
        <f>'EMFAC2017-EI-2011Class-Statewid'!D546</f>
        <v>Aggregated</v>
      </c>
      <c r="E15" s="104" t="str">
        <f>'EMFAC2017-EI-2011Class-Statewid'!E546</f>
        <v>Aggregated</v>
      </c>
      <c r="F15" s="104" t="str">
        <f>'EMFAC2017-EI-2011Class-Statewid'!F546</f>
        <v>GAS</v>
      </c>
      <c r="G15" s="104">
        <f>'EMFAC2017-EI-2011Class-Statewid'!G546</f>
        <v>858826.62103614199</v>
      </c>
      <c r="H15" s="104">
        <f>'EMFAC2017-EI-2011Class-Statewid'!H546</f>
        <v>5963474.2755799899</v>
      </c>
    </row>
    <row r="16" spans="1:8">
      <c r="A16" s="104" t="str">
        <f>'EMFAC2017-EI-2011Class-Statewid'!A547</f>
        <v>Statewide</v>
      </c>
      <c r="B16" s="104">
        <f>'EMFAC2017-EI-2011Class-Statewid'!B547</f>
        <v>2027</v>
      </c>
      <c r="C16" s="104" t="str">
        <f>'EMFAC2017-EI-2011Class-Statewid'!C547</f>
        <v>MDV</v>
      </c>
      <c r="D16" s="104" t="str">
        <f>'EMFAC2017-EI-2011Class-Statewid'!D547</f>
        <v>Aggregated</v>
      </c>
      <c r="E16" s="104" t="str">
        <f>'EMFAC2017-EI-2011Class-Statewid'!E547</f>
        <v>Aggregated</v>
      </c>
      <c r="F16" s="104" t="str">
        <f>'EMFAC2017-EI-2011Class-Statewid'!F547</f>
        <v>GAS</v>
      </c>
      <c r="G16" s="104">
        <f>'EMFAC2017-EI-2011Class-Statewid'!G547</f>
        <v>4060365.7938456</v>
      </c>
      <c r="H16" s="104">
        <f>'EMFAC2017-EI-2011Class-Statewid'!H547</f>
        <v>133103882.948928</v>
      </c>
    </row>
    <row r="17" spans="1:8">
      <c r="A17" s="104" t="str">
        <f>'EMFAC2017-EI-2011Class-Statewid'!A548</f>
        <v>Statewide</v>
      </c>
      <c r="B17" s="104">
        <f>'EMFAC2017-EI-2011Class-Statewid'!B548</f>
        <v>2027</v>
      </c>
      <c r="C17" s="104" t="str">
        <f>'EMFAC2017-EI-2011Class-Statewid'!C548</f>
        <v>MDV</v>
      </c>
      <c r="D17" s="104" t="str">
        <f>'EMFAC2017-EI-2011Class-Statewid'!D548</f>
        <v>Aggregated</v>
      </c>
      <c r="E17" s="104" t="str">
        <f>'EMFAC2017-EI-2011Class-Statewid'!E548</f>
        <v>Aggregated</v>
      </c>
      <c r="F17" s="104" t="str">
        <f>'EMFAC2017-EI-2011Class-Statewid'!F548</f>
        <v>DSL</v>
      </c>
      <c r="G17" s="104">
        <f>'EMFAC2017-EI-2011Class-Statewid'!G548</f>
        <v>116505.65195852199</v>
      </c>
      <c r="H17" s="104">
        <f>'EMFAC2017-EI-2011Class-Statewid'!H548</f>
        <v>4191657.01352617</v>
      </c>
    </row>
    <row r="18" spans="1:8">
      <c r="A18" s="104" t="str">
        <f>'EMFAC2017-EI-2011Class-Statewid'!A549</f>
        <v>Statewide</v>
      </c>
      <c r="B18" s="104">
        <f>'EMFAC2017-EI-2011Class-Statewid'!B549</f>
        <v>2027</v>
      </c>
      <c r="C18" s="104" t="str">
        <f>'EMFAC2017-EI-2011Class-Statewid'!C549</f>
        <v>MDV</v>
      </c>
      <c r="D18" s="104" t="str">
        <f>'EMFAC2017-EI-2011Class-Statewid'!D549</f>
        <v>Aggregated</v>
      </c>
      <c r="E18" s="104" t="str">
        <f>'EMFAC2017-EI-2011Class-Statewid'!E549</f>
        <v>Aggregated</v>
      </c>
      <c r="F18" s="104" t="str">
        <f>'EMFAC2017-EI-2011Class-Statewid'!F549</f>
        <v>ELEC</v>
      </c>
      <c r="G18" s="104">
        <f>'EMFAC2017-EI-2011Class-Statewid'!G549</f>
        <v>84112.446131707402</v>
      </c>
      <c r="H18" s="104">
        <f>'EMFAC2017-EI-2011Class-Statewid'!H549</f>
        <v>2531763.7008177401</v>
      </c>
    </row>
    <row r="19" spans="1:8">
      <c r="A19" s="104" t="str">
        <f>'EMFAC2017-EI-2011Class-Statewid'!A550</f>
        <v>Statewide</v>
      </c>
      <c r="B19" s="104">
        <f>'EMFAC2017-EI-2011Class-Statewid'!B550</f>
        <v>2027</v>
      </c>
      <c r="C19" s="104" t="str">
        <f>'EMFAC2017-EI-2011Class-Statewid'!C550</f>
        <v>MH</v>
      </c>
      <c r="D19" s="104" t="str">
        <f>'EMFAC2017-EI-2011Class-Statewid'!D550</f>
        <v>Aggregated</v>
      </c>
      <c r="E19" s="104" t="str">
        <f>'EMFAC2017-EI-2011Class-Statewid'!E550</f>
        <v>Aggregated</v>
      </c>
      <c r="F19" s="104" t="str">
        <f>'EMFAC2017-EI-2011Class-Statewid'!F550</f>
        <v>GAS</v>
      </c>
      <c r="G19" s="104">
        <f>'EMFAC2017-EI-2011Class-Statewid'!G550</f>
        <v>81462.549381287696</v>
      </c>
      <c r="H19" s="104">
        <f>'EMFAC2017-EI-2011Class-Statewid'!H550</f>
        <v>741713.06618995196</v>
      </c>
    </row>
    <row r="20" spans="1:8">
      <c r="A20" s="104" t="str">
        <f>'EMFAC2017-EI-2011Class-Statewid'!A551</f>
        <v>Statewide</v>
      </c>
      <c r="B20" s="104">
        <f>'EMFAC2017-EI-2011Class-Statewid'!B551</f>
        <v>2027</v>
      </c>
      <c r="C20" s="104" t="str">
        <f>'EMFAC2017-EI-2011Class-Statewid'!C551</f>
        <v>MH</v>
      </c>
      <c r="D20" s="104" t="str">
        <f>'EMFAC2017-EI-2011Class-Statewid'!D551</f>
        <v>Aggregated</v>
      </c>
      <c r="E20" s="104" t="str">
        <f>'EMFAC2017-EI-2011Class-Statewid'!E551</f>
        <v>Aggregated</v>
      </c>
      <c r="F20" s="104" t="str">
        <f>'EMFAC2017-EI-2011Class-Statewid'!F551</f>
        <v>DSL</v>
      </c>
      <c r="G20" s="104">
        <f>'EMFAC2017-EI-2011Class-Statewid'!G551</f>
        <v>36910.388634001203</v>
      </c>
      <c r="H20" s="104">
        <f>'EMFAC2017-EI-2011Class-Statewid'!H551</f>
        <v>317421.39046159002</v>
      </c>
    </row>
    <row r="21" spans="1:8">
      <c r="A21" s="104" t="str">
        <f>'EMFAC2017-EI-2011Class-Statewid'!A552</f>
        <v>Statewide</v>
      </c>
      <c r="B21" s="104">
        <f>'EMFAC2017-EI-2011Class-Statewid'!B552</f>
        <v>2027</v>
      </c>
      <c r="C21" s="104" t="str">
        <f>'EMFAC2017-EI-2011Class-Statewid'!C552</f>
        <v>Motor Coach</v>
      </c>
      <c r="D21" s="104" t="str">
        <f>'EMFAC2017-EI-2011Class-Statewid'!D552</f>
        <v>Aggregated</v>
      </c>
      <c r="E21" s="104" t="str">
        <f>'EMFAC2017-EI-2011Class-Statewid'!E552</f>
        <v>Aggregated</v>
      </c>
      <c r="F21" s="104" t="str">
        <f>'EMFAC2017-EI-2011Class-Statewid'!F552</f>
        <v>DSL</v>
      </c>
      <c r="G21" s="104">
        <f>'EMFAC2017-EI-2011Class-Statewid'!G552</f>
        <v>2611.48346866672</v>
      </c>
      <c r="H21" s="104">
        <f>'EMFAC2017-EI-2011Class-Statewid'!H552</f>
        <v>324367.14071171702</v>
      </c>
    </row>
    <row r="22" spans="1:8">
      <c r="A22" s="104" t="str">
        <f>'EMFAC2017-EI-2011Class-Statewid'!A553</f>
        <v>Statewide</v>
      </c>
      <c r="B22" s="104">
        <f>'EMFAC2017-EI-2011Class-Statewid'!B553</f>
        <v>2027</v>
      </c>
      <c r="C22" s="104" t="str">
        <f>'EMFAC2017-EI-2011Class-Statewid'!C553</f>
        <v>OBUS</v>
      </c>
      <c r="D22" s="104" t="str">
        <f>'EMFAC2017-EI-2011Class-Statewid'!D553</f>
        <v>Aggregated</v>
      </c>
      <c r="E22" s="104" t="str">
        <f>'EMFAC2017-EI-2011Class-Statewid'!E553</f>
        <v>Aggregated</v>
      </c>
      <c r="F22" s="104" t="str">
        <f>'EMFAC2017-EI-2011Class-Statewid'!F553</f>
        <v>GAS</v>
      </c>
      <c r="G22" s="104">
        <f>'EMFAC2017-EI-2011Class-Statewid'!G553</f>
        <v>13428.600581274901</v>
      </c>
      <c r="H22" s="104">
        <f>'EMFAC2017-EI-2011Class-Statewid'!H553</f>
        <v>579950.36720060697</v>
      </c>
    </row>
    <row r="23" spans="1:8">
      <c r="A23" s="104" t="str">
        <f>'EMFAC2017-EI-2011Class-Statewid'!A554</f>
        <v>Statewide</v>
      </c>
      <c r="B23" s="104">
        <f>'EMFAC2017-EI-2011Class-Statewid'!B554</f>
        <v>2027</v>
      </c>
      <c r="C23" s="104" t="str">
        <f>'EMFAC2017-EI-2011Class-Statewid'!C554</f>
        <v>PTO</v>
      </c>
      <c r="D23" s="104" t="str">
        <f>'EMFAC2017-EI-2011Class-Statewid'!D554</f>
        <v>Aggregated</v>
      </c>
      <c r="E23" s="104" t="str">
        <f>'EMFAC2017-EI-2011Class-Statewid'!E554</f>
        <v>Aggregated</v>
      </c>
      <c r="F23" s="104" t="str">
        <f>'EMFAC2017-EI-2011Class-Statewid'!F554</f>
        <v>DSL</v>
      </c>
      <c r="G23" s="104">
        <f>'EMFAC2017-EI-2011Class-Statewid'!G554</f>
        <v>0</v>
      </c>
      <c r="H23" s="104">
        <f>'EMFAC2017-EI-2011Class-Statewid'!H554</f>
        <v>484231.17421116697</v>
      </c>
    </row>
    <row r="24" spans="1:8">
      <c r="A24" s="104" t="str">
        <f>'EMFAC2017-EI-2011Class-Statewid'!A555</f>
        <v>Statewide</v>
      </c>
      <c r="B24" s="104">
        <f>'EMFAC2017-EI-2011Class-Statewid'!B555</f>
        <v>2027</v>
      </c>
      <c r="C24" s="104" t="str">
        <f>'EMFAC2017-EI-2011Class-Statewid'!C555</f>
        <v>SBUS</v>
      </c>
      <c r="D24" s="104" t="str">
        <f>'EMFAC2017-EI-2011Class-Statewid'!D555</f>
        <v>Aggregated</v>
      </c>
      <c r="E24" s="104" t="str">
        <f>'EMFAC2017-EI-2011Class-Statewid'!E555</f>
        <v>Aggregated</v>
      </c>
      <c r="F24" s="104" t="str">
        <f>'EMFAC2017-EI-2011Class-Statewid'!F555</f>
        <v>GAS</v>
      </c>
      <c r="G24" s="104">
        <f>'EMFAC2017-EI-2011Class-Statewid'!G555</f>
        <v>6578.5172131156696</v>
      </c>
      <c r="H24" s="104">
        <f>'EMFAC2017-EI-2011Class-Statewid'!H555</f>
        <v>292697.00841930899</v>
      </c>
    </row>
    <row r="25" spans="1:8">
      <c r="A25" s="104" t="str">
        <f>'EMFAC2017-EI-2011Class-Statewid'!A556</f>
        <v>Statewide</v>
      </c>
      <c r="B25" s="104">
        <f>'EMFAC2017-EI-2011Class-Statewid'!B556</f>
        <v>2027</v>
      </c>
      <c r="C25" s="104" t="str">
        <f>'EMFAC2017-EI-2011Class-Statewid'!C556</f>
        <v>SBUS</v>
      </c>
      <c r="D25" s="104" t="str">
        <f>'EMFAC2017-EI-2011Class-Statewid'!D556</f>
        <v>Aggregated</v>
      </c>
      <c r="E25" s="104" t="str">
        <f>'EMFAC2017-EI-2011Class-Statewid'!E556</f>
        <v>Aggregated</v>
      </c>
      <c r="F25" s="104" t="str">
        <f>'EMFAC2017-EI-2011Class-Statewid'!F556</f>
        <v>DSL</v>
      </c>
      <c r="G25" s="104">
        <f>'EMFAC2017-EI-2011Class-Statewid'!G556</f>
        <v>24419.339467633501</v>
      </c>
      <c r="H25" s="104">
        <f>'EMFAC2017-EI-2011Class-Statewid'!H556</f>
        <v>767341.35900925996</v>
      </c>
    </row>
    <row r="26" spans="1:8">
      <c r="A26" s="104" t="str">
        <f>'EMFAC2017-EI-2011Class-Statewid'!A557</f>
        <v>Statewide</v>
      </c>
      <c r="B26" s="104">
        <f>'EMFAC2017-EI-2011Class-Statewid'!B557</f>
        <v>2027</v>
      </c>
      <c r="C26" s="104" t="str">
        <f>'EMFAC2017-EI-2011Class-Statewid'!C557</f>
        <v>T6 Ag</v>
      </c>
      <c r="D26" s="104" t="str">
        <f>'EMFAC2017-EI-2011Class-Statewid'!D557</f>
        <v>Aggregated</v>
      </c>
      <c r="E26" s="104" t="str">
        <f>'EMFAC2017-EI-2011Class-Statewid'!E557</f>
        <v>Aggregated</v>
      </c>
      <c r="F26" s="104" t="str">
        <f>'EMFAC2017-EI-2011Class-Statewid'!F557</f>
        <v>DSL</v>
      </c>
      <c r="G26" s="104">
        <f>'EMFAC2017-EI-2011Class-Statewid'!G557</f>
        <v>1114.88930221282</v>
      </c>
      <c r="H26" s="104">
        <f>'EMFAC2017-EI-2011Class-Statewid'!H557</f>
        <v>8381.1561766137893</v>
      </c>
    </row>
    <row r="27" spans="1:8">
      <c r="A27" s="104" t="str">
        <f>'EMFAC2017-EI-2011Class-Statewid'!A558</f>
        <v>Statewide</v>
      </c>
      <c r="B27" s="104">
        <f>'EMFAC2017-EI-2011Class-Statewid'!B558</f>
        <v>2027</v>
      </c>
      <c r="C27" s="104" t="str">
        <f>'EMFAC2017-EI-2011Class-Statewid'!C558</f>
        <v>T6 CAIRP heavy</v>
      </c>
      <c r="D27" s="104" t="str">
        <f>'EMFAC2017-EI-2011Class-Statewid'!D558</f>
        <v>Aggregated</v>
      </c>
      <c r="E27" s="104" t="str">
        <f>'EMFAC2017-EI-2011Class-Statewid'!E558</f>
        <v>Aggregated</v>
      </c>
      <c r="F27" s="104" t="str">
        <f>'EMFAC2017-EI-2011Class-Statewid'!F558</f>
        <v>DSL</v>
      </c>
      <c r="G27" s="104">
        <f>'EMFAC2017-EI-2011Class-Statewid'!G558</f>
        <v>2698.7046377541701</v>
      </c>
      <c r="H27" s="104">
        <f>'EMFAC2017-EI-2011Class-Statewid'!H558</f>
        <v>493414.60060439497</v>
      </c>
    </row>
    <row r="28" spans="1:8">
      <c r="A28" s="104" t="str">
        <f>'EMFAC2017-EI-2011Class-Statewid'!A559</f>
        <v>Statewide</v>
      </c>
      <c r="B28" s="104">
        <f>'EMFAC2017-EI-2011Class-Statewid'!B559</f>
        <v>2027</v>
      </c>
      <c r="C28" s="104" t="str">
        <f>'EMFAC2017-EI-2011Class-Statewid'!C559</f>
        <v>T6 CAIRP small</v>
      </c>
      <c r="D28" s="104" t="str">
        <f>'EMFAC2017-EI-2011Class-Statewid'!D559</f>
        <v>Aggregated</v>
      </c>
      <c r="E28" s="104" t="str">
        <f>'EMFAC2017-EI-2011Class-Statewid'!E559</f>
        <v>Aggregated</v>
      </c>
      <c r="F28" s="104" t="str">
        <f>'EMFAC2017-EI-2011Class-Statewid'!F559</f>
        <v>DSL</v>
      </c>
      <c r="G28" s="104">
        <f>'EMFAC2017-EI-2011Class-Statewid'!G559</f>
        <v>1435.9065124606</v>
      </c>
      <c r="H28" s="104">
        <f>'EMFAC2017-EI-2011Class-Statewid'!H559</f>
        <v>68422.270460776999</v>
      </c>
    </row>
    <row r="29" spans="1:8">
      <c r="A29" s="104" t="str">
        <f>'EMFAC2017-EI-2011Class-Statewid'!A560</f>
        <v>Statewide</v>
      </c>
      <c r="B29" s="104">
        <f>'EMFAC2017-EI-2011Class-Statewid'!B560</f>
        <v>2027</v>
      </c>
      <c r="C29" s="104" t="str">
        <f>'EMFAC2017-EI-2011Class-Statewid'!C560</f>
        <v>T6 instate construction heavy</v>
      </c>
      <c r="D29" s="104" t="str">
        <f>'EMFAC2017-EI-2011Class-Statewid'!D560</f>
        <v>Aggregated</v>
      </c>
      <c r="E29" s="104" t="str">
        <f>'EMFAC2017-EI-2011Class-Statewid'!E560</f>
        <v>Aggregated</v>
      </c>
      <c r="F29" s="104" t="str">
        <f>'EMFAC2017-EI-2011Class-Statewid'!F560</f>
        <v>DSL</v>
      </c>
      <c r="G29" s="104">
        <f>'EMFAC2017-EI-2011Class-Statewid'!G560</f>
        <v>14043.852851170301</v>
      </c>
      <c r="H29" s="104">
        <f>'EMFAC2017-EI-2011Class-Statewid'!H560</f>
        <v>862207.58571954002</v>
      </c>
    </row>
    <row r="30" spans="1:8">
      <c r="A30" s="104" t="str">
        <f>'EMFAC2017-EI-2011Class-Statewid'!A561</f>
        <v>Statewide</v>
      </c>
      <c r="B30" s="104">
        <f>'EMFAC2017-EI-2011Class-Statewid'!B561</f>
        <v>2027</v>
      </c>
      <c r="C30" s="104" t="str">
        <f>'EMFAC2017-EI-2011Class-Statewid'!C561</f>
        <v>T6 instate construction small</v>
      </c>
      <c r="D30" s="104" t="str">
        <f>'EMFAC2017-EI-2011Class-Statewid'!D561</f>
        <v>Aggregated</v>
      </c>
      <c r="E30" s="104" t="str">
        <f>'EMFAC2017-EI-2011Class-Statewid'!E561</f>
        <v>Aggregated</v>
      </c>
      <c r="F30" s="104" t="str">
        <f>'EMFAC2017-EI-2011Class-Statewid'!F561</f>
        <v>DSL</v>
      </c>
      <c r="G30" s="104">
        <f>'EMFAC2017-EI-2011Class-Statewid'!G561</f>
        <v>43810.325455054401</v>
      </c>
      <c r="H30" s="104">
        <f>'EMFAC2017-EI-2011Class-Statewid'!H561</f>
        <v>2255082.4586204202</v>
      </c>
    </row>
    <row r="31" spans="1:8">
      <c r="A31" s="104" t="str">
        <f>'EMFAC2017-EI-2011Class-Statewid'!A562</f>
        <v>Statewide</v>
      </c>
      <c r="B31" s="104">
        <f>'EMFAC2017-EI-2011Class-Statewid'!B562</f>
        <v>2027</v>
      </c>
      <c r="C31" s="104" t="str">
        <f>'EMFAC2017-EI-2011Class-Statewid'!C562</f>
        <v>T6 instate heavy</v>
      </c>
      <c r="D31" s="104" t="str">
        <f>'EMFAC2017-EI-2011Class-Statewid'!D562</f>
        <v>Aggregated</v>
      </c>
      <c r="E31" s="104" t="str">
        <f>'EMFAC2017-EI-2011Class-Statewid'!E562</f>
        <v>Aggregated</v>
      </c>
      <c r="F31" s="104" t="str">
        <f>'EMFAC2017-EI-2011Class-Statewid'!F562</f>
        <v>DSL</v>
      </c>
      <c r="G31" s="104">
        <f>'EMFAC2017-EI-2011Class-Statewid'!G562</f>
        <v>57527.071826977102</v>
      </c>
      <c r="H31" s="104">
        <f>'EMFAC2017-EI-2011Class-Statewid'!H562</f>
        <v>6714133.8981446996</v>
      </c>
    </row>
    <row r="32" spans="1:8">
      <c r="A32" s="104" t="str">
        <f>'EMFAC2017-EI-2011Class-Statewid'!A563</f>
        <v>Statewide</v>
      </c>
      <c r="B32" s="104">
        <f>'EMFAC2017-EI-2011Class-Statewid'!B563</f>
        <v>2027</v>
      </c>
      <c r="C32" s="104" t="str">
        <f>'EMFAC2017-EI-2011Class-Statewid'!C563</f>
        <v>T6 instate small</v>
      </c>
      <c r="D32" s="104" t="str">
        <f>'EMFAC2017-EI-2011Class-Statewid'!D563</f>
        <v>Aggregated</v>
      </c>
      <c r="E32" s="104" t="str">
        <f>'EMFAC2017-EI-2011Class-Statewid'!E563</f>
        <v>Aggregated</v>
      </c>
      <c r="F32" s="104" t="str">
        <f>'EMFAC2017-EI-2011Class-Statewid'!F563</f>
        <v>DSL</v>
      </c>
      <c r="G32" s="104">
        <f>'EMFAC2017-EI-2011Class-Statewid'!G563</f>
        <v>181848.349758606</v>
      </c>
      <c r="H32" s="104">
        <f>'EMFAC2017-EI-2011Class-Statewid'!H563</f>
        <v>8687608.3880624995</v>
      </c>
    </row>
    <row r="33" spans="1:8">
      <c r="A33" s="104" t="str">
        <f>'EMFAC2017-EI-2011Class-Statewid'!A564</f>
        <v>Statewide</v>
      </c>
      <c r="B33" s="104">
        <f>'EMFAC2017-EI-2011Class-Statewid'!B564</f>
        <v>2027</v>
      </c>
      <c r="C33" s="104" t="str">
        <f>'EMFAC2017-EI-2011Class-Statewid'!C564</f>
        <v>T6 OOS heavy</v>
      </c>
      <c r="D33" s="104" t="str">
        <f>'EMFAC2017-EI-2011Class-Statewid'!D564</f>
        <v>Aggregated</v>
      </c>
      <c r="E33" s="104" t="str">
        <f>'EMFAC2017-EI-2011Class-Statewid'!E564</f>
        <v>Aggregated</v>
      </c>
      <c r="F33" s="104" t="str">
        <f>'EMFAC2017-EI-2011Class-Statewid'!F564</f>
        <v>DSL</v>
      </c>
      <c r="G33" s="104">
        <f>'EMFAC2017-EI-2011Class-Statewid'!G564</f>
        <v>1548.40797182041</v>
      </c>
      <c r="H33" s="104">
        <f>'EMFAC2017-EI-2011Class-Statewid'!H564</f>
        <v>283095.44951236102</v>
      </c>
    </row>
    <row r="34" spans="1:8">
      <c r="A34" s="104" t="str">
        <f>'EMFAC2017-EI-2011Class-Statewid'!A565</f>
        <v>Statewide</v>
      </c>
      <c r="B34" s="104">
        <f>'EMFAC2017-EI-2011Class-Statewid'!B565</f>
        <v>2027</v>
      </c>
      <c r="C34" s="104" t="str">
        <f>'EMFAC2017-EI-2011Class-Statewid'!C565</f>
        <v>T6 OOS small</v>
      </c>
      <c r="D34" s="104" t="str">
        <f>'EMFAC2017-EI-2011Class-Statewid'!D565</f>
        <v>Aggregated</v>
      </c>
      <c r="E34" s="104" t="str">
        <f>'EMFAC2017-EI-2011Class-Statewid'!E565</f>
        <v>Aggregated</v>
      </c>
      <c r="F34" s="104" t="str">
        <f>'EMFAC2017-EI-2011Class-Statewid'!F565</f>
        <v>DSL</v>
      </c>
      <c r="G34" s="104">
        <f>'EMFAC2017-EI-2011Class-Statewid'!G565</f>
        <v>830.73818195696401</v>
      </c>
      <c r="H34" s="104">
        <f>'EMFAC2017-EI-2011Class-Statewid'!H565</f>
        <v>39339.757833028503</v>
      </c>
    </row>
    <row r="35" spans="1:8">
      <c r="A35" s="104" t="str">
        <f>'EMFAC2017-EI-2011Class-Statewid'!A566</f>
        <v>Statewide</v>
      </c>
      <c r="B35" s="104">
        <f>'EMFAC2017-EI-2011Class-Statewid'!B566</f>
        <v>2027</v>
      </c>
      <c r="C35" s="104" t="str">
        <f>'EMFAC2017-EI-2011Class-Statewid'!C566</f>
        <v>T6 Public</v>
      </c>
      <c r="D35" s="104" t="str">
        <f>'EMFAC2017-EI-2011Class-Statewid'!D566</f>
        <v>Aggregated</v>
      </c>
      <c r="E35" s="104" t="str">
        <f>'EMFAC2017-EI-2011Class-Statewid'!E566</f>
        <v>Aggregated</v>
      </c>
      <c r="F35" s="104" t="str">
        <f>'EMFAC2017-EI-2011Class-Statewid'!F566</f>
        <v>DSL</v>
      </c>
      <c r="G35" s="104">
        <f>'EMFAC2017-EI-2011Class-Statewid'!G566</f>
        <v>27116.556173660199</v>
      </c>
      <c r="H35" s="104">
        <f>'EMFAC2017-EI-2011Class-Statewid'!H566</f>
        <v>426446.26366224798</v>
      </c>
    </row>
    <row r="36" spans="1:8">
      <c r="A36" s="104" t="str">
        <f>'EMFAC2017-EI-2011Class-Statewid'!A567</f>
        <v>Statewide</v>
      </c>
      <c r="B36" s="104">
        <f>'EMFAC2017-EI-2011Class-Statewid'!B567</f>
        <v>2027</v>
      </c>
      <c r="C36" s="104" t="str">
        <f>'EMFAC2017-EI-2011Class-Statewid'!C567</f>
        <v>T6 utility</v>
      </c>
      <c r="D36" s="104" t="str">
        <f>'EMFAC2017-EI-2011Class-Statewid'!D567</f>
        <v>Aggregated</v>
      </c>
      <c r="E36" s="104" t="str">
        <f>'EMFAC2017-EI-2011Class-Statewid'!E567</f>
        <v>Aggregated</v>
      </c>
      <c r="F36" s="104" t="str">
        <f>'EMFAC2017-EI-2011Class-Statewid'!F567</f>
        <v>DSL</v>
      </c>
      <c r="G36" s="104">
        <f>'EMFAC2017-EI-2011Class-Statewid'!G567</f>
        <v>4248.4413714955999</v>
      </c>
      <c r="H36" s="104">
        <f>'EMFAC2017-EI-2011Class-Statewid'!H567</f>
        <v>70500.715256064097</v>
      </c>
    </row>
    <row r="37" spans="1:8">
      <c r="A37" s="104" t="str">
        <f>'EMFAC2017-EI-2011Class-Statewid'!A568</f>
        <v>Statewide</v>
      </c>
      <c r="B37" s="104">
        <f>'EMFAC2017-EI-2011Class-Statewid'!B568</f>
        <v>2027</v>
      </c>
      <c r="C37" s="104" t="str">
        <f>'EMFAC2017-EI-2011Class-Statewid'!C568</f>
        <v>T6TS</v>
      </c>
      <c r="D37" s="104" t="str">
        <f>'EMFAC2017-EI-2011Class-Statewid'!D568</f>
        <v>Aggregated</v>
      </c>
      <c r="E37" s="104" t="str">
        <f>'EMFAC2017-EI-2011Class-Statewid'!E568</f>
        <v>Aggregated</v>
      </c>
      <c r="F37" s="104" t="str">
        <f>'EMFAC2017-EI-2011Class-Statewid'!F568</f>
        <v>GAS</v>
      </c>
      <c r="G37" s="104">
        <f>'EMFAC2017-EI-2011Class-Statewid'!G568</f>
        <v>51463.122571034801</v>
      </c>
      <c r="H37" s="104">
        <f>'EMFAC2017-EI-2011Class-Statewid'!H568</f>
        <v>2765812.5272506801</v>
      </c>
    </row>
    <row r="38" spans="1:8">
      <c r="A38" s="104" t="str">
        <f>'EMFAC2017-EI-2011Class-Statewid'!A569</f>
        <v>Statewide</v>
      </c>
      <c r="B38" s="104">
        <f>'EMFAC2017-EI-2011Class-Statewid'!B569</f>
        <v>2027</v>
      </c>
      <c r="C38" s="104" t="str">
        <f>'EMFAC2017-EI-2011Class-Statewid'!C569</f>
        <v>T7 Ag</v>
      </c>
      <c r="D38" s="104" t="str">
        <f>'EMFAC2017-EI-2011Class-Statewid'!D569</f>
        <v>Aggregated</v>
      </c>
      <c r="E38" s="104" t="str">
        <f>'EMFAC2017-EI-2011Class-Statewid'!E569</f>
        <v>Aggregated</v>
      </c>
      <c r="F38" s="104" t="str">
        <f>'EMFAC2017-EI-2011Class-Statewid'!F569</f>
        <v>DSL</v>
      </c>
      <c r="G38" s="104">
        <f>'EMFAC2017-EI-2011Class-Statewid'!G569</f>
        <v>1364.28337452913</v>
      </c>
      <c r="H38" s="104">
        <f>'EMFAC2017-EI-2011Class-Statewid'!H569</f>
        <v>7976.22388002355</v>
      </c>
    </row>
    <row r="39" spans="1:8">
      <c r="A39" s="104" t="str">
        <f>'EMFAC2017-EI-2011Class-Statewid'!A570</f>
        <v>Statewide</v>
      </c>
      <c r="B39" s="104">
        <f>'EMFAC2017-EI-2011Class-Statewid'!B570</f>
        <v>2027</v>
      </c>
      <c r="C39" s="104" t="str">
        <f>'EMFAC2017-EI-2011Class-Statewid'!C570</f>
        <v>T7 CAIRP</v>
      </c>
      <c r="D39" s="104" t="str">
        <f>'EMFAC2017-EI-2011Class-Statewid'!D570</f>
        <v>Aggregated</v>
      </c>
      <c r="E39" s="104" t="str">
        <f>'EMFAC2017-EI-2011Class-Statewid'!E570</f>
        <v>Aggregated</v>
      </c>
      <c r="F39" s="104" t="str">
        <f>'EMFAC2017-EI-2011Class-Statewid'!F570</f>
        <v>DSL</v>
      </c>
      <c r="G39" s="104">
        <f>'EMFAC2017-EI-2011Class-Statewid'!G570</f>
        <v>51565.897994616302</v>
      </c>
      <c r="H39" s="104">
        <f>'EMFAC2017-EI-2011Class-Statewid'!H570</f>
        <v>9786540.7336305901</v>
      </c>
    </row>
    <row r="40" spans="1:8">
      <c r="A40" s="104" t="str">
        <f>'EMFAC2017-EI-2011Class-Statewid'!A571</f>
        <v>Statewide</v>
      </c>
      <c r="B40" s="104">
        <f>'EMFAC2017-EI-2011Class-Statewid'!B571</f>
        <v>2027</v>
      </c>
      <c r="C40" s="104" t="str">
        <f>'EMFAC2017-EI-2011Class-Statewid'!C571</f>
        <v>T7 CAIRP construction</v>
      </c>
      <c r="D40" s="104" t="str">
        <f>'EMFAC2017-EI-2011Class-Statewid'!D571</f>
        <v>Aggregated</v>
      </c>
      <c r="E40" s="104" t="str">
        <f>'EMFAC2017-EI-2011Class-Statewid'!E571</f>
        <v>Aggregated</v>
      </c>
      <c r="F40" s="104" t="str">
        <f>'EMFAC2017-EI-2011Class-Statewid'!F571</f>
        <v>DSL</v>
      </c>
      <c r="G40" s="104">
        <f>'EMFAC2017-EI-2011Class-Statewid'!G571</f>
        <v>3378.3433693884299</v>
      </c>
      <c r="H40" s="104">
        <f>'EMFAC2017-EI-2011Class-Statewid'!H571</f>
        <v>619331.19861338497</v>
      </c>
    </row>
    <row r="41" spans="1:8">
      <c r="A41" s="104" t="str">
        <f>'EMFAC2017-EI-2011Class-Statewid'!A572</f>
        <v>Statewide</v>
      </c>
      <c r="B41" s="104">
        <f>'EMFAC2017-EI-2011Class-Statewid'!B572</f>
        <v>2027</v>
      </c>
      <c r="C41" s="104" t="str">
        <f>'EMFAC2017-EI-2011Class-Statewid'!C572</f>
        <v>T7 NNOOS</v>
      </c>
      <c r="D41" s="104" t="str">
        <f>'EMFAC2017-EI-2011Class-Statewid'!D572</f>
        <v>Aggregated</v>
      </c>
      <c r="E41" s="104" t="str">
        <f>'EMFAC2017-EI-2011Class-Statewid'!E572</f>
        <v>Aggregated</v>
      </c>
      <c r="F41" s="104" t="str">
        <f>'EMFAC2017-EI-2011Class-Statewid'!F572</f>
        <v>DSL</v>
      </c>
      <c r="G41" s="104">
        <f>'EMFAC2017-EI-2011Class-Statewid'!G572</f>
        <v>64450.467329256899</v>
      </c>
      <c r="H41" s="104">
        <f>'EMFAC2017-EI-2011Class-Statewid'!H572</f>
        <v>11931290.693044599</v>
      </c>
    </row>
    <row r="42" spans="1:8">
      <c r="A42" s="104" t="str">
        <f>'EMFAC2017-EI-2011Class-Statewid'!A573</f>
        <v>Statewide</v>
      </c>
      <c r="B42" s="104">
        <f>'EMFAC2017-EI-2011Class-Statewid'!B573</f>
        <v>2027</v>
      </c>
      <c r="C42" s="104" t="str">
        <f>'EMFAC2017-EI-2011Class-Statewid'!C573</f>
        <v>T7 NOOS</v>
      </c>
      <c r="D42" s="104" t="str">
        <f>'EMFAC2017-EI-2011Class-Statewid'!D573</f>
        <v>Aggregated</v>
      </c>
      <c r="E42" s="104" t="str">
        <f>'EMFAC2017-EI-2011Class-Statewid'!E573</f>
        <v>Aggregated</v>
      </c>
      <c r="F42" s="104" t="str">
        <f>'EMFAC2017-EI-2011Class-Statewid'!F573</f>
        <v>DSL</v>
      </c>
      <c r="G42" s="104">
        <f>'EMFAC2017-EI-2011Class-Statewid'!G573</f>
        <v>20585.478381357199</v>
      </c>
      <c r="H42" s="104">
        <f>'EMFAC2017-EI-2011Class-Statewid'!H573</f>
        <v>3844873.4855148899</v>
      </c>
    </row>
    <row r="43" spans="1:8">
      <c r="A43" s="104" t="str">
        <f>'EMFAC2017-EI-2011Class-Statewid'!A574</f>
        <v>Statewide</v>
      </c>
      <c r="B43" s="104">
        <f>'EMFAC2017-EI-2011Class-Statewid'!B574</f>
        <v>2027</v>
      </c>
      <c r="C43" s="104" t="str">
        <f>'EMFAC2017-EI-2011Class-Statewid'!C574</f>
        <v>T7 other port</v>
      </c>
      <c r="D43" s="104" t="str">
        <f>'EMFAC2017-EI-2011Class-Statewid'!D574</f>
        <v>Aggregated</v>
      </c>
      <c r="E43" s="104" t="str">
        <f>'EMFAC2017-EI-2011Class-Statewid'!E574</f>
        <v>Aggregated</v>
      </c>
      <c r="F43" s="104" t="str">
        <f>'EMFAC2017-EI-2011Class-Statewid'!F574</f>
        <v>DSL</v>
      </c>
      <c r="G43" s="104">
        <f>'EMFAC2017-EI-2011Class-Statewid'!G574</f>
        <v>1515.09326206425</v>
      </c>
      <c r="H43" s="104">
        <f>'EMFAC2017-EI-2011Class-Statewid'!H574</f>
        <v>303246.49470007</v>
      </c>
    </row>
    <row r="44" spans="1:8">
      <c r="A44" s="104" t="str">
        <f>'EMFAC2017-EI-2011Class-Statewid'!A575</f>
        <v>Statewide</v>
      </c>
      <c r="B44" s="104">
        <f>'EMFAC2017-EI-2011Class-Statewid'!B575</f>
        <v>2027</v>
      </c>
      <c r="C44" s="104" t="str">
        <f>'EMFAC2017-EI-2011Class-Statewid'!C575</f>
        <v>T7 POAK</v>
      </c>
      <c r="D44" s="104" t="str">
        <f>'EMFAC2017-EI-2011Class-Statewid'!D575</f>
        <v>Aggregated</v>
      </c>
      <c r="E44" s="104" t="str">
        <f>'EMFAC2017-EI-2011Class-Statewid'!E575</f>
        <v>Aggregated</v>
      </c>
      <c r="F44" s="104" t="str">
        <f>'EMFAC2017-EI-2011Class-Statewid'!F575</f>
        <v>DSL</v>
      </c>
      <c r="G44" s="104">
        <f>'EMFAC2017-EI-2011Class-Statewid'!G575</f>
        <v>5399.2581373804696</v>
      </c>
      <c r="H44" s="104">
        <f>'EMFAC2017-EI-2011Class-Statewid'!H575</f>
        <v>861718.28913807694</v>
      </c>
    </row>
    <row r="45" spans="1:8">
      <c r="A45" s="104" t="str">
        <f>'EMFAC2017-EI-2011Class-Statewid'!A576</f>
        <v>Statewide</v>
      </c>
      <c r="B45" s="104">
        <f>'EMFAC2017-EI-2011Class-Statewid'!B576</f>
        <v>2027</v>
      </c>
      <c r="C45" s="104" t="str">
        <f>'EMFAC2017-EI-2011Class-Statewid'!C576</f>
        <v>T7 POLA</v>
      </c>
      <c r="D45" s="104" t="str">
        <f>'EMFAC2017-EI-2011Class-Statewid'!D576</f>
        <v>Aggregated</v>
      </c>
      <c r="E45" s="104" t="str">
        <f>'EMFAC2017-EI-2011Class-Statewid'!E576</f>
        <v>Aggregated</v>
      </c>
      <c r="F45" s="104" t="str">
        <f>'EMFAC2017-EI-2011Class-Statewid'!F576</f>
        <v>DSL</v>
      </c>
      <c r="G45" s="104">
        <f>'EMFAC2017-EI-2011Class-Statewid'!G576</f>
        <v>18577.7579707611</v>
      </c>
      <c r="H45" s="104">
        <f>'EMFAC2017-EI-2011Class-Statewid'!H576</f>
        <v>2860900.7983754901</v>
      </c>
    </row>
    <row r="46" spans="1:8">
      <c r="A46" s="104" t="str">
        <f>'EMFAC2017-EI-2011Class-Statewid'!A577</f>
        <v>Statewide</v>
      </c>
      <c r="B46" s="104">
        <f>'EMFAC2017-EI-2011Class-Statewid'!B577</f>
        <v>2027</v>
      </c>
      <c r="C46" s="104" t="str">
        <f>'EMFAC2017-EI-2011Class-Statewid'!C577</f>
        <v>T7 Public</v>
      </c>
      <c r="D46" s="104" t="str">
        <f>'EMFAC2017-EI-2011Class-Statewid'!D577</f>
        <v>Aggregated</v>
      </c>
      <c r="E46" s="104" t="str">
        <f>'EMFAC2017-EI-2011Class-Statewid'!E577</f>
        <v>Aggregated</v>
      </c>
      <c r="F46" s="104" t="str">
        <f>'EMFAC2017-EI-2011Class-Statewid'!F577</f>
        <v>DSL</v>
      </c>
      <c r="G46" s="104">
        <f>'EMFAC2017-EI-2011Class-Statewid'!G577</f>
        <v>27012.332222620302</v>
      </c>
      <c r="H46" s="104">
        <f>'EMFAC2017-EI-2011Class-Statewid'!H577</f>
        <v>547215.55566915497</v>
      </c>
    </row>
    <row r="47" spans="1:8">
      <c r="A47" s="104" t="str">
        <f>'EMFAC2017-EI-2011Class-Statewid'!A578</f>
        <v>Statewide</v>
      </c>
      <c r="B47" s="104">
        <f>'EMFAC2017-EI-2011Class-Statewid'!B578</f>
        <v>2027</v>
      </c>
      <c r="C47" s="104" t="str">
        <f>'EMFAC2017-EI-2011Class-Statewid'!C578</f>
        <v>T7 Single</v>
      </c>
      <c r="D47" s="104" t="str">
        <f>'EMFAC2017-EI-2011Class-Statewid'!D578</f>
        <v>Aggregated</v>
      </c>
      <c r="E47" s="104" t="str">
        <f>'EMFAC2017-EI-2011Class-Statewid'!E578</f>
        <v>Aggregated</v>
      </c>
      <c r="F47" s="104" t="str">
        <f>'EMFAC2017-EI-2011Class-Statewid'!F578</f>
        <v>DSL</v>
      </c>
      <c r="G47" s="104">
        <f>'EMFAC2017-EI-2011Class-Statewid'!G578</f>
        <v>35211.485567322001</v>
      </c>
      <c r="H47" s="104">
        <f>'EMFAC2017-EI-2011Class-Statewid'!H578</f>
        <v>2438684.98311905</v>
      </c>
    </row>
    <row r="48" spans="1:8">
      <c r="A48" s="104" t="str">
        <f>'EMFAC2017-EI-2011Class-Statewid'!A579</f>
        <v>Statewide</v>
      </c>
      <c r="B48" s="104">
        <f>'EMFAC2017-EI-2011Class-Statewid'!B579</f>
        <v>2027</v>
      </c>
      <c r="C48" s="104" t="str">
        <f>'EMFAC2017-EI-2011Class-Statewid'!C579</f>
        <v>T7 single construction</v>
      </c>
      <c r="D48" s="104" t="str">
        <f>'EMFAC2017-EI-2011Class-Statewid'!D579</f>
        <v>Aggregated</v>
      </c>
      <c r="E48" s="104" t="str">
        <f>'EMFAC2017-EI-2011Class-Statewid'!E579</f>
        <v>Aggregated</v>
      </c>
      <c r="F48" s="104" t="str">
        <f>'EMFAC2017-EI-2011Class-Statewid'!F579</f>
        <v>DSL</v>
      </c>
      <c r="G48" s="104">
        <f>'EMFAC2017-EI-2011Class-Statewid'!G579</f>
        <v>21855.070315318499</v>
      </c>
      <c r="H48" s="104">
        <f>'EMFAC2017-EI-2011Class-Statewid'!H579</f>
        <v>1536446.7899918801</v>
      </c>
    </row>
    <row r="49" spans="1:8">
      <c r="A49" s="104" t="str">
        <f>'EMFAC2017-EI-2011Class-Statewid'!A580</f>
        <v>Statewide</v>
      </c>
      <c r="B49" s="104">
        <f>'EMFAC2017-EI-2011Class-Statewid'!B580</f>
        <v>2027</v>
      </c>
      <c r="C49" s="104" t="str">
        <f>'EMFAC2017-EI-2011Class-Statewid'!C580</f>
        <v>T7 SWCV</v>
      </c>
      <c r="D49" s="104" t="str">
        <f>'EMFAC2017-EI-2011Class-Statewid'!D580</f>
        <v>Aggregated</v>
      </c>
      <c r="E49" s="104" t="str">
        <f>'EMFAC2017-EI-2011Class-Statewid'!E580</f>
        <v>Aggregated</v>
      </c>
      <c r="F49" s="104" t="str">
        <f>'EMFAC2017-EI-2011Class-Statewid'!F580</f>
        <v>DSL</v>
      </c>
      <c r="G49" s="104">
        <f>'EMFAC2017-EI-2011Class-Statewid'!G580</f>
        <v>5886.7302751463903</v>
      </c>
      <c r="H49" s="104">
        <f>'EMFAC2017-EI-2011Class-Statewid'!H580</f>
        <v>240257.89231954099</v>
      </c>
    </row>
    <row r="50" spans="1:8">
      <c r="A50" s="104" t="str">
        <f>'EMFAC2017-EI-2011Class-Statewid'!A581</f>
        <v>Statewide</v>
      </c>
      <c r="B50" s="104">
        <f>'EMFAC2017-EI-2011Class-Statewid'!B581</f>
        <v>2027</v>
      </c>
      <c r="C50" s="104" t="str">
        <f>'EMFAC2017-EI-2011Class-Statewid'!C581</f>
        <v>T7 SWCV</v>
      </c>
      <c r="D50" s="104" t="str">
        <f>'EMFAC2017-EI-2011Class-Statewid'!D581</f>
        <v>Aggregated</v>
      </c>
      <c r="E50" s="104" t="str">
        <f>'EMFAC2017-EI-2011Class-Statewid'!E581</f>
        <v>Aggregated</v>
      </c>
      <c r="F50" s="104" t="str">
        <f>'EMFAC2017-EI-2011Class-Statewid'!F581</f>
        <v>NG</v>
      </c>
      <c r="G50" s="104">
        <f>'EMFAC2017-EI-2011Class-Statewid'!G581</f>
        <v>10576.0574902837</v>
      </c>
      <c r="H50" s="104">
        <f>'EMFAC2017-EI-2011Class-Statewid'!H581</f>
        <v>430994.16413101298</v>
      </c>
    </row>
    <row r="51" spans="1:8">
      <c r="A51" s="104" t="str">
        <f>'EMFAC2017-EI-2011Class-Statewid'!A582</f>
        <v>Statewide</v>
      </c>
      <c r="B51" s="104">
        <f>'EMFAC2017-EI-2011Class-Statewid'!B582</f>
        <v>2027</v>
      </c>
      <c r="C51" s="104" t="str">
        <f>'EMFAC2017-EI-2011Class-Statewid'!C582</f>
        <v>T7 tractor</v>
      </c>
      <c r="D51" s="104" t="str">
        <f>'EMFAC2017-EI-2011Class-Statewid'!D582</f>
        <v>Aggregated</v>
      </c>
      <c r="E51" s="104" t="str">
        <f>'EMFAC2017-EI-2011Class-Statewid'!E582</f>
        <v>Aggregated</v>
      </c>
      <c r="F51" s="104" t="str">
        <f>'EMFAC2017-EI-2011Class-Statewid'!F582</f>
        <v>DSL</v>
      </c>
      <c r="G51" s="104">
        <f>'EMFAC2017-EI-2011Class-Statewid'!G582</f>
        <v>88335.372883596603</v>
      </c>
      <c r="H51" s="104">
        <f>'EMFAC2017-EI-2011Class-Statewid'!H582</f>
        <v>10685221.592878001</v>
      </c>
    </row>
    <row r="52" spans="1:8">
      <c r="A52" s="104" t="str">
        <f>'EMFAC2017-EI-2011Class-Statewid'!A583</f>
        <v>Statewide</v>
      </c>
      <c r="B52" s="104">
        <f>'EMFAC2017-EI-2011Class-Statewid'!B583</f>
        <v>2027</v>
      </c>
      <c r="C52" s="104" t="str">
        <f>'EMFAC2017-EI-2011Class-Statewid'!C583</f>
        <v>T7 tractor construction</v>
      </c>
      <c r="D52" s="104" t="str">
        <f>'EMFAC2017-EI-2011Class-Statewid'!D583</f>
        <v>Aggregated</v>
      </c>
      <c r="E52" s="104" t="str">
        <f>'EMFAC2017-EI-2011Class-Statewid'!E583</f>
        <v>Aggregated</v>
      </c>
      <c r="F52" s="104" t="str">
        <f>'EMFAC2017-EI-2011Class-Statewid'!F583</f>
        <v>DSL</v>
      </c>
      <c r="G52" s="104">
        <f>'EMFAC2017-EI-2011Class-Statewid'!G583</f>
        <v>18568.992452152601</v>
      </c>
      <c r="H52" s="104">
        <f>'EMFAC2017-EI-2011Class-Statewid'!H583</f>
        <v>1267433.3317108301</v>
      </c>
    </row>
    <row r="53" spans="1:8">
      <c r="A53" s="104" t="str">
        <f>'EMFAC2017-EI-2011Class-Statewid'!A584</f>
        <v>Statewide</v>
      </c>
      <c r="B53" s="104">
        <f>'EMFAC2017-EI-2011Class-Statewid'!B584</f>
        <v>2027</v>
      </c>
      <c r="C53" s="104" t="str">
        <f>'EMFAC2017-EI-2011Class-Statewid'!C584</f>
        <v>T7 utility</v>
      </c>
      <c r="D53" s="104" t="str">
        <f>'EMFAC2017-EI-2011Class-Statewid'!D584</f>
        <v>Aggregated</v>
      </c>
      <c r="E53" s="104" t="str">
        <f>'EMFAC2017-EI-2011Class-Statewid'!E584</f>
        <v>Aggregated</v>
      </c>
      <c r="F53" s="104" t="str">
        <f>'EMFAC2017-EI-2011Class-Statewid'!F584</f>
        <v>DSL</v>
      </c>
      <c r="G53" s="104">
        <f>'EMFAC2017-EI-2011Class-Statewid'!G584</f>
        <v>1675.1571613142501</v>
      </c>
      <c r="H53" s="104">
        <f>'EMFAC2017-EI-2011Class-Statewid'!H584</f>
        <v>33944.604044531799</v>
      </c>
    </row>
    <row r="54" spans="1:8">
      <c r="A54" s="104" t="str">
        <f>'EMFAC2017-EI-2011Class-Statewid'!A585</f>
        <v>Statewide</v>
      </c>
      <c r="B54" s="104">
        <f>'EMFAC2017-EI-2011Class-Statewid'!B585</f>
        <v>2027</v>
      </c>
      <c r="C54" s="104" t="str">
        <f>'EMFAC2017-EI-2011Class-Statewid'!C585</f>
        <v>T7IS</v>
      </c>
      <c r="D54" s="104" t="str">
        <f>'EMFAC2017-EI-2011Class-Statewid'!D585</f>
        <v>Aggregated</v>
      </c>
      <c r="E54" s="104" t="str">
        <f>'EMFAC2017-EI-2011Class-Statewid'!E585</f>
        <v>Aggregated</v>
      </c>
      <c r="F54" s="104" t="str">
        <f>'EMFAC2017-EI-2011Class-Statewid'!F585</f>
        <v>GAS</v>
      </c>
      <c r="G54" s="104">
        <f>'EMFAC2017-EI-2011Class-Statewid'!G585</f>
        <v>159.50840097032099</v>
      </c>
      <c r="H54" s="104">
        <f>'EMFAC2017-EI-2011Class-Statewid'!H585</f>
        <v>21644.543327083498</v>
      </c>
    </row>
    <row r="55" spans="1:8">
      <c r="A55" s="104" t="str">
        <f>'EMFAC2017-EI-2011Class-Statewid'!A586</f>
        <v>Statewide</v>
      </c>
      <c r="B55" s="104">
        <f>'EMFAC2017-EI-2011Class-Statewid'!B586</f>
        <v>2027</v>
      </c>
      <c r="C55" s="104" t="str">
        <f>'EMFAC2017-EI-2011Class-Statewid'!C586</f>
        <v>UBUS</v>
      </c>
      <c r="D55" s="104" t="str">
        <f>'EMFAC2017-EI-2011Class-Statewid'!D586</f>
        <v>Aggregated</v>
      </c>
      <c r="E55" s="104" t="str">
        <f>'EMFAC2017-EI-2011Class-Statewid'!E586</f>
        <v>Aggregated</v>
      </c>
      <c r="F55" s="104" t="str">
        <f>'EMFAC2017-EI-2011Class-Statewid'!F586</f>
        <v>GAS</v>
      </c>
      <c r="G55" s="104">
        <f>'EMFAC2017-EI-2011Class-Statewid'!G586</f>
        <v>2771.6169497948399</v>
      </c>
      <c r="H55" s="104">
        <f>'EMFAC2017-EI-2011Class-Statewid'!H586</f>
        <v>253299.472816711</v>
      </c>
    </row>
    <row r="56" spans="1:8">
      <c r="A56" s="104" t="str">
        <f>'EMFAC2017-EI-2011Class-Statewid'!A587</f>
        <v>Statewide</v>
      </c>
      <c r="B56" s="104">
        <f>'EMFAC2017-EI-2011Class-Statewid'!B587</f>
        <v>2027</v>
      </c>
      <c r="C56" s="104" t="str">
        <f>'EMFAC2017-EI-2011Class-Statewid'!C587</f>
        <v>UBUS</v>
      </c>
      <c r="D56" s="104" t="str">
        <f>'EMFAC2017-EI-2011Class-Statewid'!D587</f>
        <v>Aggregated</v>
      </c>
      <c r="E56" s="104" t="str">
        <f>'EMFAC2017-EI-2011Class-Statewid'!E587</f>
        <v>Aggregated</v>
      </c>
      <c r="F56" s="104" t="str">
        <f>'EMFAC2017-EI-2011Class-Statewid'!F587</f>
        <v>DSL</v>
      </c>
      <c r="G56" s="104">
        <f>'EMFAC2017-EI-2011Class-Statewid'!G587</f>
        <v>3095.4256168960901</v>
      </c>
      <c r="H56" s="104">
        <f>'EMFAC2017-EI-2011Class-Statewid'!H587</f>
        <v>307590.72710592102</v>
      </c>
    </row>
    <row r="57" spans="1:8">
      <c r="A57" s="104" t="str">
        <f>'EMFAC2017-EI-2011Class-Statewid'!A588</f>
        <v>Statewide</v>
      </c>
      <c r="B57" s="104">
        <f>'EMFAC2017-EI-2011Class-Statewid'!B588</f>
        <v>2027</v>
      </c>
      <c r="C57" s="104" t="str">
        <f>'EMFAC2017-EI-2011Class-Statewid'!C588</f>
        <v>UBUS</v>
      </c>
      <c r="D57" s="104" t="str">
        <f>'EMFAC2017-EI-2011Class-Statewid'!D588</f>
        <v>Aggregated</v>
      </c>
      <c r="E57" s="104" t="str">
        <f>'EMFAC2017-EI-2011Class-Statewid'!E588</f>
        <v>Aggregated</v>
      </c>
      <c r="F57" s="104" t="str">
        <f>'EMFAC2017-EI-2011Class-Statewid'!F588</f>
        <v>ELEC</v>
      </c>
      <c r="G57" s="104">
        <f>'EMFAC2017-EI-2011Class-Statewid'!G588</f>
        <v>18.2528993077979</v>
      </c>
      <c r="H57" s="104">
        <f>'EMFAC2017-EI-2011Class-Statewid'!H588</f>
        <v>1425.4386718045801</v>
      </c>
    </row>
    <row r="58" spans="1:8">
      <c r="A58" s="104" t="str">
        <f>'EMFAC2017-EI-2011Class-Statewid'!A589</f>
        <v>Statewide</v>
      </c>
      <c r="B58" s="104">
        <f>'EMFAC2017-EI-2011Class-Statewid'!B589</f>
        <v>2027</v>
      </c>
      <c r="C58" s="104" t="str">
        <f>'EMFAC2017-EI-2011Class-Statewid'!C589</f>
        <v>UBUS</v>
      </c>
      <c r="D58" s="104" t="str">
        <f>'EMFAC2017-EI-2011Class-Statewid'!D589</f>
        <v>Aggregated</v>
      </c>
      <c r="E58" s="104" t="str">
        <f>'EMFAC2017-EI-2011Class-Statewid'!E589</f>
        <v>Aggregated</v>
      </c>
      <c r="F58" s="104" t="str">
        <f>'EMFAC2017-EI-2011Class-Statewid'!F589</f>
        <v>NG</v>
      </c>
      <c r="G58" s="104">
        <f>'EMFAC2017-EI-2011Class-Statewid'!G589</f>
        <v>9371.4897190357096</v>
      </c>
      <c r="H58" s="104">
        <f>'EMFAC2017-EI-2011Class-Statewid'!H589</f>
        <v>1017690.40214481</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workbookViewId="0">
      <selection activeCell="A10" sqref="A10:H67"/>
    </sheetView>
  </sheetViews>
  <sheetFormatPr defaultRowHeight="15"/>
  <cols>
    <col min="1" max="16384" width="9.140625" style="104"/>
  </cols>
  <sheetData>
    <row r="1" spans="1:8">
      <c r="A1" s="104" t="str">
        <f>'EMFAC2017-EI-2011Class-Statewid'!A590</f>
        <v>Statewide</v>
      </c>
      <c r="B1" s="104">
        <f>'EMFAC2017-EI-2011Class-Statewid'!B590</f>
        <v>2028</v>
      </c>
      <c r="C1" s="104" t="str">
        <f>'EMFAC2017-EI-2011Class-Statewid'!C590</f>
        <v>All Other Buses</v>
      </c>
      <c r="D1" s="104" t="str">
        <f>'EMFAC2017-EI-2011Class-Statewid'!D590</f>
        <v>Aggregated</v>
      </c>
      <c r="E1" s="104" t="str">
        <f>'EMFAC2017-EI-2011Class-Statewid'!E590</f>
        <v>Aggregated</v>
      </c>
      <c r="F1" s="104" t="str">
        <f>'EMFAC2017-EI-2011Class-Statewid'!F590</f>
        <v>DSL</v>
      </c>
      <c r="G1" s="104">
        <f>'EMFAC2017-EI-2011Class-Statewid'!G590</f>
        <v>10646.3901944467</v>
      </c>
      <c r="H1" s="104">
        <f>'EMFAC2017-EI-2011Class-Statewid'!H590</f>
        <v>583631.54396175302</v>
      </c>
    </row>
    <row r="2" spans="1:8">
      <c r="A2" s="104" t="str">
        <f>'EMFAC2017-EI-2011Class-Statewid'!A591</f>
        <v>Statewide</v>
      </c>
      <c r="B2" s="104">
        <f>'EMFAC2017-EI-2011Class-Statewid'!B591</f>
        <v>2028</v>
      </c>
      <c r="C2" s="104" t="str">
        <f>'EMFAC2017-EI-2011Class-Statewid'!C591</f>
        <v>LDA</v>
      </c>
      <c r="D2" s="104" t="str">
        <f>'EMFAC2017-EI-2011Class-Statewid'!D591</f>
        <v>Aggregated</v>
      </c>
      <c r="E2" s="104" t="str">
        <f>'EMFAC2017-EI-2011Class-Statewid'!E591</f>
        <v>Aggregated</v>
      </c>
      <c r="F2" s="104" t="str">
        <f>'EMFAC2017-EI-2011Class-Statewid'!F591</f>
        <v>GAS</v>
      </c>
      <c r="G2" s="104">
        <f>'EMFAC2017-EI-2011Class-Statewid'!G591</f>
        <v>17273824.670900099</v>
      </c>
      <c r="H2" s="104">
        <f>'EMFAC2017-EI-2011Class-Statewid'!H591</f>
        <v>619088705.98260999</v>
      </c>
    </row>
    <row r="3" spans="1:8">
      <c r="A3" s="104" t="str">
        <f>'EMFAC2017-EI-2011Class-Statewid'!A592</f>
        <v>Statewide</v>
      </c>
      <c r="B3" s="104">
        <f>'EMFAC2017-EI-2011Class-Statewid'!B592</f>
        <v>2028</v>
      </c>
      <c r="C3" s="104" t="str">
        <f>'EMFAC2017-EI-2011Class-Statewid'!C592</f>
        <v>LDA</v>
      </c>
      <c r="D3" s="104" t="str">
        <f>'EMFAC2017-EI-2011Class-Statewid'!D592</f>
        <v>Aggregated</v>
      </c>
      <c r="E3" s="104" t="str">
        <f>'EMFAC2017-EI-2011Class-Statewid'!E592</f>
        <v>Aggregated</v>
      </c>
      <c r="F3" s="104" t="str">
        <f>'EMFAC2017-EI-2011Class-Statewid'!F592</f>
        <v>DSL</v>
      </c>
      <c r="G3" s="104">
        <f>'EMFAC2017-EI-2011Class-Statewid'!G592</f>
        <v>196817.39888152599</v>
      </c>
      <c r="H3" s="104">
        <f>'EMFAC2017-EI-2011Class-Statewid'!H592</f>
        <v>7252758.7706968002</v>
      </c>
    </row>
    <row r="4" spans="1:8">
      <c r="A4" s="104" t="str">
        <f>'EMFAC2017-EI-2011Class-Statewid'!A593</f>
        <v>Statewide</v>
      </c>
      <c r="B4" s="104">
        <f>'EMFAC2017-EI-2011Class-Statewid'!B593</f>
        <v>2028</v>
      </c>
      <c r="C4" s="104" t="str">
        <f>'EMFAC2017-EI-2011Class-Statewid'!C593</f>
        <v>LDA</v>
      </c>
      <c r="D4" s="104" t="str">
        <f>'EMFAC2017-EI-2011Class-Statewid'!D593</f>
        <v>Aggregated</v>
      </c>
      <c r="E4" s="104" t="str">
        <f>'EMFAC2017-EI-2011Class-Statewid'!E593</f>
        <v>Aggregated</v>
      </c>
      <c r="F4" s="104" t="str">
        <f>'EMFAC2017-EI-2011Class-Statewid'!F593</f>
        <v>ELEC</v>
      </c>
      <c r="G4" s="104">
        <f>'EMFAC2017-EI-2011Class-Statewid'!G593</f>
        <v>695703.16525945999</v>
      </c>
      <c r="H4" s="104">
        <f>'EMFAC2017-EI-2011Class-Statewid'!H593</f>
        <v>28296507.767073199</v>
      </c>
    </row>
    <row r="5" spans="1:8">
      <c r="A5" s="104" t="str">
        <f>'EMFAC2017-EI-2011Class-Statewid'!A594</f>
        <v>Statewide</v>
      </c>
      <c r="B5" s="104">
        <f>'EMFAC2017-EI-2011Class-Statewid'!B594</f>
        <v>2028</v>
      </c>
      <c r="C5" s="104" t="str">
        <f>'EMFAC2017-EI-2011Class-Statewid'!C594</f>
        <v>LDT1</v>
      </c>
      <c r="D5" s="104" t="str">
        <f>'EMFAC2017-EI-2011Class-Statewid'!D594</f>
        <v>Aggregated</v>
      </c>
      <c r="E5" s="104" t="str">
        <f>'EMFAC2017-EI-2011Class-Statewid'!E594</f>
        <v>Aggregated</v>
      </c>
      <c r="F5" s="104" t="str">
        <f>'EMFAC2017-EI-2011Class-Statewid'!F594</f>
        <v>GAS</v>
      </c>
      <c r="G5" s="104">
        <f>'EMFAC2017-EI-2011Class-Statewid'!G594</f>
        <v>1985524.59232693</v>
      </c>
      <c r="H5" s="104">
        <f>'EMFAC2017-EI-2011Class-Statewid'!H594</f>
        <v>66936163.201982901</v>
      </c>
    </row>
    <row r="6" spans="1:8">
      <c r="A6" s="104" t="str">
        <f>'EMFAC2017-EI-2011Class-Statewid'!A595</f>
        <v>Statewide</v>
      </c>
      <c r="B6" s="104">
        <f>'EMFAC2017-EI-2011Class-Statewid'!B595</f>
        <v>2028</v>
      </c>
      <c r="C6" s="104" t="str">
        <f>'EMFAC2017-EI-2011Class-Statewid'!C595</f>
        <v>LDT1</v>
      </c>
      <c r="D6" s="104" t="str">
        <f>'EMFAC2017-EI-2011Class-Statewid'!D595</f>
        <v>Aggregated</v>
      </c>
      <c r="E6" s="104" t="str">
        <f>'EMFAC2017-EI-2011Class-Statewid'!E595</f>
        <v>Aggregated</v>
      </c>
      <c r="F6" s="104" t="str">
        <f>'EMFAC2017-EI-2011Class-Statewid'!F595</f>
        <v>DSL</v>
      </c>
      <c r="G6" s="104">
        <f>'EMFAC2017-EI-2011Class-Statewid'!G595</f>
        <v>554.16910084700703</v>
      </c>
      <c r="H6" s="104">
        <f>'EMFAC2017-EI-2011Class-Statewid'!H595</f>
        <v>12733.619979270799</v>
      </c>
    </row>
    <row r="7" spans="1:8">
      <c r="A7" s="104" t="str">
        <f>'EMFAC2017-EI-2011Class-Statewid'!A596</f>
        <v>Statewide</v>
      </c>
      <c r="B7" s="104">
        <f>'EMFAC2017-EI-2011Class-Statewid'!B596</f>
        <v>2028</v>
      </c>
      <c r="C7" s="104" t="str">
        <f>'EMFAC2017-EI-2011Class-Statewid'!C596</f>
        <v>LDT1</v>
      </c>
      <c r="D7" s="104" t="str">
        <f>'EMFAC2017-EI-2011Class-Statewid'!D596</f>
        <v>Aggregated</v>
      </c>
      <c r="E7" s="104" t="str">
        <f>'EMFAC2017-EI-2011Class-Statewid'!E596</f>
        <v>Aggregated</v>
      </c>
      <c r="F7" s="104" t="str">
        <f>'EMFAC2017-EI-2011Class-Statewid'!F596</f>
        <v>ELEC</v>
      </c>
      <c r="G7" s="104">
        <f>'EMFAC2017-EI-2011Class-Statewid'!G596</f>
        <v>38164.954640525102</v>
      </c>
      <c r="H7" s="104">
        <f>'EMFAC2017-EI-2011Class-Statewid'!H596</f>
        <v>1599106.91794472</v>
      </c>
    </row>
    <row r="8" spans="1:8">
      <c r="A8" s="104" t="str">
        <f>'EMFAC2017-EI-2011Class-Statewid'!A597</f>
        <v>Statewide</v>
      </c>
      <c r="B8" s="104">
        <f>'EMFAC2017-EI-2011Class-Statewid'!B597</f>
        <v>2028</v>
      </c>
      <c r="C8" s="104" t="str">
        <f>'EMFAC2017-EI-2011Class-Statewid'!C597</f>
        <v>LDT2</v>
      </c>
      <c r="D8" s="104" t="str">
        <f>'EMFAC2017-EI-2011Class-Statewid'!D597</f>
        <v>Aggregated</v>
      </c>
      <c r="E8" s="104" t="str">
        <f>'EMFAC2017-EI-2011Class-Statewid'!E597</f>
        <v>Aggregated</v>
      </c>
      <c r="F8" s="104" t="str">
        <f>'EMFAC2017-EI-2011Class-Statewid'!F597</f>
        <v>GAS</v>
      </c>
      <c r="G8" s="104">
        <f>'EMFAC2017-EI-2011Class-Statewid'!G597</f>
        <v>5991242.8570541702</v>
      </c>
      <c r="H8" s="104">
        <f>'EMFAC2017-EI-2011Class-Statewid'!H597</f>
        <v>205131179.40787899</v>
      </c>
    </row>
    <row r="9" spans="1:8">
      <c r="A9" s="104" t="str">
        <f>'EMFAC2017-EI-2011Class-Statewid'!A598</f>
        <v>Statewide</v>
      </c>
      <c r="B9" s="104">
        <f>'EMFAC2017-EI-2011Class-Statewid'!B598</f>
        <v>2028</v>
      </c>
      <c r="C9" s="104" t="str">
        <f>'EMFAC2017-EI-2011Class-Statewid'!C598</f>
        <v>LDT2</v>
      </c>
      <c r="D9" s="104" t="str">
        <f>'EMFAC2017-EI-2011Class-Statewid'!D598</f>
        <v>Aggregated</v>
      </c>
      <c r="E9" s="104" t="str">
        <f>'EMFAC2017-EI-2011Class-Statewid'!E598</f>
        <v>Aggregated</v>
      </c>
      <c r="F9" s="104" t="str">
        <f>'EMFAC2017-EI-2011Class-Statewid'!F598</f>
        <v>DSL</v>
      </c>
      <c r="G9" s="104">
        <f>'EMFAC2017-EI-2011Class-Statewid'!G598</f>
        <v>50504.276775568498</v>
      </c>
      <c r="H9" s="104">
        <f>'EMFAC2017-EI-2011Class-Statewid'!H598</f>
        <v>1867222.55335936</v>
      </c>
    </row>
    <row r="10" spans="1:8">
      <c r="A10" s="104" t="str">
        <f>'EMFAC2017-EI-2011Class-Statewid'!A599</f>
        <v>Statewide</v>
      </c>
      <c r="B10" s="104">
        <f>'EMFAC2017-EI-2011Class-Statewid'!B599</f>
        <v>2028</v>
      </c>
      <c r="C10" s="104" t="str">
        <f>'EMFAC2017-EI-2011Class-Statewid'!C599</f>
        <v>LDT2</v>
      </c>
      <c r="D10" s="104" t="str">
        <f>'EMFAC2017-EI-2011Class-Statewid'!D599</f>
        <v>Aggregated</v>
      </c>
      <c r="E10" s="104" t="str">
        <f>'EMFAC2017-EI-2011Class-Statewid'!E599</f>
        <v>Aggregated</v>
      </c>
      <c r="F10" s="104" t="str">
        <f>'EMFAC2017-EI-2011Class-Statewid'!F599</f>
        <v>ELEC</v>
      </c>
      <c r="G10" s="104">
        <f>'EMFAC2017-EI-2011Class-Statewid'!G599</f>
        <v>144662.184447862</v>
      </c>
      <c r="H10" s="104">
        <f>'EMFAC2017-EI-2011Class-Statewid'!H599</f>
        <v>4164051.8550887699</v>
      </c>
    </row>
    <row r="11" spans="1:8">
      <c r="A11" s="104" t="str">
        <f>'EMFAC2017-EI-2011Class-Statewid'!A600</f>
        <v>Statewide</v>
      </c>
      <c r="B11" s="104">
        <f>'EMFAC2017-EI-2011Class-Statewid'!B600</f>
        <v>2028</v>
      </c>
      <c r="C11" s="104" t="str">
        <f>'EMFAC2017-EI-2011Class-Statewid'!C600</f>
        <v>LHD1</v>
      </c>
      <c r="D11" s="104" t="str">
        <f>'EMFAC2017-EI-2011Class-Statewid'!D600</f>
        <v>Aggregated</v>
      </c>
      <c r="E11" s="104" t="str">
        <f>'EMFAC2017-EI-2011Class-Statewid'!E600</f>
        <v>Aggregated</v>
      </c>
      <c r="F11" s="104" t="str">
        <f>'EMFAC2017-EI-2011Class-Statewid'!F600</f>
        <v>GAS</v>
      </c>
      <c r="G11" s="104">
        <f>'EMFAC2017-EI-2011Class-Statewid'!G600</f>
        <v>417840.49588571599</v>
      </c>
      <c r="H11" s="104">
        <f>'EMFAC2017-EI-2011Class-Statewid'!H600</f>
        <v>13976738.190230399</v>
      </c>
    </row>
    <row r="12" spans="1:8">
      <c r="A12" s="104" t="str">
        <f>'EMFAC2017-EI-2011Class-Statewid'!A601</f>
        <v>Statewide</v>
      </c>
      <c r="B12" s="104">
        <f>'EMFAC2017-EI-2011Class-Statewid'!B601</f>
        <v>2028</v>
      </c>
      <c r="C12" s="104" t="str">
        <f>'EMFAC2017-EI-2011Class-Statewid'!C601</f>
        <v>LHD1</v>
      </c>
      <c r="D12" s="104" t="str">
        <f>'EMFAC2017-EI-2011Class-Statewid'!D601</f>
        <v>Aggregated</v>
      </c>
      <c r="E12" s="104" t="str">
        <f>'EMFAC2017-EI-2011Class-Statewid'!E601</f>
        <v>Aggregated</v>
      </c>
      <c r="F12" s="104" t="str">
        <f>'EMFAC2017-EI-2011Class-Statewid'!F601</f>
        <v>DSL</v>
      </c>
      <c r="G12" s="104">
        <f>'EMFAC2017-EI-2011Class-Statewid'!G601</f>
        <v>414155.407701366</v>
      </c>
      <c r="H12" s="104">
        <f>'EMFAC2017-EI-2011Class-Statewid'!H601</f>
        <v>14214200.913188901</v>
      </c>
    </row>
    <row r="13" spans="1:8">
      <c r="A13" s="104" t="str">
        <f>'EMFAC2017-EI-2011Class-Statewid'!A602</f>
        <v>Statewide</v>
      </c>
      <c r="B13" s="104">
        <f>'EMFAC2017-EI-2011Class-Statewid'!B602</f>
        <v>2028</v>
      </c>
      <c r="C13" s="104" t="str">
        <f>'EMFAC2017-EI-2011Class-Statewid'!C602</f>
        <v>LHD2</v>
      </c>
      <c r="D13" s="104" t="str">
        <f>'EMFAC2017-EI-2011Class-Statewid'!D602</f>
        <v>Aggregated</v>
      </c>
      <c r="E13" s="104" t="str">
        <f>'EMFAC2017-EI-2011Class-Statewid'!E602</f>
        <v>Aggregated</v>
      </c>
      <c r="F13" s="104" t="str">
        <f>'EMFAC2017-EI-2011Class-Statewid'!F602</f>
        <v>GAS</v>
      </c>
      <c r="G13" s="104">
        <f>'EMFAC2017-EI-2011Class-Statewid'!G602</f>
        <v>66815.390205255302</v>
      </c>
      <c r="H13" s="104">
        <f>'EMFAC2017-EI-2011Class-Statewid'!H602</f>
        <v>2206923.2287574201</v>
      </c>
    </row>
    <row r="14" spans="1:8">
      <c r="A14" s="104" t="str">
        <f>'EMFAC2017-EI-2011Class-Statewid'!A603</f>
        <v>Statewide</v>
      </c>
      <c r="B14" s="104">
        <f>'EMFAC2017-EI-2011Class-Statewid'!B603</f>
        <v>2028</v>
      </c>
      <c r="C14" s="104" t="str">
        <f>'EMFAC2017-EI-2011Class-Statewid'!C603</f>
        <v>LHD2</v>
      </c>
      <c r="D14" s="104" t="str">
        <f>'EMFAC2017-EI-2011Class-Statewid'!D603</f>
        <v>Aggregated</v>
      </c>
      <c r="E14" s="104" t="str">
        <f>'EMFAC2017-EI-2011Class-Statewid'!E603</f>
        <v>Aggregated</v>
      </c>
      <c r="F14" s="104" t="str">
        <f>'EMFAC2017-EI-2011Class-Statewid'!F603</f>
        <v>DSL</v>
      </c>
      <c r="G14" s="104">
        <f>'EMFAC2017-EI-2011Class-Statewid'!G603</f>
        <v>156514.31260723999</v>
      </c>
      <c r="H14" s="104">
        <f>'EMFAC2017-EI-2011Class-Statewid'!H603</f>
        <v>5347652.5841955403</v>
      </c>
    </row>
    <row r="15" spans="1:8">
      <c r="A15" s="104" t="str">
        <f>'EMFAC2017-EI-2011Class-Statewid'!A604</f>
        <v>Statewide</v>
      </c>
      <c r="B15" s="104">
        <f>'EMFAC2017-EI-2011Class-Statewid'!B604</f>
        <v>2028</v>
      </c>
      <c r="C15" s="104" t="str">
        <f>'EMFAC2017-EI-2011Class-Statewid'!C604</f>
        <v>MCY</v>
      </c>
      <c r="D15" s="104" t="str">
        <f>'EMFAC2017-EI-2011Class-Statewid'!D604</f>
        <v>Aggregated</v>
      </c>
      <c r="E15" s="104" t="str">
        <f>'EMFAC2017-EI-2011Class-Statewid'!E604</f>
        <v>Aggregated</v>
      </c>
      <c r="F15" s="104" t="str">
        <f>'EMFAC2017-EI-2011Class-Statewid'!F604</f>
        <v>GAS</v>
      </c>
      <c r="G15" s="104">
        <f>'EMFAC2017-EI-2011Class-Statewid'!G604</f>
        <v>870344.37354044395</v>
      </c>
      <c r="H15" s="104">
        <f>'EMFAC2017-EI-2011Class-Statewid'!H604</f>
        <v>5968800.34738167</v>
      </c>
    </row>
    <row r="16" spans="1:8">
      <c r="A16" s="104" t="str">
        <f>'EMFAC2017-EI-2011Class-Statewid'!A605</f>
        <v>Statewide</v>
      </c>
      <c r="B16" s="104">
        <f>'EMFAC2017-EI-2011Class-Statewid'!B605</f>
        <v>2028</v>
      </c>
      <c r="C16" s="104" t="str">
        <f>'EMFAC2017-EI-2011Class-Statewid'!C605</f>
        <v>MDV</v>
      </c>
      <c r="D16" s="104" t="str">
        <f>'EMFAC2017-EI-2011Class-Statewid'!D605</f>
        <v>Aggregated</v>
      </c>
      <c r="E16" s="104" t="str">
        <f>'EMFAC2017-EI-2011Class-Statewid'!E605</f>
        <v>Aggregated</v>
      </c>
      <c r="F16" s="104" t="str">
        <f>'EMFAC2017-EI-2011Class-Statewid'!F605</f>
        <v>GAS</v>
      </c>
      <c r="G16" s="104">
        <f>'EMFAC2017-EI-2011Class-Statewid'!G605</f>
        <v>4075988.3160603899</v>
      </c>
      <c r="H16" s="104">
        <f>'EMFAC2017-EI-2011Class-Statewid'!H605</f>
        <v>132633837.786679</v>
      </c>
    </row>
    <row r="17" spans="1:8">
      <c r="A17" s="104" t="str">
        <f>'EMFAC2017-EI-2011Class-Statewid'!A606</f>
        <v>Statewide</v>
      </c>
      <c r="B17" s="104">
        <f>'EMFAC2017-EI-2011Class-Statewid'!B606</f>
        <v>2028</v>
      </c>
      <c r="C17" s="104" t="str">
        <f>'EMFAC2017-EI-2011Class-Statewid'!C606</f>
        <v>MDV</v>
      </c>
      <c r="D17" s="104" t="str">
        <f>'EMFAC2017-EI-2011Class-Statewid'!D606</f>
        <v>Aggregated</v>
      </c>
      <c r="E17" s="104" t="str">
        <f>'EMFAC2017-EI-2011Class-Statewid'!E606</f>
        <v>Aggregated</v>
      </c>
      <c r="F17" s="104" t="str">
        <f>'EMFAC2017-EI-2011Class-Statewid'!F606</f>
        <v>DSL</v>
      </c>
      <c r="G17" s="104">
        <f>'EMFAC2017-EI-2011Class-Statewid'!G606</f>
        <v>120745.11887069501</v>
      </c>
      <c r="H17" s="104">
        <f>'EMFAC2017-EI-2011Class-Statewid'!H606</f>
        <v>4276811.3912252197</v>
      </c>
    </row>
    <row r="18" spans="1:8">
      <c r="A18" s="104" t="str">
        <f>'EMFAC2017-EI-2011Class-Statewid'!A607</f>
        <v>Statewide</v>
      </c>
      <c r="B18" s="104">
        <f>'EMFAC2017-EI-2011Class-Statewid'!B607</f>
        <v>2028</v>
      </c>
      <c r="C18" s="104" t="str">
        <f>'EMFAC2017-EI-2011Class-Statewid'!C607</f>
        <v>MDV</v>
      </c>
      <c r="D18" s="104" t="str">
        <f>'EMFAC2017-EI-2011Class-Statewid'!D607</f>
        <v>Aggregated</v>
      </c>
      <c r="E18" s="104" t="str">
        <f>'EMFAC2017-EI-2011Class-Statewid'!E607</f>
        <v>Aggregated</v>
      </c>
      <c r="F18" s="104" t="str">
        <f>'EMFAC2017-EI-2011Class-Statewid'!F607</f>
        <v>ELEC</v>
      </c>
      <c r="G18" s="104">
        <f>'EMFAC2017-EI-2011Class-Statewid'!G607</f>
        <v>96265.955448483393</v>
      </c>
      <c r="H18" s="104">
        <f>'EMFAC2017-EI-2011Class-Statewid'!H607</f>
        <v>2831619.3592279102</v>
      </c>
    </row>
    <row r="19" spans="1:8">
      <c r="A19" s="104" t="str">
        <f>'EMFAC2017-EI-2011Class-Statewid'!A608</f>
        <v>Statewide</v>
      </c>
      <c r="B19" s="104">
        <f>'EMFAC2017-EI-2011Class-Statewid'!B608</f>
        <v>2028</v>
      </c>
      <c r="C19" s="104" t="str">
        <f>'EMFAC2017-EI-2011Class-Statewid'!C608</f>
        <v>MH</v>
      </c>
      <c r="D19" s="104" t="str">
        <f>'EMFAC2017-EI-2011Class-Statewid'!D608</f>
        <v>Aggregated</v>
      </c>
      <c r="E19" s="104" t="str">
        <f>'EMFAC2017-EI-2011Class-Statewid'!E608</f>
        <v>Aggregated</v>
      </c>
      <c r="F19" s="104" t="str">
        <f>'EMFAC2017-EI-2011Class-Statewid'!F608</f>
        <v>GAS</v>
      </c>
      <c r="G19" s="104">
        <f>'EMFAC2017-EI-2011Class-Statewid'!G608</f>
        <v>79713.537581048993</v>
      </c>
      <c r="H19" s="104">
        <f>'EMFAC2017-EI-2011Class-Statewid'!H608</f>
        <v>729594.838194718</v>
      </c>
    </row>
    <row r="20" spans="1:8">
      <c r="A20" s="104" t="str">
        <f>'EMFAC2017-EI-2011Class-Statewid'!A609</f>
        <v>Statewide</v>
      </c>
      <c r="B20" s="104">
        <f>'EMFAC2017-EI-2011Class-Statewid'!B609</f>
        <v>2028</v>
      </c>
      <c r="C20" s="104" t="str">
        <f>'EMFAC2017-EI-2011Class-Statewid'!C609</f>
        <v>MH</v>
      </c>
      <c r="D20" s="104" t="str">
        <f>'EMFAC2017-EI-2011Class-Statewid'!D609</f>
        <v>Aggregated</v>
      </c>
      <c r="E20" s="104" t="str">
        <f>'EMFAC2017-EI-2011Class-Statewid'!E609</f>
        <v>Aggregated</v>
      </c>
      <c r="F20" s="104" t="str">
        <f>'EMFAC2017-EI-2011Class-Statewid'!F609</f>
        <v>DSL</v>
      </c>
      <c r="G20" s="104">
        <f>'EMFAC2017-EI-2011Class-Statewid'!G609</f>
        <v>37125.638910030699</v>
      </c>
      <c r="H20" s="104">
        <f>'EMFAC2017-EI-2011Class-Statewid'!H609</f>
        <v>316838.70073183201</v>
      </c>
    </row>
    <row r="21" spans="1:8">
      <c r="A21" s="104" t="str">
        <f>'EMFAC2017-EI-2011Class-Statewid'!A610</f>
        <v>Statewide</v>
      </c>
      <c r="B21" s="104">
        <f>'EMFAC2017-EI-2011Class-Statewid'!B610</f>
        <v>2028</v>
      </c>
      <c r="C21" s="104" t="str">
        <f>'EMFAC2017-EI-2011Class-Statewid'!C610</f>
        <v>Motor Coach</v>
      </c>
      <c r="D21" s="104" t="str">
        <f>'EMFAC2017-EI-2011Class-Statewid'!D610</f>
        <v>Aggregated</v>
      </c>
      <c r="E21" s="104" t="str">
        <f>'EMFAC2017-EI-2011Class-Statewid'!E610</f>
        <v>Aggregated</v>
      </c>
      <c r="F21" s="104" t="str">
        <f>'EMFAC2017-EI-2011Class-Statewid'!F610</f>
        <v>DSL</v>
      </c>
      <c r="G21" s="104">
        <f>'EMFAC2017-EI-2011Class-Statewid'!G610</f>
        <v>2712.60372409401</v>
      </c>
      <c r="H21" s="104">
        <f>'EMFAC2017-EI-2011Class-Statewid'!H610</f>
        <v>328258.24904639198</v>
      </c>
    </row>
    <row r="22" spans="1:8">
      <c r="A22" s="104" t="str">
        <f>'EMFAC2017-EI-2011Class-Statewid'!A611</f>
        <v>Statewide</v>
      </c>
      <c r="B22" s="104">
        <f>'EMFAC2017-EI-2011Class-Statewid'!B611</f>
        <v>2028</v>
      </c>
      <c r="C22" s="104" t="str">
        <f>'EMFAC2017-EI-2011Class-Statewid'!C611</f>
        <v>OBUS</v>
      </c>
      <c r="D22" s="104" t="str">
        <f>'EMFAC2017-EI-2011Class-Statewid'!D611</f>
        <v>Aggregated</v>
      </c>
      <c r="E22" s="104" t="str">
        <f>'EMFAC2017-EI-2011Class-Statewid'!E611</f>
        <v>Aggregated</v>
      </c>
      <c r="F22" s="104" t="str">
        <f>'EMFAC2017-EI-2011Class-Statewid'!F611</f>
        <v>GAS</v>
      </c>
      <c r="G22" s="104">
        <f>'EMFAC2017-EI-2011Class-Statewid'!G611</f>
        <v>13391.6364968949</v>
      </c>
      <c r="H22" s="104">
        <f>'EMFAC2017-EI-2011Class-Statewid'!H611</f>
        <v>572252.58713388501</v>
      </c>
    </row>
    <row r="23" spans="1:8">
      <c r="A23" s="104" t="str">
        <f>'EMFAC2017-EI-2011Class-Statewid'!A612</f>
        <v>Statewide</v>
      </c>
      <c r="B23" s="104">
        <f>'EMFAC2017-EI-2011Class-Statewid'!B612</f>
        <v>2028</v>
      </c>
      <c r="C23" s="104" t="str">
        <f>'EMFAC2017-EI-2011Class-Statewid'!C612</f>
        <v>PTO</v>
      </c>
      <c r="D23" s="104" t="str">
        <f>'EMFAC2017-EI-2011Class-Statewid'!D612</f>
        <v>Aggregated</v>
      </c>
      <c r="E23" s="104" t="str">
        <f>'EMFAC2017-EI-2011Class-Statewid'!E612</f>
        <v>Aggregated</v>
      </c>
      <c r="F23" s="104" t="str">
        <f>'EMFAC2017-EI-2011Class-Statewid'!F612</f>
        <v>DSL</v>
      </c>
      <c r="G23" s="104">
        <f>'EMFAC2017-EI-2011Class-Statewid'!G612</f>
        <v>0</v>
      </c>
      <c r="H23" s="104">
        <f>'EMFAC2017-EI-2011Class-Statewid'!H612</f>
        <v>490040.01154822903</v>
      </c>
    </row>
    <row r="24" spans="1:8">
      <c r="A24" s="104" t="str">
        <f>'EMFAC2017-EI-2011Class-Statewid'!A613</f>
        <v>Statewide</v>
      </c>
      <c r="B24" s="104">
        <f>'EMFAC2017-EI-2011Class-Statewid'!B613</f>
        <v>2028</v>
      </c>
      <c r="C24" s="104" t="str">
        <f>'EMFAC2017-EI-2011Class-Statewid'!C613</f>
        <v>SBUS</v>
      </c>
      <c r="D24" s="104" t="str">
        <f>'EMFAC2017-EI-2011Class-Statewid'!D613</f>
        <v>Aggregated</v>
      </c>
      <c r="E24" s="104" t="str">
        <f>'EMFAC2017-EI-2011Class-Statewid'!E613</f>
        <v>Aggregated</v>
      </c>
      <c r="F24" s="104" t="str">
        <f>'EMFAC2017-EI-2011Class-Statewid'!F613</f>
        <v>GAS</v>
      </c>
      <c r="G24" s="104">
        <f>'EMFAC2017-EI-2011Class-Statewid'!G613</f>
        <v>6890.0365942800399</v>
      </c>
      <c r="H24" s="104">
        <f>'EMFAC2017-EI-2011Class-Statewid'!H613</f>
        <v>303926.80155238899</v>
      </c>
    </row>
    <row r="25" spans="1:8">
      <c r="A25" s="104" t="str">
        <f>'EMFAC2017-EI-2011Class-Statewid'!A614</f>
        <v>Statewide</v>
      </c>
      <c r="B25" s="104">
        <f>'EMFAC2017-EI-2011Class-Statewid'!B614</f>
        <v>2028</v>
      </c>
      <c r="C25" s="104" t="str">
        <f>'EMFAC2017-EI-2011Class-Statewid'!C614</f>
        <v>SBUS</v>
      </c>
      <c r="D25" s="104" t="str">
        <f>'EMFAC2017-EI-2011Class-Statewid'!D614</f>
        <v>Aggregated</v>
      </c>
      <c r="E25" s="104" t="str">
        <f>'EMFAC2017-EI-2011Class-Statewid'!E614</f>
        <v>Aggregated</v>
      </c>
      <c r="F25" s="104" t="str">
        <f>'EMFAC2017-EI-2011Class-Statewid'!F614</f>
        <v>DSL</v>
      </c>
      <c r="G25" s="104">
        <f>'EMFAC2017-EI-2011Class-Statewid'!G614</f>
        <v>24408.1091087889</v>
      </c>
      <c r="H25" s="104">
        <f>'EMFAC2017-EI-2011Class-Statewid'!H614</f>
        <v>767341.35900926101</v>
      </c>
    </row>
    <row r="26" spans="1:8">
      <c r="A26" s="104" t="str">
        <f>'EMFAC2017-EI-2011Class-Statewid'!A615</f>
        <v>Statewide</v>
      </c>
      <c r="B26" s="104">
        <f>'EMFAC2017-EI-2011Class-Statewid'!B615</f>
        <v>2028</v>
      </c>
      <c r="C26" s="104" t="str">
        <f>'EMFAC2017-EI-2011Class-Statewid'!C615</f>
        <v>T6 Ag</v>
      </c>
      <c r="D26" s="104" t="str">
        <f>'EMFAC2017-EI-2011Class-Statewid'!D615</f>
        <v>Aggregated</v>
      </c>
      <c r="E26" s="104" t="str">
        <f>'EMFAC2017-EI-2011Class-Statewid'!E615</f>
        <v>Aggregated</v>
      </c>
      <c r="F26" s="104" t="str">
        <f>'EMFAC2017-EI-2011Class-Statewid'!F615</f>
        <v>DSL</v>
      </c>
      <c r="G26" s="104">
        <f>'EMFAC2017-EI-2011Class-Statewid'!G615</f>
        <v>1105.7368597536999</v>
      </c>
      <c r="H26" s="104">
        <f>'EMFAC2017-EI-2011Class-Statewid'!H615</f>
        <v>7669.9527266698697</v>
      </c>
    </row>
    <row r="27" spans="1:8">
      <c r="A27" s="104" t="str">
        <f>'EMFAC2017-EI-2011Class-Statewid'!A616</f>
        <v>Statewide</v>
      </c>
      <c r="B27" s="104">
        <f>'EMFAC2017-EI-2011Class-Statewid'!B616</f>
        <v>2028</v>
      </c>
      <c r="C27" s="104" t="str">
        <f>'EMFAC2017-EI-2011Class-Statewid'!C616</f>
        <v>T6 CAIRP heavy</v>
      </c>
      <c r="D27" s="104" t="str">
        <f>'EMFAC2017-EI-2011Class-Statewid'!D616</f>
        <v>Aggregated</v>
      </c>
      <c r="E27" s="104" t="str">
        <f>'EMFAC2017-EI-2011Class-Statewid'!E616</f>
        <v>Aggregated</v>
      </c>
      <c r="F27" s="104" t="str">
        <f>'EMFAC2017-EI-2011Class-Statewid'!F616</f>
        <v>DSL</v>
      </c>
      <c r="G27" s="104">
        <f>'EMFAC2017-EI-2011Class-Statewid'!G616</f>
        <v>2764.43947666855</v>
      </c>
      <c r="H27" s="104">
        <f>'EMFAC2017-EI-2011Class-Statewid'!H616</f>
        <v>499333.602327717</v>
      </c>
    </row>
    <row r="28" spans="1:8">
      <c r="A28" s="104" t="str">
        <f>'EMFAC2017-EI-2011Class-Statewid'!A617</f>
        <v>Statewide</v>
      </c>
      <c r="B28" s="104">
        <f>'EMFAC2017-EI-2011Class-Statewid'!B617</f>
        <v>2028</v>
      </c>
      <c r="C28" s="104" t="str">
        <f>'EMFAC2017-EI-2011Class-Statewid'!C617</f>
        <v>T6 CAIRP small</v>
      </c>
      <c r="D28" s="104" t="str">
        <f>'EMFAC2017-EI-2011Class-Statewid'!D617</f>
        <v>Aggregated</v>
      </c>
      <c r="E28" s="104" t="str">
        <f>'EMFAC2017-EI-2011Class-Statewid'!E617</f>
        <v>Aggregated</v>
      </c>
      <c r="F28" s="104" t="str">
        <f>'EMFAC2017-EI-2011Class-Statewid'!F617</f>
        <v>DSL</v>
      </c>
      <c r="G28" s="104">
        <f>'EMFAC2017-EI-2011Class-Statewid'!G617</f>
        <v>1476.4077295583099</v>
      </c>
      <c r="H28" s="104">
        <f>'EMFAC2017-EI-2011Class-Statewid'!H617</f>
        <v>69243.064041418693</v>
      </c>
    </row>
    <row r="29" spans="1:8">
      <c r="A29" s="104" t="str">
        <f>'EMFAC2017-EI-2011Class-Statewid'!A618</f>
        <v>Statewide</v>
      </c>
      <c r="B29" s="104">
        <f>'EMFAC2017-EI-2011Class-Statewid'!B618</f>
        <v>2028</v>
      </c>
      <c r="C29" s="104" t="str">
        <f>'EMFAC2017-EI-2011Class-Statewid'!C618</f>
        <v>T6 instate construction heavy</v>
      </c>
      <c r="D29" s="104" t="str">
        <f>'EMFAC2017-EI-2011Class-Statewid'!D618</f>
        <v>Aggregated</v>
      </c>
      <c r="E29" s="104" t="str">
        <f>'EMFAC2017-EI-2011Class-Statewid'!E618</f>
        <v>Aggregated</v>
      </c>
      <c r="F29" s="104" t="str">
        <f>'EMFAC2017-EI-2011Class-Statewid'!F618</f>
        <v>DSL</v>
      </c>
      <c r="G29" s="104">
        <f>'EMFAC2017-EI-2011Class-Statewid'!G618</f>
        <v>14315.147223503</v>
      </c>
      <c r="H29" s="104">
        <f>'EMFAC2017-EI-2011Class-Statewid'!H618</f>
        <v>872006.48968397803</v>
      </c>
    </row>
    <row r="30" spans="1:8">
      <c r="A30" s="104" t="str">
        <f>'EMFAC2017-EI-2011Class-Statewid'!A619</f>
        <v>Statewide</v>
      </c>
      <c r="B30" s="104">
        <f>'EMFAC2017-EI-2011Class-Statewid'!B619</f>
        <v>2028</v>
      </c>
      <c r="C30" s="104" t="str">
        <f>'EMFAC2017-EI-2011Class-Statewid'!C619</f>
        <v>T6 instate construction small</v>
      </c>
      <c r="D30" s="104" t="str">
        <f>'EMFAC2017-EI-2011Class-Statewid'!D619</f>
        <v>Aggregated</v>
      </c>
      <c r="E30" s="104" t="str">
        <f>'EMFAC2017-EI-2011Class-Statewid'!E619</f>
        <v>Aggregated</v>
      </c>
      <c r="F30" s="104" t="str">
        <f>'EMFAC2017-EI-2011Class-Statewid'!F619</f>
        <v>DSL</v>
      </c>
      <c r="G30" s="104">
        <f>'EMFAC2017-EI-2011Class-Statewid'!G619</f>
        <v>44939.3960245329</v>
      </c>
      <c r="H30" s="104">
        <f>'EMFAC2017-EI-2011Class-Statewid'!H619</f>
        <v>2280711.2478005602</v>
      </c>
    </row>
    <row r="31" spans="1:8">
      <c r="A31" s="104" t="str">
        <f>'EMFAC2017-EI-2011Class-Statewid'!A620</f>
        <v>Statewide</v>
      </c>
      <c r="B31" s="104">
        <f>'EMFAC2017-EI-2011Class-Statewid'!B620</f>
        <v>2028</v>
      </c>
      <c r="C31" s="104" t="str">
        <f>'EMFAC2017-EI-2011Class-Statewid'!C620</f>
        <v>T6 instate heavy</v>
      </c>
      <c r="D31" s="104" t="str">
        <f>'EMFAC2017-EI-2011Class-Statewid'!D620</f>
        <v>Aggregated</v>
      </c>
      <c r="E31" s="104" t="str">
        <f>'EMFAC2017-EI-2011Class-Statewid'!E620</f>
        <v>Aggregated</v>
      </c>
      <c r="F31" s="104" t="str">
        <f>'EMFAC2017-EI-2011Class-Statewid'!F620</f>
        <v>DSL</v>
      </c>
      <c r="G31" s="104">
        <f>'EMFAC2017-EI-2011Class-Statewid'!G620</f>
        <v>60044.193119257703</v>
      </c>
      <c r="H31" s="104">
        <f>'EMFAC2017-EI-2011Class-Statewid'!H620</f>
        <v>6794676.6507609701</v>
      </c>
    </row>
    <row r="32" spans="1:8">
      <c r="A32" s="104" t="str">
        <f>'EMFAC2017-EI-2011Class-Statewid'!A621</f>
        <v>Statewide</v>
      </c>
      <c r="B32" s="104">
        <f>'EMFAC2017-EI-2011Class-Statewid'!B621</f>
        <v>2028</v>
      </c>
      <c r="C32" s="104" t="str">
        <f>'EMFAC2017-EI-2011Class-Statewid'!C621</f>
        <v>T6 instate small</v>
      </c>
      <c r="D32" s="104" t="str">
        <f>'EMFAC2017-EI-2011Class-Statewid'!D621</f>
        <v>Aggregated</v>
      </c>
      <c r="E32" s="104" t="str">
        <f>'EMFAC2017-EI-2011Class-Statewid'!E621</f>
        <v>Aggregated</v>
      </c>
      <c r="F32" s="104" t="str">
        <f>'EMFAC2017-EI-2011Class-Statewid'!F621</f>
        <v>DSL</v>
      </c>
      <c r="G32" s="104">
        <f>'EMFAC2017-EI-2011Class-Statewid'!G621</f>
        <v>186970.19611045701</v>
      </c>
      <c r="H32" s="104">
        <f>'EMFAC2017-EI-2011Class-Statewid'!H621</f>
        <v>8791824.9413576294</v>
      </c>
    </row>
    <row r="33" spans="1:8">
      <c r="A33" s="104" t="str">
        <f>'EMFAC2017-EI-2011Class-Statewid'!A622</f>
        <v>Statewide</v>
      </c>
      <c r="B33" s="104">
        <f>'EMFAC2017-EI-2011Class-Statewid'!B622</f>
        <v>2028</v>
      </c>
      <c r="C33" s="104" t="str">
        <f>'EMFAC2017-EI-2011Class-Statewid'!C622</f>
        <v>T6 OOS heavy</v>
      </c>
      <c r="D33" s="104" t="str">
        <f>'EMFAC2017-EI-2011Class-Statewid'!D622</f>
        <v>Aggregated</v>
      </c>
      <c r="E33" s="104" t="str">
        <f>'EMFAC2017-EI-2011Class-Statewid'!E622</f>
        <v>Aggregated</v>
      </c>
      <c r="F33" s="104" t="str">
        <f>'EMFAC2017-EI-2011Class-Statewid'!F622</f>
        <v>DSL</v>
      </c>
      <c r="G33" s="104">
        <f>'EMFAC2017-EI-2011Class-Statewid'!G622</f>
        <v>1584.5517204161199</v>
      </c>
      <c r="H33" s="104">
        <f>'EMFAC2017-EI-2011Class-Statewid'!H622</f>
        <v>286491.46262481401</v>
      </c>
    </row>
    <row r="34" spans="1:8">
      <c r="A34" s="104" t="str">
        <f>'EMFAC2017-EI-2011Class-Statewid'!A623</f>
        <v>Statewide</v>
      </c>
      <c r="B34" s="104">
        <f>'EMFAC2017-EI-2011Class-Statewid'!B623</f>
        <v>2028</v>
      </c>
      <c r="C34" s="104" t="str">
        <f>'EMFAC2017-EI-2011Class-Statewid'!C623</f>
        <v>T6 OOS small</v>
      </c>
      <c r="D34" s="104" t="str">
        <f>'EMFAC2017-EI-2011Class-Statewid'!D623</f>
        <v>Aggregated</v>
      </c>
      <c r="E34" s="104" t="str">
        <f>'EMFAC2017-EI-2011Class-Statewid'!E623</f>
        <v>Aggregated</v>
      </c>
      <c r="F34" s="104" t="str">
        <f>'EMFAC2017-EI-2011Class-Statewid'!F623</f>
        <v>DSL</v>
      </c>
      <c r="G34" s="104">
        <f>'EMFAC2017-EI-2011Class-Statewid'!G623</f>
        <v>853.50003463526798</v>
      </c>
      <c r="H34" s="104">
        <f>'EMFAC2017-EI-2011Class-Statewid'!H623</f>
        <v>39811.677581904303</v>
      </c>
    </row>
    <row r="35" spans="1:8">
      <c r="A35" s="104" t="str">
        <f>'EMFAC2017-EI-2011Class-Statewid'!A624</f>
        <v>Statewide</v>
      </c>
      <c r="B35" s="104">
        <f>'EMFAC2017-EI-2011Class-Statewid'!B624</f>
        <v>2028</v>
      </c>
      <c r="C35" s="104" t="str">
        <f>'EMFAC2017-EI-2011Class-Statewid'!C624</f>
        <v>T6 Public</v>
      </c>
      <c r="D35" s="104" t="str">
        <f>'EMFAC2017-EI-2011Class-Statewid'!D624</f>
        <v>Aggregated</v>
      </c>
      <c r="E35" s="104" t="str">
        <f>'EMFAC2017-EI-2011Class-Statewid'!E624</f>
        <v>Aggregated</v>
      </c>
      <c r="F35" s="104" t="str">
        <f>'EMFAC2017-EI-2011Class-Statewid'!F624</f>
        <v>DSL</v>
      </c>
      <c r="G35" s="104">
        <f>'EMFAC2017-EI-2011Class-Statewid'!G624</f>
        <v>27352.0202797895</v>
      </c>
      <c r="H35" s="104">
        <f>'EMFAC2017-EI-2011Class-Statewid'!H624</f>
        <v>429899.063430132</v>
      </c>
    </row>
    <row r="36" spans="1:8">
      <c r="A36" s="104" t="str">
        <f>'EMFAC2017-EI-2011Class-Statewid'!A625</f>
        <v>Statewide</v>
      </c>
      <c r="B36" s="104">
        <f>'EMFAC2017-EI-2011Class-Statewid'!B625</f>
        <v>2028</v>
      </c>
      <c r="C36" s="104" t="str">
        <f>'EMFAC2017-EI-2011Class-Statewid'!C625</f>
        <v>T6 utility</v>
      </c>
      <c r="D36" s="104" t="str">
        <f>'EMFAC2017-EI-2011Class-Statewid'!D625</f>
        <v>Aggregated</v>
      </c>
      <c r="E36" s="104" t="str">
        <f>'EMFAC2017-EI-2011Class-Statewid'!E625</f>
        <v>Aggregated</v>
      </c>
      <c r="F36" s="104" t="str">
        <f>'EMFAC2017-EI-2011Class-Statewid'!F625</f>
        <v>DSL</v>
      </c>
      <c r="G36" s="104">
        <f>'EMFAC2017-EI-2011Class-Statewid'!G625</f>
        <v>4284.4760742262397</v>
      </c>
      <c r="H36" s="104">
        <f>'EMFAC2017-EI-2011Class-Statewid'!H625</f>
        <v>71071.537125111397</v>
      </c>
    </row>
    <row r="37" spans="1:8">
      <c r="A37" s="104" t="str">
        <f>'EMFAC2017-EI-2011Class-Statewid'!A626</f>
        <v>Statewide</v>
      </c>
      <c r="B37" s="104">
        <f>'EMFAC2017-EI-2011Class-Statewid'!B626</f>
        <v>2028</v>
      </c>
      <c r="C37" s="104" t="str">
        <f>'EMFAC2017-EI-2011Class-Statewid'!C626</f>
        <v>T6TS</v>
      </c>
      <c r="D37" s="104" t="str">
        <f>'EMFAC2017-EI-2011Class-Statewid'!D626</f>
        <v>Aggregated</v>
      </c>
      <c r="E37" s="104" t="str">
        <f>'EMFAC2017-EI-2011Class-Statewid'!E626</f>
        <v>Aggregated</v>
      </c>
      <c r="F37" s="104" t="str">
        <f>'EMFAC2017-EI-2011Class-Statewid'!F626</f>
        <v>GAS</v>
      </c>
      <c r="G37" s="104">
        <f>'EMFAC2017-EI-2011Class-Statewid'!G626</f>
        <v>52131.382240648098</v>
      </c>
      <c r="H37" s="104">
        <f>'EMFAC2017-EI-2011Class-Statewid'!H626</f>
        <v>2787038.8954432202</v>
      </c>
    </row>
    <row r="38" spans="1:8">
      <c r="A38" s="104" t="str">
        <f>'EMFAC2017-EI-2011Class-Statewid'!A627</f>
        <v>Statewide</v>
      </c>
      <c r="B38" s="104">
        <f>'EMFAC2017-EI-2011Class-Statewid'!B627</f>
        <v>2028</v>
      </c>
      <c r="C38" s="104" t="str">
        <f>'EMFAC2017-EI-2011Class-Statewid'!C627</f>
        <v>T7 Ag</v>
      </c>
      <c r="D38" s="104" t="str">
        <f>'EMFAC2017-EI-2011Class-Statewid'!D627</f>
        <v>Aggregated</v>
      </c>
      <c r="E38" s="104" t="str">
        <f>'EMFAC2017-EI-2011Class-Statewid'!E627</f>
        <v>Aggregated</v>
      </c>
      <c r="F38" s="104" t="str">
        <f>'EMFAC2017-EI-2011Class-Statewid'!F627</f>
        <v>DSL</v>
      </c>
      <c r="G38" s="104">
        <f>'EMFAC2017-EI-2011Class-Statewid'!G627</f>
        <v>1411.4415696902099</v>
      </c>
      <c r="H38" s="104">
        <f>'EMFAC2017-EI-2011Class-Statewid'!H627</f>
        <v>7224.0330422266097</v>
      </c>
    </row>
    <row r="39" spans="1:8">
      <c r="A39" s="104" t="str">
        <f>'EMFAC2017-EI-2011Class-Statewid'!A628</f>
        <v>Statewide</v>
      </c>
      <c r="B39" s="104">
        <f>'EMFAC2017-EI-2011Class-Statewid'!B628</f>
        <v>2028</v>
      </c>
      <c r="C39" s="104" t="str">
        <f>'EMFAC2017-EI-2011Class-Statewid'!C628</f>
        <v>T7 CAIRP</v>
      </c>
      <c r="D39" s="104" t="str">
        <f>'EMFAC2017-EI-2011Class-Statewid'!D628</f>
        <v>Aggregated</v>
      </c>
      <c r="E39" s="104" t="str">
        <f>'EMFAC2017-EI-2011Class-Statewid'!E628</f>
        <v>Aggregated</v>
      </c>
      <c r="F39" s="104" t="str">
        <f>'EMFAC2017-EI-2011Class-Statewid'!F628</f>
        <v>DSL</v>
      </c>
      <c r="G39" s="104">
        <f>'EMFAC2017-EI-2011Class-Statewid'!G628</f>
        <v>51287.752752244603</v>
      </c>
      <c r="H39" s="104">
        <f>'EMFAC2017-EI-2011Class-Statewid'!H628</f>
        <v>9903940.0797317494</v>
      </c>
    </row>
    <row r="40" spans="1:8">
      <c r="A40" s="104" t="str">
        <f>'EMFAC2017-EI-2011Class-Statewid'!A629</f>
        <v>Statewide</v>
      </c>
      <c r="B40" s="104">
        <f>'EMFAC2017-EI-2011Class-Statewid'!B629</f>
        <v>2028</v>
      </c>
      <c r="C40" s="104" t="str">
        <f>'EMFAC2017-EI-2011Class-Statewid'!C629</f>
        <v>T7 CAIRP construction</v>
      </c>
      <c r="D40" s="104" t="str">
        <f>'EMFAC2017-EI-2011Class-Statewid'!D629</f>
        <v>Aggregated</v>
      </c>
      <c r="E40" s="104" t="str">
        <f>'EMFAC2017-EI-2011Class-Statewid'!E629</f>
        <v>Aggregated</v>
      </c>
      <c r="F40" s="104" t="str">
        <f>'EMFAC2017-EI-2011Class-Statewid'!F629</f>
        <v>DSL</v>
      </c>
      <c r="G40" s="104">
        <f>'EMFAC2017-EI-2011Class-Statewid'!G629</f>
        <v>3409.60584685822</v>
      </c>
      <c r="H40" s="104">
        <f>'EMFAC2017-EI-2011Class-Statewid'!H629</f>
        <v>626369.83645178005</v>
      </c>
    </row>
    <row r="41" spans="1:8">
      <c r="A41" s="104" t="str">
        <f>'EMFAC2017-EI-2011Class-Statewid'!A630</f>
        <v>Statewide</v>
      </c>
      <c r="B41" s="104">
        <f>'EMFAC2017-EI-2011Class-Statewid'!B630</f>
        <v>2028</v>
      </c>
      <c r="C41" s="104" t="str">
        <f>'EMFAC2017-EI-2011Class-Statewid'!C630</f>
        <v>T7 NNOOS</v>
      </c>
      <c r="D41" s="104" t="str">
        <f>'EMFAC2017-EI-2011Class-Statewid'!D630</f>
        <v>Aggregated</v>
      </c>
      <c r="E41" s="104" t="str">
        <f>'EMFAC2017-EI-2011Class-Statewid'!E630</f>
        <v>Aggregated</v>
      </c>
      <c r="F41" s="104" t="str">
        <f>'EMFAC2017-EI-2011Class-Statewid'!F630</f>
        <v>DSL</v>
      </c>
      <c r="G41" s="104">
        <f>'EMFAC2017-EI-2011Class-Statewid'!G630</f>
        <v>66038.523190369102</v>
      </c>
      <c r="H41" s="104">
        <f>'EMFAC2017-EI-2011Class-Statewid'!H630</f>
        <v>12074418.4604173</v>
      </c>
    </row>
    <row r="42" spans="1:8">
      <c r="A42" s="104" t="str">
        <f>'EMFAC2017-EI-2011Class-Statewid'!A631</f>
        <v>Statewide</v>
      </c>
      <c r="B42" s="104">
        <f>'EMFAC2017-EI-2011Class-Statewid'!B631</f>
        <v>2028</v>
      </c>
      <c r="C42" s="104" t="str">
        <f>'EMFAC2017-EI-2011Class-Statewid'!C631</f>
        <v>T7 NOOS</v>
      </c>
      <c r="D42" s="104" t="str">
        <f>'EMFAC2017-EI-2011Class-Statewid'!D631</f>
        <v>Aggregated</v>
      </c>
      <c r="E42" s="104" t="str">
        <f>'EMFAC2017-EI-2011Class-Statewid'!E631</f>
        <v>Aggregated</v>
      </c>
      <c r="F42" s="104" t="str">
        <f>'EMFAC2017-EI-2011Class-Statewid'!F631</f>
        <v>DSL</v>
      </c>
      <c r="G42" s="104">
        <f>'EMFAC2017-EI-2011Class-Statewid'!G631</f>
        <v>20476.812259890899</v>
      </c>
      <c r="H42" s="104">
        <f>'EMFAC2017-EI-2011Class-Statewid'!H631</f>
        <v>3890996.5892066699</v>
      </c>
    </row>
    <row r="43" spans="1:8">
      <c r="A43" s="104" t="str">
        <f>'EMFAC2017-EI-2011Class-Statewid'!A632</f>
        <v>Statewide</v>
      </c>
      <c r="B43" s="104">
        <f>'EMFAC2017-EI-2011Class-Statewid'!B632</f>
        <v>2028</v>
      </c>
      <c r="C43" s="104" t="str">
        <f>'EMFAC2017-EI-2011Class-Statewid'!C632</f>
        <v>T7 other port</v>
      </c>
      <c r="D43" s="104" t="str">
        <f>'EMFAC2017-EI-2011Class-Statewid'!D632</f>
        <v>Aggregated</v>
      </c>
      <c r="E43" s="104" t="str">
        <f>'EMFAC2017-EI-2011Class-Statewid'!E632</f>
        <v>Aggregated</v>
      </c>
      <c r="F43" s="104" t="str">
        <f>'EMFAC2017-EI-2011Class-Statewid'!F632</f>
        <v>DSL</v>
      </c>
      <c r="G43" s="104">
        <f>'EMFAC2017-EI-2011Class-Statewid'!G632</f>
        <v>1435.6486593425</v>
      </c>
      <c r="H43" s="104">
        <f>'EMFAC2017-EI-2011Class-Statewid'!H632</f>
        <v>308372.64856876398</v>
      </c>
    </row>
    <row r="44" spans="1:8">
      <c r="A44" s="104" t="str">
        <f>'EMFAC2017-EI-2011Class-Statewid'!A633</f>
        <v>Statewide</v>
      </c>
      <c r="B44" s="104">
        <f>'EMFAC2017-EI-2011Class-Statewid'!B633</f>
        <v>2028</v>
      </c>
      <c r="C44" s="104" t="str">
        <f>'EMFAC2017-EI-2011Class-Statewid'!C633</f>
        <v>T7 POAK</v>
      </c>
      <c r="D44" s="104" t="str">
        <f>'EMFAC2017-EI-2011Class-Statewid'!D633</f>
        <v>Aggregated</v>
      </c>
      <c r="E44" s="104" t="str">
        <f>'EMFAC2017-EI-2011Class-Statewid'!E633</f>
        <v>Aggregated</v>
      </c>
      <c r="F44" s="104" t="str">
        <f>'EMFAC2017-EI-2011Class-Statewid'!F633</f>
        <v>DSL</v>
      </c>
      <c r="G44" s="104">
        <f>'EMFAC2017-EI-2011Class-Statewid'!G633</f>
        <v>5146.4078175119603</v>
      </c>
      <c r="H44" s="104">
        <f>'EMFAC2017-EI-2011Class-Statewid'!H633</f>
        <v>904269.36382767605</v>
      </c>
    </row>
    <row r="45" spans="1:8">
      <c r="A45" s="104" t="str">
        <f>'EMFAC2017-EI-2011Class-Statewid'!A634</f>
        <v>Statewide</v>
      </c>
      <c r="B45" s="104">
        <f>'EMFAC2017-EI-2011Class-Statewid'!B634</f>
        <v>2028</v>
      </c>
      <c r="C45" s="104" t="str">
        <f>'EMFAC2017-EI-2011Class-Statewid'!C634</f>
        <v>T7 POLA</v>
      </c>
      <c r="D45" s="104" t="str">
        <f>'EMFAC2017-EI-2011Class-Statewid'!D634</f>
        <v>Aggregated</v>
      </c>
      <c r="E45" s="104" t="str">
        <f>'EMFAC2017-EI-2011Class-Statewid'!E634</f>
        <v>Aggregated</v>
      </c>
      <c r="F45" s="104" t="str">
        <f>'EMFAC2017-EI-2011Class-Statewid'!F634</f>
        <v>DSL</v>
      </c>
      <c r="G45" s="104">
        <f>'EMFAC2017-EI-2011Class-Statewid'!G634</f>
        <v>18636.4866866745</v>
      </c>
      <c r="H45" s="104">
        <f>'EMFAC2017-EI-2011Class-Statewid'!H634</f>
        <v>3003682.1331560798</v>
      </c>
    </row>
    <row r="46" spans="1:8">
      <c r="A46" s="104" t="str">
        <f>'EMFAC2017-EI-2011Class-Statewid'!A635</f>
        <v>Statewide</v>
      </c>
      <c r="B46" s="104">
        <f>'EMFAC2017-EI-2011Class-Statewid'!B635</f>
        <v>2028</v>
      </c>
      <c r="C46" s="104" t="str">
        <f>'EMFAC2017-EI-2011Class-Statewid'!C635</f>
        <v>T7 Public</v>
      </c>
      <c r="D46" s="104" t="str">
        <f>'EMFAC2017-EI-2011Class-Statewid'!D635</f>
        <v>Aggregated</v>
      </c>
      <c r="E46" s="104" t="str">
        <f>'EMFAC2017-EI-2011Class-Statewid'!E635</f>
        <v>Aggregated</v>
      </c>
      <c r="F46" s="104" t="str">
        <f>'EMFAC2017-EI-2011Class-Statewid'!F635</f>
        <v>DSL</v>
      </c>
      <c r="G46" s="104">
        <f>'EMFAC2017-EI-2011Class-Statewid'!G635</f>
        <v>27229.610264415402</v>
      </c>
      <c r="H46" s="104">
        <f>'EMFAC2017-EI-2011Class-Statewid'!H635</f>
        <v>551646.18598437996</v>
      </c>
    </row>
    <row r="47" spans="1:8">
      <c r="A47" s="104" t="str">
        <f>'EMFAC2017-EI-2011Class-Statewid'!A636</f>
        <v>Statewide</v>
      </c>
      <c r="B47" s="104">
        <f>'EMFAC2017-EI-2011Class-Statewid'!B636</f>
        <v>2028</v>
      </c>
      <c r="C47" s="104" t="str">
        <f>'EMFAC2017-EI-2011Class-Statewid'!C636</f>
        <v>T7 Single</v>
      </c>
      <c r="D47" s="104" t="str">
        <f>'EMFAC2017-EI-2011Class-Statewid'!D636</f>
        <v>Aggregated</v>
      </c>
      <c r="E47" s="104" t="str">
        <f>'EMFAC2017-EI-2011Class-Statewid'!E636</f>
        <v>Aggregated</v>
      </c>
      <c r="F47" s="104" t="str">
        <f>'EMFAC2017-EI-2011Class-Statewid'!F636</f>
        <v>DSL</v>
      </c>
      <c r="G47" s="104">
        <f>'EMFAC2017-EI-2011Class-Statewid'!G636</f>
        <v>35243.216908425202</v>
      </c>
      <c r="H47" s="104">
        <f>'EMFAC2017-EI-2011Class-Statewid'!H636</f>
        <v>2467939.4490388702</v>
      </c>
    </row>
    <row r="48" spans="1:8">
      <c r="A48" s="104" t="str">
        <f>'EMFAC2017-EI-2011Class-Statewid'!A637</f>
        <v>Statewide</v>
      </c>
      <c r="B48" s="104">
        <f>'EMFAC2017-EI-2011Class-Statewid'!B637</f>
        <v>2028</v>
      </c>
      <c r="C48" s="104" t="str">
        <f>'EMFAC2017-EI-2011Class-Statewid'!C637</f>
        <v>T7 single construction</v>
      </c>
      <c r="D48" s="104" t="str">
        <f>'EMFAC2017-EI-2011Class-Statewid'!D637</f>
        <v>Aggregated</v>
      </c>
      <c r="E48" s="104" t="str">
        <f>'EMFAC2017-EI-2011Class-Statewid'!E637</f>
        <v>Aggregated</v>
      </c>
      <c r="F48" s="104" t="str">
        <f>'EMFAC2017-EI-2011Class-Statewid'!F637</f>
        <v>DSL</v>
      </c>
      <c r="G48" s="104">
        <f>'EMFAC2017-EI-2011Class-Statewid'!G637</f>
        <v>21982.0306554489</v>
      </c>
      <c r="H48" s="104">
        <f>'EMFAC2017-EI-2011Class-Statewid'!H637</f>
        <v>1553908.3558502099</v>
      </c>
    </row>
    <row r="49" spans="1:8">
      <c r="A49" s="104" t="str">
        <f>'EMFAC2017-EI-2011Class-Statewid'!A638</f>
        <v>Statewide</v>
      </c>
      <c r="B49" s="104">
        <f>'EMFAC2017-EI-2011Class-Statewid'!B638</f>
        <v>2028</v>
      </c>
      <c r="C49" s="104" t="str">
        <f>'EMFAC2017-EI-2011Class-Statewid'!C638</f>
        <v>T7 SWCV</v>
      </c>
      <c r="D49" s="104" t="str">
        <f>'EMFAC2017-EI-2011Class-Statewid'!D638</f>
        <v>Aggregated</v>
      </c>
      <c r="E49" s="104" t="str">
        <f>'EMFAC2017-EI-2011Class-Statewid'!E638</f>
        <v>Aggregated</v>
      </c>
      <c r="F49" s="104" t="str">
        <f>'EMFAC2017-EI-2011Class-Statewid'!F638</f>
        <v>DSL</v>
      </c>
      <c r="G49" s="104">
        <f>'EMFAC2017-EI-2011Class-Statewid'!G638</f>
        <v>5658.0048362629404</v>
      </c>
      <c r="H49" s="104">
        <f>'EMFAC2017-EI-2011Class-Statewid'!H638</f>
        <v>230907.68846334799</v>
      </c>
    </row>
    <row r="50" spans="1:8">
      <c r="A50" s="104" t="str">
        <f>'EMFAC2017-EI-2011Class-Statewid'!A639</f>
        <v>Statewide</v>
      </c>
      <c r="B50" s="104">
        <f>'EMFAC2017-EI-2011Class-Statewid'!B639</f>
        <v>2028</v>
      </c>
      <c r="C50" s="104" t="str">
        <f>'EMFAC2017-EI-2011Class-Statewid'!C639</f>
        <v>T7 SWCV</v>
      </c>
      <c r="D50" s="104" t="str">
        <f>'EMFAC2017-EI-2011Class-Statewid'!D639</f>
        <v>Aggregated</v>
      </c>
      <c r="E50" s="104" t="str">
        <f>'EMFAC2017-EI-2011Class-Statewid'!E639</f>
        <v>Aggregated</v>
      </c>
      <c r="F50" s="104" t="str">
        <f>'EMFAC2017-EI-2011Class-Statewid'!F639</f>
        <v>NG</v>
      </c>
      <c r="G50" s="104">
        <f>'EMFAC2017-EI-2011Class-Statewid'!G639</f>
        <v>10938.426136192</v>
      </c>
      <c r="H50" s="104">
        <f>'EMFAC2017-EI-2011Class-Statewid'!H639</f>
        <v>445779.28240010602</v>
      </c>
    </row>
    <row r="51" spans="1:8">
      <c r="A51" s="104" t="str">
        <f>'EMFAC2017-EI-2011Class-Statewid'!A640</f>
        <v>Statewide</v>
      </c>
      <c r="B51" s="104">
        <f>'EMFAC2017-EI-2011Class-Statewid'!B640</f>
        <v>2028</v>
      </c>
      <c r="C51" s="104" t="str">
        <f>'EMFAC2017-EI-2011Class-Statewid'!C640</f>
        <v>T7 tractor</v>
      </c>
      <c r="D51" s="104" t="str">
        <f>'EMFAC2017-EI-2011Class-Statewid'!D640</f>
        <v>Aggregated</v>
      </c>
      <c r="E51" s="104" t="str">
        <f>'EMFAC2017-EI-2011Class-Statewid'!E640</f>
        <v>Aggregated</v>
      </c>
      <c r="F51" s="104" t="str">
        <f>'EMFAC2017-EI-2011Class-Statewid'!F640</f>
        <v>DSL</v>
      </c>
      <c r="G51" s="104">
        <f>'EMFAC2017-EI-2011Class-Statewid'!G640</f>
        <v>90782.297754572093</v>
      </c>
      <c r="H51" s="104">
        <f>'EMFAC2017-EI-2011Class-Statewid'!H640</f>
        <v>10813401.5148845</v>
      </c>
    </row>
    <row r="52" spans="1:8">
      <c r="A52" s="104" t="str">
        <f>'EMFAC2017-EI-2011Class-Statewid'!A641</f>
        <v>Statewide</v>
      </c>
      <c r="B52" s="104">
        <f>'EMFAC2017-EI-2011Class-Statewid'!B641</f>
        <v>2028</v>
      </c>
      <c r="C52" s="104" t="str">
        <f>'EMFAC2017-EI-2011Class-Statewid'!C641</f>
        <v>T7 tractor construction</v>
      </c>
      <c r="D52" s="104" t="str">
        <f>'EMFAC2017-EI-2011Class-Statewid'!D641</f>
        <v>Aggregated</v>
      </c>
      <c r="E52" s="104" t="str">
        <f>'EMFAC2017-EI-2011Class-Statewid'!E641</f>
        <v>Aggregated</v>
      </c>
      <c r="F52" s="104" t="str">
        <f>'EMFAC2017-EI-2011Class-Statewid'!F641</f>
        <v>DSL</v>
      </c>
      <c r="G52" s="104">
        <f>'EMFAC2017-EI-2011Class-Statewid'!G641</f>
        <v>18607.1151243723</v>
      </c>
      <c r="H52" s="104">
        <f>'EMFAC2017-EI-2011Class-Statewid'!H641</f>
        <v>1281837.5862134199</v>
      </c>
    </row>
    <row r="53" spans="1:8">
      <c r="A53" s="104" t="str">
        <f>'EMFAC2017-EI-2011Class-Statewid'!A642</f>
        <v>Statewide</v>
      </c>
      <c r="B53" s="104">
        <f>'EMFAC2017-EI-2011Class-Statewid'!B642</f>
        <v>2028</v>
      </c>
      <c r="C53" s="104" t="str">
        <f>'EMFAC2017-EI-2011Class-Statewid'!C642</f>
        <v>T7 utility</v>
      </c>
      <c r="D53" s="104" t="str">
        <f>'EMFAC2017-EI-2011Class-Statewid'!D642</f>
        <v>Aggregated</v>
      </c>
      <c r="E53" s="104" t="str">
        <f>'EMFAC2017-EI-2011Class-Statewid'!E642</f>
        <v>Aggregated</v>
      </c>
      <c r="F53" s="104" t="str">
        <f>'EMFAC2017-EI-2011Class-Statewid'!F642</f>
        <v>DSL</v>
      </c>
      <c r="G53" s="104">
        <f>'EMFAC2017-EI-2011Class-Statewid'!G642</f>
        <v>1689.6763138526101</v>
      </c>
      <c r="H53" s="104">
        <f>'EMFAC2017-EI-2011Class-Statewid'!H642</f>
        <v>34219.442707577902</v>
      </c>
    </row>
    <row r="54" spans="1:8">
      <c r="A54" s="104" t="str">
        <f>'EMFAC2017-EI-2011Class-Statewid'!A643</f>
        <v>Statewide</v>
      </c>
      <c r="B54" s="104">
        <f>'EMFAC2017-EI-2011Class-Statewid'!B643</f>
        <v>2028</v>
      </c>
      <c r="C54" s="104" t="str">
        <f>'EMFAC2017-EI-2011Class-Statewid'!C643</f>
        <v>T7IS</v>
      </c>
      <c r="D54" s="104" t="str">
        <f>'EMFAC2017-EI-2011Class-Statewid'!D643</f>
        <v>Aggregated</v>
      </c>
      <c r="E54" s="104" t="str">
        <f>'EMFAC2017-EI-2011Class-Statewid'!E643</f>
        <v>Aggregated</v>
      </c>
      <c r="F54" s="104" t="str">
        <f>'EMFAC2017-EI-2011Class-Statewid'!F643</f>
        <v>GAS</v>
      </c>
      <c r="G54" s="104">
        <f>'EMFAC2017-EI-2011Class-Statewid'!G643</f>
        <v>164.09411527840501</v>
      </c>
      <c r="H54" s="104">
        <f>'EMFAC2017-EI-2011Class-Statewid'!H643</f>
        <v>22454.177208961799</v>
      </c>
    </row>
    <row r="55" spans="1:8">
      <c r="A55" s="104" t="str">
        <f>'EMFAC2017-EI-2011Class-Statewid'!A644</f>
        <v>Statewide</v>
      </c>
      <c r="B55" s="104">
        <f>'EMFAC2017-EI-2011Class-Statewid'!B644</f>
        <v>2028</v>
      </c>
      <c r="C55" s="104" t="str">
        <f>'EMFAC2017-EI-2011Class-Statewid'!C644</f>
        <v>UBUS</v>
      </c>
      <c r="D55" s="104" t="str">
        <f>'EMFAC2017-EI-2011Class-Statewid'!D644</f>
        <v>Aggregated</v>
      </c>
      <c r="E55" s="104" t="str">
        <f>'EMFAC2017-EI-2011Class-Statewid'!E644</f>
        <v>Aggregated</v>
      </c>
      <c r="F55" s="104" t="str">
        <f>'EMFAC2017-EI-2011Class-Statewid'!F644</f>
        <v>GAS</v>
      </c>
      <c r="G55" s="104">
        <f>'EMFAC2017-EI-2011Class-Statewid'!G644</f>
        <v>2812.3167323757698</v>
      </c>
      <c r="H55" s="104">
        <f>'EMFAC2017-EI-2011Class-Statewid'!H644</f>
        <v>257031.305098187</v>
      </c>
    </row>
    <row r="56" spans="1:8">
      <c r="A56" s="104" t="str">
        <f>'EMFAC2017-EI-2011Class-Statewid'!A645</f>
        <v>Statewide</v>
      </c>
      <c r="B56" s="104">
        <f>'EMFAC2017-EI-2011Class-Statewid'!B645</f>
        <v>2028</v>
      </c>
      <c r="C56" s="104" t="str">
        <f>'EMFAC2017-EI-2011Class-Statewid'!C645</f>
        <v>UBUS</v>
      </c>
      <c r="D56" s="104" t="str">
        <f>'EMFAC2017-EI-2011Class-Statewid'!D645</f>
        <v>Aggregated</v>
      </c>
      <c r="E56" s="104" t="str">
        <f>'EMFAC2017-EI-2011Class-Statewid'!E645</f>
        <v>Aggregated</v>
      </c>
      <c r="F56" s="104" t="str">
        <f>'EMFAC2017-EI-2011Class-Statewid'!F645</f>
        <v>DSL</v>
      </c>
      <c r="G56" s="104">
        <f>'EMFAC2017-EI-2011Class-Statewid'!G645</f>
        <v>3035.9245184639199</v>
      </c>
      <c r="H56" s="104">
        <f>'EMFAC2017-EI-2011Class-Statewid'!H645</f>
        <v>301414.30332421302</v>
      </c>
    </row>
    <row r="57" spans="1:8">
      <c r="A57" s="104" t="str">
        <f>'EMFAC2017-EI-2011Class-Statewid'!A646</f>
        <v>Statewide</v>
      </c>
      <c r="B57" s="104">
        <f>'EMFAC2017-EI-2011Class-Statewid'!B646</f>
        <v>2028</v>
      </c>
      <c r="C57" s="104" t="str">
        <f>'EMFAC2017-EI-2011Class-Statewid'!C646</f>
        <v>UBUS</v>
      </c>
      <c r="D57" s="104" t="str">
        <f>'EMFAC2017-EI-2011Class-Statewid'!D646</f>
        <v>Aggregated</v>
      </c>
      <c r="E57" s="104" t="str">
        <f>'EMFAC2017-EI-2011Class-Statewid'!E646</f>
        <v>Aggregated</v>
      </c>
      <c r="F57" s="104" t="str">
        <f>'EMFAC2017-EI-2011Class-Statewid'!F646</f>
        <v>ELEC</v>
      </c>
      <c r="G57" s="104">
        <f>'EMFAC2017-EI-2011Class-Statewid'!G646</f>
        <v>5.0389737298872799</v>
      </c>
      <c r="H57" s="104">
        <f>'EMFAC2017-EI-2011Class-Statewid'!H646</f>
        <v>329.04786322509801</v>
      </c>
    </row>
    <row r="58" spans="1:8">
      <c r="A58" s="104" t="str">
        <f>'EMFAC2017-EI-2011Class-Statewid'!A647</f>
        <v>Statewide</v>
      </c>
      <c r="B58" s="104">
        <f>'EMFAC2017-EI-2011Class-Statewid'!B647</f>
        <v>2028</v>
      </c>
      <c r="C58" s="104" t="str">
        <f>'EMFAC2017-EI-2011Class-Statewid'!C647</f>
        <v>UBUS</v>
      </c>
      <c r="D58" s="104" t="str">
        <f>'EMFAC2017-EI-2011Class-Statewid'!D647</f>
        <v>Aggregated</v>
      </c>
      <c r="E58" s="104" t="str">
        <f>'EMFAC2017-EI-2011Class-Statewid'!E647</f>
        <v>Aggregated</v>
      </c>
      <c r="F58" s="104" t="str">
        <f>'EMFAC2017-EI-2011Class-Statewid'!F647</f>
        <v>NG</v>
      </c>
      <c r="G58" s="104">
        <f>'EMFAC2017-EI-2011Class-Statewid'!G647</f>
        <v>9570.4903276831792</v>
      </c>
      <c r="H58" s="104">
        <f>'EMFAC2017-EI-2011Class-Statewid'!H647</f>
        <v>1038219.48174412</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
  <sheetViews>
    <sheetView workbookViewId="0">
      <selection activeCell="A10" sqref="A10:H67"/>
    </sheetView>
  </sheetViews>
  <sheetFormatPr defaultRowHeight="15"/>
  <cols>
    <col min="1" max="16384" width="9.140625" style="104"/>
  </cols>
  <sheetData>
    <row r="1" spans="1:8">
      <c r="A1" s="104" t="str">
        <f>'EMFAC2017-EI-2011Class-Statewid'!A648</f>
        <v>Statewide</v>
      </c>
      <c r="B1" s="104">
        <f>'EMFAC2017-EI-2011Class-Statewid'!B648</f>
        <v>2029</v>
      </c>
      <c r="C1" s="104" t="str">
        <f>'EMFAC2017-EI-2011Class-Statewid'!C648</f>
        <v>All Other Buses</v>
      </c>
      <c r="D1" s="104" t="str">
        <f>'EMFAC2017-EI-2011Class-Statewid'!D648</f>
        <v>Aggregated</v>
      </c>
      <c r="E1" s="104" t="str">
        <f>'EMFAC2017-EI-2011Class-Statewid'!E648</f>
        <v>Aggregated</v>
      </c>
      <c r="F1" s="104" t="str">
        <f>'EMFAC2017-EI-2011Class-Statewid'!F648</f>
        <v>DSL</v>
      </c>
      <c r="G1" s="104">
        <f>'EMFAC2017-EI-2011Class-Statewid'!G648</f>
        <v>10911.821261552799</v>
      </c>
      <c r="H1" s="104">
        <f>'EMFAC2017-EI-2011Class-Statewid'!H648</f>
        <v>590549.79680592695</v>
      </c>
    </row>
    <row r="2" spans="1:8">
      <c r="A2" s="104" t="str">
        <f>'EMFAC2017-EI-2011Class-Statewid'!A649</f>
        <v>Statewide</v>
      </c>
      <c r="B2" s="104">
        <f>'EMFAC2017-EI-2011Class-Statewid'!B649</f>
        <v>2029</v>
      </c>
      <c r="C2" s="104" t="str">
        <f>'EMFAC2017-EI-2011Class-Statewid'!C649</f>
        <v>LDA</v>
      </c>
      <c r="D2" s="104" t="str">
        <f>'EMFAC2017-EI-2011Class-Statewid'!D649</f>
        <v>Aggregated</v>
      </c>
      <c r="E2" s="104" t="str">
        <f>'EMFAC2017-EI-2011Class-Statewid'!E649</f>
        <v>Aggregated</v>
      </c>
      <c r="F2" s="104" t="str">
        <f>'EMFAC2017-EI-2011Class-Statewid'!F649</f>
        <v>GAS</v>
      </c>
      <c r="G2" s="104">
        <f>'EMFAC2017-EI-2011Class-Statewid'!G649</f>
        <v>17548729.729123</v>
      </c>
      <c r="H2" s="104">
        <f>'EMFAC2017-EI-2011Class-Statewid'!H649</f>
        <v>623141896.43703401</v>
      </c>
    </row>
    <row r="3" spans="1:8">
      <c r="A3" s="104" t="str">
        <f>'EMFAC2017-EI-2011Class-Statewid'!A650</f>
        <v>Statewide</v>
      </c>
      <c r="B3" s="104">
        <f>'EMFAC2017-EI-2011Class-Statewid'!B650</f>
        <v>2029</v>
      </c>
      <c r="C3" s="104" t="str">
        <f>'EMFAC2017-EI-2011Class-Statewid'!C650</f>
        <v>LDA</v>
      </c>
      <c r="D3" s="104" t="str">
        <f>'EMFAC2017-EI-2011Class-Statewid'!D650</f>
        <v>Aggregated</v>
      </c>
      <c r="E3" s="104" t="str">
        <f>'EMFAC2017-EI-2011Class-Statewid'!E650</f>
        <v>Aggregated</v>
      </c>
      <c r="F3" s="104" t="str">
        <f>'EMFAC2017-EI-2011Class-Statewid'!F650</f>
        <v>DSL</v>
      </c>
      <c r="G3" s="104">
        <f>'EMFAC2017-EI-2011Class-Statewid'!G650</f>
        <v>201644.32724348499</v>
      </c>
      <c r="H3" s="104">
        <f>'EMFAC2017-EI-2011Class-Statewid'!H650</f>
        <v>7374488.43689139</v>
      </c>
    </row>
    <row r="4" spans="1:8">
      <c r="A4" s="104" t="str">
        <f>'EMFAC2017-EI-2011Class-Statewid'!A651</f>
        <v>Statewide</v>
      </c>
      <c r="B4" s="104">
        <f>'EMFAC2017-EI-2011Class-Statewid'!B651</f>
        <v>2029</v>
      </c>
      <c r="C4" s="104" t="str">
        <f>'EMFAC2017-EI-2011Class-Statewid'!C651</f>
        <v>LDA</v>
      </c>
      <c r="D4" s="104" t="str">
        <f>'EMFAC2017-EI-2011Class-Statewid'!D651</f>
        <v>Aggregated</v>
      </c>
      <c r="E4" s="104" t="str">
        <f>'EMFAC2017-EI-2011Class-Statewid'!E651</f>
        <v>Aggregated</v>
      </c>
      <c r="F4" s="104" t="str">
        <f>'EMFAC2017-EI-2011Class-Statewid'!F651</f>
        <v>ELEC</v>
      </c>
      <c r="G4" s="104">
        <f>'EMFAC2017-EI-2011Class-Statewid'!G651</f>
        <v>756669.51547413098</v>
      </c>
      <c r="H4" s="104">
        <f>'EMFAC2017-EI-2011Class-Statewid'!H651</f>
        <v>30265559.695014101</v>
      </c>
    </row>
    <row r="5" spans="1:8">
      <c r="A5" s="104" t="str">
        <f>'EMFAC2017-EI-2011Class-Statewid'!A652</f>
        <v>Statewide</v>
      </c>
      <c r="B5" s="104">
        <f>'EMFAC2017-EI-2011Class-Statewid'!B652</f>
        <v>2029</v>
      </c>
      <c r="C5" s="104" t="str">
        <f>'EMFAC2017-EI-2011Class-Statewid'!C652</f>
        <v>LDT1</v>
      </c>
      <c r="D5" s="104" t="str">
        <f>'EMFAC2017-EI-2011Class-Statewid'!D652</f>
        <v>Aggregated</v>
      </c>
      <c r="E5" s="104" t="str">
        <f>'EMFAC2017-EI-2011Class-Statewid'!E652</f>
        <v>Aggregated</v>
      </c>
      <c r="F5" s="104" t="str">
        <f>'EMFAC2017-EI-2011Class-Statewid'!F652</f>
        <v>GAS</v>
      </c>
      <c r="G5" s="104">
        <f>'EMFAC2017-EI-2011Class-Statewid'!G652</f>
        <v>2022823.9284981701</v>
      </c>
      <c r="H5" s="104">
        <f>'EMFAC2017-EI-2011Class-Statewid'!H652</f>
        <v>67591840.564661801</v>
      </c>
    </row>
    <row r="6" spans="1:8">
      <c r="A6" s="104" t="str">
        <f>'EMFAC2017-EI-2011Class-Statewid'!A653</f>
        <v>Statewide</v>
      </c>
      <c r="B6" s="104">
        <f>'EMFAC2017-EI-2011Class-Statewid'!B653</f>
        <v>2029</v>
      </c>
      <c r="C6" s="104" t="str">
        <f>'EMFAC2017-EI-2011Class-Statewid'!C653</f>
        <v>LDT1</v>
      </c>
      <c r="D6" s="104" t="str">
        <f>'EMFAC2017-EI-2011Class-Statewid'!D653</f>
        <v>Aggregated</v>
      </c>
      <c r="E6" s="104" t="str">
        <f>'EMFAC2017-EI-2011Class-Statewid'!E653</f>
        <v>Aggregated</v>
      </c>
      <c r="F6" s="104" t="str">
        <f>'EMFAC2017-EI-2011Class-Statewid'!F653</f>
        <v>DSL</v>
      </c>
      <c r="G6" s="104">
        <f>'EMFAC2017-EI-2011Class-Statewid'!G653</f>
        <v>471.96352777851899</v>
      </c>
      <c r="H6" s="104">
        <f>'EMFAC2017-EI-2011Class-Statewid'!H653</f>
        <v>11690.408947055599</v>
      </c>
    </row>
    <row r="7" spans="1:8">
      <c r="A7" s="104" t="str">
        <f>'EMFAC2017-EI-2011Class-Statewid'!A654</f>
        <v>Statewide</v>
      </c>
      <c r="B7" s="104">
        <f>'EMFAC2017-EI-2011Class-Statewid'!B654</f>
        <v>2029</v>
      </c>
      <c r="C7" s="104" t="str">
        <f>'EMFAC2017-EI-2011Class-Statewid'!C654</f>
        <v>LDT1</v>
      </c>
      <c r="D7" s="104" t="str">
        <f>'EMFAC2017-EI-2011Class-Statewid'!D654</f>
        <v>Aggregated</v>
      </c>
      <c r="E7" s="104" t="str">
        <f>'EMFAC2017-EI-2011Class-Statewid'!E654</f>
        <v>Aggregated</v>
      </c>
      <c r="F7" s="104" t="str">
        <f>'EMFAC2017-EI-2011Class-Statewid'!F654</f>
        <v>ELEC</v>
      </c>
      <c r="G7" s="104">
        <f>'EMFAC2017-EI-2011Class-Statewid'!G654</f>
        <v>42709.694474922602</v>
      </c>
      <c r="H7" s="104">
        <f>'EMFAC2017-EI-2011Class-Statewid'!H654</f>
        <v>1752644.73428459</v>
      </c>
    </row>
    <row r="8" spans="1:8">
      <c r="A8" s="104" t="str">
        <f>'EMFAC2017-EI-2011Class-Statewid'!A655</f>
        <v>Statewide</v>
      </c>
      <c r="B8" s="104">
        <f>'EMFAC2017-EI-2011Class-Statewid'!B655</f>
        <v>2029</v>
      </c>
      <c r="C8" s="104" t="str">
        <f>'EMFAC2017-EI-2011Class-Statewid'!C655</f>
        <v>LDT2</v>
      </c>
      <c r="D8" s="104" t="str">
        <f>'EMFAC2017-EI-2011Class-Statewid'!D655</f>
        <v>Aggregated</v>
      </c>
      <c r="E8" s="104" t="str">
        <f>'EMFAC2017-EI-2011Class-Statewid'!E655</f>
        <v>Aggregated</v>
      </c>
      <c r="F8" s="104" t="str">
        <f>'EMFAC2017-EI-2011Class-Statewid'!F655</f>
        <v>GAS</v>
      </c>
      <c r="G8" s="104">
        <f>'EMFAC2017-EI-2011Class-Statewid'!G655</f>
        <v>6079468.6032349002</v>
      </c>
      <c r="H8" s="104">
        <f>'EMFAC2017-EI-2011Class-Statewid'!H655</f>
        <v>206257352.213294</v>
      </c>
    </row>
    <row r="9" spans="1:8">
      <c r="A9" s="104" t="str">
        <f>'EMFAC2017-EI-2011Class-Statewid'!A656</f>
        <v>Statewide</v>
      </c>
      <c r="B9" s="104">
        <f>'EMFAC2017-EI-2011Class-Statewid'!B656</f>
        <v>2029</v>
      </c>
      <c r="C9" s="104" t="str">
        <f>'EMFAC2017-EI-2011Class-Statewid'!C656</f>
        <v>LDT2</v>
      </c>
      <c r="D9" s="104" t="str">
        <f>'EMFAC2017-EI-2011Class-Statewid'!D656</f>
        <v>Aggregated</v>
      </c>
      <c r="E9" s="104" t="str">
        <f>'EMFAC2017-EI-2011Class-Statewid'!E656</f>
        <v>Aggregated</v>
      </c>
      <c r="F9" s="104" t="str">
        <f>'EMFAC2017-EI-2011Class-Statewid'!F656</f>
        <v>DSL</v>
      </c>
      <c r="G9" s="104">
        <f>'EMFAC2017-EI-2011Class-Statewid'!G656</f>
        <v>52769.727571368603</v>
      </c>
      <c r="H9" s="104">
        <f>'EMFAC2017-EI-2011Class-Statewid'!H656</f>
        <v>1918538.7186684201</v>
      </c>
    </row>
    <row r="10" spans="1:8">
      <c r="A10" s="104" t="str">
        <f>'EMFAC2017-EI-2011Class-Statewid'!A657</f>
        <v>Statewide</v>
      </c>
      <c r="B10" s="104">
        <f>'EMFAC2017-EI-2011Class-Statewid'!B657</f>
        <v>2029</v>
      </c>
      <c r="C10" s="104" t="str">
        <f>'EMFAC2017-EI-2011Class-Statewid'!C657</f>
        <v>LDT2</v>
      </c>
      <c r="D10" s="104" t="str">
        <f>'EMFAC2017-EI-2011Class-Statewid'!D657</f>
        <v>Aggregated</v>
      </c>
      <c r="E10" s="104" t="str">
        <f>'EMFAC2017-EI-2011Class-Statewid'!E657</f>
        <v>Aggregated</v>
      </c>
      <c r="F10" s="104" t="str">
        <f>'EMFAC2017-EI-2011Class-Statewid'!F657</f>
        <v>ELEC</v>
      </c>
      <c r="G10" s="104">
        <f>'EMFAC2017-EI-2011Class-Statewid'!G657</f>
        <v>160496.81176735499</v>
      </c>
      <c r="H10" s="104">
        <f>'EMFAC2017-EI-2011Class-Statewid'!H657</f>
        <v>4523570.5320441397</v>
      </c>
    </row>
    <row r="11" spans="1:8">
      <c r="A11" s="104" t="str">
        <f>'EMFAC2017-EI-2011Class-Statewid'!A658</f>
        <v>Statewide</v>
      </c>
      <c r="B11" s="104">
        <f>'EMFAC2017-EI-2011Class-Statewid'!B658</f>
        <v>2029</v>
      </c>
      <c r="C11" s="104" t="str">
        <f>'EMFAC2017-EI-2011Class-Statewid'!C658</f>
        <v>LHD1</v>
      </c>
      <c r="D11" s="104" t="str">
        <f>'EMFAC2017-EI-2011Class-Statewid'!D658</f>
        <v>Aggregated</v>
      </c>
      <c r="E11" s="104" t="str">
        <f>'EMFAC2017-EI-2011Class-Statewid'!E658</f>
        <v>Aggregated</v>
      </c>
      <c r="F11" s="104" t="str">
        <f>'EMFAC2017-EI-2011Class-Statewid'!F658</f>
        <v>GAS</v>
      </c>
      <c r="G11" s="104">
        <f>'EMFAC2017-EI-2011Class-Statewid'!G658</f>
        <v>416594.514486384</v>
      </c>
      <c r="H11" s="104">
        <f>'EMFAC2017-EI-2011Class-Statewid'!H658</f>
        <v>13883905.946729001</v>
      </c>
    </row>
    <row r="12" spans="1:8">
      <c r="A12" s="104" t="str">
        <f>'EMFAC2017-EI-2011Class-Statewid'!A659</f>
        <v>Statewide</v>
      </c>
      <c r="B12" s="104">
        <f>'EMFAC2017-EI-2011Class-Statewid'!B659</f>
        <v>2029</v>
      </c>
      <c r="C12" s="104" t="str">
        <f>'EMFAC2017-EI-2011Class-Statewid'!C659</f>
        <v>LHD1</v>
      </c>
      <c r="D12" s="104" t="str">
        <f>'EMFAC2017-EI-2011Class-Statewid'!D659</f>
        <v>Aggregated</v>
      </c>
      <c r="E12" s="104" t="str">
        <f>'EMFAC2017-EI-2011Class-Statewid'!E659</f>
        <v>Aggregated</v>
      </c>
      <c r="F12" s="104" t="str">
        <f>'EMFAC2017-EI-2011Class-Statewid'!F659</f>
        <v>DSL</v>
      </c>
      <c r="G12" s="104">
        <f>'EMFAC2017-EI-2011Class-Statewid'!G659</f>
        <v>417424.70846144401</v>
      </c>
      <c r="H12" s="104">
        <f>'EMFAC2017-EI-2011Class-Statewid'!H659</f>
        <v>14216386.5972517</v>
      </c>
    </row>
    <row r="13" spans="1:8">
      <c r="A13" s="104" t="str">
        <f>'EMFAC2017-EI-2011Class-Statewid'!A660</f>
        <v>Statewide</v>
      </c>
      <c r="B13" s="104">
        <f>'EMFAC2017-EI-2011Class-Statewid'!B660</f>
        <v>2029</v>
      </c>
      <c r="C13" s="104" t="str">
        <f>'EMFAC2017-EI-2011Class-Statewid'!C660</f>
        <v>LHD2</v>
      </c>
      <c r="D13" s="104" t="str">
        <f>'EMFAC2017-EI-2011Class-Statewid'!D660</f>
        <v>Aggregated</v>
      </c>
      <c r="E13" s="104" t="str">
        <f>'EMFAC2017-EI-2011Class-Statewid'!E660</f>
        <v>Aggregated</v>
      </c>
      <c r="F13" s="104" t="str">
        <f>'EMFAC2017-EI-2011Class-Statewid'!F660</f>
        <v>GAS</v>
      </c>
      <c r="G13" s="104">
        <f>'EMFAC2017-EI-2011Class-Statewid'!G660</f>
        <v>66879.763860765903</v>
      </c>
      <c r="H13" s="104">
        <f>'EMFAC2017-EI-2011Class-Statewid'!H660</f>
        <v>2198110.5726111</v>
      </c>
    </row>
    <row r="14" spans="1:8">
      <c r="A14" s="104" t="str">
        <f>'EMFAC2017-EI-2011Class-Statewid'!A661</f>
        <v>Statewide</v>
      </c>
      <c r="B14" s="104">
        <f>'EMFAC2017-EI-2011Class-Statewid'!B661</f>
        <v>2029</v>
      </c>
      <c r="C14" s="104" t="str">
        <f>'EMFAC2017-EI-2011Class-Statewid'!C661</f>
        <v>LHD2</v>
      </c>
      <c r="D14" s="104" t="str">
        <f>'EMFAC2017-EI-2011Class-Statewid'!D661</f>
        <v>Aggregated</v>
      </c>
      <c r="E14" s="104" t="str">
        <f>'EMFAC2017-EI-2011Class-Statewid'!E661</f>
        <v>Aggregated</v>
      </c>
      <c r="F14" s="104" t="str">
        <f>'EMFAC2017-EI-2011Class-Statewid'!F661</f>
        <v>DSL</v>
      </c>
      <c r="G14" s="104">
        <f>'EMFAC2017-EI-2011Class-Statewid'!G661</f>
        <v>159502.17829329701</v>
      </c>
      <c r="H14" s="104">
        <f>'EMFAC2017-EI-2011Class-Statewid'!H661</f>
        <v>5385045.5903611397</v>
      </c>
    </row>
    <row r="15" spans="1:8">
      <c r="A15" s="104" t="str">
        <f>'EMFAC2017-EI-2011Class-Statewid'!A662</f>
        <v>Statewide</v>
      </c>
      <c r="B15" s="104">
        <f>'EMFAC2017-EI-2011Class-Statewid'!B662</f>
        <v>2029</v>
      </c>
      <c r="C15" s="104" t="str">
        <f>'EMFAC2017-EI-2011Class-Statewid'!C662</f>
        <v>MCY</v>
      </c>
      <c r="D15" s="104" t="str">
        <f>'EMFAC2017-EI-2011Class-Statewid'!D662</f>
        <v>Aggregated</v>
      </c>
      <c r="E15" s="104" t="str">
        <f>'EMFAC2017-EI-2011Class-Statewid'!E662</f>
        <v>Aggregated</v>
      </c>
      <c r="F15" s="104" t="str">
        <f>'EMFAC2017-EI-2011Class-Statewid'!F662</f>
        <v>GAS</v>
      </c>
      <c r="G15" s="104">
        <f>'EMFAC2017-EI-2011Class-Statewid'!G662</f>
        <v>882410.14418777602</v>
      </c>
      <c r="H15" s="104">
        <f>'EMFAC2017-EI-2011Class-Statewid'!H662</f>
        <v>5977977.1047321204</v>
      </c>
    </row>
    <row r="16" spans="1:8">
      <c r="A16" s="104" t="str">
        <f>'EMFAC2017-EI-2011Class-Statewid'!A663</f>
        <v>Statewide</v>
      </c>
      <c r="B16" s="104">
        <f>'EMFAC2017-EI-2011Class-Statewid'!B663</f>
        <v>2029</v>
      </c>
      <c r="C16" s="104" t="str">
        <f>'EMFAC2017-EI-2011Class-Statewid'!C663</f>
        <v>MDV</v>
      </c>
      <c r="D16" s="104" t="str">
        <f>'EMFAC2017-EI-2011Class-Statewid'!D663</f>
        <v>Aggregated</v>
      </c>
      <c r="E16" s="104" t="str">
        <f>'EMFAC2017-EI-2011Class-Statewid'!E663</f>
        <v>Aggregated</v>
      </c>
      <c r="F16" s="104" t="str">
        <f>'EMFAC2017-EI-2011Class-Statewid'!F663</f>
        <v>GAS</v>
      </c>
      <c r="G16" s="104">
        <f>'EMFAC2017-EI-2011Class-Statewid'!G663</f>
        <v>4095702.0541726602</v>
      </c>
      <c r="H16" s="104">
        <f>'EMFAC2017-EI-2011Class-Statewid'!H663</f>
        <v>132341331.703141</v>
      </c>
    </row>
    <row r="17" spans="1:8">
      <c r="A17" s="104" t="str">
        <f>'EMFAC2017-EI-2011Class-Statewid'!A664</f>
        <v>Statewide</v>
      </c>
      <c r="B17" s="104">
        <f>'EMFAC2017-EI-2011Class-Statewid'!B664</f>
        <v>2029</v>
      </c>
      <c r="C17" s="104" t="str">
        <f>'EMFAC2017-EI-2011Class-Statewid'!C664</f>
        <v>MDV</v>
      </c>
      <c r="D17" s="104" t="str">
        <f>'EMFAC2017-EI-2011Class-Statewid'!D664</f>
        <v>Aggregated</v>
      </c>
      <c r="E17" s="104" t="str">
        <f>'EMFAC2017-EI-2011Class-Statewid'!E664</f>
        <v>Aggregated</v>
      </c>
      <c r="F17" s="104" t="str">
        <f>'EMFAC2017-EI-2011Class-Statewid'!F664</f>
        <v>DSL</v>
      </c>
      <c r="G17" s="104">
        <f>'EMFAC2017-EI-2011Class-Statewid'!G664</f>
        <v>124765.003471262</v>
      </c>
      <c r="H17" s="104">
        <f>'EMFAC2017-EI-2011Class-Statewid'!H664</f>
        <v>4353184.7545502</v>
      </c>
    </row>
    <row r="18" spans="1:8">
      <c r="A18" s="104" t="str">
        <f>'EMFAC2017-EI-2011Class-Statewid'!A665</f>
        <v>Statewide</v>
      </c>
      <c r="B18" s="104">
        <f>'EMFAC2017-EI-2011Class-Statewid'!B665</f>
        <v>2029</v>
      </c>
      <c r="C18" s="104" t="str">
        <f>'EMFAC2017-EI-2011Class-Statewid'!C665</f>
        <v>MDV</v>
      </c>
      <c r="D18" s="104" t="str">
        <f>'EMFAC2017-EI-2011Class-Statewid'!D665</f>
        <v>Aggregated</v>
      </c>
      <c r="E18" s="104" t="str">
        <f>'EMFAC2017-EI-2011Class-Statewid'!E665</f>
        <v>Aggregated</v>
      </c>
      <c r="F18" s="104" t="str">
        <f>'EMFAC2017-EI-2011Class-Statewid'!F665</f>
        <v>ELEC</v>
      </c>
      <c r="G18" s="104">
        <f>'EMFAC2017-EI-2011Class-Statewid'!G665</f>
        <v>108188.334434427</v>
      </c>
      <c r="H18" s="104">
        <f>'EMFAC2017-EI-2011Class-Statewid'!H665</f>
        <v>3111068.7028758</v>
      </c>
    </row>
    <row r="19" spans="1:8">
      <c r="A19" s="104" t="str">
        <f>'EMFAC2017-EI-2011Class-Statewid'!A666</f>
        <v>Statewide</v>
      </c>
      <c r="B19" s="104">
        <f>'EMFAC2017-EI-2011Class-Statewid'!B666</f>
        <v>2029</v>
      </c>
      <c r="C19" s="104" t="str">
        <f>'EMFAC2017-EI-2011Class-Statewid'!C666</f>
        <v>MH</v>
      </c>
      <c r="D19" s="104" t="str">
        <f>'EMFAC2017-EI-2011Class-Statewid'!D666</f>
        <v>Aggregated</v>
      </c>
      <c r="E19" s="104" t="str">
        <f>'EMFAC2017-EI-2011Class-Statewid'!E666</f>
        <v>Aggregated</v>
      </c>
      <c r="F19" s="104" t="str">
        <f>'EMFAC2017-EI-2011Class-Statewid'!F666</f>
        <v>GAS</v>
      </c>
      <c r="G19" s="104">
        <f>'EMFAC2017-EI-2011Class-Statewid'!G666</f>
        <v>78118.161516198103</v>
      </c>
      <c r="H19" s="104">
        <f>'EMFAC2017-EI-2011Class-Statewid'!H666</f>
        <v>718896.00054695504</v>
      </c>
    </row>
    <row r="20" spans="1:8">
      <c r="A20" s="104" t="str">
        <f>'EMFAC2017-EI-2011Class-Statewid'!A667</f>
        <v>Statewide</v>
      </c>
      <c r="B20" s="104">
        <f>'EMFAC2017-EI-2011Class-Statewid'!B667</f>
        <v>2029</v>
      </c>
      <c r="C20" s="104" t="str">
        <f>'EMFAC2017-EI-2011Class-Statewid'!C667</f>
        <v>MH</v>
      </c>
      <c r="D20" s="104" t="str">
        <f>'EMFAC2017-EI-2011Class-Statewid'!D667</f>
        <v>Aggregated</v>
      </c>
      <c r="E20" s="104" t="str">
        <f>'EMFAC2017-EI-2011Class-Statewid'!E667</f>
        <v>Aggregated</v>
      </c>
      <c r="F20" s="104" t="str">
        <f>'EMFAC2017-EI-2011Class-Statewid'!F667</f>
        <v>DSL</v>
      </c>
      <c r="G20" s="104">
        <f>'EMFAC2017-EI-2011Class-Statewid'!G667</f>
        <v>37346.975716111803</v>
      </c>
      <c r="H20" s="104">
        <f>'EMFAC2017-EI-2011Class-Statewid'!H667</f>
        <v>316345.01604444103</v>
      </c>
    </row>
    <row r="21" spans="1:8">
      <c r="A21" s="104" t="str">
        <f>'EMFAC2017-EI-2011Class-Statewid'!A668</f>
        <v>Statewide</v>
      </c>
      <c r="B21" s="104">
        <f>'EMFAC2017-EI-2011Class-Statewid'!B668</f>
        <v>2029</v>
      </c>
      <c r="C21" s="104" t="str">
        <f>'EMFAC2017-EI-2011Class-Statewid'!C668</f>
        <v>Motor Coach</v>
      </c>
      <c r="D21" s="104" t="str">
        <f>'EMFAC2017-EI-2011Class-Statewid'!D668</f>
        <v>Aggregated</v>
      </c>
      <c r="E21" s="104" t="str">
        <f>'EMFAC2017-EI-2011Class-Statewid'!E668</f>
        <v>Aggregated</v>
      </c>
      <c r="F21" s="104" t="str">
        <f>'EMFAC2017-EI-2011Class-Statewid'!F668</f>
        <v>DSL</v>
      </c>
      <c r="G21" s="104">
        <f>'EMFAC2017-EI-2011Class-Statewid'!G668</f>
        <v>2801.8602658336699</v>
      </c>
      <c r="H21" s="104">
        <f>'EMFAC2017-EI-2011Class-Statewid'!H668</f>
        <v>332149.35738106701</v>
      </c>
    </row>
    <row r="22" spans="1:8">
      <c r="A22" s="104" t="str">
        <f>'EMFAC2017-EI-2011Class-Statewid'!A669</f>
        <v>Statewide</v>
      </c>
      <c r="B22" s="104">
        <f>'EMFAC2017-EI-2011Class-Statewid'!B669</f>
        <v>2029</v>
      </c>
      <c r="C22" s="104" t="str">
        <f>'EMFAC2017-EI-2011Class-Statewid'!C669</f>
        <v>OBUS</v>
      </c>
      <c r="D22" s="104" t="str">
        <f>'EMFAC2017-EI-2011Class-Statewid'!D669</f>
        <v>Aggregated</v>
      </c>
      <c r="E22" s="104" t="str">
        <f>'EMFAC2017-EI-2011Class-Statewid'!E669</f>
        <v>Aggregated</v>
      </c>
      <c r="F22" s="104" t="str">
        <f>'EMFAC2017-EI-2011Class-Statewid'!F669</f>
        <v>GAS</v>
      </c>
      <c r="G22" s="104">
        <f>'EMFAC2017-EI-2011Class-Statewid'!G669</f>
        <v>13362.888154567199</v>
      </c>
      <c r="H22" s="104">
        <f>'EMFAC2017-EI-2011Class-Statewid'!H669</f>
        <v>565967.16477489495</v>
      </c>
    </row>
    <row r="23" spans="1:8">
      <c r="A23" s="104" t="str">
        <f>'EMFAC2017-EI-2011Class-Statewid'!A670</f>
        <v>Statewide</v>
      </c>
      <c r="B23" s="104">
        <f>'EMFAC2017-EI-2011Class-Statewid'!B670</f>
        <v>2029</v>
      </c>
      <c r="C23" s="104" t="str">
        <f>'EMFAC2017-EI-2011Class-Statewid'!C670</f>
        <v>PTO</v>
      </c>
      <c r="D23" s="104" t="str">
        <f>'EMFAC2017-EI-2011Class-Statewid'!D670</f>
        <v>Aggregated</v>
      </c>
      <c r="E23" s="104" t="str">
        <f>'EMFAC2017-EI-2011Class-Statewid'!E670</f>
        <v>Aggregated</v>
      </c>
      <c r="F23" s="104" t="str">
        <f>'EMFAC2017-EI-2011Class-Statewid'!F670</f>
        <v>DSL</v>
      </c>
      <c r="G23" s="104">
        <f>'EMFAC2017-EI-2011Class-Statewid'!G670</f>
        <v>0</v>
      </c>
      <c r="H23" s="104">
        <f>'EMFAC2017-EI-2011Class-Statewid'!H670</f>
        <v>495848.84888529102</v>
      </c>
    </row>
    <row r="24" spans="1:8">
      <c r="A24" s="104" t="str">
        <f>'EMFAC2017-EI-2011Class-Statewid'!A671</f>
        <v>Statewide</v>
      </c>
      <c r="B24" s="104">
        <f>'EMFAC2017-EI-2011Class-Statewid'!B671</f>
        <v>2029</v>
      </c>
      <c r="C24" s="104" t="str">
        <f>'EMFAC2017-EI-2011Class-Statewid'!C671</f>
        <v>SBUS</v>
      </c>
      <c r="D24" s="104" t="str">
        <f>'EMFAC2017-EI-2011Class-Statewid'!D671</f>
        <v>Aggregated</v>
      </c>
      <c r="E24" s="104" t="str">
        <f>'EMFAC2017-EI-2011Class-Statewid'!E671</f>
        <v>Aggregated</v>
      </c>
      <c r="F24" s="104" t="str">
        <f>'EMFAC2017-EI-2011Class-Statewid'!F671</f>
        <v>GAS</v>
      </c>
      <c r="G24" s="104">
        <f>'EMFAC2017-EI-2011Class-Statewid'!G671</f>
        <v>7212.8152614077198</v>
      </c>
      <c r="H24" s="104">
        <f>'EMFAC2017-EI-2011Class-Statewid'!H671</f>
        <v>315615.363653382</v>
      </c>
    </row>
    <row r="25" spans="1:8">
      <c r="A25" s="104" t="str">
        <f>'EMFAC2017-EI-2011Class-Statewid'!A672</f>
        <v>Statewide</v>
      </c>
      <c r="B25" s="104">
        <f>'EMFAC2017-EI-2011Class-Statewid'!B672</f>
        <v>2029</v>
      </c>
      <c r="C25" s="104" t="str">
        <f>'EMFAC2017-EI-2011Class-Statewid'!C672</f>
        <v>SBUS</v>
      </c>
      <c r="D25" s="104" t="str">
        <f>'EMFAC2017-EI-2011Class-Statewid'!D672</f>
        <v>Aggregated</v>
      </c>
      <c r="E25" s="104" t="str">
        <f>'EMFAC2017-EI-2011Class-Statewid'!E672</f>
        <v>Aggregated</v>
      </c>
      <c r="F25" s="104" t="str">
        <f>'EMFAC2017-EI-2011Class-Statewid'!F672</f>
        <v>DSL</v>
      </c>
      <c r="G25" s="104">
        <f>'EMFAC2017-EI-2011Class-Statewid'!G672</f>
        <v>24389.827645534599</v>
      </c>
      <c r="H25" s="104">
        <f>'EMFAC2017-EI-2011Class-Statewid'!H672</f>
        <v>767341.35900925996</v>
      </c>
    </row>
    <row r="26" spans="1:8">
      <c r="A26" s="104" t="str">
        <f>'EMFAC2017-EI-2011Class-Statewid'!A673</f>
        <v>Statewide</v>
      </c>
      <c r="B26" s="104">
        <f>'EMFAC2017-EI-2011Class-Statewid'!B673</f>
        <v>2029</v>
      </c>
      <c r="C26" s="104" t="str">
        <f>'EMFAC2017-EI-2011Class-Statewid'!C673</f>
        <v>T6 Ag</v>
      </c>
      <c r="D26" s="104" t="str">
        <f>'EMFAC2017-EI-2011Class-Statewid'!D673</f>
        <v>Aggregated</v>
      </c>
      <c r="E26" s="104" t="str">
        <f>'EMFAC2017-EI-2011Class-Statewid'!E673</f>
        <v>Aggregated</v>
      </c>
      <c r="F26" s="104" t="str">
        <f>'EMFAC2017-EI-2011Class-Statewid'!F673</f>
        <v>DSL</v>
      </c>
      <c r="G26" s="104">
        <f>'EMFAC2017-EI-2011Class-Statewid'!G673</f>
        <v>1093.46744632946</v>
      </c>
      <c r="H26" s="104">
        <f>'EMFAC2017-EI-2011Class-Statewid'!H673</f>
        <v>7004.4838678661799</v>
      </c>
    </row>
    <row r="27" spans="1:8">
      <c r="A27" s="104" t="str">
        <f>'EMFAC2017-EI-2011Class-Statewid'!A674</f>
        <v>Statewide</v>
      </c>
      <c r="B27" s="104">
        <f>'EMFAC2017-EI-2011Class-Statewid'!B674</f>
        <v>2029</v>
      </c>
      <c r="C27" s="104" t="str">
        <f>'EMFAC2017-EI-2011Class-Statewid'!C674</f>
        <v>T6 CAIRP heavy</v>
      </c>
      <c r="D27" s="104" t="str">
        <f>'EMFAC2017-EI-2011Class-Statewid'!D674</f>
        <v>Aggregated</v>
      </c>
      <c r="E27" s="104" t="str">
        <f>'EMFAC2017-EI-2011Class-Statewid'!E674</f>
        <v>Aggregated</v>
      </c>
      <c r="F27" s="104" t="str">
        <f>'EMFAC2017-EI-2011Class-Statewid'!F674</f>
        <v>DSL</v>
      </c>
      <c r="G27" s="104">
        <f>'EMFAC2017-EI-2011Class-Statewid'!G674</f>
        <v>2823.8601618059502</v>
      </c>
      <c r="H27" s="104">
        <f>'EMFAC2017-EI-2011Class-Statewid'!H674</f>
        <v>505252.60405104002</v>
      </c>
    </row>
    <row r="28" spans="1:8">
      <c r="A28" s="104" t="str">
        <f>'EMFAC2017-EI-2011Class-Statewid'!A675</f>
        <v>Statewide</v>
      </c>
      <c r="B28" s="104">
        <f>'EMFAC2017-EI-2011Class-Statewid'!B675</f>
        <v>2029</v>
      </c>
      <c r="C28" s="104" t="str">
        <f>'EMFAC2017-EI-2011Class-Statewid'!C675</f>
        <v>T6 CAIRP small</v>
      </c>
      <c r="D28" s="104" t="str">
        <f>'EMFAC2017-EI-2011Class-Statewid'!D675</f>
        <v>Aggregated</v>
      </c>
      <c r="E28" s="104" t="str">
        <f>'EMFAC2017-EI-2011Class-Statewid'!E675</f>
        <v>Aggregated</v>
      </c>
      <c r="F28" s="104" t="str">
        <f>'EMFAC2017-EI-2011Class-Statewid'!F675</f>
        <v>DSL</v>
      </c>
      <c r="G28" s="104">
        <f>'EMFAC2017-EI-2011Class-Statewid'!G675</f>
        <v>1511.4302909014</v>
      </c>
      <c r="H28" s="104">
        <f>'EMFAC2017-EI-2011Class-Statewid'!H675</f>
        <v>70063.857622060197</v>
      </c>
    </row>
    <row r="29" spans="1:8">
      <c r="A29" s="104" t="str">
        <f>'EMFAC2017-EI-2011Class-Statewid'!A676</f>
        <v>Statewide</v>
      </c>
      <c r="B29" s="104">
        <f>'EMFAC2017-EI-2011Class-Statewid'!B676</f>
        <v>2029</v>
      </c>
      <c r="C29" s="104" t="str">
        <f>'EMFAC2017-EI-2011Class-Statewid'!C676</f>
        <v>T6 instate construction heavy</v>
      </c>
      <c r="D29" s="104" t="str">
        <f>'EMFAC2017-EI-2011Class-Statewid'!D676</f>
        <v>Aggregated</v>
      </c>
      <c r="E29" s="104" t="str">
        <f>'EMFAC2017-EI-2011Class-Statewid'!E676</f>
        <v>Aggregated</v>
      </c>
      <c r="F29" s="104" t="str">
        <f>'EMFAC2017-EI-2011Class-Statewid'!F676</f>
        <v>DSL</v>
      </c>
      <c r="G29" s="104">
        <f>'EMFAC2017-EI-2011Class-Statewid'!G676</f>
        <v>14479.484367823599</v>
      </c>
      <c r="H29" s="104">
        <f>'EMFAC2017-EI-2011Class-Statewid'!H676</f>
        <v>881805.39364841301</v>
      </c>
    </row>
    <row r="30" spans="1:8">
      <c r="A30" s="104" t="str">
        <f>'EMFAC2017-EI-2011Class-Statewid'!A677</f>
        <v>Statewide</v>
      </c>
      <c r="B30" s="104">
        <f>'EMFAC2017-EI-2011Class-Statewid'!B677</f>
        <v>2029</v>
      </c>
      <c r="C30" s="104" t="str">
        <f>'EMFAC2017-EI-2011Class-Statewid'!C677</f>
        <v>T6 instate construction small</v>
      </c>
      <c r="D30" s="104" t="str">
        <f>'EMFAC2017-EI-2011Class-Statewid'!D677</f>
        <v>Aggregated</v>
      </c>
      <c r="E30" s="104" t="str">
        <f>'EMFAC2017-EI-2011Class-Statewid'!E677</f>
        <v>Aggregated</v>
      </c>
      <c r="F30" s="104" t="str">
        <f>'EMFAC2017-EI-2011Class-Statewid'!F677</f>
        <v>DSL</v>
      </c>
      <c r="G30" s="104">
        <f>'EMFAC2017-EI-2011Class-Statewid'!G677</f>
        <v>45971.764883256903</v>
      </c>
      <c r="H30" s="104">
        <f>'EMFAC2017-EI-2011Class-Statewid'!H677</f>
        <v>2306340.0369806699</v>
      </c>
    </row>
    <row r="31" spans="1:8">
      <c r="A31" s="104" t="str">
        <f>'EMFAC2017-EI-2011Class-Statewid'!A678</f>
        <v>Statewide</v>
      </c>
      <c r="B31" s="104">
        <f>'EMFAC2017-EI-2011Class-Statewid'!B678</f>
        <v>2029</v>
      </c>
      <c r="C31" s="104" t="str">
        <f>'EMFAC2017-EI-2011Class-Statewid'!C678</f>
        <v>T6 instate heavy</v>
      </c>
      <c r="D31" s="104" t="str">
        <f>'EMFAC2017-EI-2011Class-Statewid'!D678</f>
        <v>Aggregated</v>
      </c>
      <c r="E31" s="104" t="str">
        <f>'EMFAC2017-EI-2011Class-Statewid'!E678</f>
        <v>Aggregated</v>
      </c>
      <c r="F31" s="104" t="str">
        <f>'EMFAC2017-EI-2011Class-Statewid'!F678</f>
        <v>DSL</v>
      </c>
      <c r="G31" s="104">
        <f>'EMFAC2017-EI-2011Class-Statewid'!G678</f>
        <v>62572.457011891704</v>
      </c>
      <c r="H31" s="104">
        <f>'EMFAC2017-EI-2011Class-Statewid'!H678</f>
        <v>6875219.4033772703</v>
      </c>
    </row>
    <row r="32" spans="1:8">
      <c r="A32" s="104" t="str">
        <f>'EMFAC2017-EI-2011Class-Statewid'!A679</f>
        <v>Statewide</v>
      </c>
      <c r="B32" s="104">
        <f>'EMFAC2017-EI-2011Class-Statewid'!B679</f>
        <v>2029</v>
      </c>
      <c r="C32" s="104" t="str">
        <f>'EMFAC2017-EI-2011Class-Statewid'!C679</f>
        <v>T6 instate small</v>
      </c>
      <c r="D32" s="104" t="str">
        <f>'EMFAC2017-EI-2011Class-Statewid'!D679</f>
        <v>Aggregated</v>
      </c>
      <c r="E32" s="104" t="str">
        <f>'EMFAC2017-EI-2011Class-Statewid'!E679</f>
        <v>Aggregated</v>
      </c>
      <c r="F32" s="104" t="str">
        <f>'EMFAC2017-EI-2011Class-Statewid'!F679</f>
        <v>DSL</v>
      </c>
      <c r="G32" s="104">
        <f>'EMFAC2017-EI-2011Class-Statewid'!G679</f>
        <v>191714.66584905901</v>
      </c>
      <c r="H32" s="104">
        <f>'EMFAC2017-EI-2011Class-Statewid'!H679</f>
        <v>8896041.4946528096</v>
      </c>
    </row>
    <row r="33" spans="1:8">
      <c r="A33" s="104" t="str">
        <f>'EMFAC2017-EI-2011Class-Statewid'!A680</f>
        <v>Statewide</v>
      </c>
      <c r="B33" s="104">
        <f>'EMFAC2017-EI-2011Class-Statewid'!B680</f>
        <v>2029</v>
      </c>
      <c r="C33" s="104" t="str">
        <f>'EMFAC2017-EI-2011Class-Statewid'!C680</f>
        <v>T6 OOS heavy</v>
      </c>
      <c r="D33" s="104" t="str">
        <f>'EMFAC2017-EI-2011Class-Statewid'!D680</f>
        <v>Aggregated</v>
      </c>
      <c r="E33" s="104" t="str">
        <f>'EMFAC2017-EI-2011Class-Statewid'!E680</f>
        <v>Aggregated</v>
      </c>
      <c r="F33" s="104" t="str">
        <f>'EMFAC2017-EI-2011Class-Statewid'!F680</f>
        <v>DSL</v>
      </c>
      <c r="G33" s="104">
        <f>'EMFAC2017-EI-2011Class-Statewid'!G680</f>
        <v>1616.1311632725201</v>
      </c>
      <c r="H33" s="104">
        <f>'EMFAC2017-EI-2011Class-Statewid'!H680</f>
        <v>289887.47573726799</v>
      </c>
    </row>
    <row r="34" spans="1:8">
      <c r="A34" s="104" t="str">
        <f>'EMFAC2017-EI-2011Class-Statewid'!A681</f>
        <v>Statewide</v>
      </c>
      <c r="B34" s="104">
        <f>'EMFAC2017-EI-2011Class-Statewid'!B681</f>
        <v>2029</v>
      </c>
      <c r="C34" s="104" t="str">
        <f>'EMFAC2017-EI-2011Class-Statewid'!C681</f>
        <v>T6 OOS small</v>
      </c>
      <c r="D34" s="104" t="str">
        <f>'EMFAC2017-EI-2011Class-Statewid'!D681</f>
        <v>Aggregated</v>
      </c>
      <c r="E34" s="104" t="str">
        <f>'EMFAC2017-EI-2011Class-Statewid'!E681</f>
        <v>Aggregated</v>
      </c>
      <c r="F34" s="104" t="str">
        <f>'EMFAC2017-EI-2011Class-Statewid'!F681</f>
        <v>DSL</v>
      </c>
      <c r="G34" s="104">
        <f>'EMFAC2017-EI-2011Class-Statewid'!G681</f>
        <v>874.35090438427699</v>
      </c>
      <c r="H34" s="104">
        <f>'EMFAC2017-EI-2011Class-Statewid'!H681</f>
        <v>40283.597330779899</v>
      </c>
    </row>
    <row r="35" spans="1:8">
      <c r="A35" s="104" t="str">
        <f>'EMFAC2017-EI-2011Class-Statewid'!A682</f>
        <v>Statewide</v>
      </c>
      <c r="B35" s="104">
        <f>'EMFAC2017-EI-2011Class-Statewid'!B682</f>
        <v>2029</v>
      </c>
      <c r="C35" s="104" t="str">
        <f>'EMFAC2017-EI-2011Class-Statewid'!C682</f>
        <v>T6 Public</v>
      </c>
      <c r="D35" s="104" t="str">
        <f>'EMFAC2017-EI-2011Class-Statewid'!D682</f>
        <v>Aggregated</v>
      </c>
      <c r="E35" s="104" t="str">
        <f>'EMFAC2017-EI-2011Class-Statewid'!E682</f>
        <v>Aggregated</v>
      </c>
      <c r="F35" s="104" t="str">
        <f>'EMFAC2017-EI-2011Class-Statewid'!F682</f>
        <v>DSL</v>
      </c>
      <c r="G35" s="104">
        <f>'EMFAC2017-EI-2011Class-Statewid'!G682</f>
        <v>27596.0896656451</v>
      </c>
      <c r="H35" s="104">
        <f>'EMFAC2017-EI-2011Class-Statewid'!H682</f>
        <v>433186.702609297</v>
      </c>
    </row>
    <row r="36" spans="1:8">
      <c r="A36" s="104" t="str">
        <f>'EMFAC2017-EI-2011Class-Statewid'!A683</f>
        <v>Statewide</v>
      </c>
      <c r="B36" s="104">
        <f>'EMFAC2017-EI-2011Class-Statewid'!B683</f>
        <v>2029</v>
      </c>
      <c r="C36" s="104" t="str">
        <f>'EMFAC2017-EI-2011Class-Statewid'!C683</f>
        <v>T6 utility</v>
      </c>
      <c r="D36" s="104" t="str">
        <f>'EMFAC2017-EI-2011Class-Statewid'!D683</f>
        <v>Aggregated</v>
      </c>
      <c r="E36" s="104" t="str">
        <f>'EMFAC2017-EI-2011Class-Statewid'!E683</f>
        <v>Aggregated</v>
      </c>
      <c r="F36" s="104" t="str">
        <f>'EMFAC2017-EI-2011Class-Statewid'!F683</f>
        <v>DSL</v>
      </c>
      <c r="G36" s="104">
        <f>'EMFAC2017-EI-2011Class-Statewid'!G683</f>
        <v>4312.0957788359801</v>
      </c>
      <c r="H36" s="104">
        <f>'EMFAC2017-EI-2011Class-Statewid'!H683</f>
        <v>71615.054405916002</v>
      </c>
    </row>
    <row r="37" spans="1:8">
      <c r="A37" s="104" t="str">
        <f>'EMFAC2017-EI-2011Class-Statewid'!A684</f>
        <v>Statewide</v>
      </c>
      <c r="B37" s="104">
        <f>'EMFAC2017-EI-2011Class-Statewid'!B684</f>
        <v>2029</v>
      </c>
      <c r="C37" s="104" t="str">
        <f>'EMFAC2017-EI-2011Class-Statewid'!C684</f>
        <v>T6TS</v>
      </c>
      <c r="D37" s="104" t="str">
        <f>'EMFAC2017-EI-2011Class-Statewid'!D684</f>
        <v>Aggregated</v>
      </c>
      <c r="E37" s="104" t="str">
        <f>'EMFAC2017-EI-2011Class-Statewid'!E684</f>
        <v>Aggregated</v>
      </c>
      <c r="F37" s="104" t="str">
        <f>'EMFAC2017-EI-2011Class-Statewid'!F684</f>
        <v>GAS</v>
      </c>
      <c r="G37" s="104">
        <f>'EMFAC2017-EI-2011Class-Statewid'!G684</f>
        <v>52815.431660378301</v>
      </c>
      <c r="H37" s="104">
        <f>'EMFAC2017-EI-2011Class-Statewid'!H684</f>
        <v>2807964.3766248799</v>
      </c>
    </row>
    <row r="38" spans="1:8">
      <c r="A38" s="104" t="str">
        <f>'EMFAC2017-EI-2011Class-Statewid'!A685</f>
        <v>Statewide</v>
      </c>
      <c r="B38" s="104">
        <f>'EMFAC2017-EI-2011Class-Statewid'!B685</f>
        <v>2029</v>
      </c>
      <c r="C38" s="104" t="str">
        <f>'EMFAC2017-EI-2011Class-Statewid'!C685</f>
        <v>T7 Ag</v>
      </c>
      <c r="D38" s="104" t="str">
        <f>'EMFAC2017-EI-2011Class-Statewid'!D685</f>
        <v>Aggregated</v>
      </c>
      <c r="E38" s="104" t="str">
        <f>'EMFAC2017-EI-2011Class-Statewid'!E685</f>
        <v>Aggregated</v>
      </c>
      <c r="F38" s="104" t="str">
        <f>'EMFAC2017-EI-2011Class-Statewid'!F685</f>
        <v>DSL</v>
      </c>
      <c r="G38" s="104">
        <f>'EMFAC2017-EI-2011Class-Statewid'!G685</f>
        <v>1436.4907802937701</v>
      </c>
      <c r="H38" s="104">
        <f>'EMFAC2017-EI-2011Class-Statewid'!H685</f>
        <v>6516.46223918136</v>
      </c>
    </row>
    <row r="39" spans="1:8">
      <c r="A39" s="104" t="str">
        <f>'EMFAC2017-EI-2011Class-Statewid'!A686</f>
        <v>Statewide</v>
      </c>
      <c r="B39" s="104">
        <f>'EMFAC2017-EI-2011Class-Statewid'!B686</f>
        <v>2029</v>
      </c>
      <c r="C39" s="104" t="str">
        <f>'EMFAC2017-EI-2011Class-Statewid'!C686</f>
        <v>T7 CAIRP</v>
      </c>
      <c r="D39" s="104" t="str">
        <f>'EMFAC2017-EI-2011Class-Statewid'!D686</f>
        <v>Aggregated</v>
      </c>
      <c r="E39" s="104" t="str">
        <f>'EMFAC2017-EI-2011Class-Statewid'!E686</f>
        <v>Aggregated</v>
      </c>
      <c r="F39" s="104" t="str">
        <f>'EMFAC2017-EI-2011Class-Statewid'!F686</f>
        <v>DSL</v>
      </c>
      <c r="G39" s="104">
        <f>'EMFAC2017-EI-2011Class-Statewid'!G686</f>
        <v>50981.196078671303</v>
      </c>
      <c r="H39" s="104">
        <f>'EMFAC2017-EI-2011Class-Statewid'!H686</f>
        <v>10021339.425832899</v>
      </c>
    </row>
    <row r="40" spans="1:8">
      <c r="A40" s="104" t="str">
        <f>'EMFAC2017-EI-2011Class-Statewid'!A687</f>
        <v>Statewide</v>
      </c>
      <c r="B40" s="104">
        <f>'EMFAC2017-EI-2011Class-Statewid'!B687</f>
        <v>2029</v>
      </c>
      <c r="C40" s="104" t="str">
        <f>'EMFAC2017-EI-2011Class-Statewid'!C687</f>
        <v>T7 CAIRP construction</v>
      </c>
      <c r="D40" s="104" t="str">
        <f>'EMFAC2017-EI-2011Class-Statewid'!D687</f>
        <v>Aggregated</v>
      </c>
      <c r="E40" s="104" t="str">
        <f>'EMFAC2017-EI-2011Class-Statewid'!E687</f>
        <v>Aggregated</v>
      </c>
      <c r="F40" s="104" t="str">
        <f>'EMFAC2017-EI-2011Class-Statewid'!F687</f>
        <v>DSL</v>
      </c>
      <c r="G40" s="104">
        <f>'EMFAC2017-EI-2011Class-Statewid'!G687</f>
        <v>3441.66694879037</v>
      </c>
      <c r="H40" s="104">
        <f>'EMFAC2017-EI-2011Class-Statewid'!H687</f>
        <v>633408.474290165</v>
      </c>
    </row>
    <row r="41" spans="1:8">
      <c r="A41" s="104" t="str">
        <f>'EMFAC2017-EI-2011Class-Statewid'!A688</f>
        <v>Statewide</v>
      </c>
      <c r="B41" s="104">
        <f>'EMFAC2017-EI-2011Class-Statewid'!B688</f>
        <v>2029</v>
      </c>
      <c r="C41" s="104" t="str">
        <f>'EMFAC2017-EI-2011Class-Statewid'!C688</f>
        <v>T7 NNOOS</v>
      </c>
      <c r="D41" s="104" t="str">
        <f>'EMFAC2017-EI-2011Class-Statewid'!D688</f>
        <v>Aggregated</v>
      </c>
      <c r="E41" s="104" t="str">
        <f>'EMFAC2017-EI-2011Class-Statewid'!E688</f>
        <v>Aggregated</v>
      </c>
      <c r="F41" s="104" t="str">
        <f>'EMFAC2017-EI-2011Class-Statewid'!F688</f>
        <v>DSL</v>
      </c>
      <c r="G41" s="104">
        <f>'EMFAC2017-EI-2011Class-Statewid'!G688</f>
        <v>67527.041517798207</v>
      </c>
      <c r="H41" s="104">
        <f>'EMFAC2017-EI-2011Class-Statewid'!H688</f>
        <v>12217546.22779</v>
      </c>
    </row>
    <row r="42" spans="1:8">
      <c r="A42" s="104" t="str">
        <f>'EMFAC2017-EI-2011Class-Statewid'!A689</f>
        <v>Statewide</v>
      </c>
      <c r="B42" s="104">
        <f>'EMFAC2017-EI-2011Class-Statewid'!B689</f>
        <v>2029</v>
      </c>
      <c r="C42" s="104" t="str">
        <f>'EMFAC2017-EI-2011Class-Statewid'!C689</f>
        <v>T7 NOOS</v>
      </c>
      <c r="D42" s="104" t="str">
        <f>'EMFAC2017-EI-2011Class-Statewid'!D689</f>
        <v>Aggregated</v>
      </c>
      <c r="E42" s="104" t="str">
        <f>'EMFAC2017-EI-2011Class-Statewid'!E689</f>
        <v>Aggregated</v>
      </c>
      <c r="F42" s="104" t="str">
        <f>'EMFAC2017-EI-2011Class-Statewid'!F689</f>
        <v>DSL</v>
      </c>
      <c r="G42" s="104">
        <f>'EMFAC2017-EI-2011Class-Statewid'!G689</f>
        <v>20344.4033241379</v>
      </c>
      <c r="H42" s="104">
        <f>'EMFAC2017-EI-2011Class-Statewid'!H689</f>
        <v>3937119.6928984802</v>
      </c>
    </row>
    <row r="43" spans="1:8">
      <c r="A43" s="104" t="str">
        <f>'EMFAC2017-EI-2011Class-Statewid'!A690</f>
        <v>Statewide</v>
      </c>
      <c r="B43" s="104">
        <f>'EMFAC2017-EI-2011Class-Statewid'!B690</f>
        <v>2029</v>
      </c>
      <c r="C43" s="104" t="str">
        <f>'EMFAC2017-EI-2011Class-Statewid'!C690</f>
        <v>T7 other port</v>
      </c>
      <c r="D43" s="104" t="str">
        <f>'EMFAC2017-EI-2011Class-Statewid'!D690</f>
        <v>Aggregated</v>
      </c>
      <c r="E43" s="104" t="str">
        <f>'EMFAC2017-EI-2011Class-Statewid'!E690</f>
        <v>Aggregated</v>
      </c>
      <c r="F43" s="104" t="str">
        <f>'EMFAC2017-EI-2011Class-Statewid'!F690</f>
        <v>DSL</v>
      </c>
      <c r="G43" s="104">
        <f>'EMFAC2017-EI-2011Class-Statewid'!G690</f>
        <v>1592.8115447026501</v>
      </c>
      <c r="H43" s="104">
        <f>'EMFAC2017-EI-2011Class-Statewid'!H690</f>
        <v>313498.80243745598</v>
      </c>
    </row>
    <row r="44" spans="1:8">
      <c r="A44" s="104" t="str">
        <f>'EMFAC2017-EI-2011Class-Statewid'!A691</f>
        <v>Statewide</v>
      </c>
      <c r="B44" s="104">
        <f>'EMFAC2017-EI-2011Class-Statewid'!B691</f>
        <v>2029</v>
      </c>
      <c r="C44" s="104" t="str">
        <f>'EMFAC2017-EI-2011Class-Statewid'!C691</f>
        <v>T7 POAK</v>
      </c>
      <c r="D44" s="104" t="str">
        <f>'EMFAC2017-EI-2011Class-Statewid'!D691</f>
        <v>Aggregated</v>
      </c>
      <c r="E44" s="104" t="str">
        <f>'EMFAC2017-EI-2011Class-Statewid'!E691</f>
        <v>Aggregated</v>
      </c>
      <c r="F44" s="104" t="str">
        <f>'EMFAC2017-EI-2011Class-Statewid'!F691</f>
        <v>DSL</v>
      </c>
      <c r="G44" s="104">
        <f>'EMFAC2017-EI-2011Class-Statewid'!G691</f>
        <v>6104.4484636719799</v>
      </c>
      <c r="H44" s="104">
        <f>'EMFAC2017-EI-2011Class-Statewid'!H691</f>
        <v>946820.43851727503</v>
      </c>
    </row>
    <row r="45" spans="1:8">
      <c r="A45" s="104" t="str">
        <f>'EMFAC2017-EI-2011Class-Statewid'!A692</f>
        <v>Statewide</v>
      </c>
      <c r="B45" s="104">
        <f>'EMFAC2017-EI-2011Class-Statewid'!B692</f>
        <v>2029</v>
      </c>
      <c r="C45" s="104" t="str">
        <f>'EMFAC2017-EI-2011Class-Statewid'!C692</f>
        <v>T7 POLA</v>
      </c>
      <c r="D45" s="104" t="str">
        <f>'EMFAC2017-EI-2011Class-Statewid'!D692</f>
        <v>Aggregated</v>
      </c>
      <c r="E45" s="104" t="str">
        <f>'EMFAC2017-EI-2011Class-Statewid'!E692</f>
        <v>Aggregated</v>
      </c>
      <c r="F45" s="104" t="str">
        <f>'EMFAC2017-EI-2011Class-Statewid'!F692</f>
        <v>DSL</v>
      </c>
      <c r="G45" s="104">
        <f>'EMFAC2017-EI-2011Class-Statewid'!G692</f>
        <v>18788.277960995201</v>
      </c>
      <c r="H45" s="104">
        <f>'EMFAC2017-EI-2011Class-Statewid'!H692</f>
        <v>3146463.4679366602</v>
      </c>
    </row>
    <row r="46" spans="1:8">
      <c r="A46" s="104" t="str">
        <f>'EMFAC2017-EI-2011Class-Statewid'!A693</f>
        <v>Statewide</v>
      </c>
      <c r="B46" s="104">
        <f>'EMFAC2017-EI-2011Class-Statewid'!B693</f>
        <v>2029</v>
      </c>
      <c r="C46" s="104" t="str">
        <f>'EMFAC2017-EI-2011Class-Statewid'!C693</f>
        <v>T7 Public</v>
      </c>
      <c r="D46" s="104" t="str">
        <f>'EMFAC2017-EI-2011Class-Statewid'!D693</f>
        <v>Aggregated</v>
      </c>
      <c r="E46" s="104" t="str">
        <f>'EMFAC2017-EI-2011Class-Statewid'!E693</f>
        <v>Aggregated</v>
      </c>
      <c r="F46" s="104" t="str">
        <f>'EMFAC2017-EI-2011Class-Statewid'!F693</f>
        <v>DSL</v>
      </c>
      <c r="G46" s="104">
        <f>'EMFAC2017-EI-2011Class-Statewid'!G693</f>
        <v>27438.460293540498</v>
      </c>
      <c r="H46" s="104">
        <f>'EMFAC2017-EI-2011Class-Statewid'!H693</f>
        <v>555864.88234442601</v>
      </c>
    </row>
    <row r="47" spans="1:8">
      <c r="A47" s="104" t="str">
        <f>'EMFAC2017-EI-2011Class-Statewid'!A694</f>
        <v>Statewide</v>
      </c>
      <c r="B47" s="104">
        <f>'EMFAC2017-EI-2011Class-Statewid'!B694</f>
        <v>2029</v>
      </c>
      <c r="C47" s="104" t="str">
        <f>'EMFAC2017-EI-2011Class-Statewid'!C694</f>
        <v>T7 Single</v>
      </c>
      <c r="D47" s="104" t="str">
        <f>'EMFAC2017-EI-2011Class-Statewid'!D694</f>
        <v>Aggregated</v>
      </c>
      <c r="E47" s="104" t="str">
        <f>'EMFAC2017-EI-2011Class-Statewid'!E694</f>
        <v>Aggregated</v>
      </c>
      <c r="F47" s="104" t="str">
        <f>'EMFAC2017-EI-2011Class-Statewid'!F694</f>
        <v>DSL</v>
      </c>
      <c r="G47" s="104">
        <f>'EMFAC2017-EI-2011Class-Statewid'!G694</f>
        <v>35429.340845507402</v>
      </c>
      <c r="H47" s="104">
        <f>'EMFAC2017-EI-2011Class-Statewid'!H694</f>
        <v>2497193.9149586898</v>
      </c>
    </row>
    <row r="48" spans="1:8">
      <c r="A48" s="104" t="str">
        <f>'EMFAC2017-EI-2011Class-Statewid'!A695</f>
        <v>Statewide</v>
      </c>
      <c r="B48" s="104">
        <f>'EMFAC2017-EI-2011Class-Statewid'!B695</f>
        <v>2029</v>
      </c>
      <c r="C48" s="104" t="str">
        <f>'EMFAC2017-EI-2011Class-Statewid'!C695</f>
        <v>T7 single construction</v>
      </c>
      <c r="D48" s="104" t="str">
        <f>'EMFAC2017-EI-2011Class-Statewid'!D695</f>
        <v>Aggregated</v>
      </c>
      <c r="E48" s="104" t="str">
        <f>'EMFAC2017-EI-2011Class-Statewid'!E695</f>
        <v>Aggregated</v>
      </c>
      <c r="F48" s="104" t="str">
        <f>'EMFAC2017-EI-2011Class-Statewid'!F695</f>
        <v>DSL</v>
      </c>
      <c r="G48" s="104">
        <f>'EMFAC2017-EI-2011Class-Statewid'!G695</f>
        <v>22196.0113060191</v>
      </c>
      <c r="H48" s="104">
        <f>'EMFAC2017-EI-2011Class-Statewid'!H695</f>
        <v>1571369.92170853</v>
      </c>
    </row>
    <row r="49" spans="1:8">
      <c r="A49" s="104" t="str">
        <f>'EMFAC2017-EI-2011Class-Statewid'!A696</f>
        <v>Statewide</v>
      </c>
      <c r="B49" s="104">
        <f>'EMFAC2017-EI-2011Class-Statewid'!B696</f>
        <v>2029</v>
      </c>
      <c r="C49" s="104" t="str">
        <f>'EMFAC2017-EI-2011Class-Statewid'!C696</f>
        <v>T7 SWCV</v>
      </c>
      <c r="D49" s="104" t="str">
        <f>'EMFAC2017-EI-2011Class-Statewid'!D696</f>
        <v>Aggregated</v>
      </c>
      <c r="E49" s="104" t="str">
        <f>'EMFAC2017-EI-2011Class-Statewid'!E696</f>
        <v>Aggregated</v>
      </c>
      <c r="F49" s="104" t="str">
        <f>'EMFAC2017-EI-2011Class-Statewid'!F696</f>
        <v>DSL</v>
      </c>
      <c r="G49" s="104">
        <f>'EMFAC2017-EI-2011Class-Statewid'!G696</f>
        <v>5435.7611291397498</v>
      </c>
      <c r="H49" s="104">
        <f>'EMFAC2017-EI-2011Class-Statewid'!H696</f>
        <v>221818.512321146</v>
      </c>
    </row>
    <row r="50" spans="1:8">
      <c r="A50" s="104" t="str">
        <f>'EMFAC2017-EI-2011Class-Statewid'!A697</f>
        <v>Statewide</v>
      </c>
      <c r="B50" s="104">
        <f>'EMFAC2017-EI-2011Class-Statewid'!B697</f>
        <v>2029</v>
      </c>
      <c r="C50" s="104" t="str">
        <f>'EMFAC2017-EI-2011Class-Statewid'!C697</f>
        <v>T7 SWCV</v>
      </c>
      <c r="D50" s="104" t="str">
        <f>'EMFAC2017-EI-2011Class-Statewid'!D697</f>
        <v>Aggregated</v>
      </c>
      <c r="E50" s="104" t="str">
        <f>'EMFAC2017-EI-2011Class-Statewid'!E697</f>
        <v>Aggregated</v>
      </c>
      <c r="F50" s="104" t="str">
        <f>'EMFAC2017-EI-2011Class-Statewid'!F697</f>
        <v>NG</v>
      </c>
      <c r="G50" s="104">
        <f>'EMFAC2017-EI-2011Class-Statewid'!G697</f>
        <v>11288.4402345863</v>
      </c>
      <c r="H50" s="104">
        <f>'EMFAC2017-EI-2011Class-Statewid'!H697</f>
        <v>460043.400259302</v>
      </c>
    </row>
    <row r="51" spans="1:8">
      <c r="A51" s="104" t="str">
        <f>'EMFAC2017-EI-2011Class-Statewid'!A698</f>
        <v>Statewide</v>
      </c>
      <c r="B51" s="104">
        <f>'EMFAC2017-EI-2011Class-Statewid'!B698</f>
        <v>2029</v>
      </c>
      <c r="C51" s="104" t="str">
        <f>'EMFAC2017-EI-2011Class-Statewid'!C698</f>
        <v>T7 tractor</v>
      </c>
      <c r="D51" s="104" t="str">
        <f>'EMFAC2017-EI-2011Class-Statewid'!D698</f>
        <v>Aggregated</v>
      </c>
      <c r="E51" s="104" t="str">
        <f>'EMFAC2017-EI-2011Class-Statewid'!E698</f>
        <v>Aggregated</v>
      </c>
      <c r="F51" s="104" t="str">
        <f>'EMFAC2017-EI-2011Class-Statewid'!F698</f>
        <v>DSL</v>
      </c>
      <c r="G51" s="104">
        <f>'EMFAC2017-EI-2011Class-Statewid'!G698</f>
        <v>92811.815891988997</v>
      </c>
      <c r="H51" s="104">
        <f>'EMFAC2017-EI-2011Class-Statewid'!H698</f>
        <v>10941581.4368909</v>
      </c>
    </row>
    <row r="52" spans="1:8">
      <c r="A52" s="104" t="str">
        <f>'EMFAC2017-EI-2011Class-Statewid'!A699</f>
        <v>Statewide</v>
      </c>
      <c r="B52" s="104">
        <f>'EMFAC2017-EI-2011Class-Statewid'!B699</f>
        <v>2029</v>
      </c>
      <c r="C52" s="104" t="str">
        <f>'EMFAC2017-EI-2011Class-Statewid'!C699</f>
        <v>T7 tractor construction</v>
      </c>
      <c r="D52" s="104" t="str">
        <f>'EMFAC2017-EI-2011Class-Statewid'!D699</f>
        <v>Aggregated</v>
      </c>
      <c r="E52" s="104" t="str">
        <f>'EMFAC2017-EI-2011Class-Statewid'!E699</f>
        <v>Aggregated</v>
      </c>
      <c r="F52" s="104" t="str">
        <f>'EMFAC2017-EI-2011Class-Statewid'!F699</f>
        <v>DSL</v>
      </c>
      <c r="G52" s="104">
        <f>'EMFAC2017-EI-2011Class-Statewid'!G699</f>
        <v>18676.167782424702</v>
      </c>
      <c r="H52" s="104">
        <f>'EMFAC2017-EI-2011Class-Statewid'!H699</f>
        <v>1296241.8407159999</v>
      </c>
    </row>
    <row r="53" spans="1:8">
      <c r="A53" s="104" t="str">
        <f>'EMFAC2017-EI-2011Class-Statewid'!A700</f>
        <v>Statewide</v>
      </c>
      <c r="B53" s="104">
        <f>'EMFAC2017-EI-2011Class-Statewid'!B700</f>
        <v>2029</v>
      </c>
      <c r="C53" s="104" t="str">
        <f>'EMFAC2017-EI-2011Class-Statewid'!C700</f>
        <v>T7 utility</v>
      </c>
      <c r="D53" s="104" t="str">
        <f>'EMFAC2017-EI-2011Class-Statewid'!D700</f>
        <v>Aggregated</v>
      </c>
      <c r="E53" s="104" t="str">
        <f>'EMFAC2017-EI-2011Class-Statewid'!E700</f>
        <v>Aggregated</v>
      </c>
      <c r="F53" s="104" t="str">
        <f>'EMFAC2017-EI-2011Class-Statewid'!F700</f>
        <v>DSL</v>
      </c>
      <c r="G53" s="104">
        <f>'EMFAC2017-EI-2011Class-Statewid'!G700</f>
        <v>1701.6829101769599</v>
      </c>
      <c r="H53" s="104">
        <f>'EMFAC2017-EI-2011Class-Statewid'!H700</f>
        <v>34481.134788591</v>
      </c>
    </row>
    <row r="54" spans="1:8">
      <c r="A54" s="104" t="str">
        <f>'EMFAC2017-EI-2011Class-Statewid'!A701</f>
        <v>Statewide</v>
      </c>
      <c r="B54" s="104">
        <f>'EMFAC2017-EI-2011Class-Statewid'!B701</f>
        <v>2029</v>
      </c>
      <c r="C54" s="104" t="str">
        <f>'EMFAC2017-EI-2011Class-Statewid'!C701</f>
        <v>T7IS</v>
      </c>
      <c r="D54" s="104" t="str">
        <f>'EMFAC2017-EI-2011Class-Statewid'!D701</f>
        <v>Aggregated</v>
      </c>
      <c r="E54" s="104" t="str">
        <f>'EMFAC2017-EI-2011Class-Statewid'!E701</f>
        <v>Aggregated</v>
      </c>
      <c r="F54" s="104" t="str">
        <f>'EMFAC2017-EI-2011Class-Statewid'!F701</f>
        <v>GAS</v>
      </c>
      <c r="G54" s="104">
        <f>'EMFAC2017-EI-2011Class-Statewid'!G701</f>
        <v>168.86032190172099</v>
      </c>
      <c r="H54" s="104">
        <f>'EMFAC2017-EI-2011Class-Statewid'!H701</f>
        <v>23207.491293161002</v>
      </c>
    </row>
    <row r="55" spans="1:8">
      <c r="A55" s="104" t="str">
        <f>'EMFAC2017-EI-2011Class-Statewid'!A702</f>
        <v>Statewide</v>
      </c>
      <c r="B55" s="104">
        <f>'EMFAC2017-EI-2011Class-Statewid'!B702</f>
        <v>2029</v>
      </c>
      <c r="C55" s="104" t="str">
        <f>'EMFAC2017-EI-2011Class-Statewid'!C702</f>
        <v>UBUS</v>
      </c>
      <c r="D55" s="104" t="str">
        <f>'EMFAC2017-EI-2011Class-Statewid'!D702</f>
        <v>Aggregated</v>
      </c>
      <c r="E55" s="104" t="str">
        <f>'EMFAC2017-EI-2011Class-Statewid'!E702</f>
        <v>Aggregated</v>
      </c>
      <c r="F55" s="104" t="str">
        <f>'EMFAC2017-EI-2011Class-Statewid'!F702</f>
        <v>GAS</v>
      </c>
      <c r="G55" s="104">
        <f>'EMFAC2017-EI-2011Class-Statewid'!G702</f>
        <v>2853.2807149566802</v>
      </c>
      <c r="H55" s="104">
        <f>'EMFAC2017-EI-2011Class-Statewid'!H702</f>
        <v>260763.137379661</v>
      </c>
    </row>
    <row r="56" spans="1:8">
      <c r="A56" s="104" t="str">
        <f>'EMFAC2017-EI-2011Class-Statewid'!A703</f>
        <v>Statewide</v>
      </c>
      <c r="B56" s="104">
        <f>'EMFAC2017-EI-2011Class-Statewid'!B703</f>
        <v>2029</v>
      </c>
      <c r="C56" s="104" t="str">
        <f>'EMFAC2017-EI-2011Class-Statewid'!C703</f>
        <v>UBUS</v>
      </c>
      <c r="D56" s="104" t="str">
        <f>'EMFAC2017-EI-2011Class-Statewid'!D703</f>
        <v>Aggregated</v>
      </c>
      <c r="E56" s="104" t="str">
        <f>'EMFAC2017-EI-2011Class-Statewid'!E703</f>
        <v>Aggregated</v>
      </c>
      <c r="F56" s="104" t="str">
        <f>'EMFAC2017-EI-2011Class-Statewid'!F703</f>
        <v>DSL</v>
      </c>
      <c r="G56" s="104">
        <f>'EMFAC2017-EI-2011Class-Statewid'!G703</f>
        <v>2944.3782178586598</v>
      </c>
      <c r="H56" s="104">
        <f>'EMFAC2017-EI-2011Class-Statewid'!H703</f>
        <v>293963.610295208</v>
      </c>
    </row>
    <row r="57" spans="1:8">
      <c r="A57" s="104" t="str">
        <f>'EMFAC2017-EI-2011Class-Statewid'!A704</f>
        <v>Statewide</v>
      </c>
      <c r="B57" s="104">
        <f>'EMFAC2017-EI-2011Class-Statewid'!B704</f>
        <v>2029</v>
      </c>
      <c r="C57" s="104" t="str">
        <f>'EMFAC2017-EI-2011Class-Statewid'!C704</f>
        <v>UBUS</v>
      </c>
      <c r="D57" s="104" t="str">
        <f>'EMFAC2017-EI-2011Class-Statewid'!D704</f>
        <v>Aggregated</v>
      </c>
      <c r="E57" s="104" t="str">
        <f>'EMFAC2017-EI-2011Class-Statewid'!E704</f>
        <v>Aggregated</v>
      </c>
      <c r="F57" s="104" t="str">
        <f>'EMFAC2017-EI-2011Class-Statewid'!F704</f>
        <v>NG</v>
      </c>
      <c r="G57" s="104">
        <f>'EMFAC2017-EI-2011Class-Statewid'!G704</f>
        <v>9793.3848866556</v>
      </c>
      <c r="H57" s="104">
        <f>'EMFAC2017-EI-2011Class-Statewid'!H704</f>
        <v>1059255.4876453499</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topLeftCell="A37" workbookViewId="0">
      <selection activeCell="A10" sqref="A10:H67"/>
    </sheetView>
  </sheetViews>
  <sheetFormatPr defaultRowHeight="15"/>
  <cols>
    <col min="1" max="2" width="9.140625" style="104"/>
    <col min="3" max="3" width="32.85546875" style="104" customWidth="1"/>
    <col min="4" max="16384" width="9.140625" style="104"/>
  </cols>
  <sheetData>
    <row r="1" spans="1:9">
      <c r="A1" s="104" t="str">
        <f>'EMFAC2017-EI-2011Class-Statewid'!A705</f>
        <v>Statewide</v>
      </c>
      <c r="B1" s="104">
        <f>'EMFAC2017-EI-2011Class-Statewid'!B705</f>
        <v>2030</v>
      </c>
      <c r="C1" s="104" t="str">
        <f>'EMFAC2017-EI-2011Class-Statewid'!C705</f>
        <v>All Other Buses</v>
      </c>
      <c r="D1" s="104" t="str">
        <f>'EMFAC2017-EI-2011Class-Statewid'!D705</f>
        <v>Aggregated</v>
      </c>
      <c r="E1" s="104" t="str">
        <f>'EMFAC2017-EI-2011Class-Statewid'!E705</f>
        <v>Aggregated</v>
      </c>
      <c r="F1" s="104" t="str">
        <f>'EMFAC2017-EI-2011Class-Statewid'!F705</f>
        <v>DSL</v>
      </c>
      <c r="G1" s="104">
        <f>'EMFAC2017-EI-2011Class-Statewid'!G705</f>
        <v>11142.328405280499</v>
      </c>
      <c r="H1" s="104">
        <f>'EMFAC2017-EI-2011Class-Statewid'!H705</f>
        <v>597468.04965009994</v>
      </c>
      <c r="I1" s="104" t="s">
        <v>851</v>
      </c>
    </row>
    <row r="2" spans="1:9">
      <c r="A2" s="104" t="str">
        <f>'EMFAC2017-EI-2011Class-Statewid'!A706</f>
        <v>Statewide</v>
      </c>
      <c r="B2" s="104">
        <f>'EMFAC2017-EI-2011Class-Statewid'!B706</f>
        <v>2030</v>
      </c>
      <c r="C2" s="104" t="str">
        <f>'EMFAC2017-EI-2011Class-Statewid'!C706</f>
        <v>LDA</v>
      </c>
      <c r="D2" s="104" t="str">
        <f>'EMFAC2017-EI-2011Class-Statewid'!D706</f>
        <v>Aggregated</v>
      </c>
      <c r="E2" s="104" t="str">
        <f>'EMFAC2017-EI-2011Class-Statewid'!E706</f>
        <v>Aggregated</v>
      </c>
      <c r="F2" s="104" t="str">
        <f>'EMFAC2017-EI-2011Class-Statewid'!F706</f>
        <v>GAS</v>
      </c>
      <c r="G2" s="104">
        <f>'EMFAC2017-EI-2011Class-Statewid'!G706</f>
        <v>17817982.405400898</v>
      </c>
      <c r="H2" s="104">
        <f>'EMFAC2017-EI-2011Class-Statewid'!H706</f>
        <v>627094176.16886795</v>
      </c>
      <c r="I2" s="72" t="s">
        <v>852</v>
      </c>
    </row>
    <row r="3" spans="1:9">
      <c r="A3" s="104" t="str">
        <f>'EMFAC2017-EI-2011Class-Statewid'!A707</f>
        <v>Statewide</v>
      </c>
      <c r="B3" s="104">
        <f>'EMFAC2017-EI-2011Class-Statewid'!B707</f>
        <v>2030</v>
      </c>
      <c r="C3" s="104" t="str">
        <f>'EMFAC2017-EI-2011Class-Statewid'!C707</f>
        <v>LDA</v>
      </c>
      <c r="D3" s="104" t="str">
        <f>'EMFAC2017-EI-2011Class-Statewid'!D707</f>
        <v>Aggregated</v>
      </c>
      <c r="E3" s="104" t="str">
        <f>'EMFAC2017-EI-2011Class-Statewid'!E707</f>
        <v>Aggregated</v>
      </c>
      <c r="F3" s="104" t="str">
        <f>'EMFAC2017-EI-2011Class-Statewid'!F707</f>
        <v>DSL</v>
      </c>
      <c r="G3" s="104">
        <f>'EMFAC2017-EI-2011Class-Statewid'!G707</f>
        <v>206239.60709733199</v>
      </c>
      <c r="H3" s="104">
        <f>'EMFAC2017-EI-2011Class-Statewid'!H707</f>
        <v>7485359.8021207796</v>
      </c>
      <c r="I3" s="72" t="s">
        <v>852</v>
      </c>
    </row>
    <row r="4" spans="1:9">
      <c r="A4" s="104" t="str">
        <f>'EMFAC2017-EI-2011Class-Statewid'!A708</f>
        <v>Statewide</v>
      </c>
      <c r="B4" s="104">
        <f>'EMFAC2017-EI-2011Class-Statewid'!B708</f>
        <v>2030</v>
      </c>
      <c r="C4" s="104" t="str">
        <f>'EMFAC2017-EI-2011Class-Statewid'!C708</f>
        <v>LDA</v>
      </c>
      <c r="D4" s="104" t="str">
        <f>'EMFAC2017-EI-2011Class-Statewid'!D708</f>
        <v>Aggregated</v>
      </c>
      <c r="E4" s="104" t="str">
        <f>'EMFAC2017-EI-2011Class-Statewid'!E708</f>
        <v>Aggregated</v>
      </c>
      <c r="F4" s="104" t="str">
        <f>'EMFAC2017-EI-2011Class-Statewid'!F708</f>
        <v>ELEC</v>
      </c>
      <c r="G4" s="104">
        <f>'EMFAC2017-EI-2011Class-Statewid'!G708</f>
        <v>815297.46741762105</v>
      </c>
      <c r="H4" s="104">
        <f>'EMFAC2017-EI-2011Class-Statewid'!H708</f>
        <v>32074496.3455965</v>
      </c>
      <c r="I4" s="72" t="s">
        <v>852</v>
      </c>
    </row>
    <row r="5" spans="1:9">
      <c r="A5" s="104" t="str">
        <f>'EMFAC2017-EI-2011Class-Statewid'!A709</f>
        <v>Statewide</v>
      </c>
      <c r="B5" s="104">
        <f>'EMFAC2017-EI-2011Class-Statewid'!B709</f>
        <v>2030</v>
      </c>
      <c r="C5" s="104" t="str">
        <f>'EMFAC2017-EI-2011Class-Statewid'!C709</f>
        <v>LDT1</v>
      </c>
      <c r="D5" s="104" t="str">
        <f>'EMFAC2017-EI-2011Class-Statewid'!D709</f>
        <v>Aggregated</v>
      </c>
      <c r="E5" s="104" t="str">
        <f>'EMFAC2017-EI-2011Class-Statewid'!E709</f>
        <v>Aggregated</v>
      </c>
      <c r="F5" s="104" t="str">
        <f>'EMFAC2017-EI-2011Class-Statewid'!F709</f>
        <v>GAS</v>
      </c>
      <c r="G5" s="104">
        <f>'EMFAC2017-EI-2011Class-Statewid'!G709</f>
        <v>2059384.1147387601</v>
      </c>
      <c r="H5" s="104">
        <f>'EMFAC2017-EI-2011Class-Statewid'!H709</f>
        <v>68227096.658284798</v>
      </c>
      <c r="I5" s="72" t="s">
        <v>852</v>
      </c>
    </row>
    <row r="6" spans="1:9">
      <c r="A6" s="104" t="str">
        <f>'EMFAC2017-EI-2011Class-Statewid'!A710</f>
        <v>Statewide</v>
      </c>
      <c r="B6" s="104">
        <f>'EMFAC2017-EI-2011Class-Statewid'!B710</f>
        <v>2030</v>
      </c>
      <c r="C6" s="104" t="str">
        <f>'EMFAC2017-EI-2011Class-Statewid'!C710</f>
        <v>LDT1</v>
      </c>
      <c r="D6" s="104" t="str">
        <f>'EMFAC2017-EI-2011Class-Statewid'!D710</f>
        <v>Aggregated</v>
      </c>
      <c r="E6" s="104" t="str">
        <f>'EMFAC2017-EI-2011Class-Statewid'!E710</f>
        <v>Aggregated</v>
      </c>
      <c r="F6" s="104" t="str">
        <f>'EMFAC2017-EI-2011Class-Statewid'!F710</f>
        <v>DSL</v>
      </c>
      <c r="G6" s="104">
        <f>'EMFAC2017-EI-2011Class-Statewid'!G710</f>
        <v>406.93388883128</v>
      </c>
      <c r="H6" s="104">
        <f>'EMFAC2017-EI-2011Class-Statewid'!H710</f>
        <v>10920.953339558901</v>
      </c>
      <c r="I6" s="72" t="s">
        <v>852</v>
      </c>
    </row>
    <row r="7" spans="1:9">
      <c r="A7" s="104" t="str">
        <f>'EMFAC2017-EI-2011Class-Statewid'!A711</f>
        <v>Statewide</v>
      </c>
      <c r="B7" s="104">
        <f>'EMFAC2017-EI-2011Class-Statewid'!B711</f>
        <v>2030</v>
      </c>
      <c r="C7" s="104" t="str">
        <f>'EMFAC2017-EI-2011Class-Statewid'!C711</f>
        <v>LDT1</v>
      </c>
      <c r="D7" s="104" t="str">
        <f>'EMFAC2017-EI-2011Class-Statewid'!D711</f>
        <v>Aggregated</v>
      </c>
      <c r="E7" s="104" t="str">
        <f>'EMFAC2017-EI-2011Class-Statewid'!E711</f>
        <v>Aggregated</v>
      </c>
      <c r="F7" s="104" t="str">
        <f>'EMFAC2017-EI-2011Class-Statewid'!F711</f>
        <v>ELEC</v>
      </c>
      <c r="G7" s="104">
        <f>'EMFAC2017-EI-2011Class-Statewid'!G711</f>
        <v>47163.7662843617</v>
      </c>
      <c r="H7" s="104">
        <f>'EMFAC2017-EI-2011Class-Statewid'!H711</f>
        <v>1895774.55562221</v>
      </c>
      <c r="I7" s="72" t="s">
        <v>852</v>
      </c>
    </row>
    <row r="8" spans="1:9">
      <c r="A8" s="104" t="str">
        <f>'EMFAC2017-EI-2011Class-Statewid'!A712</f>
        <v>Statewide</v>
      </c>
      <c r="B8" s="104">
        <f>'EMFAC2017-EI-2011Class-Statewid'!B712</f>
        <v>2030</v>
      </c>
      <c r="C8" s="104" t="str">
        <f>'EMFAC2017-EI-2011Class-Statewid'!C712</f>
        <v>LDT2</v>
      </c>
      <c r="D8" s="104" t="str">
        <f>'EMFAC2017-EI-2011Class-Statewid'!D712</f>
        <v>Aggregated</v>
      </c>
      <c r="E8" s="104" t="str">
        <f>'EMFAC2017-EI-2011Class-Statewid'!E712</f>
        <v>Aggregated</v>
      </c>
      <c r="F8" s="104" t="str">
        <f>'EMFAC2017-EI-2011Class-Statewid'!F712</f>
        <v>GAS</v>
      </c>
      <c r="G8" s="104">
        <f>'EMFAC2017-EI-2011Class-Statewid'!G712</f>
        <v>6166742.9597582296</v>
      </c>
      <c r="H8" s="104">
        <f>'EMFAC2017-EI-2011Class-Statewid'!H712</f>
        <v>207384984.58240601</v>
      </c>
      <c r="I8" s="72" t="s">
        <v>852</v>
      </c>
    </row>
    <row r="9" spans="1:9">
      <c r="A9" s="104" t="str">
        <f>'EMFAC2017-EI-2011Class-Statewid'!A713</f>
        <v>Statewide</v>
      </c>
      <c r="B9" s="104">
        <f>'EMFAC2017-EI-2011Class-Statewid'!B713</f>
        <v>2030</v>
      </c>
      <c r="C9" s="104" t="str">
        <f>'EMFAC2017-EI-2011Class-Statewid'!C713</f>
        <v>LDT2</v>
      </c>
      <c r="D9" s="104" t="str">
        <f>'EMFAC2017-EI-2011Class-Statewid'!D713</f>
        <v>Aggregated</v>
      </c>
      <c r="E9" s="104" t="str">
        <f>'EMFAC2017-EI-2011Class-Statewid'!E713</f>
        <v>Aggregated</v>
      </c>
      <c r="F9" s="104" t="str">
        <f>'EMFAC2017-EI-2011Class-Statewid'!F713</f>
        <v>DSL</v>
      </c>
      <c r="G9" s="104">
        <f>'EMFAC2017-EI-2011Class-Statewid'!G713</f>
        <v>54892.968916213496</v>
      </c>
      <c r="H9" s="104">
        <f>'EMFAC2017-EI-2011Class-Statewid'!H713</f>
        <v>1964499.8287837501</v>
      </c>
      <c r="I9" s="72" t="s">
        <v>852</v>
      </c>
    </row>
    <row r="10" spans="1:9">
      <c r="A10" s="104" t="str">
        <f>'EMFAC2017-EI-2011Class-Statewid'!A714</f>
        <v>Statewide</v>
      </c>
      <c r="B10" s="104">
        <f>'EMFAC2017-EI-2011Class-Statewid'!B714</f>
        <v>2030</v>
      </c>
      <c r="C10" s="104" t="str">
        <f>'EMFAC2017-EI-2011Class-Statewid'!C714</f>
        <v>LDT2</v>
      </c>
      <c r="D10" s="104" t="str">
        <f>'EMFAC2017-EI-2011Class-Statewid'!D714</f>
        <v>Aggregated</v>
      </c>
      <c r="E10" s="104" t="str">
        <f>'EMFAC2017-EI-2011Class-Statewid'!E714</f>
        <v>Aggregated</v>
      </c>
      <c r="F10" s="104" t="str">
        <f>'EMFAC2017-EI-2011Class-Statewid'!F714</f>
        <v>ELEC</v>
      </c>
      <c r="G10" s="104">
        <f>'EMFAC2017-EI-2011Class-Statewid'!G714</f>
        <v>175942.22426124301</v>
      </c>
      <c r="H10" s="104">
        <f>'EMFAC2017-EI-2011Class-Statewid'!H714</f>
        <v>4857767.9393015103</v>
      </c>
      <c r="I10" s="72" t="s">
        <v>852</v>
      </c>
    </row>
    <row r="11" spans="1:9">
      <c r="A11" s="104" t="str">
        <f>'EMFAC2017-EI-2011Class-Statewid'!A715</f>
        <v>Statewide</v>
      </c>
      <c r="B11" s="104">
        <f>'EMFAC2017-EI-2011Class-Statewid'!B715</f>
        <v>2030</v>
      </c>
      <c r="C11" s="104" t="str">
        <f>'EMFAC2017-EI-2011Class-Statewid'!C715</f>
        <v>LHD1</v>
      </c>
      <c r="D11" s="104" t="str">
        <f>'EMFAC2017-EI-2011Class-Statewid'!D715</f>
        <v>Aggregated</v>
      </c>
      <c r="E11" s="104" t="str">
        <f>'EMFAC2017-EI-2011Class-Statewid'!E715</f>
        <v>Aggregated</v>
      </c>
      <c r="F11" s="104" t="str">
        <f>'EMFAC2017-EI-2011Class-Statewid'!F715</f>
        <v>GAS</v>
      </c>
      <c r="G11" s="104">
        <f>'EMFAC2017-EI-2011Class-Statewid'!G715</f>
        <v>415776.89685812598</v>
      </c>
      <c r="H11" s="104">
        <f>'EMFAC2017-EI-2011Class-Statewid'!H715</f>
        <v>13812757.5547879</v>
      </c>
      <c r="I11" s="104" t="s">
        <v>853</v>
      </c>
    </row>
    <row r="12" spans="1:9">
      <c r="A12" s="104" t="str">
        <f>'EMFAC2017-EI-2011Class-Statewid'!A716</f>
        <v>Statewide</v>
      </c>
      <c r="B12" s="104">
        <f>'EMFAC2017-EI-2011Class-Statewid'!B716</f>
        <v>2030</v>
      </c>
      <c r="C12" s="104" t="str">
        <f>'EMFAC2017-EI-2011Class-Statewid'!C716</f>
        <v>LHD1</v>
      </c>
      <c r="D12" s="104" t="str">
        <f>'EMFAC2017-EI-2011Class-Statewid'!D716</f>
        <v>Aggregated</v>
      </c>
      <c r="E12" s="104" t="str">
        <f>'EMFAC2017-EI-2011Class-Statewid'!E716</f>
        <v>Aggregated</v>
      </c>
      <c r="F12" s="104" t="str">
        <f>'EMFAC2017-EI-2011Class-Statewid'!F716</f>
        <v>DSL</v>
      </c>
      <c r="G12" s="104">
        <f>'EMFAC2017-EI-2011Class-Statewid'!G716</f>
        <v>420849.41792732599</v>
      </c>
      <c r="H12" s="104">
        <f>'EMFAC2017-EI-2011Class-Statewid'!H716</f>
        <v>14228766.969429201</v>
      </c>
      <c r="I12" s="104" t="s">
        <v>853</v>
      </c>
    </row>
    <row r="13" spans="1:9">
      <c r="A13" s="104" t="str">
        <f>'EMFAC2017-EI-2011Class-Statewid'!A717</f>
        <v>Statewide</v>
      </c>
      <c r="B13" s="104">
        <f>'EMFAC2017-EI-2011Class-Statewid'!B717</f>
        <v>2030</v>
      </c>
      <c r="C13" s="104" t="str">
        <f>'EMFAC2017-EI-2011Class-Statewid'!C717</f>
        <v>LHD2</v>
      </c>
      <c r="D13" s="104" t="str">
        <f>'EMFAC2017-EI-2011Class-Statewid'!D717</f>
        <v>Aggregated</v>
      </c>
      <c r="E13" s="104" t="str">
        <f>'EMFAC2017-EI-2011Class-Statewid'!E717</f>
        <v>Aggregated</v>
      </c>
      <c r="F13" s="104" t="str">
        <f>'EMFAC2017-EI-2011Class-Statewid'!F717</f>
        <v>GAS</v>
      </c>
      <c r="G13" s="104">
        <f>'EMFAC2017-EI-2011Class-Statewid'!G717</f>
        <v>67035.584346428295</v>
      </c>
      <c r="H13" s="104">
        <f>'EMFAC2017-EI-2011Class-Statewid'!H717</f>
        <v>2192575.56511808</v>
      </c>
      <c r="I13" s="104" t="s">
        <v>853</v>
      </c>
    </row>
    <row r="14" spans="1:9">
      <c r="A14" s="104" t="str">
        <f>'EMFAC2017-EI-2011Class-Statewid'!A718</f>
        <v>Statewide</v>
      </c>
      <c r="B14" s="104">
        <f>'EMFAC2017-EI-2011Class-Statewid'!B718</f>
        <v>2030</v>
      </c>
      <c r="C14" s="104" t="str">
        <f>'EMFAC2017-EI-2011Class-Statewid'!C718</f>
        <v>LHD2</v>
      </c>
      <c r="D14" s="104" t="str">
        <f>'EMFAC2017-EI-2011Class-Statewid'!D718</f>
        <v>Aggregated</v>
      </c>
      <c r="E14" s="104" t="str">
        <f>'EMFAC2017-EI-2011Class-Statewid'!E718</f>
        <v>Aggregated</v>
      </c>
      <c r="F14" s="104" t="str">
        <f>'EMFAC2017-EI-2011Class-Statewid'!F718</f>
        <v>DSL</v>
      </c>
      <c r="G14" s="104">
        <f>'EMFAC2017-EI-2011Class-Statewid'!G718</f>
        <v>162426.26777533401</v>
      </c>
      <c r="H14" s="104">
        <f>'EMFAC2017-EI-2011Class-Statewid'!H718</f>
        <v>5421988.8522232398</v>
      </c>
      <c r="I14" s="104" t="s">
        <v>853</v>
      </c>
    </row>
    <row r="15" spans="1:9">
      <c r="A15" s="104" t="str">
        <f>'EMFAC2017-EI-2011Class-Statewid'!A719</f>
        <v>Statewide</v>
      </c>
      <c r="B15" s="104">
        <f>'EMFAC2017-EI-2011Class-Statewid'!B719</f>
        <v>2030</v>
      </c>
      <c r="C15" s="104" t="str">
        <f>'EMFAC2017-EI-2011Class-Statewid'!C719</f>
        <v>MCY</v>
      </c>
      <c r="D15" s="104" t="str">
        <f>'EMFAC2017-EI-2011Class-Statewid'!D719</f>
        <v>Aggregated</v>
      </c>
      <c r="E15" s="104" t="str">
        <f>'EMFAC2017-EI-2011Class-Statewid'!E719</f>
        <v>Aggregated</v>
      </c>
      <c r="F15" s="104" t="str">
        <f>'EMFAC2017-EI-2011Class-Statewid'!F719</f>
        <v>GAS</v>
      </c>
      <c r="G15" s="104">
        <f>'EMFAC2017-EI-2011Class-Statewid'!G719</f>
        <v>893465.84353547404</v>
      </c>
      <c r="H15" s="104">
        <f>'EMFAC2017-EI-2011Class-Statewid'!H719</f>
        <v>5989453.0174949002</v>
      </c>
      <c r="I15" s="104" t="s">
        <v>853</v>
      </c>
    </row>
    <row r="16" spans="1:9">
      <c r="A16" s="104" t="str">
        <f>'EMFAC2017-EI-2011Class-Statewid'!A720</f>
        <v>Statewide</v>
      </c>
      <c r="B16" s="104">
        <f>'EMFAC2017-EI-2011Class-Statewid'!B720</f>
        <v>2030</v>
      </c>
      <c r="C16" s="104" t="str">
        <f>'EMFAC2017-EI-2011Class-Statewid'!C720</f>
        <v>MDV</v>
      </c>
      <c r="D16" s="104" t="str">
        <f>'EMFAC2017-EI-2011Class-Statewid'!D720</f>
        <v>Aggregated</v>
      </c>
      <c r="E16" s="104" t="str">
        <f>'EMFAC2017-EI-2011Class-Statewid'!E720</f>
        <v>Aggregated</v>
      </c>
      <c r="F16" s="104" t="str">
        <f>'EMFAC2017-EI-2011Class-Statewid'!F720</f>
        <v>GAS</v>
      </c>
      <c r="G16" s="104">
        <f>'EMFAC2017-EI-2011Class-Statewid'!G720</f>
        <v>4119364.6630116999</v>
      </c>
      <c r="H16" s="104">
        <f>'EMFAC2017-EI-2011Class-Statewid'!H720</f>
        <v>132205963.825388</v>
      </c>
      <c r="I16" s="72" t="s">
        <v>852</v>
      </c>
    </row>
    <row r="17" spans="1:10">
      <c r="A17" s="104" t="str">
        <f>'EMFAC2017-EI-2011Class-Statewid'!A721</f>
        <v>Statewide</v>
      </c>
      <c r="B17" s="104">
        <f>'EMFAC2017-EI-2011Class-Statewid'!B721</f>
        <v>2030</v>
      </c>
      <c r="C17" s="104" t="str">
        <f>'EMFAC2017-EI-2011Class-Statewid'!C721</f>
        <v>MDV</v>
      </c>
      <c r="D17" s="104" t="str">
        <f>'EMFAC2017-EI-2011Class-Statewid'!D721</f>
        <v>Aggregated</v>
      </c>
      <c r="E17" s="104" t="str">
        <f>'EMFAC2017-EI-2011Class-Statewid'!E721</f>
        <v>Aggregated</v>
      </c>
      <c r="F17" s="104" t="str">
        <f>'EMFAC2017-EI-2011Class-Statewid'!F721</f>
        <v>DSL</v>
      </c>
      <c r="G17" s="104">
        <f>'EMFAC2017-EI-2011Class-Statewid'!G721</f>
        <v>128647.470922111</v>
      </c>
      <c r="H17" s="104">
        <f>'EMFAC2017-EI-2011Class-Statewid'!H721</f>
        <v>4423246.2905647596</v>
      </c>
      <c r="I17" s="72" t="s">
        <v>852</v>
      </c>
    </row>
    <row r="18" spans="1:10">
      <c r="A18" s="104" t="str">
        <f>'EMFAC2017-EI-2011Class-Statewid'!A722</f>
        <v>Statewide</v>
      </c>
      <c r="B18" s="104">
        <f>'EMFAC2017-EI-2011Class-Statewid'!B722</f>
        <v>2030</v>
      </c>
      <c r="C18" s="104" t="str">
        <f>'EMFAC2017-EI-2011Class-Statewid'!C722</f>
        <v>MDV</v>
      </c>
      <c r="D18" s="104" t="str">
        <f>'EMFAC2017-EI-2011Class-Statewid'!D722</f>
        <v>Aggregated</v>
      </c>
      <c r="E18" s="104" t="str">
        <f>'EMFAC2017-EI-2011Class-Statewid'!E722</f>
        <v>Aggregated</v>
      </c>
      <c r="F18" s="104" t="str">
        <f>'EMFAC2017-EI-2011Class-Statewid'!F722</f>
        <v>ELEC</v>
      </c>
      <c r="G18" s="104">
        <f>'EMFAC2017-EI-2011Class-Statewid'!G722</f>
        <v>119835.59600817</v>
      </c>
      <c r="H18" s="104">
        <f>'EMFAC2017-EI-2011Class-Statewid'!H722</f>
        <v>3370624.26405208</v>
      </c>
      <c r="I18" s="72" t="s">
        <v>852</v>
      </c>
    </row>
    <row r="19" spans="1:10">
      <c r="A19" s="104" t="str">
        <f>'EMFAC2017-EI-2011Class-Statewid'!A723</f>
        <v>Statewide</v>
      </c>
      <c r="B19" s="104">
        <f>'EMFAC2017-EI-2011Class-Statewid'!B723</f>
        <v>2030</v>
      </c>
      <c r="C19" s="104" t="str">
        <f>'EMFAC2017-EI-2011Class-Statewid'!C723</f>
        <v>MH</v>
      </c>
      <c r="D19" s="104" t="str">
        <f>'EMFAC2017-EI-2011Class-Statewid'!D723</f>
        <v>Aggregated</v>
      </c>
      <c r="E19" s="104" t="str">
        <f>'EMFAC2017-EI-2011Class-Statewid'!E723</f>
        <v>Aggregated</v>
      </c>
      <c r="F19" s="104" t="str">
        <f>'EMFAC2017-EI-2011Class-Statewid'!F723</f>
        <v>GAS</v>
      </c>
      <c r="G19" s="104">
        <f>'EMFAC2017-EI-2011Class-Statewid'!G723</f>
        <v>76897.521073413503</v>
      </c>
      <c r="H19" s="104">
        <f>'EMFAC2017-EI-2011Class-Statewid'!H723</f>
        <v>710546.22691079299</v>
      </c>
      <c r="I19" s="21" t="s">
        <v>854</v>
      </c>
      <c r="J19" s="21"/>
    </row>
    <row r="20" spans="1:10">
      <c r="A20" s="104" t="str">
        <f>'EMFAC2017-EI-2011Class-Statewid'!A724</f>
        <v>Statewide</v>
      </c>
      <c r="B20" s="104">
        <f>'EMFAC2017-EI-2011Class-Statewid'!B724</f>
        <v>2030</v>
      </c>
      <c r="C20" s="104" t="str">
        <f>'EMFAC2017-EI-2011Class-Statewid'!C724</f>
        <v>MH</v>
      </c>
      <c r="D20" s="104" t="str">
        <f>'EMFAC2017-EI-2011Class-Statewid'!D724</f>
        <v>Aggregated</v>
      </c>
      <c r="E20" s="104" t="str">
        <f>'EMFAC2017-EI-2011Class-Statewid'!E724</f>
        <v>Aggregated</v>
      </c>
      <c r="F20" s="104" t="str">
        <f>'EMFAC2017-EI-2011Class-Statewid'!F724</f>
        <v>DSL</v>
      </c>
      <c r="G20" s="104">
        <f>'EMFAC2017-EI-2011Class-Statewid'!G724</f>
        <v>37589.9358827615</v>
      </c>
      <c r="H20" s="104">
        <f>'EMFAC2017-EI-2011Class-Statewid'!H724</f>
        <v>316057.03947327798</v>
      </c>
      <c r="I20" s="21" t="s">
        <v>854</v>
      </c>
      <c r="J20" s="21"/>
    </row>
    <row r="21" spans="1:10">
      <c r="A21" s="104" t="str">
        <f>'EMFAC2017-EI-2011Class-Statewid'!A725</f>
        <v>Statewide</v>
      </c>
      <c r="B21" s="104">
        <f>'EMFAC2017-EI-2011Class-Statewid'!B725</f>
        <v>2030</v>
      </c>
      <c r="C21" s="104" t="str">
        <f>'EMFAC2017-EI-2011Class-Statewid'!C725</f>
        <v>Motor Coach</v>
      </c>
      <c r="D21" s="104" t="str">
        <f>'EMFAC2017-EI-2011Class-Statewid'!D725</f>
        <v>Aggregated</v>
      </c>
      <c r="E21" s="104" t="str">
        <f>'EMFAC2017-EI-2011Class-Statewid'!E725</f>
        <v>Aggregated</v>
      </c>
      <c r="F21" s="104" t="str">
        <f>'EMFAC2017-EI-2011Class-Statewid'!F725</f>
        <v>DSL</v>
      </c>
      <c r="G21" s="104">
        <f>'EMFAC2017-EI-2011Class-Statewid'!G725</f>
        <v>2873.6083556348199</v>
      </c>
      <c r="H21" s="104">
        <f>'EMFAC2017-EI-2011Class-Statewid'!H725</f>
        <v>336040.46571574098</v>
      </c>
      <c r="I21" s="104" t="s">
        <v>851</v>
      </c>
    </row>
    <row r="22" spans="1:10">
      <c r="A22" s="104" t="str">
        <f>'EMFAC2017-EI-2011Class-Statewid'!A726</f>
        <v>Statewide</v>
      </c>
      <c r="B22" s="104">
        <f>'EMFAC2017-EI-2011Class-Statewid'!B726</f>
        <v>2030</v>
      </c>
      <c r="C22" s="104" t="str">
        <f>'EMFAC2017-EI-2011Class-Statewid'!C726</f>
        <v>OBUS</v>
      </c>
      <c r="D22" s="104" t="str">
        <f>'EMFAC2017-EI-2011Class-Statewid'!D726</f>
        <v>Aggregated</v>
      </c>
      <c r="E22" s="104" t="str">
        <f>'EMFAC2017-EI-2011Class-Statewid'!E726</f>
        <v>Aggregated</v>
      </c>
      <c r="F22" s="104" t="str">
        <f>'EMFAC2017-EI-2011Class-Statewid'!F726</f>
        <v>GAS</v>
      </c>
      <c r="G22" s="104">
        <f>'EMFAC2017-EI-2011Class-Statewid'!G726</f>
        <v>13335.4702403093</v>
      </c>
      <c r="H22" s="104">
        <f>'EMFAC2017-EI-2011Class-Statewid'!H726</f>
        <v>560868.44996930799</v>
      </c>
      <c r="I22" s="104" t="s">
        <v>851</v>
      </c>
    </row>
    <row r="23" spans="1:10">
      <c r="A23" s="104" t="str">
        <f>'EMFAC2017-EI-2011Class-Statewid'!A727</f>
        <v>Statewide</v>
      </c>
      <c r="B23" s="104">
        <f>'EMFAC2017-EI-2011Class-Statewid'!B727</f>
        <v>2030</v>
      </c>
      <c r="C23" s="104" t="str">
        <f>'EMFAC2017-EI-2011Class-Statewid'!C727</f>
        <v>PTO</v>
      </c>
      <c r="D23" s="104" t="str">
        <f>'EMFAC2017-EI-2011Class-Statewid'!D727</f>
        <v>Aggregated</v>
      </c>
      <c r="E23" s="104" t="str">
        <f>'EMFAC2017-EI-2011Class-Statewid'!E727</f>
        <v>Aggregated</v>
      </c>
      <c r="F23" s="104" t="str">
        <f>'EMFAC2017-EI-2011Class-Statewid'!F727</f>
        <v>DSL</v>
      </c>
      <c r="G23" s="104">
        <f>'EMFAC2017-EI-2011Class-Statewid'!G727</f>
        <v>0</v>
      </c>
      <c r="H23" s="104">
        <f>'EMFAC2017-EI-2011Class-Statewid'!H727</f>
        <v>501657.68622235401</v>
      </c>
      <c r="I23" s="104" t="s">
        <v>851</v>
      </c>
    </row>
    <row r="24" spans="1:10">
      <c r="A24" s="104" t="str">
        <f>'EMFAC2017-EI-2011Class-Statewid'!A728</f>
        <v>Statewide</v>
      </c>
      <c r="B24" s="104">
        <f>'EMFAC2017-EI-2011Class-Statewid'!B728</f>
        <v>2030</v>
      </c>
      <c r="C24" s="104" t="str">
        <f>'EMFAC2017-EI-2011Class-Statewid'!C728</f>
        <v>SBUS</v>
      </c>
      <c r="D24" s="104" t="str">
        <f>'EMFAC2017-EI-2011Class-Statewid'!D728</f>
        <v>Aggregated</v>
      </c>
      <c r="E24" s="104" t="str">
        <f>'EMFAC2017-EI-2011Class-Statewid'!E728</f>
        <v>Aggregated</v>
      </c>
      <c r="F24" s="104" t="str">
        <f>'EMFAC2017-EI-2011Class-Statewid'!F728</f>
        <v>GAS</v>
      </c>
      <c r="G24" s="104">
        <f>'EMFAC2017-EI-2011Class-Statewid'!G728</f>
        <v>7529.7420072936302</v>
      </c>
      <c r="H24" s="104">
        <f>'EMFAC2017-EI-2011Class-Statewid'!H728</f>
        <v>327068.53274205199</v>
      </c>
      <c r="I24" s="104" t="s">
        <v>851</v>
      </c>
    </row>
    <row r="25" spans="1:10">
      <c r="A25" s="104" t="str">
        <f>'EMFAC2017-EI-2011Class-Statewid'!A729</f>
        <v>Statewide</v>
      </c>
      <c r="B25" s="104">
        <f>'EMFAC2017-EI-2011Class-Statewid'!B729</f>
        <v>2030</v>
      </c>
      <c r="C25" s="104" t="str">
        <f>'EMFAC2017-EI-2011Class-Statewid'!C729</f>
        <v>SBUS</v>
      </c>
      <c r="D25" s="104" t="str">
        <f>'EMFAC2017-EI-2011Class-Statewid'!D729</f>
        <v>Aggregated</v>
      </c>
      <c r="E25" s="104" t="str">
        <f>'EMFAC2017-EI-2011Class-Statewid'!E729</f>
        <v>Aggregated</v>
      </c>
      <c r="F25" s="104" t="str">
        <f>'EMFAC2017-EI-2011Class-Statewid'!F729</f>
        <v>DSL</v>
      </c>
      <c r="G25" s="104">
        <f>'EMFAC2017-EI-2011Class-Statewid'!G729</f>
        <v>24366.370019200898</v>
      </c>
      <c r="H25" s="104">
        <f>'EMFAC2017-EI-2011Class-Statewid'!H729</f>
        <v>767341.35900926101</v>
      </c>
      <c r="I25" s="104" t="s">
        <v>851</v>
      </c>
    </row>
    <row r="26" spans="1:10">
      <c r="A26" s="104" t="str">
        <f>'EMFAC2017-EI-2011Class-Statewid'!A730</f>
        <v>Statewide</v>
      </c>
      <c r="B26" s="104">
        <f>'EMFAC2017-EI-2011Class-Statewid'!B730</f>
        <v>2030</v>
      </c>
      <c r="C26" s="104" t="str">
        <f>'EMFAC2017-EI-2011Class-Statewid'!C730</f>
        <v>T6 Ag</v>
      </c>
      <c r="D26" s="104" t="str">
        <f>'EMFAC2017-EI-2011Class-Statewid'!D730</f>
        <v>Aggregated</v>
      </c>
      <c r="E26" s="104" t="str">
        <f>'EMFAC2017-EI-2011Class-Statewid'!E730</f>
        <v>Aggregated</v>
      </c>
      <c r="F26" s="104" t="str">
        <f>'EMFAC2017-EI-2011Class-Statewid'!F730</f>
        <v>DSL</v>
      </c>
      <c r="G26" s="104">
        <f>'EMFAC2017-EI-2011Class-Statewid'!G730</f>
        <v>1078.5994916884299</v>
      </c>
      <c r="H26" s="104">
        <f>'EMFAC2017-EI-2011Class-Statewid'!H730</f>
        <v>6381.9146058346296</v>
      </c>
      <c r="I26" s="104" t="s">
        <v>853</v>
      </c>
    </row>
    <row r="27" spans="1:10">
      <c r="A27" s="104" t="str">
        <f>'EMFAC2017-EI-2011Class-Statewid'!A731</f>
        <v>Statewide</v>
      </c>
      <c r="B27" s="104">
        <f>'EMFAC2017-EI-2011Class-Statewid'!B731</f>
        <v>2030</v>
      </c>
      <c r="C27" s="104" t="str">
        <f>'EMFAC2017-EI-2011Class-Statewid'!C731</f>
        <v>T6 CAIRP heavy</v>
      </c>
      <c r="D27" s="104" t="str">
        <f>'EMFAC2017-EI-2011Class-Statewid'!D731</f>
        <v>Aggregated</v>
      </c>
      <c r="E27" s="104" t="str">
        <f>'EMFAC2017-EI-2011Class-Statewid'!E731</f>
        <v>Aggregated</v>
      </c>
      <c r="F27" s="104" t="str">
        <f>'EMFAC2017-EI-2011Class-Statewid'!F731</f>
        <v>DSL</v>
      </c>
      <c r="G27" s="104">
        <f>'EMFAC2017-EI-2011Class-Statewid'!G731</f>
        <v>2882.0144774267601</v>
      </c>
      <c r="H27" s="104">
        <f>'EMFAC2017-EI-2011Class-Statewid'!H731</f>
        <v>511171.60577436298</v>
      </c>
      <c r="I27" s="104" t="s">
        <v>853</v>
      </c>
    </row>
    <row r="28" spans="1:10">
      <c r="A28" s="104" t="str">
        <f>'EMFAC2017-EI-2011Class-Statewid'!A732</f>
        <v>Statewide</v>
      </c>
      <c r="B28" s="104">
        <f>'EMFAC2017-EI-2011Class-Statewid'!B732</f>
        <v>2030</v>
      </c>
      <c r="C28" s="104" t="str">
        <f>'EMFAC2017-EI-2011Class-Statewid'!C732</f>
        <v>T6 CAIRP small</v>
      </c>
      <c r="D28" s="104" t="str">
        <f>'EMFAC2017-EI-2011Class-Statewid'!D732</f>
        <v>Aggregated</v>
      </c>
      <c r="E28" s="104" t="str">
        <f>'EMFAC2017-EI-2011Class-Statewid'!E732</f>
        <v>Aggregated</v>
      </c>
      <c r="F28" s="104" t="str">
        <f>'EMFAC2017-EI-2011Class-Statewid'!F732</f>
        <v>DSL</v>
      </c>
      <c r="G28" s="104">
        <f>'EMFAC2017-EI-2011Class-Statewid'!G732</f>
        <v>1544.0073192421501</v>
      </c>
      <c r="H28" s="104">
        <f>'EMFAC2017-EI-2011Class-Statewid'!H732</f>
        <v>70884.651202702094</v>
      </c>
      <c r="I28" s="104" t="s">
        <v>853</v>
      </c>
    </row>
    <row r="29" spans="1:10">
      <c r="A29" s="104" t="str">
        <f>'EMFAC2017-EI-2011Class-Statewid'!A733</f>
        <v>Statewide</v>
      </c>
      <c r="B29" s="104">
        <f>'EMFAC2017-EI-2011Class-Statewid'!B733</f>
        <v>2030</v>
      </c>
      <c r="C29" s="104" t="str">
        <f>'EMFAC2017-EI-2011Class-Statewid'!C733</f>
        <v>T6 instate construction heavy</v>
      </c>
      <c r="D29" s="104" t="str">
        <f>'EMFAC2017-EI-2011Class-Statewid'!D733</f>
        <v>Aggregated</v>
      </c>
      <c r="E29" s="104" t="str">
        <f>'EMFAC2017-EI-2011Class-Statewid'!E733</f>
        <v>Aggregated</v>
      </c>
      <c r="F29" s="104" t="str">
        <f>'EMFAC2017-EI-2011Class-Statewid'!F733</f>
        <v>DSL</v>
      </c>
      <c r="G29" s="104">
        <f>'EMFAC2017-EI-2011Class-Statewid'!G733</f>
        <v>14661.931349750599</v>
      </c>
      <c r="H29" s="104">
        <f>'EMFAC2017-EI-2011Class-Statewid'!H733</f>
        <v>891604.29761284601</v>
      </c>
      <c r="I29" s="104" t="s">
        <v>853</v>
      </c>
    </row>
    <row r="30" spans="1:10">
      <c r="A30" s="104" t="str">
        <f>'EMFAC2017-EI-2011Class-Statewid'!A734</f>
        <v>Statewide</v>
      </c>
      <c r="B30" s="104">
        <f>'EMFAC2017-EI-2011Class-Statewid'!B734</f>
        <v>2030</v>
      </c>
      <c r="C30" s="104" t="str">
        <f>'EMFAC2017-EI-2011Class-Statewid'!C734</f>
        <v>T6 instate construction small</v>
      </c>
      <c r="D30" s="104" t="str">
        <f>'EMFAC2017-EI-2011Class-Statewid'!D734</f>
        <v>Aggregated</v>
      </c>
      <c r="E30" s="104" t="str">
        <f>'EMFAC2017-EI-2011Class-Statewid'!E734</f>
        <v>Aggregated</v>
      </c>
      <c r="F30" s="104" t="str">
        <f>'EMFAC2017-EI-2011Class-Statewid'!F734</f>
        <v>DSL</v>
      </c>
      <c r="G30" s="104">
        <f>'EMFAC2017-EI-2011Class-Statewid'!G734</f>
        <v>46920.025782967903</v>
      </c>
      <c r="H30" s="104">
        <f>'EMFAC2017-EI-2011Class-Statewid'!H734</f>
        <v>2331968.8261607899</v>
      </c>
      <c r="I30" s="104" t="s">
        <v>853</v>
      </c>
    </row>
    <row r="31" spans="1:10">
      <c r="A31" s="104" t="str">
        <f>'EMFAC2017-EI-2011Class-Statewid'!A735</f>
        <v>Statewide</v>
      </c>
      <c r="B31" s="104">
        <f>'EMFAC2017-EI-2011Class-Statewid'!B735</f>
        <v>2030</v>
      </c>
      <c r="C31" s="104" t="str">
        <f>'EMFAC2017-EI-2011Class-Statewid'!C735</f>
        <v>T6 instate heavy</v>
      </c>
      <c r="D31" s="104" t="str">
        <f>'EMFAC2017-EI-2011Class-Statewid'!D735</f>
        <v>Aggregated</v>
      </c>
      <c r="E31" s="104" t="str">
        <f>'EMFAC2017-EI-2011Class-Statewid'!E735</f>
        <v>Aggregated</v>
      </c>
      <c r="F31" s="104" t="str">
        <f>'EMFAC2017-EI-2011Class-Statewid'!F735</f>
        <v>DSL</v>
      </c>
      <c r="G31" s="104">
        <f>'EMFAC2017-EI-2011Class-Statewid'!G735</f>
        <v>65086.960246893497</v>
      </c>
      <c r="H31" s="104">
        <f>'EMFAC2017-EI-2011Class-Statewid'!H735</f>
        <v>6955762.1559935603</v>
      </c>
      <c r="I31" s="104" t="s">
        <v>853</v>
      </c>
    </row>
    <row r="32" spans="1:10">
      <c r="A32" s="104" t="str">
        <f>'EMFAC2017-EI-2011Class-Statewid'!A736</f>
        <v>Statewide</v>
      </c>
      <c r="B32" s="104">
        <f>'EMFAC2017-EI-2011Class-Statewid'!B736</f>
        <v>2030</v>
      </c>
      <c r="C32" s="104" t="str">
        <f>'EMFAC2017-EI-2011Class-Statewid'!C736</f>
        <v>T6 instate small</v>
      </c>
      <c r="D32" s="104" t="str">
        <f>'EMFAC2017-EI-2011Class-Statewid'!D736</f>
        <v>Aggregated</v>
      </c>
      <c r="E32" s="104" t="str">
        <f>'EMFAC2017-EI-2011Class-Statewid'!E736</f>
        <v>Aggregated</v>
      </c>
      <c r="F32" s="104" t="str">
        <f>'EMFAC2017-EI-2011Class-Statewid'!F736</f>
        <v>DSL</v>
      </c>
      <c r="G32" s="104">
        <f>'EMFAC2017-EI-2011Class-Statewid'!G736</f>
        <v>196132.00175815501</v>
      </c>
      <c r="H32" s="104">
        <f>'EMFAC2017-EI-2011Class-Statewid'!H736</f>
        <v>9000258.04794796</v>
      </c>
      <c r="I32" s="104" t="s">
        <v>853</v>
      </c>
    </row>
    <row r="33" spans="1:9">
      <c r="A33" s="104" t="str">
        <f>'EMFAC2017-EI-2011Class-Statewid'!A737</f>
        <v>Statewide</v>
      </c>
      <c r="B33" s="104">
        <f>'EMFAC2017-EI-2011Class-Statewid'!B737</f>
        <v>2030</v>
      </c>
      <c r="C33" s="104" t="str">
        <f>'EMFAC2017-EI-2011Class-Statewid'!C737</f>
        <v>T6 OOS heavy</v>
      </c>
      <c r="D33" s="104" t="str">
        <f>'EMFAC2017-EI-2011Class-Statewid'!D737</f>
        <v>Aggregated</v>
      </c>
      <c r="E33" s="104" t="str">
        <f>'EMFAC2017-EI-2011Class-Statewid'!E737</f>
        <v>Aggregated</v>
      </c>
      <c r="F33" s="104" t="str">
        <f>'EMFAC2017-EI-2011Class-Statewid'!F737</f>
        <v>DSL</v>
      </c>
      <c r="G33" s="104">
        <f>'EMFAC2017-EI-2011Class-Statewid'!G737</f>
        <v>1648.2771843129999</v>
      </c>
      <c r="H33" s="104">
        <f>'EMFAC2017-EI-2011Class-Statewid'!H737</f>
        <v>293283.48884972202</v>
      </c>
      <c r="I33" s="104" t="s">
        <v>853</v>
      </c>
    </row>
    <row r="34" spans="1:9">
      <c r="A34" s="104" t="str">
        <f>'EMFAC2017-EI-2011Class-Statewid'!A738</f>
        <v>Statewide</v>
      </c>
      <c r="B34" s="104">
        <f>'EMFAC2017-EI-2011Class-Statewid'!B738</f>
        <v>2030</v>
      </c>
      <c r="C34" s="104" t="str">
        <f>'EMFAC2017-EI-2011Class-Statewid'!C738</f>
        <v>T6 OOS small</v>
      </c>
      <c r="D34" s="104" t="str">
        <f>'EMFAC2017-EI-2011Class-Statewid'!D738</f>
        <v>Aggregated</v>
      </c>
      <c r="E34" s="104" t="str">
        <f>'EMFAC2017-EI-2011Class-Statewid'!E738</f>
        <v>Aggregated</v>
      </c>
      <c r="F34" s="104" t="str">
        <f>'EMFAC2017-EI-2011Class-Statewid'!F738</f>
        <v>DSL</v>
      </c>
      <c r="G34" s="104">
        <f>'EMFAC2017-EI-2011Class-Statewid'!G738</f>
        <v>893.89949058520494</v>
      </c>
      <c r="H34" s="104">
        <f>'EMFAC2017-EI-2011Class-Statewid'!H738</f>
        <v>40755.517079655503</v>
      </c>
      <c r="I34" s="104" t="s">
        <v>853</v>
      </c>
    </row>
    <row r="35" spans="1:9">
      <c r="A35" s="104" t="str">
        <f>'EMFAC2017-EI-2011Class-Statewid'!A739</f>
        <v>Statewide</v>
      </c>
      <c r="B35" s="104">
        <f>'EMFAC2017-EI-2011Class-Statewid'!B739</f>
        <v>2030</v>
      </c>
      <c r="C35" s="104" t="str">
        <f>'EMFAC2017-EI-2011Class-Statewid'!C739</f>
        <v>T6 Public</v>
      </c>
      <c r="D35" s="104" t="str">
        <f>'EMFAC2017-EI-2011Class-Statewid'!D739</f>
        <v>Aggregated</v>
      </c>
      <c r="E35" s="104" t="str">
        <f>'EMFAC2017-EI-2011Class-Statewid'!E739</f>
        <v>Aggregated</v>
      </c>
      <c r="F35" s="104" t="str">
        <f>'EMFAC2017-EI-2011Class-Statewid'!F739</f>
        <v>DSL</v>
      </c>
      <c r="G35" s="104">
        <f>'EMFAC2017-EI-2011Class-Statewid'!G739</f>
        <v>27851.058124921499</v>
      </c>
      <c r="H35" s="104">
        <f>'EMFAC2017-EI-2011Class-Statewid'!H739</f>
        <v>436444.50338923099</v>
      </c>
      <c r="I35" s="104" t="s">
        <v>853</v>
      </c>
    </row>
    <row r="36" spans="1:9">
      <c r="A36" s="104" t="str">
        <f>'EMFAC2017-EI-2011Class-Statewid'!A740</f>
        <v>Statewide</v>
      </c>
      <c r="B36" s="104">
        <f>'EMFAC2017-EI-2011Class-Statewid'!B740</f>
        <v>2030</v>
      </c>
      <c r="C36" s="104" t="str">
        <f>'EMFAC2017-EI-2011Class-Statewid'!C740</f>
        <v>T6 utility</v>
      </c>
      <c r="D36" s="104" t="str">
        <f>'EMFAC2017-EI-2011Class-Statewid'!D740</f>
        <v>Aggregated</v>
      </c>
      <c r="E36" s="104" t="str">
        <f>'EMFAC2017-EI-2011Class-Statewid'!E740</f>
        <v>Aggregated</v>
      </c>
      <c r="F36" s="104" t="str">
        <f>'EMFAC2017-EI-2011Class-Statewid'!F740</f>
        <v>DSL</v>
      </c>
      <c r="G36" s="104">
        <f>'EMFAC2017-EI-2011Class-Statewid'!G740</f>
        <v>4340.0027789688302</v>
      </c>
      <c r="H36" s="104">
        <f>'EMFAC2017-EI-2011Class-Statewid'!H740</f>
        <v>72153.638759252004</v>
      </c>
      <c r="I36" s="104" t="s">
        <v>853</v>
      </c>
    </row>
    <row r="37" spans="1:9">
      <c r="A37" s="104" t="str">
        <f>'EMFAC2017-EI-2011Class-Statewid'!A741</f>
        <v>Statewide</v>
      </c>
      <c r="B37" s="104">
        <f>'EMFAC2017-EI-2011Class-Statewid'!B741</f>
        <v>2030</v>
      </c>
      <c r="C37" s="104" t="str">
        <f>'EMFAC2017-EI-2011Class-Statewid'!C741</f>
        <v>T6TS</v>
      </c>
      <c r="D37" s="104" t="str">
        <f>'EMFAC2017-EI-2011Class-Statewid'!D741</f>
        <v>Aggregated</v>
      </c>
      <c r="E37" s="104" t="str">
        <f>'EMFAC2017-EI-2011Class-Statewid'!E741</f>
        <v>Aggregated</v>
      </c>
      <c r="F37" s="104" t="str">
        <f>'EMFAC2017-EI-2011Class-Statewid'!F741</f>
        <v>GAS</v>
      </c>
      <c r="G37" s="104">
        <f>'EMFAC2017-EI-2011Class-Statewid'!G741</f>
        <v>53527.098088248902</v>
      </c>
      <c r="H37" s="104">
        <f>'EMFAC2017-EI-2011Class-Statewid'!H741</f>
        <v>2828800.77038287</v>
      </c>
      <c r="I37" s="104" t="s">
        <v>853</v>
      </c>
    </row>
    <row r="38" spans="1:9">
      <c r="A38" s="104" t="str">
        <f>'EMFAC2017-EI-2011Class-Statewid'!A742</f>
        <v>Statewide</v>
      </c>
      <c r="B38" s="104">
        <f>'EMFAC2017-EI-2011Class-Statewid'!B742</f>
        <v>2030</v>
      </c>
      <c r="C38" s="104" t="str">
        <f>'EMFAC2017-EI-2011Class-Statewid'!C742</f>
        <v>T7 Ag</v>
      </c>
      <c r="D38" s="104" t="str">
        <f>'EMFAC2017-EI-2011Class-Statewid'!D742</f>
        <v>Aggregated</v>
      </c>
      <c r="E38" s="104" t="str">
        <f>'EMFAC2017-EI-2011Class-Statewid'!E742</f>
        <v>Aggregated</v>
      </c>
      <c r="F38" s="104" t="str">
        <f>'EMFAC2017-EI-2011Class-Statewid'!F742</f>
        <v>DSL</v>
      </c>
      <c r="G38" s="104">
        <f>'EMFAC2017-EI-2011Class-Statewid'!G742</f>
        <v>1440.7798124369001</v>
      </c>
      <c r="H38" s="104">
        <f>'EMFAC2017-EI-2011Class-Statewid'!H742</f>
        <v>5858.6215641158196</v>
      </c>
      <c r="I38" s="106" t="s">
        <v>855</v>
      </c>
    </row>
    <row r="39" spans="1:9">
      <c r="A39" s="104" t="str">
        <f>'EMFAC2017-EI-2011Class-Statewid'!A743</f>
        <v>Statewide</v>
      </c>
      <c r="B39" s="104">
        <f>'EMFAC2017-EI-2011Class-Statewid'!B743</f>
        <v>2030</v>
      </c>
      <c r="C39" s="104" t="str">
        <f>'EMFAC2017-EI-2011Class-Statewid'!C743</f>
        <v>T7 CAIRP</v>
      </c>
      <c r="D39" s="104" t="str">
        <f>'EMFAC2017-EI-2011Class-Statewid'!D743</f>
        <v>Aggregated</v>
      </c>
      <c r="E39" s="104" t="str">
        <f>'EMFAC2017-EI-2011Class-Statewid'!E743</f>
        <v>Aggregated</v>
      </c>
      <c r="F39" s="104" t="str">
        <f>'EMFAC2017-EI-2011Class-Statewid'!F743</f>
        <v>DSL</v>
      </c>
      <c r="G39" s="104">
        <f>'EMFAC2017-EI-2011Class-Statewid'!G743</f>
        <v>50687.037587489998</v>
      </c>
      <c r="H39" s="104">
        <f>'EMFAC2017-EI-2011Class-Statewid'!H743</f>
        <v>10138738.771934099</v>
      </c>
      <c r="I39" s="106" t="s">
        <v>855</v>
      </c>
    </row>
    <row r="40" spans="1:9">
      <c r="A40" s="104" t="str">
        <f>'EMFAC2017-EI-2011Class-Statewid'!A744</f>
        <v>Statewide</v>
      </c>
      <c r="B40" s="104">
        <f>'EMFAC2017-EI-2011Class-Statewid'!B744</f>
        <v>2030</v>
      </c>
      <c r="C40" s="104" t="str">
        <f>'EMFAC2017-EI-2011Class-Statewid'!C744</f>
        <v>T7 CAIRP construction</v>
      </c>
      <c r="D40" s="104" t="str">
        <f>'EMFAC2017-EI-2011Class-Statewid'!D744</f>
        <v>Aggregated</v>
      </c>
      <c r="E40" s="104" t="str">
        <f>'EMFAC2017-EI-2011Class-Statewid'!E744</f>
        <v>Aggregated</v>
      </c>
      <c r="F40" s="104" t="str">
        <f>'EMFAC2017-EI-2011Class-Statewid'!F744</f>
        <v>DSL</v>
      </c>
      <c r="G40" s="104">
        <f>'EMFAC2017-EI-2011Class-Statewid'!G744</f>
        <v>3476.1916692075101</v>
      </c>
      <c r="H40" s="104">
        <f>'EMFAC2017-EI-2011Class-Statewid'!H744</f>
        <v>640447.11212855903</v>
      </c>
      <c r="I40" s="106" t="s">
        <v>855</v>
      </c>
    </row>
    <row r="41" spans="1:9">
      <c r="A41" s="104" t="str">
        <f>'EMFAC2017-EI-2011Class-Statewid'!A745</f>
        <v>Statewide</v>
      </c>
      <c r="B41" s="104">
        <f>'EMFAC2017-EI-2011Class-Statewid'!B745</f>
        <v>2030</v>
      </c>
      <c r="C41" s="104" t="str">
        <f>'EMFAC2017-EI-2011Class-Statewid'!C745</f>
        <v>T7 NNOOS</v>
      </c>
      <c r="D41" s="104" t="str">
        <f>'EMFAC2017-EI-2011Class-Statewid'!D745</f>
        <v>Aggregated</v>
      </c>
      <c r="E41" s="104" t="str">
        <f>'EMFAC2017-EI-2011Class-Statewid'!E745</f>
        <v>Aggregated</v>
      </c>
      <c r="F41" s="104" t="str">
        <f>'EMFAC2017-EI-2011Class-Statewid'!F745</f>
        <v>DSL</v>
      </c>
      <c r="G41" s="104">
        <f>'EMFAC2017-EI-2011Class-Statewid'!G745</f>
        <v>68970.394000415705</v>
      </c>
      <c r="H41" s="104">
        <f>'EMFAC2017-EI-2011Class-Statewid'!H745</f>
        <v>12360673.995162699</v>
      </c>
      <c r="I41" s="106" t="s">
        <v>855</v>
      </c>
    </row>
    <row r="42" spans="1:9">
      <c r="A42" s="104" t="str">
        <f>'EMFAC2017-EI-2011Class-Statewid'!A746</f>
        <v>Statewide</v>
      </c>
      <c r="B42" s="104">
        <f>'EMFAC2017-EI-2011Class-Statewid'!B746</f>
        <v>2030</v>
      </c>
      <c r="C42" s="104" t="str">
        <f>'EMFAC2017-EI-2011Class-Statewid'!C746</f>
        <v>T7 NOOS</v>
      </c>
      <c r="D42" s="104" t="str">
        <f>'EMFAC2017-EI-2011Class-Statewid'!D746</f>
        <v>Aggregated</v>
      </c>
      <c r="E42" s="104" t="str">
        <f>'EMFAC2017-EI-2011Class-Statewid'!E746</f>
        <v>Aggregated</v>
      </c>
      <c r="F42" s="104" t="str">
        <f>'EMFAC2017-EI-2011Class-Statewid'!F746</f>
        <v>DSL</v>
      </c>
      <c r="G42" s="104">
        <f>'EMFAC2017-EI-2011Class-Statewid'!G746</f>
        <v>20214.7681542192</v>
      </c>
      <c r="H42" s="104">
        <f>'EMFAC2017-EI-2011Class-Statewid'!H746</f>
        <v>3983242.79659027</v>
      </c>
      <c r="I42" s="106" t="s">
        <v>855</v>
      </c>
    </row>
    <row r="43" spans="1:9">
      <c r="A43" s="104" t="str">
        <f>'EMFAC2017-EI-2011Class-Statewid'!A747</f>
        <v>Statewide</v>
      </c>
      <c r="B43" s="104">
        <f>'EMFAC2017-EI-2011Class-Statewid'!B747</f>
        <v>2030</v>
      </c>
      <c r="C43" s="104" t="str">
        <f>'EMFAC2017-EI-2011Class-Statewid'!C747</f>
        <v>T7 other port</v>
      </c>
      <c r="D43" s="104" t="str">
        <f>'EMFAC2017-EI-2011Class-Statewid'!D747</f>
        <v>Aggregated</v>
      </c>
      <c r="E43" s="104" t="str">
        <f>'EMFAC2017-EI-2011Class-Statewid'!E747</f>
        <v>Aggregated</v>
      </c>
      <c r="F43" s="104" t="str">
        <f>'EMFAC2017-EI-2011Class-Statewid'!F747</f>
        <v>DSL</v>
      </c>
      <c r="G43" s="104">
        <f>'EMFAC2017-EI-2011Class-Statewid'!G747</f>
        <v>1709.9460480451301</v>
      </c>
      <c r="H43" s="104">
        <f>'EMFAC2017-EI-2011Class-Statewid'!H747</f>
        <v>318624.95630614902</v>
      </c>
      <c r="I43" s="106" t="s">
        <v>855</v>
      </c>
    </row>
    <row r="44" spans="1:9">
      <c r="A44" s="104" t="str">
        <f>'EMFAC2017-EI-2011Class-Statewid'!A748</f>
        <v>Statewide</v>
      </c>
      <c r="B44" s="104">
        <f>'EMFAC2017-EI-2011Class-Statewid'!B748</f>
        <v>2030</v>
      </c>
      <c r="C44" s="104" t="str">
        <f>'EMFAC2017-EI-2011Class-Statewid'!C748</f>
        <v>T7 POAK</v>
      </c>
      <c r="D44" s="104" t="str">
        <f>'EMFAC2017-EI-2011Class-Statewid'!D748</f>
        <v>Aggregated</v>
      </c>
      <c r="E44" s="104" t="str">
        <f>'EMFAC2017-EI-2011Class-Statewid'!E748</f>
        <v>Aggregated</v>
      </c>
      <c r="F44" s="104" t="str">
        <f>'EMFAC2017-EI-2011Class-Statewid'!F748</f>
        <v>DSL</v>
      </c>
      <c r="G44" s="104">
        <f>'EMFAC2017-EI-2011Class-Statewid'!G748</f>
        <v>6588.3492076812599</v>
      </c>
      <c r="H44" s="104">
        <f>'EMFAC2017-EI-2011Class-Statewid'!H748</f>
        <v>989371.51320687204</v>
      </c>
      <c r="I44" s="106" t="s">
        <v>855</v>
      </c>
    </row>
    <row r="45" spans="1:9">
      <c r="A45" s="104" t="str">
        <f>'EMFAC2017-EI-2011Class-Statewid'!A749</f>
        <v>Statewide</v>
      </c>
      <c r="B45" s="104">
        <f>'EMFAC2017-EI-2011Class-Statewid'!B749</f>
        <v>2030</v>
      </c>
      <c r="C45" s="104" t="str">
        <f>'EMFAC2017-EI-2011Class-Statewid'!C749</f>
        <v>T7 POLA</v>
      </c>
      <c r="D45" s="104" t="str">
        <f>'EMFAC2017-EI-2011Class-Statewid'!D749</f>
        <v>Aggregated</v>
      </c>
      <c r="E45" s="104" t="str">
        <f>'EMFAC2017-EI-2011Class-Statewid'!E749</f>
        <v>Aggregated</v>
      </c>
      <c r="F45" s="104" t="str">
        <f>'EMFAC2017-EI-2011Class-Statewid'!F749</f>
        <v>DSL</v>
      </c>
      <c r="G45" s="104">
        <f>'EMFAC2017-EI-2011Class-Statewid'!G749</f>
        <v>19060.679087084001</v>
      </c>
      <c r="H45" s="104">
        <f>'EMFAC2017-EI-2011Class-Statewid'!H749</f>
        <v>3289244.8027172298</v>
      </c>
      <c r="I45" s="106" t="s">
        <v>855</v>
      </c>
    </row>
    <row r="46" spans="1:9">
      <c r="A46" s="104" t="str">
        <f>'EMFAC2017-EI-2011Class-Statewid'!A750</f>
        <v>Statewide</v>
      </c>
      <c r="B46" s="104">
        <f>'EMFAC2017-EI-2011Class-Statewid'!B750</f>
        <v>2030</v>
      </c>
      <c r="C46" s="104" t="str">
        <f>'EMFAC2017-EI-2011Class-Statewid'!C750</f>
        <v>T7 Public</v>
      </c>
      <c r="D46" s="104" t="str">
        <f>'EMFAC2017-EI-2011Class-Statewid'!D750</f>
        <v>Aggregated</v>
      </c>
      <c r="E46" s="104" t="str">
        <f>'EMFAC2017-EI-2011Class-Statewid'!E750</f>
        <v>Aggregated</v>
      </c>
      <c r="F46" s="104" t="str">
        <f>'EMFAC2017-EI-2011Class-Statewid'!F750</f>
        <v>DSL</v>
      </c>
      <c r="G46" s="104">
        <f>'EMFAC2017-EI-2011Class-Statewid'!G750</f>
        <v>27648.4609466615</v>
      </c>
      <c r="H46" s="104">
        <f>'EMFAC2017-EI-2011Class-Statewid'!H750</f>
        <v>560045.29009085603</v>
      </c>
      <c r="I46" s="106" t="s">
        <v>855</v>
      </c>
    </row>
    <row r="47" spans="1:9">
      <c r="A47" s="104" t="str">
        <f>'EMFAC2017-EI-2011Class-Statewid'!A751</f>
        <v>Statewide</v>
      </c>
      <c r="B47" s="104">
        <f>'EMFAC2017-EI-2011Class-Statewid'!B751</f>
        <v>2030</v>
      </c>
      <c r="C47" s="104" t="str">
        <f>'EMFAC2017-EI-2011Class-Statewid'!C751</f>
        <v>T7 Single</v>
      </c>
      <c r="D47" s="104" t="str">
        <f>'EMFAC2017-EI-2011Class-Statewid'!D751</f>
        <v>Aggregated</v>
      </c>
      <c r="E47" s="104" t="str">
        <f>'EMFAC2017-EI-2011Class-Statewid'!E751</f>
        <v>Aggregated</v>
      </c>
      <c r="F47" s="104" t="str">
        <f>'EMFAC2017-EI-2011Class-Statewid'!F751</f>
        <v>DSL</v>
      </c>
      <c r="G47" s="104">
        <f>'EMFAC2017-EI-2011Class-Statewid'!G751</f>
        <v>35528.808439632601</v>
      </c>
      <c r="H47" s="104">
        <f>'EMFAC2017-EI-2011Class-Statewid'!H751</f>
        <v>2526448.38087851</v>
      </c>
      <c r="I47" s="106" t="s">
        <v>855</v>
      </c>
    </row>
    <row r="48" spans="1:9">
      <c r="A48" s="104" t="str">
        <f>'EMFAC2017-EI-2011Class-Statewid'!A752</f>
        <v>Statewide</v>
      </c>
      <c r="B48" s="104">
        <f>'EMFAC2017-EI-2011Class-Statewid'!B752</f>
        <v>2030</v>
      </c>
      <c r="C48" s="104" t="str">
        <f>'EMFAC2017-EI-2011Class-Statewid'!C752</f>
        <v>T7 single construction</v>
      </c>
      <c r="D48" s="104" t="str">
        <f>'EMFAC2017-EI-2011Class-Statewid'!D752</f>
        <v>Aggregated</v>
      </c>
      <c r="E48" s="104" t="str">
        <f>'EMFAC2017-EI-2011Class-Statewid'!E752</f>
        <v>Aggregated</v>
      </c>
      <c r="F48" s="104" t="str">
        <f>'EMFAC2017-EI-2011Class-Statewid'!F752</f>
        <v>DSL</v>
      </c>
      <c r="G48" s="104">
        <f>'EMFAC2017-EI-2011Class-Statewid'!G752</f>
        <v>22355.499923445899</v>
      </c>
      <c r="H48" s="104">
        <f>'EMFAC2017-EI-2011Class-Statewid'!H752</f>
        <v>1588831.4875668699</v>
      </c>
      <c r="I48" s="106" t="s">
        <v>855</v>
      </c>
    </row>
    <row r="49" spans="1:9">
      <c r="A49" s="104" t="str">
        <f>'EMFAC2017-EI-2011Class-Statewid'!A753</f>
        <v>Statewide</v>
      </c>
      <c r="B49" s="104">
        <f>'EMFAC2017-EI-2011Class-Statewid'!B753</f>
        <v>2030</v>
      </c>
      <c r="C49" s="104" t="str">
        <f>'EMFAC2017-EI-2011Class-Statewid'!C753</f>
        <v>T7 SWCV</v>
      </c>
      <c r="D49" s="104" t="str">
        <f>'EMFAC2017-EI-2011Class-Statewid'!D753</f>
        <v>Aggregated</v>
      </c>
      <c r="E49" s="104" t="str">
        <f>'EMFAC2017-EI-2011Class-Statewid'!E753</f>
        <v>Aggregated</v>
      </c>
      <c r="F49" s="104" t="str">
        <f>'EMFAC2017-EI-2011Class-Statewid'!F753</f>
        <v>DSL</v>
      </c>
      <c r="G49" s="104">
        <f>'EMFAC2017-EI-2011Class-Statewid'!G753</f>
        <v>5242.7957719271199</v>
      </c>
      <c r="H49" s="104">
        <f>'EMFAC2017-EI-2011Class-Statewid'!H753</f>
        <v>213936.66113965501</v>
      </c>
      <c r="I49" s="106" t="s">
        <v>855</v>
      </c>
    </row>
    <row r="50" spans="1:9">
      <c r="A50" s="104" t="str">
        <f>'EMFAC2017-EI-2011Class-Statewid'!A754</f>
        <v>Statewide</v>
      </c>
      <c r="B50" s="104">
        <f>'EMFAC2017-EI-2011Class-Statewid'!B754</f>
        <v>2030</v>
      </c>
      <c r="C50" s="104" t="str">
        <f>'EMFAC2017-EI-2011Class-Statewid'!C754</f>
        <v>T7 SWCV</v>
      </c>
      <c r="D50" s="104" t="str">
        <f>'EMFAC2017-EI-2011Class-Statewid'!D754</f>
        <v>Aggregated</v>
      </c>
      <c r="E50" s="104" t="str">
        <f>'EMFAC2017-EI-2011Class-Statewid'!E754</f>
        <v>Aggregated</v>
      </c>
      <c r="F50" s="104" t="str">
        <f>'EMFAC2017-EI-2011Class-Statewid'!F754</f>
        <v>NG</v>
      </c>
      <c r="G50" s="104">
        <f>'EMFAC2017-EI-2011Class-Statewid'!G754</f>
        <v>11606.6025532275</v>
      </c>
      <c r="H50" s="104">
        <f>'EMFAC2017-EI-2011Class-Statewid'!H754</f>
        <v>473053.22572354699</v>
      </c>
      <c r="I50" s="106" t="s">
        <v>855</v>
      </c>
    </row>
    <row r="51" spans="1:9">
      <c r="A51" s="104" t="str">
        <f>'EMFAC2017-EI-2011Class-Statewid'!A755</f>
        <v>Statewide</v>
      </c>
      <c r="B51" s="104">
        <f>'EMFAC2017-EI-2011Class-Statewid'!B755</f>
        <v>2030</v>
      </c>
      <c r="C51" s="104" t="str">
        <f>'EMFAC2017-EI-2011Class-Statewid'!C755</f>
        <v>T7 tractor</v>
      </c>
      <c r="D51" s="104" t="str">
        <f>'EMFAC2017-EI-2011Class-Statewid'!D755</f>
        <v>Aggregated</v>
      </c>
      <c r="E51" s="104" t="str">
        <f>'EMFAC2017-EI-2011Class-Statewid'!E755</f>
        <v>Aggregated</v>
      </c>
      <c r="F51" s="104" t="str">
        <f>'EMFAC2017-EI-2011Class-Statewid'!F755</f>
        <v>DSL</v>
      </c>
      <c r="G51" s="104">
        <f>'EMFAC2017-EI-2011Class-Statewid'!G755</f>
        <v>94606.977106967403</v>
      </c>
      <c r="H51" s="104">
        <f>'EMFAC2017-EI-2011Class-Statewid'!H755</f>
        <v>11069761.358897399</v>
      </c>
      <c r="I51" s="106" t="s">
        <v>855</v>
      </c>
    </row>
    <row r="52" spans="1:9">
      <c r="A52" s="104" t="str">
        <f>'EMFAC2017-EI-2011Class-Statewid'!A756</f>
        <v>Statewide</v>
      </c>
      <c r="B52" s="104">
        <f>'EMFAC2017-EI-2011Class-Statewid'!B756</f>
        <v>2030</v>
      </c>
      <c r="C52" s="104" t="str">
        <f>'EMFAC2017-EI-2011Class-Statewid'!C756</f>
        <v>T7 tractor construction</v>
      </c>
      <c r="D52" s="104" t="str">
        <f>'EMFAC2017-EI-2011Class-Statewid'!D756</f>
        <v>Aggregated</v>
      </c>
      <c r="E52" s="104" t="str">
        <f>'EMFAC2017-EI-2011Class-Statewid'!E756</f>
        <v>Aggregated</v>
      </c>
      <c r="F52" s="104" t="str">
        <f>'EMFAC2017-EI-2011Class-Statewid'!F756</f>
        <v>DSL</v>
      </c>
      <c r="G52" s="104">
        <f>'EMFAC2017-EI-2011Class-Statewid'!G756</f>
        <v>18773.726126321999</v>
      </c>
      <c r="H52" s="104">
        <f>'EMFAC2017-EI-2011Class-Statewid'!H756</f>
        <v>1310646.09521858</v>
      </c>
      <c r="I52" s="106" t="s">
        <v>855</v>
      </c>
    </row>
    <row r="53" spans="1:9">
      <c r="A53" s="104" t="str">
        <f>'EMFAC2017-EI-2011Class-Statewid'!A757</f>
        <v>Statewide</v>
      </c>
      <c r="B53" s="104">
        <f>'EMFAC2017-EI-2011Class-Statewid'!B757</f>
        <v>2030</v>
      </c>
      <c r="C53" s="104" t="str">
        <f>'EMFAC2017-EI-2011Class-Statewid'!C757</f>
        <v>T7 utility</v>
      </c>
      <c r="D53" s="104" t="str">
        <f>'EMFAC2017-EI-2011Class-Statewid'!D757</f>
        <v>Aggregated</v>
      </c>
      <c r="E53" s="104" t="str">
        <f>'EMFAC2017-EI-2011Class-Statewid'!E757</f>
        <v>Aggregated</v>
      </c>
      <c r="F53" s="104" t="str">
        <f>'EMFAC2017-EI-2011Class-Statewid'!F757</f>
        <v>DSL</v>
      </c>
      <c r="G53" s="104">
        <f>'EMFAC2017-EI-2011Class-Statewid'!G757</f>
        <v>1714.98214003984</v>
      </c>
      <c r="H53" s="104">
        <f>'EMFAC2017-EI-2011Class-Statewid'!H757</f>
        <v>34740.451769307503</v>
      </c>
      <c r="I53" s="106" t="s">
        <v>855</v>
      </c>
    </row>
    <row r="54" spans="1:9">
      <c r="A54" s="104" t="str">
        <f>'EMFAC2017-EI-2011Class-Statewid'!A758</f>
        <v>Statewide</v>
      </c>
      <c r="B54" s="104">
        <f>'EMFAC2017-EI-2011Class-Statewid'!B758</f>
        <v>2030</v>
      </c>
      <c r="C54" s="104" t="str">
        <f>'EMFAC2017-EI-2011Class-Statewid'!C758</f>
        <v>T7IS</v>
      </c>
      <c r="D54" s="104" t="str">
        <f>'EMFAC2017-EI-2011Class-Statewid'!D758</f>
        <v>Aggregated</v>
      </c>
      <c r="E54" s="104" t="str">
        <f>'EMFAC2017-EI-2011Class-Statewid'!E758</f>
        <v>Aggregated</v>
      </c>
      <c r="F54" s="104" t="str">
        <f>'EMFAC2017-EI-2011Class-Statewid'!F758</f>
        <v>GAS</v>
      </c>
      <c r="G54" s="104">
        <f>'EMFAC2017-EI-2011Class-Statewid'!G758</f>
        <v>174.08457496295901</v>
      </c>
      <c r="H54" s="104">
        <f>'EMFAC2017-EI-2011Class-Statewid'!H758</f>
        <v>23895.003551159101</v>
      </c>
      <c r="I54" s="106" t="s">
        <v>855</v>
      </c>
    </row>
    <row r="55" spans="1:9">
      <c r="A55" s="104" t="str">
        <f>'EMFAC2017-EI-2011Class-Statewid'!A759</f>
        <v>Statewide</v>
      </c>
      <c r="B55" s="104">
        <f>'EMFAC2017-EI-2011Class-Statewid'!B759</f>
        <v>2030</v>
      </c>
      <c r="C55" s="104" t="str">
        <f>'EMFAC2017-EI-2011Class-Statewid'!C759</f>
        <v>UBUS</v>
      </c>
      <c r="D55" s="104" t="str">
        <f>'EMFAC2017-EI-2011Class-Statewid'!D759</f>
        <v>Aggregated</v>
      </c>
      <c r="E55" s="104" t="str">
        <f>'EMFAC2017-EI-2011Class-Statewid'!E759</f>
        <v>Aggregated</v>
      </c>
      <c r="F55" s="104" t="str">
        <f>'EMFAC2017-EI-2011Class-Statewid'!F759</f>
        <v>GAS</v>
      </c>
      <c r="G55" s="104">
        <f>'EMFAC2017-EI-2011Class-Statewid'!G759</f>
        <v>2894.1575975375999</v>
      </c>
      <c r="H55" s="104">
        <f>'EMFAC2017-EI-2011Class-Statewid'!H759</f>
        <v>264494.96966113598</v>
      </c>
      <c r="I55" s="104" t="s">
        <v>851</v>
      </c>
    </row>
    <row r="56" spans="1:9">
      <c r="A56" s="104" t="str">
        <f>'EMFAC2017-EI-2011Class-Statewid'!A760</f>
        <v>Statewide</v>
      </c>
      <c r="B56" s="104">
        <f>'EMFAC2017-EI-2011Class-Statewid'!B760</f>
        <v>2030</v>
      </c>
      <c r="C56" s="104" t="str">
        <f>'EMFAC2017-EI-2011Class-Statewid'!C760</f>
        <v>UBUS</v>
      </c>
      <c r="D56" s="104" t="str">
        <f>'EMFAC2017-EI-2011Class-Statewid'!D760</f>
        <v>Aggregated</v>
      </c>
      <c r="E56" s="104" t="str">
        <f>'EMFAC2017-EI-2011Class-Statewid'!E760</f>
        <v>Aggregated</v>
      </c>
      <c r="F56" s="104" t="str">
        <f>'EMFAC2017-EI-2011Class-Statewid'!F760</f>
        <v>DSL</v>
      </c>
      <c r="G56" s="104">
        <f>'EMFAC2017-EI-2011Class-Statewid'!G760</f>
        <v>2936.5068811051801</v>
      </c>
      <c r="H56" s="104">
        <f>'EMFAC2017-EI-2011Class-Statewid'!H760</f>
        <v>294333.32863135199</v>
      </c>
      <c r="I56" s="104" t="s">
        <v>851</v>
      </c>
    </row>
    <row r="57" spans="1:9">
      <c r="A57" s="104" t="str">
        <f>'EMFAC2017-EI-2011Class-Statewid'!A761</f>
        <v>Statewide</v>
      </c>
      <c r="B57" s="104">
        <f>'EMFAC2017-EI-2011Class-Statewid'!B761</f>
        <v>2030</v>
      </c>
      <c r="C57" s="104" t="str">
        <f>'EMFAC2017-EI-2011Class-Statewid'!C761</f>
        <v>UBUS</v>
      </c>
      <c r="D57" s="104" t="str">
        <f>'EMFAC2017-EI-2011Class-Statewid'!D761</f>
        <v>Aggregated</v>
      </c>
      <c r="E57" s="104" t="str">
        <f>'EMFAC2017-EI-2011Class-Statewid'!E761</f>
        <v>Aggregated</v>
      </c>
      <c r="F57" s="104" t="str">
        <f>'EMFAC2017-EI-2011Class-Statewid'!F761</f>
        <v>NG</v>
      </c>
      <c r="G57" s="104">
        <f>'EMFAC2017-EI-2011Class-Statewid'!G761</f>
        <v>9927.4679080463902</v>
      </c>
      <c r="H57" s="104">
        <f>'EMFAC2017-EI-2011Class-Statewid'!H761</f>
        <v>1072142.0343182101</v>
      </c>
      <c r="I57" s="104" t="s">
        <v>851</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workbookViewId="0">
      <selection activeCell="A10" sqref="A10:H67"/>
    </sheetView>
  </sheetViews>
  <sheetFormatPr defaultRowHeight="15"/>
  <cols>
    <col min="1" max="16384" width="9.140625" style="104"/>
  </cols>
  <sheetData>
    <row r="1" spans="1:8">
      <c r="A1" s="104" t="str">
        <f>'2017 as downloaded'!A10</f>
        <v>Statewide</v>
      </c>
      <c r="B1" s="104">
        <f>'2017 as downloaded'!B10</f>
        <v>2017</v>
      </c>
      <c r="C1" s="104" t="str">
        <f>'2017 as downloaded'!C10</f>
        <v>All Other Buses</v>
      </c>
      <c r="D1" s="104" t="str">
        <f>'2017 as downloaded'!D10</f>
        <v>Aggregated</v>
      </c>
      <c r="E1" s="104" t="str">
        <f>'2017 as downloaded'!E10</f>
        <v>Aggregated</v>
      </c>
      <c r="F1" s="104" t="str">
        <f>'2017 as downloaded'!F10</f>
        <v>DSL</v>
      </c>
      <c r="G1" s="104">
        <f>'2017 as downloaded'!G10</f>
        <v>8513.3723083616205</v>
      </c>
      <c r="H1" s="104">
        <f>'2017 as downloaded'!H10</f>
        <v>474367.07844138</v>
      </c>
    </row>
    <row r="2" spans="1:8">
      <c r="A2" s="104" t="str">
        <f>'2017 as downloaded'!A11</f>
        <v>Statewide</v>
      </c>
      <c r="B2" s="104">
        <f>'2017 as downloaded'!B11</f>
        <v>2017</v>
      </c>
      <c r="C2" s="104" t="str">
        <f>'2017 as downloaded'!C11</f>
        <v>LDA</v>
      </c>
      <c r="D2" s="104" t="str">
        <f>'2017 as downloaded'!D11</f>
        <v>Aggregated</v>
      </c>
      <c r="E2" s="104" t="str">
        <f>'2017 as downloaded'!E11</f>
        <v>Aggregated</v>
      </c>
      <c r="F2" s="104" t="str">
        <f>'2017 as downloaded'!F11</f>
        <v>GAS</v>
      </c>
      <c r="G2" s="104">
        <f>'2017 as downloaded'!G11</f>
        <v>14110402.032072701</v>
      </c>
      <c r="H2" s="104">
        <f>'2017 as downloaded'!H11</f>
        <v>562962050.63573802</v>
      </c>
    </row>
    <row r="3" spans="1:8">
      <c r="A3" s="104" t="str">
        <f>'2017 as downloaded'!A12</f>
        <v>Statewide</v>
      </c>
      <c r="B3" s="104">
        <f>'2017 as downloaded'!B12</f>
        <v>2017</v>
      </c>
      <c r="C3" s="104" t="str">
        <f>'2017 as downloaded'!C12</f>
        <v>LDA</v>
      </c>
      <c r="D3" s="104" t="str">
        <f>'2017 as downloaded'!D12</f>
        <v>Aggregated</v>
      </c>
      <c r="E3" s="104" t="str">
        <f>'2017 as downloaded'!E12</f>
        <v>Aggregated</v>
      </c>
      <c r="F3" s="104" t="str">
        <f>'2017 as downloaded'!F12</f>
        <v>DSL</v>
      </c>
      <c r="G3" s="104">
        <f>'2017 as downloaded'!G12</f>
        <v>112947.61668435601</v>
      </c>
      <c r="H3" s="104">
        <f>'2017 as downloaded'!H12</f>
        <v>4528327.7112874603</v>
      </c>
    </row>
    <row r="4" spans="1:8">
      <c r="A4" s="104" t="str">
        <f>'2017 as downloaded'!A13</f>
        <v>Statewide</v>
      </c>
      <c r="B4" s="104">
        <f>'2017 as downloaded'!B13</f>
        <v>2017</v>
      </c>
      <c r="C4" s="104" t="str">
        <f>'2017 as downloaded'!C13</f>
        <v>LDA</v>
      </c>
      <c r="D4" s="104" t="str">
        <f>'2017 as downloaded'!D13</f>
        <v>Aggregated</v>
      </c>
      <c r="E4" s="104" t="str">
        <f>'2017 as downloaded'!E13</f>
        <v>Aggregated</v>
      </c>
      <c r="F4" s="104" t="str">
        <f>'2017 as downloaded'!F13</f>
        <v>ELEC</v>
      </c>
      <c r="G4" s="104">
        <f>'2017 as downloaded'!G13</f>
        <v>141256.07486022299</v>
      </c>
      <c r="H4" s="104">
        <f>'2017 as downloaded'!H13</f>
        <v>5239841.7168361899</v>
      </c>
    </row>
    <row r="5" spans="1:8">
      <c r="A5" s="104" t="str">
        <f>'2017 as downloaded'!A14</f>
        <v>Statewide</v>
      </c>
      <c r="B5" s="104">
        <f>'2017 as downloaded'!B14</f>
        <v>2017</v>
      </c>
      <c r="C5" s="104" t="str">
        <f>'2017 as downloaded'!C14</f>
        <v>LDT1</v>
      </c>
      <c r="D5" s="104" t="str">
        <f>'2017 as downloaded'!D14</f>
        <v>Aggregated</v>
      </c>
      <c r="E5" s="104" t="str">
        <f>'2017 as downloaded'!E14</f>
        <v>Aggregated</v>
      </c>
      <c r="F5" s="104" t="str">
        <f>'2017 as downloaded'!F14</f>
        <v>GAS</v>
      </c>
      <c r="G5" s="104">
        <f>'2017 as downloaded'!G14</f>
        <v>1588033.1344272201</v>
      </c>
      <c r="H5" s="104">
        <f>'2017 as downloaded'!H14</f>
        <v>57737620.312547199</v>
      </c>
    </row>
    <row r="6" spans="1:8">
      <c r="A6" s="104" t="str">
        <f>'2017 as downloaded'!A15</f>
        <v>Statewide</v>
      </c>
      <c r="B6" s="104">
        <f>'2017 as downloaded'!B15</f>
        <v>2017</v>
      </c>
      <c r="C6" s="104" t="str">
        <f>'2017 as downloaded'!C15</f>
        <v>LDT1</v>
      </c>
      <c r="D6" s="104" t="str">
        <f>'2017 as downloaded'!D15</f>
        <v>Aggregated</v>
      </c>
      <c r="E6" s="104" t="str">
        <f>'2017 as downloaded'!E15</f>
        <v>Aggregated</v>
      </c>
      <c r="F6" s="104" t="str">
        <f>'2017 as downloaded'!F15</f>
        <v>DSL</v>
      </c>
      <c r="G6" s="104">
        <f>'2017 as downloaded'!G15</f>
        <v>2110.5161424200601</v>
      </c>
      <c r="H6" s="104">
        <f>'2017 as downloaded'!H15</f>
        <v>42663.901879760102</v>
      </c>
    </row>
    <row r="7" spans="1:8">
      <c r="A7" s="104" t="str">
        <f>'2017 as downloaded'!A16</f>
        <v>Statewide</v>
      </c>
      <c r="B7" s="104">
        <f>'2017 as downloaded'!B16</f>
        <v>2017</v>
      </c>
      <c r="C7" s="104" t="str">
        <f>'2017 as downloaded'!C16</f>
        <v>LDT1</v>
      </c>
      <c r="D7" s="104" t="str">
        <f>'2017 as downloaded'!D16</f>
        <v>Aggregated</v>
      </c>
      <c r="E7" s="104" t="str">
        <f>'2017 as downloaded'!E16</f>
        <v>Aggregated</v>
      </c>
      <c r="F7" s="104" t="str">
        <f>'2017 as downloaded'!F16</f>
        <v>ELEC</v>
      </c>
      <c r="G7" s="104">
        <f>'2017 as downloaded'!G16</f>
        <v>2597.21058216337</v>
      </c>
      <c r="H7" s="104">
        <f>'2017 as downloaded'!H16</f>
        <v>83553.118403652596</v>
      </c>
    </row>
    <row r="8" spans="1:8">
      <c r="A8" s="104" t="str">
        <f>'2017 as downloaded'!A17</f>
        <v>Statewide</v>
      </c>
      <c r="B8" s="104">
        <f>'2017 as downloaded'!B17</f>
        <v>2017</v>
      </c>
      <c r="C8" s="104" t="str">
        <f>'2017 as downloaded'!C17</f>
        <v>LDT2</v>
      </c>
      <c r="D8" s="104" t="str">
        <f>'2017 as downloaded'!D17</f>
        <v>Aggregated</v>
      </c>
      <c r="E8" s="104" t="str">
        <f>'2017 as downloaded'!E17</f>
        <v>Aggregated</v>
      </c>
      <c r="F8" s="104" t="str">
        <f>'2017 as downloaded'!F17</f>
        <v>GAS</v>
      </c>
      <c r="G8" s="104">
        <f>'2017 as downloaded'!G17</f>
        <v>5170211.2335542999</v>
      </c>
      <c r="H8" s="104">
        <f>'2017 as downloaded'!H17</f>
        <v>198210410.23559299</v>
      </c>
    </row>
    <row r="9" spans="1:8">
      <c r="A9" s="104" t="str">
        <f>'2017 as downloaded'!A18</f>
        <v>Statewide</v>
      </c>
      <c r="B9" s="104">
        <f>'2017 as downloaded'!B18</f>
        <v>2017</v>
      </c>
      <c r="C9" s="104" t="str">
        <f>'2017 as downloaded'!C18</f>
        <v>LDT2</v>
      </c>
      <c r="D9" s="104" t="str">
        <f>'2017 as downloaded'!D18</f>
        <v>Aggregated</v>
      </c>
      <c r="E9" s="104" t="str">
        <f>'2017 as downloaded'!E18</f>
        <v>Aggregated</v>
      </c>
      <c r="F9" s="104" t="str">
        <f>'2017 as downloaded'!F18</f>
        <v>DSL</v>
      </c>
      <c r="G9" s="104">
        <f>'2017 as downloaded'!G18</f>
        <v>17635.5345187563</v>
      </c>
      <c r="H9" s="104">
        <f>'2017 as downloaded'!H18</f>
        <v>815943.04137541598</v>
      </c>
    </row>
    <row r="10" spans="1:8">
      <c r="A10" s="104" t="str">
        <f>'2017 as downloaded'!A19</f>
        <v>Statewide</v>
      </c>
      <c r="B10" s="104">
        <f>'2017 as downloaded'!B19</f>
        <v>2017</v>
      </c>
      <c r="C10" s="104" t="str">
        <f>'2017 as downloaded'!C19</f>
        <v>LDT2</v>
      </c>
      <c r="D10" s="104" t="str">
        <f>'2017 as downloaded'!D19</f>
        <v>Aggregated</v>
      </c>
      <c r="E10" s="104" t="str">
        <f>'2017 as downloaded'!E19</f>
        <v>Aggregated</v>
      </c>
      <c r="F10" s="104" t="str">
        <f>'2017 as downloaded'!F19</f>
        <v>ELEC</v>
      </c>
      <c r="G10" s="104">
        <f>'2017 as downloaded'!G19</f>
        <v>10495.2528245552</v>
      </c>
      <c r="H10" s="104">
        <f>'2017 as downloaded'!H19</f>
        <v>386818.18025909801</v>
      </c>
    </row>
    <row r="11" spans="1:8">
      <c r="A11" s="104" t="str">
        <f>'2017 as downloaded'!A20</f>
        <v>Statewide</v>
      </c>
      <c r="B11" s="104">
        <f>'2017 as downloaded'!B20</f>
        <v>2017</v>
      </c>
      <c r="C11" s="104" t="str">
        <f>'2017 as downloaded'!C20</f>
        <v>LHD1</v>
      </c>
      <c r="D11" s="104" t="str">
        <f>'2017 as downloaded'!D20</f>
        <v>Aggregated</v>
      </c>
      <c r="E11" s="104" t="str">
        <f>'2017 as downloaded'!E20</f>
        <v>Aggregated</v>
      </c>
      <c r="F11" s="104" t="str">
        <f>'2017 as downloaded'!F20</f>
        <v>GAS</v>
      </c>
      <c r="G11" s="104">
        <f>'2017 as downloaded'!G20</f>
        <v>485276.84741793602</v>
      </c>
      <c r="H11" s="104">
        <f>'2017 as downloaded'!H20</f>
        <v>17611809.688868299</v>
      </c>
    </row>
    <row r="12" spans="1:8">
      <c r="A12" s="104" t="str">
        <f>'2017 as downloaded'!A21</f>
        <v>Statewide</v>
      </c>
      <c r="B12" s="104">
        <f>'2017 as downloaded'!B21</f>
        <v>2017</v>
      </c>
      <c r="C12" s="104" t="str">
        <f>'2017 as downloaded'!C21</f>
        <v>LHD1</v>
      </c>
      <c r="D12" s="104" t="str">
        <f>'2017 as downloaded'!D21</f>
        <v>Aggregated</v>
      </c>
      <c r="E12" s="104" t="str">
        <f>'2017 as downloaded'!E21</f>
        <v>Aggregated</v>
      </c>
      <c r="F12" s="104" t="str">
        <f>'2017 as downloaded'!F21</f>
        <v>DSL</v>
      </c>
      <c r="G12" s="104">
        <f>'2017 as downloaded'!G21</f>
        <v>375661.673837037</v>
      </c>
      <c r="H12" s="104">
        <f>'2017 as downloaded'!H21</f>
        <v>14590626.556583101</v>
      </c>
    </row>
    <row r="13" spans="1:8">
      <c r="A13" s="104" t="str">
        <f>'2017 as downloaded'!A22</f>
        <v>Statewide</v>
      </c>
      <c r="B13" s="104">
        <f>'2017 as downloaded'!B22</f>
        <v>2017</v>
      </c>
      <c r="C13" s="104" t="str">
        <f>'2017 as downloaded'!C22</f>
        <v>LHD2</v>
      </c>
      <c r="D13" s="104" t="str">
        <f>'2017 as downloaded'!D22</f>
        <v>Aggregated</v>
      </c>
      <c r="E13" s="104" t="str">
        <f>'2017 as downloaded'!E22</f>
        <v>Aggregated</v>
      </c>
      <c r="F13" s="104" t="str">
        <f>'2017 as downloaded'!F22</f>
        <v>GAS</v>
      </c>
      <c r="G13" s="104">
        <f>'2017 as downloaded'!G22</f>
        <v>68584.955067148607</v>
      </c>
      <c r="H13" s="104">
        <f>'2017 as downloaded'!H22</f>
        <v>2493763.5019159801</v>
      </c>
    </row>
    <row r="14" spans="1:8">
      <c r="A14" s="104" t="str">
        <f>'2017 as downloaded'!A23</f>
        <v>Statewide</v>
      </c>
      <c r="B14" s="104">
        <f>'2017 as downloaded'!B23</f>
        <v>2017</v>
      </c>
      <c r="C14" s="104" t="str">
        <f>'2017 as downloaded'!C23</f>
        <v>LHD2</v>
      </c>
      <c r="D14" s="104" t="str">
        <f>'2017 as downloaded'!D23</f>
        <v>Aggregated</v>
      </c>
      <c r="E14" s="104" t="str">
        <f>'2017 as downloaded'!E23</f>
        <v>Aggregated</v>
      </c>
      <c r="F14" s="104" t="str">
        <f>'2017 as downloaded'!F23</f>
        <v>DSL</v>
      </c>
      <c r="G14" s="104">
        <f>'2017 as downloaded'!G23</f>
        <v>118859.22606127</v>
      </c>
      <c r="H14" s="104">
        <f>'2017 as downloaded'!H23</f>
        <v>4784915.4537015604</v>
      </c>
    </row>
    <row r="15" spans="1:8">
      <c r="A15" s="104" t="str">
        <f>'2017 as downloaded'!A24</f>
        <v>Statewide</v>
      </c>
      <c r="B15" s="104">
        <f>'2017 as downloaded'!B24</f>
        <v>2017</v>
      </c>
      <c r="C15" s="104" t="str">
        <f>'2017 as downloaded'!C24</f>
        <v>MCY</v>
      </c>
      <c r="D15" s="104" t="str">
        <f>'2017 as downloaded'!D24</f>
        <v>Aggregated</v>
      </c>
      <c r="E15" s="104" t="str">
        <f>'2017 as downloaded'!E24</f>
        <v>Aggregated</v>
      </c>
      <c r="F15" s="104" t="str">
        <f>'2017 as downloaded'!F24</f>
        <v>GAS</v>
      </c>
      <c r="G15" s="104">
        <f>'2017 as downloaded'!G24</f>
        <v>724103.75235643401</v>
      </c>
      <c r="H15" s="104">
        <f>'2017 as downloaded'!H24</f>
        <v>6015086.3613240197</v>
      </c>
    </row>
    <row r="16" spans="1:8">
      <c r="A16" s="104" t="str">
        <f>'2017 as downloaded'!A25</f>
        <v>Statewide</v>
      </c>
      <c r="B16" s="104">
        <f>'2017 as downloaded'!B25</f>
        <v>2017</v>
      </c>
      <c r="C16" s="104" t="str">
        <f>'2017 as downloaded'!C25</f>
        <v>MDV</v>
      </c>
      <c r="D16" s="104" t="str">
        <f>'2017 as downloaded'!D25</f>
        <v>Aggregated</v>
      </c>
      <c r="E16" s="104" t="str">
        <f>'2017 as downloaded'!E25</f>
        <v>Aggregated</v>
      </c>
      <c r="F16" s="104" t="str">
        <f>'2017 as downloaded'!F25</f>
        <v>GAS</v>
      </c>
      <c r="G16" s="104">
        <f>'2017 as downloaded'!G25</f>
        <v>4031783.62709013</v>
      </c>
      <c r="H16" s="104">
        <f>'2017 as downloaded'!H25</f>
        <v>147833940.22654799</v>
      </c>
    </row>
    <row r="17" spans="1:8">
      <c r="A17" s="104" t="str">
        <f>'2017 as downloaded'!A26</f>
        <v>Statewide</v>
      </c>
      <c r="B17" s="104">
        <f>'2017 as downloaded'!B26</f>
        <v>2017</v>
      </c>
      <c r="C17" s="104" t="str">
        <f>'2017 as downloaded'!C26</f>
        <v>MDV</v>
      </c>
      <c r="D17" s="104" t="str">
        <f>'2017 as downloaded'!D26</f>
        <v>Aggregated</v>
      </c>
      <c r="E17" s="104" t="str">
        <f>'2017 as downloaded'!E26</f>
        <v>Aggregated</v>
      </c>
      <c r="F17" s="104" t="str">
        <f>'2017 as downloaded'!F26</f>
        <v>DSL</v>
      </c>
      <c r="G17" s="104">
        <f>'2017 as downloaded'!G26</f>
        <v>56520.781921707901</v>
      </c>
      <c r="H17" s="104">
        <f>'2017 as downloaded'!H26</f>
        <v>2545659.0952012199</v>
      </c>
    </row>
    <row r="18" spans="1:8">
      <c r="A18" s="104" t="str">
        <f>'2017 as downloaded'!A27</f>
        <v>Statewide</v>
      </c>
      <c r="B18" s="104">
        <f>'2017 as downloaded'!B27</f>
        <v>2017</v>
      </c>
      <c r="C18" s="104" t="str">
        <f>'2017 as downloaded'!C27</f>
        <v>MDV</v>
      </c>
      <c r="D18" s="104" t="str">
        <f>'2017 as downloaded'!D27</f>
        <v>Aggregated</v>
      </c>
      <c r="E18" s="104" t="str">
        <f>'2017 as downloaded'!E27</f>
        <v>Aggregated</v>
      </c>
      <c r="F18" s="104" t="str">
        <f>'2017 as downloaded'!F27</f>
        <v>ELEC</v>
      </c>
      <c r="G18" s="104">
        <f>'2017 as downloaded'!G27</f>
        <v>1043.0204163842</v>
      </c>
      <c r="H18" s="104">
        <f>'2017 as downloaded'!H27</f>
        <v>33629.883147786102</v>
      </c>
    </row>
    <row r="19" spans="1:8">
      <c r="A19" s="104" t="str">
        <f>'2017 as downloaded'!A28</f>
        <v>Statewide</v>
      </c>
      <c r="B19" s="104">
        <f>'2017 as downloaded'!B28</f>
        <v>2017</v>
      </c>
      <c r="C19" s="104" t="str">
        <f>'2017 as downloaded'!C28</f>
        <v>MH</v>
      </c>
      <c r="D19" s="104" t="str">
        <f>'2017 as downloaded'!D28</f>
        <v>Aggregated</v>
      </c>
      <c r="E19" s="104" t="str">
        <f>'2017 as downloaded'!E28</f>
        <v>Aggregated</v>
      </c>
      <c r="F19" s="104" t="str">
        <f>'2017 as downloaded'!F28</f>
        <v>GAS</v>
      </c>
      <c r="G19" s="104">
        <f>'2017 as downloaded'!G28</f>
        <v>110827.267444699</v>
      </c>
      <c r="H19" s="104">
        <f>'2017 as downloaded'!H28</f>
        <v>985503.460912365</v>
      </c>
    </row>
    <row r="20" spans="1:8">
      <c r="A20" s="104" t="str">
        <f>'2017 as downloaded'!A29</f>
        <v>Statewide</v>
      </c>
      <c r="B20" s="104">
        <f>'2017 as downloaded'!B29</f>
        <v>2017</v>
      </c>
      <c r="C20" s="104" t="str">
        <f>'2017 as downloaded'!C29</f>
        <v>MH</v>
      </c>
      <c r="D20" s="104" t="str">
        <f>'2017 as downloaded'!D29</f>
        <v>Aggregated</v>
      </c>
      <c r="E20" s="104" t="str">
        <f>'2017 as downloaded'!E29</f>
        <v>Aggregated</v>
      </c>
      <c r="F20" s="104" t="str">
        <f>'2017 as downloaded'!F29</f>
        <v>DSL</v>
      </c>
      <c r="G20" s="104">
        <f>'2017 as downloaded'!G29</f>
        <v>32591.289835121999</v>
      </c>
      <c r="H20" s="104">
        <f>'2017 as downloaded'!H29</f>
        <v>326045.02027597802</v>
      </c>
    </row>
    <row r="21" spans="1:8">
      <c r="A21" s="104" t="str">
        <f>'2017 as downloaded'!A30</f>
        <v>Statewide</v>
      </c>
      <c r="B21" s="104">
        <f>'2017 as downloaded'!B30</f>
        <v>2017</v>
      </c>
      <c r="C21" s="104" t="str">
        <f>'2017 as downloaded'!C30</f>
        <v>Motor Coach</v>
      </c>
      <c r="D21" s="104" t="str">
        <f>'2017 as downloaded'!D30</f>
        <v>Aggregated</v>
      </c>
      <c r="E21" s="104" t="str">
        <f>'2017 as downloaded'!E30</f>
        <v>Aggregated</v>
      </c>
      <c r="F21" s="104" t="str">
        <f>'2017 as downloaded'!F30</f>
        <v>DSL</v>
      </c>
      <c r="G21" s="104">
        <f>'2017 as downloaded'!G30</f>
        <v>2143.81880639052</v>
      </c>
      <c r="H21" s="104">
        <f>'2017 as downloaded'!H30</f>
        <v>266803.44505954999</v>
      </c>
    </row>
    <row r="22" spans="1:8">
      <c r="A22" s="104" t="str">
        <f>'2017 as downloaded'!A31</f>
        <v>Statewide</v>
      </c>
      <c r="B22" s="104">
        <f>'2017 as downloaded'!B31</f>
        <v>2017</v>
      </c>
      <c r="C22" s="104" t="str">
        <f>'2017 as downloaded'!C31</f>
        <v>OBUS</v>
      </c>
      <c r="D22" s="104" t="str">
        <f>'2017 as downloaded'!D31</f>
        <v>Aggregated</v>
      </c>
      <c r="E22" s="104" t="str">
        <f>'2017 as downloaded'!E31</f>
        <v>Aggregated</v>
      </c>
      <c r="F22" s="104" t="str">
        <f>'2017 as downloaded'!F31</f>
        <v>GAS</v>
      </c>
      <c r="G22" s="104">
        <f>'2017 as downloaded'!G31</f>
        <v>14885.1986739273</v>
      </c>
      <c r="H22" s="104">
        <f>'2017 as downloaded'!H31</f>
        <v>800319.26010564901</v>
      </c>
    </row>
    <row r="23" spans="1:8">
      <c r="A23" s="104" t="str">
        <f>'2017 as downloaded'!A32</f>
        <v>Statewide</v>
      </c>
      <c r="B23" s="104">
        <f>'2017 as downloaded'!B32</f>
        <v>2017</v>
      </c>
      <c r="C23" s="104" t="str">
        <f>'2017 as downloaded'!C32</f>
        <v>PTO</v>
      </c>
      <c r="D23" s="104" t="str">
        <f>'2017 as downloaded'!D32</f>
        <v>Aggregated</v>
      </c>
      <c r="E23" s="104" t="str">
        <f>'2017 as downloaded'!E32</f>
        <v>Aggregated</v>
      </c>
      <c r="F23" s="104" t="str">
        <f>'2017 as downloaded'!F32</f>
        <v>DSL</v>
      </c>
      <c r="G23" s="104">
        <f>'2017 as downloaded'!G32</f>
        <v>0</v>
      </c>
      <c r="H23" s="104">
        <f>'2017 as downloaded'!H32</f>
        <v>398297.26649035898</v>
      </c>
    </row>
    <row r="24" spans="1:8">
      <c r="A24" s="104" t="str">
        <f>'2017 as downloaded'!A33</f>
        <v>Statewide</v>
      </c>
      <c r="B24" s="104">
        <f>'2017 as downloaded'!B33</f>
        <v>2017</v>
      </c>
      <c r="C24" s="104" t="str">
        <f>'2017 as downloaded'!C33</f>
        <v>SBUS</v>
      </c>
      <c r="D24" s="104" t="str">
        <f>'2017 as downloaded'!D33</f>
        <v>Aggregated</v>
      </c>
      <c r="E24" s="104" t="str">
        <f>'2017 as downloaded'!E33</f>
        <v>Aggregated</v>
      </c>
      <c r="F24" s="104" t="str">
        <f>'2017 as downloaded'!F33</f>
        <v>GAS</v>
      </c>
      <c r="G24" s="104">
        <f>'2017 as downloaded'!G33</f>
        <v>3688.8657857783201</v>
      </c>
      <c r="H24" s="104">
        <f>'2017 as downloaded'!H33</f>
        <v>186446.858375941</v>
      </c>
    </row>
    <row r="25" spans="1:8">
      <c r="A25" s="104" t="str">
        <f>'2017 as downloaded'!A34</f>
        <v>Statewide</v>
      </c>
      <c r="B25" s="104">
        <f>'2017 as downloaded'!B34</f>
        <v>2017</v>
      </c>
      <c r="C25" s="104" t="str">
        <f>'2017 as downloaded'!C34</f>
        <v>SBUS</v>
      </c>
      <c r="D25" s="104" t="str">
        <f>'2017 as downloaded'!D34</f>
        <v>Aggregated</v>
      </c>
      <c r="E25" s="104" t="str">
        <f>'2017 as downloaded'!E34</f>
        <v>Aggregated</v>
      </c>
      <c r="F25" s="104" t="str">
        <f>'2017 as downloaded'!F34</f>
        <v>DSL</v>
      </c>
      <c r="G25" s="104">
        <f>'2017 as downloaded'!G34</f>
        <v>24174.716971306501</v>
      </c>
      <c r="H25" s="104">
        <f>'2017 as downloaded'!H34</f>
        <v>767341.35900925996</v>
      </c>
    </row>
    <row r="26" spans="1:8">
      <c r="A26" s="104" t="str">
        <f>'2017 as downloaded'!A35</f>
        <v>Statewide</v>
      </c>
      <c r="B26" s="104">
        <f>'2017 as downloaded'!B35</f>
        <v>2017</v>
      </c>
      <c r="C26" s="104" t="str">
        <f>'2017 as downloaded'!C35</f>
        <v>T6 Ag</v>
      </c>
      <c r="D26" s="104" t="str">
        <f>'2017 as downloaded'!D35</f>
        <v>Aggregated</v>
      </c>
      <c r="E26" s="104" t="str">
        <f>'2017 as downloaded'!E35</f>
        <v>Aggregated</v>
      </c>
      <c r="F26" s="104" t="str">
        <f>'2017 as downloaded'!F35</f>
        <v>DSL</v>
      </c>
      <c r="G26" s="104">
        <f>'2017 as downloaded'!G35</f>
        <v>1216.1109810608</v>
      </c>
      <c r="H26" s="104">
        <f>'2017 as downloaded'!H35</f>
        <v>19063.043499306601</v>
      </c>
    </row>
    <row r="27" spans="1:8">
      <c r="A27" s="104" t="str">
        <f>'2017 as downloaded'!A36</f>
        <v>Statewide</v>
      </c>
      <c r="B27" s="104">
        <f>'2017 as downloaded'!B36</f>
        <v>2017</v>
      </c>
      <c r="C27" s="104" t="str">
        <f>'2017 as downloaded'!C36</f>
        <v>T6 CAIRP heavy</v>
      </c>
      <c r="D27" s="104" t="str">
        <f>'2017 as downloaded'!D36</f>
        <v>Aggregated</v>
      </c>
      <c r="E27" s="104" t="str">
        <f>'2017 as downloaded'!E36</f>
        <v>Aggregated</v>
      </c>
      <c r="F27" s="104" t="str">
        <f>'2017 as downloaded'!F36</f>
        <v>DSL</v>
      </c>
      <c r="G27" s="104">
        <f>'2017 as downloaded'!G36</f>
        <v>2005.48291702763</v>
      </c>
      <c r="H27" s="104">
        <f>'2017 as downloaded'!H36</f>
        <v>405850.95948709099</v>
      </c>
    </row>
    <row r="28" spans="1:8">
      <c r="A28" s="104" t="str">
        <f>'2017 as downloaded'!A37</f>
        <v>Statewide</v>
      </c>
      <c r="B28" s="104">
        <f>'2017 as downloaded'!B37</f>
        <v>2017</v>
      </c>
      <c r="C28" s="104" t="str">
        <f>'2017 as downloaded'!C37</f>
        <v>T6 CAIRP small</v>
      </c>
      <c r="D28" s="104" t="str">
        <f>'2017 as downloaded'!D37</f>
        <v>Aggregated</v>
      </c>
      <c r="E28" s="104" t="str">
        <f>'2017 as downloaded'!E37</f>
        <v>Aggregated</v>
      </c>
      <c r="F28" s="104" t="str">
        <f>'2017 as downloaded'!F37</f>
        <v>DSL</v>
      </c>
      <c r="G28" s="104">
        <f>'2017 as downloaded'!G37</f>
        <v>1049.6352935976199</v>
      </c>
      <c r="H28" s="104">
        <f>'2017 as downloaded'!H37</f>
        <v>56279.737329978299</v>
      </c>
    </row>
    <row r="29" spans="1:8">
      <c r="A29" s="104" t="str">
        <f>'2017 as downloaded'!A38</f>
        <v>Statewide</v>
      </c>
      <c r="B29" s="104">
        <f>'2017 as downloaded'!B38</f>
        <v>2017</v>
      </c>
      <c r="C29" s="104" t="str">
        <f>'2017 as downloaded'!C38</f>
        <v>T6 instate construction heavy</v>
      </c>
      <c r="D29" s="104" t="str">
        <f>'2017 as downloaded'!D38</f>
        <v>Aggregated</v>
      </c>
      <c r="E29" s="104" t="str">
        <f>'2017 as downloaded'!E38</f>
        <v>Aggregated</v>
      </c>
      <c r="F29" s="104" t="str">
        <f>'2017 as downloaded'!F38</f>
        <v>DSL</v>
      </c>
      <c r="G29" s="104">
        <f>'2017 as downloaded'!G38</f>
        <v>10027.5611323101</v>
      </c>
      <c r="H29" s="104">
        <f>'2017 as downloaded'!H38</f>
        <v>656313.31417081901</v>
      </c>
    </row>
    <row r="30" spans="1:8">
      <c r="A30" s="104" t="str">
        <f>'2017 as downloaded'!A39</f>
        <v>Statewide</v>
      </c>
      <c r="B30" s="104">
        <f>'2017 as downloaded'!B39</f>
        <v>2017</v>
      </c>
      <c r="C30" s="104" t="str">
        <f>'2017 as downloaded'!C39</f>
        <v>T6 instate construction small</v>
      </c>
      <c r="D30" s="104" t="str">
        <f>'2017 as downloaded'!D39</f>
        <v>Aggregated</v>
      </c>
      <c r="E30" s="104" t="str">
        <f>'2017 as downloaded'!E39</f>
        <v>Aggregated</v>
      </c>
      <c r="F30" s="104" t="str">
        <f>'2017 as downloaded'!F39</f>
        <v>DSL</v>
      </c>
      <c r="G30" s="104">
        <f>'2017 as downloaded'!G39</f>
        <v>35142.006447116699</v>
      </c>
      <c r="H30" s="104">
        <f>'2017 as downloaded'!H39</f>
        <v>1716571.1212231</v>
      </c>
    </row>
    <row r="31" spans="1:8">
      <c r="A31" s="104" t="str">
        <f>'2017 as downloaded'!A40</f>
        <v>Statewide</v>
      </c>
      <c r="B31" s="104">
        <f>'2017 as downloaded'!B40</f>
        <v>2017</v>
      </c>
      <c r="C31" s="104" t="str">
        <f>'2017 as downloaded'!C40</f>
        <v>T6 instate heavy</v>
      </c>
      <c r="D31" s="104" t="str">
        <f>'2017 as downloaded'!D40</f>
        <v>Aggregated</v>
      </c>
      <c r="E31" s="104" t="str">
        <f>'2017 as downloaded'!E40</f>
        <v>Aggregated</v>
      </c>
      <c r="F31" s="104" t="str">
        <f>'2017 as downloaded'!F40</f>
        <v>DSL</v>
      </c>
      <c r="G31" s="104">
        <f>'2017 as downloaded'!G40</f>
        <v>41908.4654058944</v>
      </c>
      <c r="H31" s="104">
        <f>'2017 as downloaded'!H40</f>
        <v>5522612.58857965</v>
      </c>
    </row>
    <row r="32" spans="1:8">
      <c r="A32" s="104" t="str">
        <f>'2017 as downloaded'!A41</f>
        <v>Statewide</v>
      </c>
      <c r="B32" s="104">
        <f>'2017 as downloaded'!B41</f>
        <v>2017</v>
      </c>
      <c r="C32" s="104" t="str">
        <f>'2017 as downloaded'!C41</f>
        <v>T6 instate small</v>
      </c>
      <c r="D32" s="104" t="str">
        <f>'2017 as downloaded'!D41</f>
        <v>Aggregated</v>
      </c>
      <c r="E32" s="104" t="str">
        <f>'2017 as downloaded'!E41</f>
        <v>Aggregated</v>
      </c>
      <c r="F32" s="104" t="str">
        <f>'2017 as downloaded'!F41</f>
        <v>DSL</v>
      </c>
      <c r="G32" s="104">
        <f>'2017 as downloaded'!G41</f>
        <v>147341.32591029201</v>
      </c>
      <c r="H32" s="104">
        <f>'2017 as downloaded'!H41</f>
        <v>7145865.1519925501</v>
      </c>
    </row>
    <row r="33" spans="1:8">
      <c r="A33" s="104" t="str">
        <f>'2017 as downloaded'!A42</f>
        <v>Statewide</v>
      </c>
      <c r="B33" s="104">
        <f>'2017 as downloaded'!B42</f>
        <v>2017</v>
      </c>
      <c r="C33" s="104" t="str">
        <f>'2017 as downloaded'!C42</f>
        <v>T6 OOS heavy</v>
      </c>
      <c r="D33" s="104" t="str">
        <f>'2017 as downloaded'!D42</f>
        <v>Aggregated</v>
      </c>
      <c r="E33" s="104" t="str">
        <f>'2017 as downloaded'!E42</f>
        <v>Aggregated</v>
      </c>
      <c r="F33" s="104" t="str">
        <f>'2017 as downloaded'!F42</f>
        <v>DSL</v>
      </c>
      <c r="G33" s="104">
        <f>'2017 as downloaded'!G42</f>
        <v>1143.6719141584899</v>
      </c>
      <c r="H33" s="104">
        <f>'2017 as downloaded'!H42</f>
        <v>232856.019400894</v>
      </c>
    </row>
    <row r="34" spans="1:8">
      <c r="A34" s="104" t="str">
        <f>'2017 as downloaded'!A43</f>
        <v>Statewide</v>
      </c>
      <c r="B34" s="104">
        <f>'2017 as downloaded'!B43</f>
        <v>2017</v>
      </c>
      <c r="C34" s="104" t="str">
        <f>'2017 as downloaded'!C43</f>
        <v>T6 OOS small</v>
      </c>
      <c r="D34" s="104" t="str">
        <f>'2017 as downloaded'!D43</f>
        <v>Aggregated</v>
      </c>
      <c r="E34" s="104" t="str">
        <f>'2017 as downloaded'!E43</f>
        <v>Aggregated</v>
      </c>
      <c r="F34" s="104" t="str">
        <f>'2017 as downloaded'!F43</f>
        <v>DSL</v>
      </c>
      <c r="G34" s="104">
        <f>'2017 as downloaded'!G43</f>
        <v>604.75059372197802</v>
      </c>
      <c r="H34" s="104">
        <f>'2017 as downloaded'!H43</f>
        <v>32358.3421385732</v>
      </c>
    </row>
    <row r="35" spans="1:8">
      <c r="A35" s="104" t="str">
        <f>'2017 as downloaded'!A44</f>
        <v>Statewide</v>
      </c>
      <c r="B35" s="104">
        <f>'2017 as downloaded'!B44</f>
        <v>2017</v>
      </c>
      <c r="C35" s="104" t="str">
        <f>'2017 as downloaded'!C44</f>
        <v>T6 Public</v>
      </c>
      <c r="D35" s="104" t="str">
        <f>'2017 as downloaded'!D44</f>
        <v>Aggregated</v>
      </c>
      <c r="E35" s="104" t="str">
        <f>'2017 as downloaded'!E44</f>
        <v>Aggregated</v>
      </c>
      <c r="F35" s="104" t="str">
        <f>'2017 as downloaded'!F44</f>
        <v>DSL</v>
      </c>
      <c r="G35" s="104">
        <f>'2017 as downloaded'!G44</f>
        <v>25990.827810692899</v>
      </c>
      <c r="H35" s="104">
        <f>'2017 as downloaded'!H44</f>
        <v>391929.88850519602</v>
      </c>
    </row>
    <row r="36" spans="1:8">
      <c r="A36" s="104" t="str">
        <f>'2017 as downloaded'!A45</f>
        <v>Statewide</v>
      </c>
      <c r="B36" s="104">
        <f>'2017 as downloaded'!B45</f>
        <v>2017</v>
      </c>
      <c r="C36" s="104" t="str">
        <f>'2017 as downloaded'!C45</f>
        <v>T6 utility</v>
      </c>
      <c r="D36" s="104" t="str">
        <f>'2017 as downloaded'!D45</f>
        <v>Aggregated</v>
      </c>
      <c r="E36" s="104" t="str">
        <f>'2017 as downloaded'!E45</f>
        <v>Aggregated</v>
      </c>
      <c r="F36" s="104" t="str">
        <f>'2017 as downloaded'!F45</f>
        <v>DSL</v>
      </c>
      <c r="G36" s="104">
        <f>'2017 as downloaded'!G45</f>
        <v>3861.6086850278198</v>
      </c>
      <c r="H36" s="104">
        <f>'2017 as downloaded'!H45</f>
        <v>64794.4180177655</v>
      </c>
    </row>
    <row r="37" spans="1:8">
      <c r="A37" s="104" t="str">
        <f>'2017 as downloaded'!A46</f>
        <v>Statewide</v>
      </c>
      <c r="B37" s="104">
        <f>'2017 as downloaded'!B46</f>
        <v>2017</v>
      </c>
      <c r="C37" s="104" t="str">
        <f>'2017 as downloaded'!C46</f>
        <v>T6TS</v>
      </c>
      <c r="D37" s="104" t="str">
        <f>'2017 as downloaded'!D46</f>
        <v>Aggregated</v>
      </c>
      <c r="E37" s="104" t="str">
        <f>'2017 as downloaded'!E46</f>
        <v>Aggregated</v>
      </c>
      <c r="F37" s="104" t="str">
        <f>'2017 as downloaded'!F46</f>
        <v>GAS</v>
      </c>
      <c r="G37" s="104">
        <f>'2017 as downloaded'!G46</f>
        <v>50138.273245966797</v>
      </c>
      <c r="H37" s="104">
        <f>'2017 as downloaded'!H46</f>
        <v>2678980.1368562998</v>
      </c>
    </row>
    <row r="38" spans="1:8">
      <c r="A38" s="104" t="str">
        <f>'2017 as downloaded'!A47</f>
        <v>Statewide</v>
      </c>
      <c r="B38" s="104">
        <f>'2017 as downloaded'!B47</f>
        <v>2017</v>
      </c>
      <c r="C38" s="104" t="str">
        <f>'2017 as downloaded'!C47</f>
        <v>T7 Ag</v>
      </c>
      <c r="D38" s="104" t="str">
        <f>'2017 as downloaded'!D47</f>
        <v>Aggregated</v>
      </c>
      <c r="E38" s="104" t="str">
        <f>'2017 as downloaded'!E47</f>
        <v>Aggregated</v>
      </c>
      <c r="F38" s="104" t="str">
        <f>'2017 as downloaded'!F47</f>
        <v>DSL</v>
      </c>
      <c r="G38" s="104">
        <f>'2017 as downloaded'!G47</f>
        <v>932.80239594749901</v>
      </c>
      <c r="H38" s="104">
        <f>'2017 as downloaded'!H47</f>
        <v>15182.844334408601</v>
      </c>
    </row>
    <row r="39" spans="1:8">
      <c r="A39" s="104" t="str">
        <f>'2017 as downloaded'!A48</f>
        <v>Statewide</v>
      </c>
      <c r="B39" s="104">
        <f>'2017 as downloaded'!B48</f>
        <v>2017</v>
      </c>
      <c r="C39" s="104" t="str">
        <f>'2017 as downloaded'!C48</f>
        <v>T7 CAIRP</v>
      </c>
      <c r="D39" s="104" t="str">
        <f>'2017 as downloaded'!D48</f>
        <v>Aggregated</v>
      </c>
      <c r="E39" s="104" t="str">
        <f>'2017 as downloaded'!E48</f>
        <v>Aggregated</v>
      </c>
      <c r="F39" s="104" t="str">
        <f>'2017 as downloaded'!F48</f>
        <v>DSL</v>
      </c>
      <c r="G39" s="104">
        <f>'2017 as downloaded'!G48</f>
        <v>40088.6010754296</v>
      </c>
      <c r="H39" s="104">
        <f>'2017 as downloaded'!H48</f>
        <v>8049775.8719304698</v>
      </c>
    </row>
    <row r="40" spans="1:8">
      <c r="A40" s="104" t="str">
        <f>'2017 as downloaded'!A49</f>
        <v>Statewide</v>
      </c>
      <c r="B40" s="104">
        <f>'2017 as downloaded'!B49</f>
        <v>2017</v>
      </c>
      <c r="C40" s="104" t="str">
        <f>'2017 as downloaded'!C49</f>
        <v>T7 CAIRP construction</v>
      </c>
      <c r="D40" s="104" t="str">
        <f>'2017 as downloaded'!D49</f>
        <v>Aggregated</v>
      </c>
      <c r="E40" s="104" t="str">
        <f>'2017 as downloaded'!E49</f>
        <v>Aggregated</v>
      </c>
      <c r="F40" s="104" t="str">
        <f>'2017 as downloaded'!F49</f>
        <v>DSL</v>
      </c>
      <c r="G40" s="104">
        <f>'2017 as downloaded'!G49</f>
        <v>2344.0284869406601</v>
      </c>
      <c r="H40" s="104">
        <f>'2017 as downloaded'!H49</f>
        <v>471435.55480565998</v>
      </c>
    </row>
    <row r="41" spans="1:8">
      <c r="A41" s="104" t="str">
        <f>'2017 as downloaded'!A50</f>
        <v>Statewide</v>
      </c>
      <c r="B41" s="104">
        <f>'2017 as downloaded'!B50</f>
        <v>2017</v>
      </c>
      <c r="C41" s="104" t="str">
        <f>'2017 as downloaded'!C50</f>
        <v>T7 NNOOS</v>
      </c>
      <c r="D41" s="104" t="str">
        <f>'2017 as downloaded'!D50</f>
        <v>Aggregated</v>
      </c>
      <c r="E41" s="104" t="str">
        <f>'2017 as downloaded'!E50</f>
        <v>Aggregated</v>
      </c>
      <c r="F41" s="104" t="str">
        <f>'2017 as downloaded'!F50</f>
        <v>DSL</v>
      </c>
      <c r="G41" s="104">
        <f>'2017 as downloaded'!G50</f>
        <v>47031.383334852297</v>
      </c>
      <c r="H41" s="104">
        <f>'2017 as downloaded'!H50</f>
        <v>9813908.5664674304</v>
      </c>
    </row>
    <row r="42" spans="1:8">
      <c r="A42" s="104" t="str">
        <f>'2017 as downloaded'!A51</f>
        <v>Statewide</v>
      </c>
      <c r="B42" s="104">
        <f>'2017 as downloaded'!B51</f>
        <v>2017</v>
      </c>
      <c r="C42" s="104" t="str">
        <f>'2017 as downloaded'!C51</f>
        <v>T7 NOOS</v>
      </c>
      <c r="D42" s="104" t="str">
        <f>'2017 as downloaded'!D51</f>
        <v>Aggregated</v>
      </c>
      <c r="E42" s="104" t="str">
        <f>'2017 as downloaded'!E51</f>
        <v>Aggregated</v>
      </c>
      <c r="F42" s="104" t="str">
        <f>'2017 as downloaded'!F51</f>
        <v>DSL</v>
      </c>
      <c r="G42" s="104">
        <f>'2017 as downloaded'!G51</f>
        <v>15738.9035872488</v>
      </c>
      <c r="H42" s="104">
        <f>'2017 as downloaded'!H51</f>
        <v>3162544.4226645702</v>
      </c>
    </row>
    <row r="43" spans="1:8">
      <c r="A43" s="104" t="str">
        <f>'2017 as downloaded'!A52</f>
        <v>Statewide</v>
      </c>
      <c r="B43" s="104">
        <f>'2017 as downloaded'!B52</f>
        <v>2017</v>
      </c>
      <c r="C43" s="104" t="str">
        <f>'2017 as downloaded'!C52</f>
        <v>T7 other port</v>
      </c>
      <c r="D43" s="104" t="str">
        <f>'2017 as downloaded'!D52</f>
        <v>Aggregated</v>
      </c>
      <c r="E43" s="104" t="str">
        <f>'2017 as downloaded'!E52</f>
        <v>Aggregated</v>
      </c>
      <c r="F43" s="104" t="str">
        <f>'2017 as downloaded'!F52</f>
        <v>DSL</v>
      </c>
      <c r="G43" s="104">
        <f>'2017 as downloaded'!G52</f>
        <v>1333.0690576883801</v>
      </c>
      <c r="H43" s="104">
        <f>'2017 as downloaded'!H52</f>
        <v>218206.79837688501</v>
      </c>
    </row>
    <row r="44" spans="1:8">
      <c r="A44" s="104" t="str">
        <f>'2017 as downloaded'!A53</f>
        <v>Statewide</v>
      </c>
      <c r="B44" s="104">
        <f>'2017 as downloaded'!B53</f>
        <v>2017</v>
      </c>
      <c r="C44" s="104" t="str">
        <f>'2017 as downloaded'!C53</f>
        <v>T7 POAK</v>
      </c>
      <c r="D44" s="104" t="str">
        <f>'2017 as downloaded'!D53</f>
        <v>Aggregated</v>
      </c>
      <c r="E44" s="104" t="str">
        <f>'2017 as downloaded'!E53</f>
        <v>Aggregated</v>
      </c>
      <c r="F44" s="104" t="str">
        <f>'2017 as downloaded'!F53</f>
        <v>DSL</v>
      </c>
      <c r="G44" s="104">
        <f>'2017 as downloaded'!G53</f>
        <v>4913.2103952111102</v>
      </c>
      <c r="H44" s="104">
        <f>'2017 as downloaded'!H53</f>
        <v>511355.00823866</v>
      </c>
    </row>
    <row r="45" spans="1:8">
      <c r="A45" s="104" t="str">
        <f>'2017 as downloaded'!A54</f>
        <v>Statewide</v>
      </c>
      <c r="B45" s="104">
        <f>'2017 as downloaded'!B54</f>
        <v>2017</v>
      </c>
      <c r="C45" s="104" t="str">
        <f>'2017 as downloaded'!C54</f>
        <v>T7 POLA</v>
      </c>
      <c r="D45" s="104" t="str">
        <f>'2017 as downloaded'!D54</f>
        <v>Aggregated</v>
      </c>
      <c r="E45" s="104" t="str">
        <f>'2017 as downloaded'!E54</f>
        <v>Aggregated</v>
      </c>
      <c r="F45" s="104" t="str">
        <f>'2017 as downloaded'!F54</f>
        <v>DSL</v>
      </c>
      <c r="G45" s="104">
        <f>'2017 as downloaded'!G54</f>
        <v>14879.231126881799</v>
      </c>
      <c r="H45" s="104">
        <f>'2017 as downloaded'!H54</f>
        <v>1695057.0184160001</v>
      </c>
    </row>
    <row r="46" spans="1:8">
      <c r="A46" s="104" t="str">
        <f>'2017 as downloaded'!A55</f>
        <v>Statewide</v>
      </c>
      <c r="B46" s="104">
        <f>'2017 as downloaded'!B55</f>
        <v>2017</v>
      </c>
      <c r="C46" s="104" t="str">
        <f>'2017 as downloaded'!C55</f>
        <v>T7 Public</v>
      </c>
      <c r="D46" s="104" t="str">
        <f>'2017 as downloaded'!D55</f>
        <v>Aggregated</v>
      </c>
      <c r="E46" s="104" t="str">
        <f>'2017 as downloaded'!E55</f>
        <v>Aggregated</v>
      </c>
      <c r="F46" s="104" t="str">
        <f>'2017 as downloaded'!F55</f>
        <v>DSL</v>
      </c>
      <c r="G46" s="104">
        <f>'2017 as downloaded'!G55</f>
        <v>25019.346490999498</v>
      </c>
      <c r="H46" s="104">
        <f>'2017 as downloaded'!H55</f>
        <v>502924.166528948</v>
      </c>
    </row>
    <row r="47" spans="1:8">
      <c r="A47" s="104" t="str">
        <f>'2017 as downloaded'!A56</f>
        <v>Statewide</v>
      </c>
      <c r="B47" s="104">
        <f>'2017 as downloaded'!B56</f>
        <v>2017</v>
      </c>
      <c r="C47" s="104" t="str">
        <f>'2017 as downloaded'!C56</f>
        <v>T7 Single</v>
      </c>
      <c r="D47" s="104" t="str">
        <f>'2017 as downloaded'!D56</f>
        <v>Aggregated</v>
      </c>
      <c r="E47" s="104" t="str">
        <f>'2017 as downloaded'!E56</f>
        <v>Aggregated</v>
      </c>
      <c r="F47" s="104" t="str">
        <f>'2017 as downloaded'!F56</f>
        <v>DSL</v>
      </c>
      <c r="G47" s="104">
        <f>'2017 as downloaded'!G56</f>
        <v>30052.9308117361</v>
      </c>
      <c r="H47" s="104">
        <f>'2017 as downloaded'!H56</f>
        <v>2005904.64707219</v>
      </c>
    </row>
    <row r="48" spans="1:8">
      <c r="A48" s="104" t="str">
        <f>'2017 as downloaded'!A57</f>
        <v>Statewide</v>
      </c>
      <c r="B48" s="104">
        <f>'2017 as downloaded'!B57</f>
        <v>2017</v>
      </c>
      <c r="C48" s="104" t="str">
        <f>'2017 as downloaded'!C57</f>
        <v>T7 single construction</v>
      </c>
      <c r="D48" s="104" t="str">
        <f>'2017 as downloaded'!D57</f>
        <v>Aggregated</v>
      </c>
      <c r="E48" s="104" t="str">
        <f>'2017 as downloaded'!E57</f>
        <v>Aggregated</v>
      </c>
      <c r="F48" s="104" t="str">
        <f>'2017 as downloaded'!F57</f>
        <v>DSL</v>
      </c>
      <c r="G48" s="104">
        <f>'2017 as downloaded'!G57</f>
        <v>17450.3264020319</v>
      </c>
      <c r="H48" s="104">
        <f>'2017 as downloaded'!H57</f>
        <v>1169544.90019378</v>
      </c>
    </row>
    <row r="49" spans="1:8">
      <c r="A49" s="104" t="str">
        <f>'2017 as downloaded'!A58</f>
        <v>Statewide</v>
      </c>
      <c r="B49" s="104">
        <f>'2017 as downloaded'!B58</f>
        <v>2017</v>
      </c>
      <c r="C49" s="104" t="str">
        <f>'2017 as downloaded'!C58</f>
        <v>T7 SWCV</v>
      </c>
      <c r="D49" s="104" t="str">
        <f>'2017 as downloaded'!D58</f>
        <v>Aggregated</v>
      </c>
      <c r="E49" s="104" t="str">
        <f>'2017 as downloaded'!E58</f>
        <v>Aggregated</v>
      </c>
      <c r="F49" s="104" t="str">
        <f>'2017 as downloaded'!F58</f>
        <v>DSL</v>
      </c>
      <c r="G49" s="104">
        <f>'2017 as downloaded'!G58</f>
        <v>9329.8312140017297</v>
      </c>
      <c r="H49" s="104">
        <f>'2017 as downloaded'!H58</f>
        <v>380691.55275093502</v>
      </c>
    </row>
    <row r="50" spans="1:8">
      <c r="A50" s="104" t="str">
        <f>'2017 as downloaded'!A59</f>
        <v>Statewide</v>
      </c>
      <c r="B50" s="104">
        <f>'2017 as downloaded'!B59</f>
        <v>2017</v>
      </c>
      <c r="C50" s="104" t="str">
        <f>'2017 as downloaded'!C59</f>
        <v>T7 SWCV</v>
      </c>
      <c r="D50" s="104" t="str">
        <f>'2017 as downloaded'!D59</f>
        <v>Aggregated</v>
      </c>
      <c r="E50" s="104" t="str">
        <f>'2017 as downloaded'!E59</f>
        <v>Aggregated</v>
      </c>
      <c r="F50" s="104" t="str">
        <f>'2017 as downloaded'!F59</f>
        <v>NG</v>
      </c>
      <c r="G50" s="104">
        <f>'2017 as downloaded'!G59</f>
        <v>5834.8773239397296</v>
      </c>
      <c r="H50" s="104">
        <f>'2017 as downloaded'!H59</f>
        <v>236229.654118676</v>
      </c>
    </row>
    <row r="51" spans="1:8">
      <c r="A51" s="104" t="str">
        <f>'2017 as downloaded'!A60</f>
        <v>Statewide</v>
      </c>
      <c r="B51" s="104">
        <f>'2017 as downloaded'!B60</f>
        <v>2017</v>
      </c>
      <c r="C51" s="104" t="str">
        <f>'2017 as downloaded'!C60</f>
        <v>T7 tractor</v>
      </c>
      <c r="D51" s="104" t="str">
        <f>'2017 as downloaded'!D60</f>
        <v>Aggregated</v>
      </c>
      <c r="E51" s="104" t="str">
        <f>'2017 as downloaded'!E60</f>
        <v>Aggregated</v>
      </c>
      <c r="F51" s="104" t="str">
        <f>'2017 as downloaded'!F60</f>
        <v>DSL</v>
      </c>
      <c r="G51" s="104">
        <f>'2017 as downloaded'!G60</f>
        <v>61484.398703951403</v>
      </c>
      <c r="H51" s="104">
        <f>'2017 as downloaded'!H60</f>
        <v>8788972.6621176302</v>
      </c>
    </row>
    <row r="52" spans="1:8">
      <c r="A52" s="104" t="str">
        <f>'2017 as downloaded'!A61</f>
        <v>Statewide</v>
      </c>
      <c r="B52" s="104">
        <f>'2017 as downloaded'!B61</f>
        <v>2017</v>
      </c>
      <c r="C52" s="104" t="str">
        <f>'2017 as downloaded'!C61</f>
        <v>T7 tractor construction</v>
      </c>
      <c r="D52" s="104" t="str">
        <f>'2017 as downloaded'!D61</f>
        <v>Aggregated</v>
      </c>
      <c r="E52" s="104" t="str">
        <f>'2017 as downloaded'!E61</f>
        <v>Aggregated</v>
      </c>
      <c r="F52" s="104" t="str">
        <f>'2017 as downloaded'!F61</f>
        <v>DSL</v>
      </c>
      <c r="G52" s="104">
        <f>'2017 as downloaded'!G61</f>
        <v>13817.869951687</v>
      </c>
      <c r="H52" s="104">
        <f>'2017 as downloaded'!H61</f>
        <v>964771.57496998704</v>
      </c>
    </row>
    <row r="53" spans="1:8">
      <c r="A53" s="104" t="str">
        <f>'2017 as downloaded'!A62</f>
        <v>Statewide</v>
      </c>
      <c r="B53" s="104">
        <f>'2017 as downloaded'!B62</f>
        <v>2017</v>
      </c>
      <c r="C53" s="104" t="str">
        <f>'2017 as downloaded'!C62</f>
        <v>T7 utility</v>
      </c>
      <c r="D53" s="104" t="str">
        <f>'2017 as downloaded'!D62</f>
        <v>Aggregated</v>
      </c>
      <c r="E53" s="104" t="str">
        <f>'2017 as downloaded'!E62</f>
        <v>Aggregated</v>
      </c>
      <c r="F53" s="104" t="str">
        <f>'2017 as downloaded'!F62</f>
        <v>DSL</v>
      </c>
      <c r="G53" s="104">
        <f>'2017 as downloaded'!G62</f>
        <v>1537.65021925617</v>
      </c>
      <c r="H53" s="104">
        <f>'2017 as downloaded'!H62</f>
        <v>31197.142552674199</v>
      </c>
    </row>
    <row r="54" spans="1:8">
      <c r="A54" s="104" t="str">
        <f>'2017 as downloaded'!A63</f>
        <v>Statewide</v>
      </c>
      <c r="B54" s="104">
        <f>'2017 as downloaded'!B63</f>
        <v>2017</v>
      </c>
      <c r="C54" s="104" t="str">
        <f>'2017 as downloaded'!C63</f>
        <v>T7IS</v>
      </c>
      <c r="D54" s="104" t="str">
        <f>'2017 as downloaded'!D63</f>
        <v>Aggregated</v>
      </c>
      <c r="E54" s="104" t="str">
        <f>'2017 as downloaded'!E63</f>
        <v>Aggregated</v>
      </c>
      <c r="F54" s="104" t="str">
        <f>'2017 as downloaded'!F63</f>
        <v>GAS</v>
      </c>
      <c r="G54" s="104">
        <f>'2017 as downloaded'!G63</f>
        <v>345.59102427215601</v>
      </c>
      <c r="H54" s="104">
        <f>'2017 as downloaded'!H63</f>
        <v>18325.300578023802</v>
      </c>
    </row>
    <row r="55" spans="1:8">
      <c r="A55" s="104" t="str">
        <f>'2017 as downloaded'!A64</f>
        <v>Statewide</v>
      </c>
      <c r="B55" s="104">
        <f>'2017 as downloaded'!B64</f>
        <v>2017</v>
      </c>
      <c r="C55" s="104" t="str">
        <f>'2017 as downloaded'!C64</f>
        <v>UBUS</v>
      </c>
      <c r="D55" s="104" t="str">
        <f>'2017 as downloaded'!D64</f>
        <v>Aggregated</v>
      </c>
      <c r="E55" s="104" t="str">
        <f>'2017 as downloaded'!E64</f>
        <v>Aggregated</v>
      </c>
      <c r="F55" s="104" t="str">
        <f>'2017 as downloaded'!F64</f>
        <v>GAS</v>
      </c>
      <c r="G55" s="104">
        <f>'2017 as downloaded'!G64</f>
        <v>2363.9405441837798</v>
      </c>
      <c r="H55" s="104">
        <f>'2017 as downloaded'!H64</f>
        <v>215960.722341296</v>
      </c>
    </row>
    <row r="56" spans="1:8">
      <c r="A56" s="104" t="str">
        <f>'2017 as downloaded'!A65</f>
        <v>Statewide</v>
      </c>
      <c r="B56" s="104">
        <f>'2017 as downloaded'!B65</f>
        <v>2017</v>
      </c>
      <c r="C56" s="104" t="str">
        <f>'2017 as downloaded'!C65</f>
        <v>UBUS</v>
      </c>
      <c r="D56" s="104" t="str">
        <f>'2017 as downloaded'!D65</f>
        <v>Aggregated</v>
      </c>
      <c r="E56" s="104" t="str">
        <f>'2017 as downloaded'!E65</f>
        <v>Aggregated</v>
      </c>
      <c r="F56" s="104" t="str">
        <f>'2017 as downloaded'!F65</f>
        <v>DSL</v>
      </c>
      <c r="G56" s="104">
        <f>'2017 as downloaded'!G65</f>
        <v>3346.5660572988299</v>
      </c>
      <c r="H56" s="104">
        <f>'2017 as downloaded'!H65</f>
        <v>340172.57941743598</v>
      </c>
    </row>
    <row r="57" spans="1:8">
      <c r="A57" s="104" t="str">
        <f>'2017 as downloaded'!A66</f>
        <v>Statewide</v>
      </c>
      <c r="B57" s="104">
        <f>'2017 as downloaded'!B66</f>
        <v>2017</v>
      </c>
      <c r="C57" s="104" t="str">
        <f>'2017 as downloaded'!C66</f>
        <v>UBUS</v>
      </c>
      <c r="D57" s="104" t="str">
        <f>'2017 as downloaded'!D66</f>
        <v>Aggregated</v>
      </c>
      <c r="E57" s="104" t="str">
        <f>'2017 as downloaded'!E66</f>
        <v>Aggregated</v>
      </c>
      <c r="F57" s="104" t="str">
        <f>'2017 as downloaded'!F66</f>
        <v>ELEC</v>
      </c>
      <c r="G57" s="104">
        <f>'2017 as downloaded'!G66</f>
        <v>37.075595596911</v>
      </c>
      <c r="H57" s="104">
        <f>'2017 as downloaded'!H66</f>
        <v>2765.27135730688</v>
      </c>
    </row>
    <row r="58" spans="1:8">
      <c r="A58" s="104" t="str">
        <f>'2017 as downloaded'!A67</f>
        <v>Statewide</v>
      </c>
      <c r="B58" s="104">
        <f>'2017 as downloaded'!B67</f>
        <v>2017</v>
      </c>
      <c r="C58" s="104" t="str">
        <f>'2017 as downloaded'!C67</f>
        <v>UBUS</v>
      </c>
      <c r="D58" s="104" t="str">
        <f>'2017 as downloaded'!D67</f>
        <v>Aggregated</v>
      </c>
      <c r="E58" s="104" t="str">
        <f>'2017 as downloaded'!E67</f>
        <v>Aggregated</v>
      </c>
      <c r="F58" s="104" t="str">
        <f>'2017 as downloaded'!F67</f>
        <v>NG</v>
      </c>
      <c r="G58" s="104">
        <f>'2017 as downloaded'!G67</f>
        <v>7771.6393723465899</v>
      </c>
      <c r="H58" s="104">
        <f>'2017 as downloaded'!H67</f>
        <v>844302.335762389</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7"/>
  <sheetViews>
    <sheetView topLeftCell="A52" workbookViewId="0">
      <selection activeCell="F80" sqref="F80"/>
    </sheetView>
  </sheetViews>
  <sheetFormatPr defaultRowHeight="15"/>
  <cols>
    <col min="1" max="2" width="9.140625" style="104"/>
    <col min="3" max="3" width="35.85546875" style="104" customWidth="1"/>
    <col min="4" max="7" width="9.140625" style="104"/>
    <col min="8" max="9" width="10" style="104" bestFit="1" customWidth="1"/>
    <col min="10" max="16384" width="9.140625" style="104"/>
  </cols>
  <sheetData>
    <row r="1" spans="1:66">
      <c r="A1" s="104" t="s">
        <v>727</v>
      </c>
      <c r="G1" s="104" t="s">
        <v>728</v>
      </c>
      <c r="H1" s="104">
        <f>SUM(H11:H13)</f>
        <v>572730220.06386173</v>
      </c>
    </row>
    <row r="2" spans="1:66">
      <c r="A2" s="104" t="s">
        <v>729</v>
      </c>
    </row>
    <row r="3" spans="1:66">
      <c r="A3" s="104" t="s">
        <v>730</v>
      </c>
    </row>
    <row r="4" spans="1:66">
      <c r="A4" s="104" t="s">
        <v>847</v>
      </c>
    </row>
    <row r="5" spans="1:66">
      <c r="A5" s="104" t="s">
        <v>731</v>
      </c>
    </row>
    <row r="6" spans="1:66">
      <c r="A6" s="104" t="s">
        <v>732</v>
      </c>
    </row>
    <row r="7" spans="1:66">
      <c r="A7" s="104" t="s">
        <v>733</v>
      </c>
    </row>
    <row r="9" spans="1:66">
      <c r="A9" s="104" t="s">
        <v>734</v>
      </c>
      <c r="B9" s="104" t="s">
        <v>735</v>
      </c>
      <c r="C9" s="104" t="s">
        <v>736</v>
      </c>
      <c r="D9" s="104" t="s">
        <v>737</v>
      </c>
      <c r="E9" s="104" t="s">
        <v>738</v>
      </c>
      <c r="F9" s="104" t="s">
        <v>739</v>
      </c>
      <c r="G9" s="104" t="s">
        <v>630</v>
      </c>
      <c r="H9" s="104" t="s">
        <v>740</v>
      </c>
      <c r="I9" s="104" t="s">
        <v>741</v>
      </c>
      <c r="J9" s="104" t="s">
        <v>742</v>
      </c>
      <c r="K9" s="104" t="s">
        <v>743</v>
      </c>
      <c r="L9" s="104" t="s">
        <v>744</v>
      </c>
      <c r="M9" s="104" t="s">
        <v>745</v>
      </c>
      <c r="N9" s="104" t="s">
        <v>746</v>
      </c>
      <c r="O9" s="104" t="s">
        <v>747</v>
      </c>
      <c r="P9" s="104" t="s">
        <v>748</v>
      </c>
      <c r="Q9" s="104" t="s">
        <v>749</v>
      </c>
      <c r="R9" s="104" t="s">
        <v>750</v>
      </c>
      <c r="S9" s="104" t="s">
        <v>751</v>
      </c>
      <c r="T9" s="104" t="s">
        <v>752</v>
      </c>
      <c r="U9" s="104" t="s">
        <v>753</v>
      </c>
      <c r="V9" s="104" t="s">
        <v>754</v>
      </c>
      <c r="W9" s="104" t="s">
        <v>755</v>
      </c>
      <c r="X9" s="104" t="s">
        <v>756</v>
      </c>
      <c r="Y9" s="104" t="s">
        <v>757</v>
      </c>
      <c r="Z9" s="104" t="s">
        <v>758</v>
      </c>
      <c r="AA9" s="104" t="s">
        <v>759</v>
      </c>
      <c r="AB9" s="104" t="s">
        <v>760</v>
      </c>
      <c r="AC9" s="104" t="s">
        <v>761</v>
      </c>
      <c r="AD9" s="104" t="s">
        <v>762</v>
      </c>
      <c r="AE9" s="104" t="s">
        <v>763</v>
      </c>
      <c r="AF9" s="104" t="s">
        <v>764</v>
      </c>
      <c r="AG9" s="104" t="s">
        <v>765</v>
      </c>
      <c r="AH9" s="104" t="s">
        <v>766</v>
      </c>
      <c r="AI9" s="104" t="s">
        <v>767</v>
      </c>
      <c r="AJ9" s="104" t="s">
        <v>768</v>
      </c>
      <c r="AK9" s="104" t="s">
        <v>769</v>
      </c>
      <c r="AL9" s="104" t="s">
        <v>770</v>
      </c>
      <c r="AM9" s="104" t="s">
        <v>771</v>
      </c>
      <c r="AN9" s="104" t="s">
        <v>772</v>
      </c>
      <c r="AO9" s="104" t="s">
        <v>773</v>
      </c>
      <c r="AP9" s="104" t="s">
        <v>774</v>
      </c>
      <c r="AQ9" s="104" t="s">
        <v>775</v>
      </c>
      <c r="AR9" s="104" t="s">
        <v>776</v>
      </c>
      <c r="AS9" s="104" t="s">
        <v>777</v>
      </c>
      <c r="AT9" s="104" t="s">
        <v>778</v>
      </c>
      <c r="AU9" s="104" t="s">
        <v>779</v>
      </c>
      <c r="AV9" s="104" t="s">
        <v>780</v>
      </c>
      <c r="AW9" s="104" t="s">
        <v>781</v>
      </c>
      <c r="AX9" s="104" t="s">
        <v>782</v>
      </c>
      <c r="AY9" s="104" t="s">
        <v>783</v>
      </c>
      <c r="AZ9" s="104" t="s">
        <v>784</v>
      </c>
      <c r="BA9" s="104" t="s">
        <v>785</v>
      </c>
      <c r="BB9" s="104" t="s">
        <v>786</v>
      </c>
      <c r="BC9" s="104" t="s">
        <v>787</v>
      </c>
      <c r="BD9" s="104" t="s">
        <v>788</v>
      </c>
      <c r="BE9" s="104" t="s">
        <v>789</v>
      </c>
      <c r="BF9" s="104" t="s">
        <v>790</v>
      </c>
      <c r="BG9" s="104" t="s">
        <v>791</v>
      </c>
      <c r="BH9" s="104" t="s">
        <v>792</v>
      </c>
      <c r="BI9" s="104" t="s">
        <v>793</v>
      </c>
      <c r="BJ9" s="104" t="s">
        <v>794</v>
      </c>
      <c r="BK9" s="104" t="s">
        <v>795</v>
      </c>
      <c r="BL9" s="104" t="s">
        <v>796</v>
      </c>
      <c r="BM9" s="104" t="s">
        <v>797</v>
      </c>
      <c r="BN9" s="104" t="s">
        <v>798</v>
      </c>
    </row>
    <row r="10" spans="1:66">
      <c r="A10" s="104" t="s">
        <v>799</v>
      </c>
      <c r="B10" s="104">
        <v>2017</v>
      </c>
      <c r="C10" s="104" t="s">
        <v>800</v>
      </c>
      <c r="D10" s="104" t="s">
        <v>801</v>
      </c>
      <c r="E10" s="104" t="s">
        <v>801</v>
      </c>
      <c r="F10" s="104" t="s">
        <v>802</v>
      </c>
      <c r="G10" s="104">
        <v>8513.3723083616205</v>
      </c>
      <c r="H10" s="104">
        <v>474367.07844138</v>
      </c>
      <c r="I10" s="104">
        <v>71512.327390237697</v>
      </c>
      <c r="J10" s="104">
        <v>0.26418761257852802</v>
      </c>
      <c r="K10" s="104">
        <v>2.6230283967828998E-3</v>
      </c>
      <c r="L10" s="104">
        <v>0</v>
      </c>
      <c r="M10" s="104">
        <v>0.26681064097531099</v>
      </c>
      <c r="N10" s="104">
        <v>0</v>
      </c>
      <c r="O10" s="104">
        <v>0</v>
      </c>
      <c r="P10" s="104">
        <v>0</v>
      </c>
      <c r="Q10" s="104">
        <v>0</v>
      </c>
      <c r="R10" s="104">
        <v>0.26681064097531099</v>
      </c>
      <c r="S10" s="104">
        <v>0.30075748661912799</v>
      </c>
      <c r="T10" s="104">
        <v>2.9861181614354998E-3</v>
      </c>
      <c r="U10" s="104">
        <v>0</v>
      </c>
      <c r="V10" s="104">
        <v>0.303743604780563</v>
      </c>
      <c r="W10" s="104">
        <v>0</v>
      </c>
      <c r="X10" s="104">
        <v>0</v>
      </c>
      <c r="Y10" s="104">
        <v>0</v>
      </c>
      <c r="Z10" s="104">
        <v>0</v>
      </c>
      <c r="AA10" s="104">
        <v>0.303743604780563</v>
      </c>
      <c r="AB10" s="104">
        <v>0.69624783241466304</v>
      </c>
      <c r="AC10" s="104">
        <v>2.5042678294017101E-2</v>
      </c>
      <c r="AD10" s="104">
        <v>0</v>
      </c>
      <c r="AE10" s="104">
        <v>0.72129051070868</v>
      </c>
      <c r="AF10" s="104">
        <v>3.0417976970465999</v>
      </c>
      <c r="AG10" s="104">
        <v>7.00810239265348E-2</v>
      </c>
      <c r="AH10" s="104">
        <v>7.2068946468799799E-2</v>
      </c>
      <c r="AI10" s="104">
        <v>3.1839476674419398</v>
      </c>
      <c r="AJ10" s="104">
        <v>596.53245819162896</v>
      </c>
      <c r="AK10" s="104">
        <v>6.2390762384493099</v>
      </c>
      <c r="AL10" s="104">
        <v>0</v>
      </c>
      <c r="AM10" s="104">
        <v>602.77153443007899</v>
      </c>
      <c r="AN10" s="104">
        <v>1.2270830353349299E-2</v>
      </c>
      <c r="AO10" s="104">
        <v>1.21832875337308E-4</v>
      </c>
      <c r="AP10" s="104">
        <v>0</v>
      </c>
      <c r="AQ10" s="104">
        <v>1.2392663228686601E-2</v>
      </c>
      <c r="AR10" s="104">
        <v>0.11984992741631501</v>
      </c>
      <c r="AS10" s="104">
        <v>8.0284609050057304E-4</v>
      </c>
      <c r="AT10" s="104">
        <v>0</v>
      </c>
      <c r="AU10" s="104">
        <v>0.120652773506815</v>
      </c>
      <c r="AV10" s="104">
        <v>6.2748023531530696E-3</v>
      </c>
      <c r="AW10" s="104">
        <v>6.8154811559164294E-2</v>
      </c>
      <c r="AX10" s="104">
        <v>0.195082387419133</v>
      </c>
      <c r="AY10" s="104">
        <v>0.114665272608567</v>
      </c>
      <c r="AZ10" s="104">
        <v>7.6811532401010595E-4</v>
      </c>
      <c r="BA10" s="104">
        <v>0</v>
      </c>
      <c r="BB10" s="104">
        <v>0.115433387932577</v>
      </c>
      <c r="BC10" s="104">
        <v>1.56870058828826E-3</v>
      </c>
      <c r="BD10" s="104">
        <v>2.9209204953927499E-2</v>
      </c>
      <c r="BE10" s="104">
        <v>0.146211293474793</v>
      </c>
      <c r="BF10" s="104">
        <v>5.6357428770075699E-3</v>
      </c>
      <c r="BG10" s="104">
        <v>5.8943698682448798E-5</v>
      </c>
      <c r="BH10" s="104">
        <v>0</v>
      </c>
      <c r="BI10" s="104">
        <v>5.69468657569002E-3</v>
      </c>
      <c r="BJ10" s="104">
        <v>9.3766595224129001E-2</v>
      </c>
      <c r="BK10" s="104">
        <v>9.8069590043200691E-4</v>
      </c>
      <c r="BL10" s="104">
        <v>0</v>
      </c>
      <c r="BM10" s="104">
        <v>9.4747291124561095E-2</v>
      </c>
      <c r="BN10" s="104">
        <v>53.720825811771803</v>
      </c>
    </row>
    <row r="11" spans="1:66">
      <c r="A11" s="104" t="s">
        <v>799</v>
      </c>
      <c r="B11" s="104">
        <v>2017</v>
      </c>
      <c r="C11" s="104" t="s">
        <v>803</v>
      </c>
      <c r="D11" s="104" t="s">
        <v>801</v>
      </c>
      <c r="E11" s="104" t="s">
        <v>801</v>
      </c>
      <c r="F11" s="104" t="s">
        <v>804</v>
      </c>
      <c r="G11" s="104">
        <v>14110402.032072701</v>
      </c>
      <c r="H11" s="104">
        <v>562962050.63573802</v>
      </c>
      <c r="I11" s="104">
        <v>66071690.255330399</v>
      </c>
      <c r="J11" s="104">
        <v>16.6415942034205</v>
      </c>
      <c r="K11" s="104">
        <v>0</v>
      </c>
      <c r="L11" s="104">
        <v>29.697719976343599</v>
      </c>
      <c r="M11" s="104">
        <v>46.339314179764202</v>
      </c>
      <c r="N11" s="104">
        <v>6.35616960364825</v>
      </c>
      <c r="O11" s="104">
        <v>11.6307719947183</v>
      </c>
      <c r="P11" s="104">
        <v>22.557211142492001</v>
      </c>
      <c r="Q11" s="104">
        <v>5.1219775591482097</v>
      </c>
      <c r="R11" s="104">
        <v>92.0054444797711</v>
      </c>
      <c r="S11" s="104">
        <v>23.760365390924999</v>
      </c>
      <c r="T11" s="104">
        <v>0</v>
      </c>
      <c r="U11" s="104">
        <v>32.510529857134102</v>
      </c>
      <c r="V11" s="104">
        <v>56.270895248059198</v>
      </c>
      <c r="W11" s="104">
        <v>6.35616960364825</v>
      </c>
      <c r="X11" s="104">
        <v>11.6307719947136</v>
      </c>
      <c r="Y11" s="104">
        <v>22.5572111424827</v>
      </c>
      <c r="Z11" s="104">
        <v>5.1219775591482097</v>
      </c>
      <c r="AA11" s="104">
        <v>101.93702554805201</v>
      </c>
      <c r="AB11" s="104">
        <v>724.82219244345799</v>
      </c>
      <c r="AC11" s="104">
        <v>0</v>
      </c>
      <c r="AD11" s="104">
        <v>192.51798597031001</v>
      </c>
      <c r="AE11" s="104">
        <v>917.34017841376794</v>
      </c>
      <c r="AF11" s="104">
        <v>55.511835138580501</v>
      </c>
      <c r="AG11" s="104">
        <v>0</v>
      </c>
      <c r="AH11" s="104">
        <v>20.616989751303901</v>
      </c>
      <c r="AI11" s="104">
        <v>76.128824889884498</v>
      </c>
      <c r="AJ11" s="104">
        <v>189396.49753435099</v>
      </c>
      <c r="AK11" s="104">
        <v>0</v>
      </c>
      <c r="AL11" s="104">
        <v>4581.9592532873103</v>
      </c>
      <c r="AM11" s="104">
        <v>193978.45678763901</v>
      </c>
      <c r="AN11" s="104">
        <v>3.7464904274925299</v>
      </c>
      <c r="AO11" s="104">
        <v>0</v>
      </c>
      <c r="AP11" s="104">
        <v>5.9761363621651498</v>
      </c>
      <c r="AQ11" s="104">
        <v>9.7226267896576797</v>
      </c>
      <c r="AR11" s="104">
        <v>1.07027597544104</v>
      </c>
      <c r="AS11" s="104">
        <v>0</v>
      </c>
      <c r="AT11" s="104">
        <v>0.16153848962838199</v>
      </c>
      <c r="AU11" s="104">
        <v>1.2318144650694201</v>
      </c>
      <c r="AV11" s="104">
        <v>4.9644754882956903</v>
      </c>
      <c r="AW11" s="104">
        <v>22.805559274358298</v>
      </c>
      <c r="AX11" s="104">
        <v>29.001849227723401</v>
      </c>
      <c r="AY11" s="104">
        <v>0.98456206997097795</v>
      </c>
      <c r="AZ11" s="104">
        <v>0</v>
      </c>
      <c r="BA11" s="104">
        <v>0.148731876487047</v>
      </c>
      <c r="BB11" s="104">
        <v>1.1332939464580201</v>
      </c>
      <c r="BC11" s="104">
        <v>1.2411188720739199</v>
      </c>
      <c r="BD11" s="104">
        <v>9.7738111175821505</v>
      </c>
      <c r="BE11" s="104">
        <v>12.1482239361141</v>
      </c>
      <c r="BF11" s="104">
        <v>1.8742318785010501</v>
      </c>
      <c r="BG11" s="104">
        <v>0</v>
      </c>
      <c r="BH11" s="104">
        <v>4.5342201203833601E-2</v>
      </c>
      <c r="BI11" s="104">
        <v>1.9195740797048899</v>
      </c>
      <c r="BJ11" s="104">
        <v>4.8238070899300398</v>
      </c>
      <c r="BK11" s="104">
        <v>0</v>
      </c>
      <c r="BL11" s="104">
        <v>2.3244179601512198</v>
      </c>
      <c r="BM11" s="104">
        <v>7.1482250500812698</v>
      </c>
      <c r="BN11" s="104">
        <v>20475.047349238499</v>
      </c>
    </row>
    <row r="12" spans="1:66">
      <c r="A12" s="104" t="s">
        <v>799</v>
      </c>
      <c r="B12" s="104">
        <v>2017</v>
      </c>
      <c r="C12" s="104" t="s">
        <v>803</v>
      </c>
      <c r="D12" s="104" t="s">
        <v>801</v>
      </c>
      <c r="E12" s="104" t="s">
        <v>801</v>
      </c>
      <c r="F12" s="104" t="s">
        <v>802</v>
      </c>
      <c r="G12" s="104">
        <v>112947.61668435601</v>
      </c>
      <c r="H12" s="104">
        <v>4528327.7112874603</v>
      </c>
      <c r="I12" s="104">
        <v>524652.13805220404</v>
      </c>
      <c r="J12" s="104">
        <v>0.16121851918351701</v>
      </c>
      <c r="K12" s="104">
        <v>0</v>
      </c>
      <c r="L12" s="104">
        <v>0</v>
      </c>
      <c r="M12" s="104">
        <v>0.16121851918351701</v>
      </c>
      <c r="N12" s="104">
        <v>0</v>
      </c>
      <c r="O12" s="104">
        <v>0</v>
      </c>
      <c r="P12" s="104">
        <v>0</v>
      </c>
      <c r="Q12" s="104">
        <v>0</v>
      </c>
      <c r="R12" s="104">
        <v>0.16121851918351701</v>
      </c>
      <c r="S12" s="104">
        <v>0.183536565555006</v>
      </c>
      <c r="T12" s="104">
        <v>0</v>
      </c>
      <c r="U12" s="104">
        <v>0</v>
      </c>
      <c r="V12" s="104">
        <v>0.183536565555006</v>
      </c>
      <c r="W12" s="104">
        <v>0</v>
      </c>
      <c r="X12" s="104">
        <v>0</v>
      </c>
      <c r="Y12" s="104">
        <v>0</v>
      </c>
      <c r="Z12" s="104">
        <v>0</v>
      </c>
      <c r="AA12" s="104">
        <v>0.183536565555006</v>
      </c>
      <c r="AB12" s="104">
        <v>1.70078827121051</v>
      </c>
      <c r="AC12" s="104">
        <v>0</v>
      </c>
      <c r="AD12" s="104">
        <v>0</v>
      </c>
      <c r="AE12" s="104">
        <v>1.70078827121051</v>
      </c>
      <c r="AF12" s="104">
        <v>1.1367094486642799</v>
      </c>
      <c r="AG12" s="104">
        <v>0</v>
      </c>
      <c r="AH12" s="104">
        <v>0</v>
      </c>
      <c r="AI12" s="104">
        <v>1.1367094486642799</v>
      </c>
      <c r="AJ12" s="104">
        <v>1187.00666019448</v>
      </c>
      <c r="AK12" s="104">
        <v>0</v>
      </c>
      <c r="AL12" s="104">
        <v>0</v>
      </c>
      <c r="AM12" s="104">
        <v>1187.00666019448</v>
      </c>
      <c r="AN12" s="104">
        <v>7.4882920581808201E-3</v>
      </c>
      <c r="AO12" s="104">
        <v>0</v>
      </c>
      <c r="AP12" s="104">
        <v>0</v>
      </c>
      <c r="AQ12" s="104">
        <v>7.4882920581808201E-3</v>
      </c>
      <c r="AR12" s="104">
        <v>9.5718561317678502E-2</v>
      </c>
      <c r="AS12" s="104">
        <v>0</v>
      </c>
      <c r="AT12" s="104">
        <v>0</v>
      </c>
      <c r="AU12" s="104">
        <v>9.5718561317678502E-2</v>
      </c>
      <c r="AV12" s="104">
        <v>3.9933014845796103E-2</v>
      </c>
      <c r="AW12" s="104">
        <v>0.18344228694787601</v>
      </c>
      <c r="AX12" s="104">
        <v>0.31909386311135002</v>
      </c>
      <c r="AY12" s="104">
        <v>9.1577818725464999E-2</v>
      </c>
      <c r="AZ12" s="104">
        <v>0</v>
      </c>
      <c r="BA12" s="104">
        <v>0</v>
      </c>
      <c r="BB12" s="104">
        <v>9.1577818725464999E-2</v>
      </c>
      <c r="BC12" s="104">
        <v>9.9832537114490309E-3</v>
      </c>
      <c r="BD12" s="104">
        <v>7.8618122977661103E-2</v>
      </c>
      <c r="BE12" s="104">
        <v>0.180179195414575</v>
      </c>
      <c r="BF12" s="104">
        <v>1.1221481682574501E-2</v>
      </c>
      <c r="BG12" s="104">
        <v>0</v>
      </c>
      <c r="BH12" s="104">
        <v>0</v>
      </c>
      <c r="BI12" s="104">
        <v>1.1221481682574501E-2</v>
      </c>
      <c r="BJ12" s="104">
        <v>0.186580916941567</v>
      </c>
      <c r="BK12" s="104">
        <v>0</v>
      </c>
      <c r="BL12" s="104">
        <v>0</v>
      </c>
      <c r="BM12" s="104">
        <v>0.186580916941567</v>
      </c>
      <c r="BN12" s="104">
        <v>105.789630709772</v>
      </c>
    </row>
    <row r="13" spans="1:66">
      <c r="A13" s="104" t="s">
        <v>799</v>
      </c>
      <c r="B13" s="104">
        <v>2017</v>
      </c>
      <c r="C13" s="104" t="s">
        <v>803</v>
      </c>
      <c r="D13" s="104" t="s">
        <v>801</v>
      </c>
      <c r="E13" s="104" t="s">
        <v>801</v>
      </c>
      <c r="F13" s="104" t="s">
        <v>805</v>
      </c>
      <c r="G13" s="104">
        <v>141256.07486022299</v>
      </c>
      <c r="H13" s="104">
        <v>5239841.7168361899</v>
      </c>
      <c r="I13" s="104">
        <v>715456.64195019705</v>
      </c>
      <c r="J13" s="104">
        <v>0</v>
      </c>
      <c r="K13" s="104">
        <v>0</v>
      </c>
      <c r="L13" s="104">
        <v>0</v>
      </c>
      <c r="M13" s="104">
        <v>0</v>
      </c>
      <c r="N13" s="104">
        <v>3.15576079553738E-3</v>
      </c>
      <c r="O13" s="104">
        <v>3.85496988059616E-3</v>
      </c>
      <c r="P13" s="104">
        <v>0</v>
      </c>
      <c r="Q13" s="104">
        <v>1.03413910705842E-3</v>
      </c>
      <c r="R13" s="104">
        <v>8.0448697831919692E-3</v>
      </c>
      <c r="S13" s="104">
        <v>0</v>
      </c>
      <c r="T13" s="104">
        <v>0</v>
      </c>
      <c r="U13" s="104">
        <v>0</v>
      </c>
      <c r="V13" s="104">
        <v>0</v>
      </c>
      <c r="W13" s="104">
        <v>3.15576079553738E-3</v>
      </c>
      <c r="X13" s="104">
        <v>3.8549698805945801E-3</v>
      </c>
      <c r="Y13" s="104">
        <v>0</v>
      </c>
      <c r="Z13" s="104">
        <v>1.03413910705842E-3</v>
      </c>
      <c r="AA13" s="104">
        <v>8.0448697831903802E-3</v>
      </c>
      <c r="AB13" s="104">
        <v>0</v>
      </c>
      <c r="AC13" s="104">
        <v>0</v>
      </c>
      <c r="AD13" s="104">
        <v>0</v>
      </c>
      <c r="AE13" s="104">
        <v>0</v>
      </c>
      <c r="AF13" s="104">
        <v>0</v>
      </c>
      <c r="AG13" s="104">
        <v>0</v>
      </c>
      <c r="AH13" s="104">
        <v>0</v>
      </c>
      <c r="AI13" s="104">
        <v>0</v>
      </c>
      <c r="AJ13" s="104">
        <v>0</v>
      </c>
      <c r="AK13" s="104">
        <v>0</v>
      </c>
      <c r="AL13" s="104">
        <v>0</v>
      </c>
      <c r="AM13" s="104">
        <v>0</v>
      </c>
      <c r="AN13" s="104">
        <v>0</v>
      </c>
      <c r="AO13" s="104">
        <v>0</v>
      </c>
      <c r="AP13" s="104">
        <v>0</v>
      </c>
      <c r="AQ13" s="104">
        <v>0</v>
      </c>
      <c r="AR13" s="104">
        <v>0</v>
      </c>
      <c r="AS13" s="104">
        <v>0</v>
      </c>
      <c r="AT13" s="104">
        <v>0</v>
      </c>
      <c r="AU13" s="104">
        <v>0</v>
      </c>
      <c r="AV13" s="104">
        <v>4.6207494335376E-2</v>
      </c>
      <c r="AW13" s="104">
        <v>0.21226567710313299</v>
      </c>
      <c r="AX13" s="104">
        <v>0.25847317143850901</v>
      </c>
      <c r="AY13" s="104">
        <v>0</v>
      </c>
      <c r="AZ13" s="104">
        <v>0</v>
      </c>
      <c r="BA13" s="104">
        <v>0</v>
      </c>
      <c r="BB13" s="104">
        <v>0</v>
      </c>
      <c r="BC13" s="104">
        <v>1.1551873583844E-2</v>
      </c>
      <c r="BD13" s="104">
        <v>9.0971004472771497E-2</v>
      </c>
      <c r="BE13" s="104">
        <v>0.102522878056615</v>
      </c>
      <c r="BF13" s="104">
        <v>0</v>
      </c>
      <c r="BG13" s="104">
        <v>0</v>
      </c>
      <c r="BH13" s="104">
        <v>0</v>
      </c>
      <c r="BI13" s="104">
        <v>0</v>
      </c>
      <c r="BJ13" s="104">
        <v>0</v>
      </c>
      <c r="BK13" s="104">
        <v>0</v>
      </c>
      <c r="BL13" s="104">
        <v>0</v>
      </c>
      <c r="BM13" s="104">
        <v>0</v>
      </c>
      <c r="BN13" s="104">
        <v>0</v>
      </c>
    </row>
    <row r="14" spans="1:66">
      <c r="A14" s="104" t="s">
        <v>799</v>
      </c>
      <c r="B14" s="104">
        <v>2017</v>
      </c>
      <c r="C14" s="104" t="s">
        <v>806</v>
      </c>
      <c r="D14" s="104" t="s">
        <v>801</v>
      </c>
      <c r="E14" s="104" t="s">
        <v>801</v>
      </c>
      <c r="F14" s="104" t="s">
        <v>804</v>
      </c>
      <c r="G14" s="104">
        <v>1588033.1344272201</v>
      </c>
      <c r="H14" s="104">
        <v>57737620.312547199</v>
      </c>
      <c r="I14" s="104">
        <v>7140118.0101060197</v>
      </c>
      <c r="J14" s="104">
        <v>4.74824697571204</v>
      </c>
      <c r="K14" s="104">
        <v>0</v>
      </c>
      <c r="L14" s="104">
        <v>5.42817263724731</v>
      </c>
      <c r="M14" s="104">
        <v>10.1764196129593</v>
      </c>
      <c r="N14" s="104">
        <v>1.7510323374724801</v>
      </c>
      <c r="O14" s="104">
        <v>2.7304653153095799</v>
      </c>
      <c r="P14" s="104">
        <v>9.7044397577533097</v>
      </c>
      <c r="Q14" s="104">
        <v>1.25681510360103</v>
      </c>
      <c r="R14" s="104">
        <v>25.619172127095698</v>
      </c>
      <c r="S14" s="104">
        <v>6.6483616997089001</v>
      </c>
      <c r="T14" s="104">
        <v>0</v>
      </c>
      <c r="U14" s="104">
        <v>5.9419187248399297</v>
      </c>
      <c r="V14" s="104">
        <v>12.5902804245488</v>
      </c>
      <c r="W14" s="104">
        <v>1.7510323374724801</v>
      </c>
      <c r="X14" s="104">
        <v>2.7304653153084502</v>
      </c>
      <c r="Y14" s="104">
        <v>9.7044397577493093</v>
      </c>
      <c r="Z14" s="104">
        <v>1.25681510360103</v>
      </c>
      <c r="AA14" s="104">
        <v>28.033032938680101</v>
      </c>
      <c r="AB14" s="104">
        <v>164.94934840724</v>
      </c>
      <c r="AC14" s="104">
        <v>0</v>
      </c>
      <c r="AD14" s="104">
        <v>24.053652914920399</v>
      </c>
      <c r="AE14" s="104">
        <v>189.003001322161</v>
      </c>
      <c r="AF14" s="104">
        <v>16.104885413084901</v>
      </c>
      <c r="AG14" s="104">
        <v>0</v>
      </c>
      <c r="AH14" s="104">
        <v>3.3946370111121702</v>
      </c>
      <c r="AI14" s="104">
        <v>19.499522424197099</v>
      </c>
      <c r="AJ14" s="104">
        <v>22654.124235614901</v>
      </c>
      <c r="AK14" s="104">
        <v>0</v>
      </c>
      <c r="AL14" s="104">
        <v>587.35636450446395</v>
      </c>
      <c r="AM14" s="104">
        <v>23241.480600119401</v>
      </c>
      <c r="AN14" s="104">
        <v>0.95934145028235296</v>
      </c>
      <c r="AO14" s="104">
        <v>0</v>
      </c>
      <c r="AP14" s="104">
        <v>0.99078778972537296</v>
      </c>
      <c r="AQ14" s="104">
        <v>1.9501292400077199</v>
      </c>
      <c r="AR14" s="104">
        <v>0.210126885479925</v>
      </c>
      <c r="AS14" s="104">
        <v>0</v>
      </c>
      <c r="AT14" s="104">
        <v>2.9992620434434299E-2</v>
      </c>
      <c r="AU14" s="104">
        <v>0.24011950591435999</v>
      </c>
      <c r="AV14" s="104">
        <v>0.50915865549102801</v>
      </c>
      <c r="AW14" s="104">
        <v>2.3389475736619101</v>
      </c>
      <c r="AX14" s="104">
        <v>3.0882257350672999</v>
      </c>
      <c r="AY14" s="104">
        <v>0.193463358900376</v>
      </c>
      <c r="AZ14" s="104">
        <v>0</v>
      </c>
      <c r="BA14" s="104">
        <v>2.7628876961906301E-2</v>
      </c>
      <c r="BB14" s="104">
        <v>0.22109223586228199</v>
      </c>
      <c r="BC14" s="104">
        <v>0.127289663872757</v>
      </c>
      <c r="BD14" s="104">
        <v>1.0024061029979601</v>
      </c>
      <c r="BE14" s="104">
        <v>1.3507880027329999</v>
      </c>
      <c r="BF14" s="104">
        <v>0.22418092401213399</v>
      </c>
      <c r="BG14" s="104">
        <v>0</v>
      </c>
      <c r="BH14" s="104">
        <v>5.81236737070646E-3</v>
      </c>
      <c r="BI14" s="104">
        <v>0.22999329138284</v>
      </c>
      <c r="BJ14" s="104">
        <v>1.03038695649426</v>
      </c>
      <c r="BK14" s="104">
        <v>0</v>
      </c>
      <c r="BL14" s="104">
        <v>0.295954676350761</v>
      </c>
      <c r="BM14" s="104">
        <v>1.3263416328450199</v>
      </c>
      <c r="BN14" s="104">
        <v>2453.21271049609</v>
      </c>
    </row>
    <row r="15" spans="1:66">
      <c r="A15" s="104" t="s">
        <v>799</v>
      </c>
      <c r="B15" s="104">
        <v>2017</v>
      </c>
      <c r="C15" s="104" t="s">
        <v>806</v>
      </c>
      <c r="D15" s="104" t="s">
        <v>801</v>
      </c>
      <c r="E15" s="104" t="s">
        <v>801</v>
      </c>
      <c r="F15" s="104" t="s">
        <v>802</v>
      </c>
      <c r="G15" s="104">
        <v>2110.5161424200601</v>
      </c>
      <c r="H15" s="104">
        <v>42663.901879760102</v>
      </c>
      <c r="I15" s="104">
        <v>7404.4777941810999</v>
      </c>
      <c r="J15" s="104">
        <v>1.12542914254071E-2</v>
      </c>
      <c r="K15" s="104">
        <v>0</v>
      </c>
      <c r="L15" s="104">
        <v>0</v>
      </c>
      <c r="M15" s="104">
        <v>1.12542914254071E-2</v>
      </c>
      <c r="N15" s="104">
        <v>0</v>
      </c>
      <c r="O15" s="104">
        <v>0</v>
      </c>
      <c r="P15" s="104">
        <v>0</v>
      </c>
      <c r="Q15" s="104">
        <v>0</v>
      </c>
      <c r="R15" s="104">
        <v>1.12542914254071E-2</v>
      </c>
      <c r="S15" s="104">
        <v>1.2812262551692899E-2</v>
      </c>
      <c r="T15" s="104">
        <v>0</v>
      </c>
      <c r="U15" s="104">
        <v>0</v>
      </c>
      <c r="V15" s="104">
        <v>1.2812262551692899E-2</v>
      </c>
      <c r="W15" s="104">
        <v>0</v>
      </c>
      <c r="X15" s="104">
        <v>0</v>
      </c>
      <c r="Y15" s="104">
        <v>0</v>
      </c>
      <c r="Z15" s="104">
        <v>0</v>
      </c>
      <c r="AA15" s="104">
        <v>1.2812262551692899E-2</v>
      </c>
      <c r="AB15" s="104">
        <v>6.7917820774331006E-2</v>
      </c>
      <c r="AC15" s="104">
        <v>0</v>
      </c>
      <c r="AD15" s="104">
        <v>0</v>
      </c>
      <c r="AE15" s="104">
        <v>6.7917820774331006E-2</v>
      </c>
      <c r="AF15" s="104">
        <v>6.5687482713488995E-2</v>
      </c>
      <c r="AG15" s="104">
        <v>0</v>
      </c>
      <c r="AH15" s="104">
        <v>0</v>
      </c>
      <c r="AI15" s="104">
        <v>6.5687482713488995E-2</v>
      </c>
      <c r="AJ15" s="104">
        <v>21.4412439655454</v>
      </c>
      <c r="AK15" s="104">
        <v>0</v>
      </c>
      <c r="AL15" s="104">
        <v>0</v>
      </c>
      <c r="AM15" s="104">
        <v>21.4412439655454</v>
      </c>
      <c r="AN15" s="104">
        <v>5.2274032492133598E-4</v>
      </c>
      <c r="AO15" s="104">
        <v>0</v>
      </c>
      <c r="AP15" s="104">
        <v>0</v>
      </c>
      <c r="AQ15" s="104">
        <v>5.2274032492133598E-4</v>
      </c>
      <c r="AR15" s="104">
        <v>8.7011565045098001E-3</v>
      </c>
      <c r="AS15" s="104">
        <v>0</v>
      </c>
      <c r="AT15" s="104">
        <v>0</v>
      </c>
      <c r="AU15" s="104">
        <v>8.7011565045098001E-3</v>
      </c>
      <c r="AV15" s="104">
        <v>3.7623121288182202E-4</v>
      </c>
      <c r="AW15" s="104">
        <v>1.7283121341758699E-3</v>
      </c>
      <c r="AX15" s="104">
        <v>1.0805699851567501E-2</v>
      </c>
      <c r="AY15" s="104">
        <v>8.3247483257432899E-3</v>
      </c>
      <c r="AZ15" s="104">
        <v>0</v>
      </c>
      <c r="BA15" s="104">
        <v>0</v>
      </c>
      <c r="BB15" s="104">
        <v>8.3247483257432899E-3</v>
      </c>
      <c r="BC15" s="104">
        <v>9.4057803220455599E-5</v>
      </c>
      <c r="BD15" s="104">
        <v>7.4070520036108799E-4</v>
      </c>
      <c r="BE15" s="104">
        <v>9.1595113293248299E-3</v>
      </c>
      <c r="BF15" s="104">
        <v>2.02696863024812E-4</v>
      </c>
      <c r="BG15" s="104">
        <v>0</v>
      </c>
      <c r="BH15" s="104">
        <v>0</v>
      </c>
      <c r="BI15" s="104">
        <v>2.02696863024812E-4</v>
      </c>
      <c r="BJ15" s="104">
        <v>3.3702649644812102E-3</v>
      </c>
      <c r="BK15" s="104">
        <v>0</v>
      </c>
      <c r="BL15" s="104">
        <v>0</v>
      </c>
      <c r="BM15" s="104">
        <v>3.3702649644812102E-3</v>
      </c>
      <c r="BN15" s="104">
        <v>1.9109086386267999</v>
      </c>
    </row>
    <row r="16" spans="1:66">
      <c r="A16" s="104" t="s">
        <v>799</v>
      </c>
      <c r="B16" s="104">
        <v>2017</v>
      </c>
      <c r="C16" s="104" t="s">
        <v>806</v>
      </c>
      <c r="D16" s="104" t="s">
        <v>801</v>
      </c>
      <c r="E16" s="104" t="s">
        <v>801</v>
      </c>
      <c r="F16" s="104" t="s">
        <v>805</v>
      </c>
      <c r="G16" s="104">
        <v>2597.21058216337</v>
      </c>
      <c r="H16" s="104">
        <v>83553.118403652596</v>
      </c>
      <c r="I16" s="104">
        <v>12521.2281908816</v>
      </c>
      <c r="J16" s="104">
        <v>0</v>
      </c>
      <c r="K16" s="104">
        <v>0</v>
      </c>
      <c r="L16" s="104">
        <v>0</v>
      </c>
      <c r="M16" s="104">
        <v>0</v>
      </c>
      <c r="N16" s="104">
        <v>5.8170271729932101E-5</v>
      </c>
      <c r="O16" s="104">
        <v>6.7465943725602201E-5</v>
      </c>
      <c r="P16" s="104">
        <v>0</v>
      </c>
      <c r="Q16" s="104">
        <v>1.8719110147907202E-5</v>
      </c>
      <c r="R16" s="104">
        <v>1.44355325603441E-4</v>
      </c>
      <c r="S16" s="104">
        <v>0</v>
      </c>
      <c r="T16" s="104">
        <v>0</v>
      </c>
      <c r="U16" s="104">
        <v>0</v>
      </c>
      <c r="V16" s="104">
        <v>0</v>
      </c>
      <c r="W16" s="104">
        <v>5.8170271729932101E-5</v>
      </c>
      <c r="X16" s="104">
        <v>6.7465943725574499E-5</v>
      </c>
      <c r="Y16" s="104">
        <v>0</v>
      </c>
      <c r="Z16" s="104">
        <v>1.8719110147907202E-5</v>
      </c>
      <c r="AA16" s="104">
        <v>1.44355325603413E-4</v>
      </c>
      <c r="AB16" s="104">
        <v>0</v>
      </c>
      <c r="AC16" s="104">
        <v>0</v>
      </c>
      <c r="AD16" s="104">
        <v>0</v>
      </c>
      <c r="AE16" s="104">
        <v>0</v>
      </c>
      <c r="AF16" s="104">
        <v>0</v>
      </c>
      <c r="AG16" s="104">
        <v>0</v>
      </c>
      <c r="AH16" s="104">
        <v>0</v>
      </c>
      <c r="AI16" s="104">
        <v>0</v>
      </c>
      <c r="AJ16" s="104">
        <v>0</v>
      </c>
      <c r="AK16" s="104">
        <v>0</v>
      </c>
      <c r="AL16" s="104">
        <v>0</v>
      </c>
      <c r="AM16" s="104">
        <v>0</v>
      </c>
      <c r="AN16" s="104">
        <v>0</v>
      </c>
      <c r="AO16" s="104">
        <v>0</v>
      </c>
      <c r="AP16" s="104">
        <v>0</v>
      </c>
      <c r="AQ16" s="104">
        <v>0</v>
      </c>
      <c r="AR16" s="104">
        <v>0</v>
      </c>
      <c r="AS16" s="104">
        <v>0</v>
      </c>
      <c r="AT16" s="104">
        <v>0</v>
      </c>
      <c r="AU16" s="104">
        <v>0</v>
      </c>
      <c r="AV16" s="104">
        <v>7.3681237983480705E-4</v>
      </c>
      <c r="AW16" s="104">
        <v>3.3847318698661398E-3</v>
      </c>
      <c r="AX16" s="104">
        <v>4.1215442497009496E-3</v>
      </c>
      <c r="AY16" s="104">
        <v>0</v>
      </c>
      <c r="AZ16" s="104">
        <v>0</v>
      </c>
      <c r="BA16" s="104">
        <v>0</v>
      </c>
      <c r="BB16" s="104">
        <v>0</v>
      </c>
      <c r="BC16" s="104">
        <v>1.84203094958701E-4</v>
      </c>
      <c r="BD16" s="104">
        <v>1.4505993727997699E-3</v>
      </c>
      <c r="BE16" s="104">
        <v>1.6348024677584701E-3</v>
      </c>
      <c r="BF16" s="104">
        <v>0</v>
      </c>
      <c r="BG16" s="104">
        <v>0</v>
      </c>
      <c r="BH16" s="104">
        <v>0</v>
      </c>
      <c r="BI16" s="104">
        <v>0</v>
      </c>
      <c r="BJ16" s="104">
        <v>0</v>
      </c>
      <c r="BK16" s="104">
        <v>0</v>
      </c>
      <c r="BL16" s="104">
        <v>0</v>
      </c>
      <c r="BM16" s="104">
        <v>0</v>
      </c>
      <c r="BN16" s="104">
        <v>0</v>
      </c>
    </row>
    <row r="17" spans="1:66">
      <c r="A17" s="104" t="s">
        <v>799</v>
      </c>
      <c r="B17" s="104">
        <v>2017</v>
      </c>
      <c r="C17" s="104" t="s">
        <v>807</v>
      </c>
      <c r="D17" s="104" t="s">
        <v>801</v>
      </c>
      <c r="E17" s="104" t="s">
        <v>801</v>
      </c>
      <c r="F17" s="104" t="s">
        <v>804</v>
      </c>
      <c r="G17" s="104">
        <v>5170211.2335542999</v>
      </c>
      <c r="H17" s="104">
        <v>198210410.23559299</v>
      </c>
      <c r="I17" s="104">
        <v>23958274.737816401</v>
      </c>
      <c r="J17" s="104">
        <v>8.9641588677785506</v>
      </c>
      <c r="K17" s="104">
        <v>0</v>
      </c>
      <c r="L17" s="104">
        <v>14.441353235851601</v>
      </c>
      <c r="M17" s="104">
        <v>23.405512103630201</v>
      </c>
      <c r="N17" s="104">
        <v>2.8161020717061001</v>
      </c>
      <c r="O17" s="104">
        <v>4.9704406425282999</v>
      </c>
      <c r="P17" s="104">
        <v>16.139684973573502</v>
      </c>
      <c r="Q17" s="104">
        <v>2.3743881007005601</v>
      </c>
      <c r="R17" s="104">
        <v>49.706127892138703</v>
      </c>
      <c r="S17" s="104">
        <v>12.680191755099701</v>
      </c>
      <c r="T17" s="104">
        <v>0</v>
      </c>
      <c r="U17" s="104">
        <v>15.8097737692956</v>
      </c>
      <c r="V17" s="104">
        <v>28.489965524395299</v>
      </c>
      <c r="W17" s="104">
        <v>2.8161020717061001</v>
      </c>
      <c r="X17" s="104">
        <v>4.97044064252625</v>
      </c>
      <c r="Y17" s="104">
        <v>16.139684973566901</v>
      </c>
      <c r="Z17" s="104">
        <v>2.3743881007005601</v>
      </c>
      <c r="AA17" s="104">
        <v>54.790581312895199</v>
      </c>
      <c r="AB17" s="104">
        <v>362.13981987477302</v>
      </c>
      <c r="AC17" s="104">
        <v>0</v>
      </c>
      <c r="AD17" s="104">
        <v>91.613972164556898</v>
      </c>
      <c r="AE17" s="104">
        <v>453.75379203932999</v>
      </c>
      <c r="AF17" s="104">
        <v>41.148995351363901</v>
      </c>
      <c r="AG17" s="104">
        <v>0</v>
      </c>
      <c r="AH17" s="104">
        <v>13.1630439518784</v>
      </c>
      <c r="AI17" s="104">
        <v>54.312039303242301</v>
      </c>
      <c r="AJ17" s="104">
        <v>87034.173884300399</v>
      </c>
      <c r="AK17" s="104">
        <v>0</v>
      </c>
      <c r="AL17" s="104">
        <v>2204.4984349992201</v>
      </c>
      <c r="AM17" s="104">
        <v>89238.6723192996</v>
      </c>
      <c r="AN17" s="104">
        <v>1.9337571657561701</v>
      </c>
      <c r="AO17" s="104">
        <v>0</v>
      </c>
      <c r="AP17" s="104">
        <v>2.83648369574524</v>
      </c>
      <c r="AQ17" s="104">
        <v>4.7702408615014198</v>
      </c>
      <c r="AR17" s="104">
        <v>0.40877288126496097</v>
      </c>
      <c r="AS17" s="104">
        <v>0</v>
      </c>
      <c r="AT17" s="104">
        <v>5.9072999033625798E-2</v>
      </c>
      <c r="AU17" s="104">
        <v>0.46784588029858698</v>
      </c>
      <c r="AV17" s="104">
        <v>1.74791661716525</v>
      </c>
      <c r="AW17" s="104">
        <v>8.0294919601029004</v>
      </c>
      <c r="AX17" s="104">
        <v>10.2452544575667</v>
      </c>
      <c r="AY17" s="104">
        <v>0.37621722162390497</v>
      </c>
      <c r="AZ17" s="104">
        <v>0</v>
      </c>
      <c r="BA17" s="104">
        <v>5.43851038713506E-2</v>
      </c>
      <c r="BB17" s="104">
        <v>0.43060232549525601</v>
      </c>
      <c r="BC17" s="104">
        <v>0.43697915429131401</v>
      </c>
      <c r="BD17" s="104">
        <v>3.4412108400440999</v>
      </c>
      <c r="BE17" s="104">
        <v>4.3087923198306699</v>
      </c>
      <c r="BF17" s="104">
        <v>0.86127370535652803</v>
      </c>
      <c r="BG17" s="104">
        <v>0</v>
      </c>
      <c r="BH17" s="104">
        <v>2.1815299104102098E-2</v>
      </c>
      <c r="BI17" s="104">
        <v>0.88308900446063099</v>
      </c>
      <c r="BJ17" s="104">
        <v>2.7824852312053898</v>
      </c>
      <c r="BK17" s="104">
        <v>0</v>
      </c>
      <c r="BL17" s="104">
        <v>1.1711673413012</v>
      </c>
      <c r="BM17" s="104">
        <v>3.9536525725065901</v>
      </c>
      <c r="BN17" s="104">
        <v>9419.4276590268801</v>
      </c>
    </row>
    <row r="18" spans="1:66">
      <c r="A18" s="104" t="s">
        <v>799</v>
      </c>
      <c r="B18" s="104">
        <v>2017</v>
      </c>
      <c r="C18" s="104" t="s">
        <v>807</v>
      </c>
      <c r="D18" s="104" t="s">
        <v>801</v>
      </c>
      <c r="E18" s="104" t="s">
        <v>801</v>
      </c>
      <c r="F18" s="104" t="s">
        <v>802</v>
      </c>
      <c r="G18" s="104">
        <v>17635.5345187563</v>
      </c>
      <c r="H18" s="104">
        <v>815943.04137541598</v>
      </c>
      <c r="I18" s="104">
        <v>86948.873287614202</v>
      </c>
      <c r="J18" s="104">
        <v>2.3488902858660898E-2</v>
      </c>
      <c r="K18" s="104">
        <v>0</v>
      </c>
      <c r="L18" s="104">
        <v>0</v>
      </c>
      <c r="M18" s="104">
        <v>2.3488902858660898E-2</v>
      </c>
      <c r="N18" s="104">
        <v>0</v>
      </c>
      <c r="O18" s="104">
        <v>0</v>
      </c>
      <c r="P18" s="104">
        <v>0</v>
      </c>
      <c r="Q18" s="104">
        <v>0</v>
      </c>
      <c r="R18" s="104">
        <v>2.3488902858660898E-2</v>
      </c>
      <c r="S18" s="104">
        <v>2.6740554256216801E-2</v>
      </c>
      <c r="T18" s="104">
        <v>0</v>
      </c>
      <c r="U18" s="104">
        <v>0</v>
      </c>
      <c r="V18" s="104">
        <v>2.6740554256216801E-2</v>
      </c>
      <c r="W18" s="104">
        <v>0</v>
      </c>
      <c r="X18" s="104">
        <v>0</v>
      </c>
      <c r="Y18" s="104">
        <v>0</v>
      </c>
      <c r="Z18" s="104">
        <v>0</v>
      </c>
      <c r="AA18" s="104">
        <v>2.6740554256216801E-2</v>
      </c>
      <c r="AB18" s="104">
        <v>0.15781191941103601</v>
      </c>
      <c r="AC18" s="104">
        <v>0</v>
      </c>
      <c r="AD18" s="104">
        <v>0</v>
      </c>
      <c r="AE18" s="104">
        <v>0.15781191941103601</v>
      </c>
      <c r="AF18" s="104">
        <v>8.8192946091611796E-2</v>
      </c>
      <c r="AG18" s="104">
        <v>0</v>
      </c>
      <c r="AH18" s="104">
        <v>0</v>
      </c>
      <c r="AI18" s="104">
        <v>8.8192946091611796E-2</v>
      </c>
      <c r="AJ18" s="104">
        <v>293.06304691224199</v>
      </c>
      <c r="AK18" s="104">
        <v>0</v>
      </c>
      <c r="AL18" s="104">
        <v>0</v>
      </c>
      <c r="AM18" s="104">
        <v>293.06304691224199</v>
      </c>
      <c r="AN18" s="104">
        <v>1.0910146403942001E-3</v>
      </c>
      <c r="AO18" s="104">
        <v>0</v>
      </c>
      <c r="AP18" s="104">
        <v>0</v>
      </c>
      <c r="AQ18" s="104">
        <v>1.0910146403942001E-3</v>
      </c>
      <c r="AR18" s="104">
        <v>1.07420170550312E-2</v>
      </c>
      <c r="AS18" s="104">
        <v>0</v>
      </c>
      <c r="AT18" s="104">
        <v>0</v>
      </c>
      <c r="AU18" s="104">
        <v>1.07420170550312E-2</v>
      </c>
      <c r="AV18" s="104">
        <v>7.1953859486253297E-3</v>
      </c>
      <c r="AW18" s="104">
        <v>3.3053804201497602E-2</v>
      </c>
      <c r="AX18" s="104">
        <v>5.0991207205154099E-2</v>
      </c>
      <c r="AY18" s="104">
        <v>1.02773221522482E-2</v>
      </c>
      <c r="AZ18" s="104">
        <v>0</v>
      </c>
      <c r="BA18" s="104">
        <v>0</v>
      </c>
      <c r="BB18" s="104">
        <v>1.02773221522482E-2</v>
      </c>
      <c r="BC18" s="104">
        <v>1.79884648715633E-3</v>
      </c>
      <c r="BD18" s="104">
        <v>1.41659160863561E-2</v>
      </c>
      <c r="BE18" s="104">
        <v>2.62420847257606E-2</v>
      </c>
      <c r="BF18" s="104">
        <v>2.7704997141519E-3</v>
      </c>
      <c r="BG18" s="104">
        <v>0</v>
      </c>
      <c r="BH18" s="104">
        <v>0</v>
      </c>
      <c r="BI18" s="104">
        <v>2.7704997141519E-3</v>
      </c>
      <c r="BJ18" s="104">
        <v>4.6065429831385098E-2</v>
      </c>
      <c r="BK18" s="104">
        <v>0</v>
      </c>
      <c r="BL18" s="104">
        <v>0</v>
      </c>
      <c r="BM18" s="104">
        <v>4.6065429831385098E-2</v>
      </c>
      <c r="BN18" s="104">
        <v>26.118666850990699</v>
      </c>
    </row>
    <row r="19" spans="1:66">
      <c r="A19" s="104" t="s">
        <v>799</v>
      </c>
      <c r="B19" s="104">
        <v>2017</v>
      </c>
      <c r="C19" s="104" t="s">
        <v>807</v>
      </c>
      <c r="D19" s="104" t="s">
        <v>801</v>
      </c>
      <c r="E19" s="104" t="s">
        <v>801</v>
      </c>
      <c r="F19" s="104" t="s">
        <v>805</v>
      </c>
      <c r="G19" s="104">
        <v>10495.2528245552</v>
      </c>
      <c r="H19" s="104">
        <v>386818.18025909801</v>
      </c>
      <c r="I19" s="104">
        <v>53942.664139117303</v>
      </c>
      <c r="J19" s="104">
        <v>0</v>
      </c>
      <c r="K19" s="104">
        <v>0</v>
      </c>
      <c r="L19" s="104">
        <v>0</v>
      </c>
      <c r="M19" s="104">
        <v>0</v>
      </c>
      <c r="N19" s="104">
        <v>2.41287016872959E-4</v>
      </c>
      <c r="O19" s="104">
        <v>2.9064982186563699E-4</v>
      </c>
      <c r="P19" s="104">
        <v>0</v>
      </c>
      <c r="Q19" s="104">
        <v>8.0041992332500204E-5</v>
      </c>
      <c r="R19" s="104">
        <v>6.1197883107109703E-4</v>
      </c>
      <c r="S19" s="104">
        <v>0</v>
      </c>
      <c r="T19" s="104">
        <v>0</v>
      </c>
      <c r="U19" s="104">
        <v>0</v>
      </c>
      <c r="V19" s="104">
        <v>0</v>
      </c>
      <c r="W19" s="104">
        <v>2.41287016872959E-4</v>
      </c>
      <c r="X19" s="104">
        <v>2.90649821865518E-4</v>
      </c>
      <c r="Y19" s="104">
        <v>0</v>
      </c>
      <c r="Z19" s="104">
        <v>8.0041992332500204E-5</v>
      </c>
      <c r="AA19" s="104">
        <v>6.1197883107097799E-4</v>
      </c>
      <c r="AB19" s="104">
        <v>0</v>
      </c>
      <c r="AC19" s="104">
        <v>0</v>
      </c>
      <c r="AD19" s="104">
        <v>0</v>
      </c>
      <c r="AE19" s="104">
        <v>0</v>
      </c>
      <c r="AF19" s="104">
        <v>0</v>
      </c>
      <c r="AG19" s="104">
        <v>0</v>
      </c>
      <c r="AH19" s="104">
        <v>0</v>
      </c>
      <c r="AI19" s="104">
        <v>0</v>
      </c>
      <c r="AJ19" s="104">
        <v>0</v>
      </c>
      <c r="AK19" s="104">
        <v>0</v>
      </c>
      <c r="AL19" s="104">
        <v>0</v>
      </c>
      <c r="AM19" s="104">
        <v>0</v>
      </c>
      <c r="AN19" s="104">
        <v>0</v>
      </c>
      <c r="AO19" s="104">
        <v>0</v>
      </c>
      <c r="AP19" s="104">
        <v>0</v>
      </c>
      <c r="AQ19" s="104">
        <v>0</v>
      </c>
      <c r="AR19" s="104">
        <v>0</v>
      </c>
      <c r="AS19" s="104">
        <v>0</v>
      </c>
      <c r="AT19" s="104">
        <v>0</v>
      </c>
      <c r="AU19" s="104">
        <v>0</v>
      </c>
      <c r="AV19" s="104">
        <v>3.41115244296634E-3</v>
      </c>
      <c r="AW19" s="104">
        <v>1.5669981534876601E-2</v>
      </c>
      <c r="AX19" s="104">
        <v>1.9081133977842901E-2</v>
      </c>
      <c r="AY19" s="104">
        <v>0</v>
      </c>
      <c r="AZ19" s="104">
        <v>0</v>
      </c>
      <c r="BA19" s="104">
        <v>0</v>
      </c>
      <c r="BB19" s="104">
        <v>0</v>
      </c>
      <c r="BC19" s="104">
        <v>8.5278811074158598E-4</v>
      </c>
      <c r="BD19" s="104">
        <v>6.71570637208999E-3</v>
      </c>
      <c r="BE19" s="104">
        <v>7.5684944828315701E-3</v>
      </c>
      <c r="BF19" s="104">
        <v>0</v>
      </c>
      <c r="BG19" s="104">
        <v>0</v>
      </c>
      <c r="BH19" s="104">
        <v>0</v>
      </c>
      <c r="BI19" s="104">
        <v>0</v>
      </c>
      <c r="BJ19" s="104">
        <v>0</v>
      </c>
      <c r="BK19" s="104">
        <v>0</v>
      </c>
      <c r="BL19" s="104">
        <v>0</v>
      </c>
      <c r="BM19" s="104">
        <v>0</v>
      </c>
      <c r="BN19" s="104">
        <v>0</v>
      </c>
    </row>
    <row r="20" spans="1:66">
      <c r="A20" s="104" t="s">
        <v>799</v>
      </c>
      <c r="B20" s="104">
        <v>2017</v>
      </c>
      <c r="C20" s="104" t="s">
        <v>808</v>
      </c>
      <c r="D20" s="104" t="s">
        <v>801</v>
      </c>
      <c r="E20" s="104" t="s">
        <v>801</v>
      </c>
      <c r="F20" s="104" t="s">
        <v>804</v>
      </c>
      <c r="G20" s="104">
        <v>485276.84741793602</v>
      </c>
      <c r="H20" s="104">
        <v>17611809.688868299</v>
      </c>
      <c r="I20" s="104">
        <v>7229901.9640245903</v>
      </c>
      <c r="J20" s="104">
        <v>2.15157153916206</v>
      </c>
      <c r="K20" s="104">
        <v>0.25514603253333401</v>
      </c>
      <c r="L20" s="104">
        <v>1.52289160893195</v>
      </c>
      <c r="M20" s="104">
        <v>3.9296091806273501</v>
      </c>
      <c r="N20" s="104">
        <v>4.3169958026236598E-2</v>
      </c>
      <c r="O20" s="104">
        <v>1.4275104643083001</v>
      </c>
      <c r="P20" s="104">
        <v>9.8742347467856106</v>
      </c>
      <c r="Q20" s="104">
        <v>2.0857031455906502E-2</v>
      </c>
      <c r="R20" s="104">
        <v>15.2953813812034</v>
      </c>
      <c r="S20" s="104">
        <v>2.9655081439425999</v>
      </c>
      <c r="T20" s="104">
        <v>0.37116007077790703</v>
      </c>
      <c r="U20" s="104">
        <v>1.66557087370104</v>
      </c>
      <c r="V20" s="104">
        <v>5.0022390884215504</v>
      </c>
      <c r="W20" s="104">
        <v>4.3169958026236598E-2</v>
      </c>
      <c r="X20" s="104">
        <v>1.4275104643077099</v>
      </c>
      <c r="Y20" s="104">
        <v>9.8742347467815392</v>
      </c>
      <c r="Z20" s="104">
        <v>2.0857031455906502E-2</v>
      </c>
      <c r="AA20" s="104">
        <v>16.3680112889929</v>
      </c>
      <c r="AB20" s="104">
        <v>43.954360017783699</v>
      </c>
      <c r="AC20" s="104">
        <v>1.9896987574937499</v>
      </c>
      <c r="AD20" s="104">
        <v>16.770131478567698</v>
      </c>
      <c r="AE20" s="104">
        <v>62.714190253845203</v>
      </c>
      <c r="AF20" s="104">
        <v>8.2333688940021705</v>
      </c>
      <c r="AG20" s="104">
        <v>2.2261055895217399E-2</v>
      </c>
      <c r="AH20" s="104">
        <v>4.6517192770596303</v>
      </c>
      <c r="AI20" s="104">
        <v>12.907349226957001</v>
      </c>
      <c r="AJ20" s="104">
        <v>18552.879124889001</v>
      </c>
      <c r="AK20" s="104">
        <v>66.665536820872603</v>
      </c>
      <c r="AL20" s="104">
        <v>161.40843744089801</v>
      </c>
      <c r="AM20" s="104">
        <v>18780.9530991508</v>
      </c>
      <c r="AN20" s="104">
        <v>0.39131343346618003</v>
      </c>
      <c r="AO20" s="104">
        <v>6.7820239965763807E-2</v>
      </c>
      <c r="AP20" s="104">
        <v>0.28510358648709599</v>
      </c>
      <c r="AQ20" s="104">
        <v>0.74423725991904</v>
      </c>
      <c r="AR20" s="104">
        <v>4.78748370614702E-2</v>
      </c>
      <c r="AS20" s="104">
        <v>0</v>
      </c>
      <c r="AT20" s="104">
        <v>5.5043173237786999E-3</v>
      </c>
      <c r="AU20" s="104">
        <v>5.33791543852489E-2</v>
      </c>
      <c r="AV20" s="104">
        <v>0.15530957620709801</v>
      </c>
      <c r="AW20" s="104">
        <v>1.4839830006588199</v>
      </c>
      <c r="AX20" s="104">
        <v>1.6926717312511601</v>
      </c>
      <c r="AY20" s="104">
        <v>4.41587702046327E-2</v>
      </c>
      <c r="AZ20" s="104">
        <v>0</v>
      </c>
      <c r="BA20" s="104">
        <v>5.1035533355387403E-3</v>
      </c>
      <c r="BB20" s="104">
        <v>4.9262323540171397E-2</v>
      </c>
      <c r="BC20" s="104">
        <v>3.8827394051774503E-2</v>
      </c>
      <c r="BD20" s="104">
        <v>0.63599271456806605</v>
      </c>
      <c r="BE20" s="104">
        <v>0.724082432160012</v>
      </c>
      <c r="BF20" s="104">
        <v>0.18359577894272799</v>
      </c>
      <c r="BG20" s="104">
        <v>6.5970952965697298E-4</v>
      </c>
      <c r="BH20" s="104">
        <v>1.5972673351887399E-3</v>
      </c>
      <c r="BI20" s="104">
        <v>0.18585275580757399</v>
      </c>
      <c r="BJ20" s="104">
        <v>0.46289535241893798</v>
      </c>
      <c r="BK20" s="104">
        <v>1.6620695035552901E-3</v>
      </c>
      <c r="BL20" s="104">
        <v>0.348948713150738</v>
      </c>
      <c r="BM20" s="104">
        <v>0.813506135073232</v>
      </c>
      <c r="BN20" s="104">
        <v>1982.38974748584</v>
      </c>
    </row>
    <row r="21" spans="1:66">
      <c r="A21" s="104" t="s">
        <v>799</v>
      </c>
      <c r="B21" s="104">
        <v>2017</v>
      </c>
      <c r="C21" s="104" t="s">
        <v>808</v>
      </c>
      <c r="D21" s="104" t="s">
        <v>801</v>
      </c>
      <c r="E21" s="104" t="s">
        <v>801</v>
      </c>
      <c r="F21" s="104" t="s">
        <v>802</v>
      </c>
      <c r="G21" s="104">
        <v>375661.673837037</v>
      </c>
      <c r="H21" s="104">
        <v>14590626.556583101</v>
      </c>
      <c r="I21" s="104">
        <v>4725351.2744842302</v>
      </c>
      <c r="J21" s="104">
        <v>2.8806664525438599</v>
      </c>
      <c r="K21" s="104">
        <v>4.5451054075225997E-2</v>
      </c>
      <c r="L21" s="104">
        <v>0</v>
      </c>
      <c r="M21" s="104">
        <v>2.9261175066190899</v>
      </c>
      <c r="N21" s="104">
        <v>0</v>
      </c>
      <c r="O21" s="104">
        <v>0</v>
      </c>
      <c r="P21" s="104">
        <v>0</v>
      </c>
      <c r="Q21" s="104">
        <v>0</v>
      </c>
      <c r="R21" s="104">
        <v>2.9261175066190899</v>
      </c>
      <c r="S21" s="104">
        <v>3.2794472365025702</v>
      </c>
      <c r="T21" s="104">
        <v>5.1743003273253603E-2</v>
      </c>
      <c r="U21" s="104">
        <v>0</v>
      </c>
      <c r="V21" s="104">
        <v>3.3311902397758302</v>
      </c>
      <c r="W21" s="104">
        <v>0</v>
      </c>
      <c r="X21" s="104">
        <v>0</v>
      </c>
      <c r="Y21" s="104">
        <v>0</v>
      </c>
      <c r="Z21" s="104">
        <v>0</v>
      </c>
      <c r="AA21" s="104">
        <v>3.3311902397758302</v>
      </c>
      <c r="AB21" s="104">
        <v>14.0368197207048</v>
      </c>
      <c r="AC21" s="104">
        <v>0.376721790989133</v>
      </c>
      <c r="AD21" s="104">
        <v>0</v>
      </c>
      <c r="AE21" s="104">
        <v>14.413541511694</v>
      </c>
      <c r="AF21" s="104">
        <v>61.824124139151898</v>
      </c>
      <c r="AG21" s="104">
        <v>1.0559136698618501</v>
      </c>
      <c r="AH21" s="104">
        <v>0</v>
      </c>
      <c r="AI21" s="104">
        <v>62.8800378090137</v>
      </c>
      <c r="AJ21" s="104">
        <v>9074.3086704562793</v>
      </c>
      <c r="AK21" s="104">
        <v>58.678758636423098</v>
      </c>
      <c r="AL21" s="104">
        <v>0</v>
      </c>
      <c r="AM21" s="104">
        <v>9132.9874290927</v>
      </c>
      <c r="AN21" s="104">
        <v>0.133801450528752</v>
      </c>
      <c r="AO21" s="104">
        <v>2.1111145852917498E-3</v>
      </c>
      <c r="AP21" s="104">
        <v>0</v>
      </c>
      <c r="AQ21" s="104">
        <v>0.13591256511404401</v>
      </c>
      <c r="AR21" s="104">
        <v>0.564412092008719</v>
      </c>
      <c r="AS21" s="104">
        <v>1.1935609813057999E-2</v>
      </c>
      <c r="AT21" s="104">
        <v>0</v>
      </c>
      <c r="AU21" s="104">
        <v>0.57634770182177697</v>
      </c>
      <c r="AV21" s="104">
        <v>0.19300095224154401</v>
      </c>
      <c r="AW21" s="104">
        <v>1.2294160657786399</v>
      </c>
      <c r="AX21" s="104">
        <v>1.99876471984196</v>
      </c>
      <c r="AY21" s="104">
        <v>0.53999587474878497</v>
      </c>
      <c r="AZ21" s="104">
        <v>1.14192806159136E-2</v>
      </c>
      <c r="BA21" s="104">
        <v>0</v>
      </c>
      <c r="BB21" s="104">
        <v>0.55141515536469898</v>
      </c>
      <c r="BC21" s="104">
        <v>4.8250238060386197E-2</v>
      </c>
      <c r="BD21" s="104">
        <v>0.52689259961941703</v>
      </c>
      <c r="BE21" s="104">
        <v>1.1265579930445</v>
      </c>
      <c r="BF21" s="104">
        <v>8.57848501969391E-2</v>
      </c>
      <c r="BG21" s="104">
        <v>5.5472529116808102E-4</v>
      </c>
      <c r="BH21" s="104">
        <v>0</v>
      </c>
      <c r="BI21" s="104">
        <v>8.6339575488107195E-2</v>
      </c>
      <c r="BJ21" s="104">
        <v>1.42635495580719</v>
      </c>
      <c r="BK21" s="104">
        <v>9.2234837078192296E-3</v>
      </c>
      <c r="BL21" s="104">
        <v>0</v>
      </c>
      <c r="BM21" s="104">
        <v>1.43557843951501</v>
      </c>
      <c r="BN21" s="104">
        <v>813.95951665714199</v>
      </c>
    </row>
    <row r="22" spans="1:66">
      <c r="A22" s="104" t="s">
        <v>799</v>
      </c>
      <c r="B22" s="104">
        <v>2017</v>
      </c>
      <c r="C22" s="104" t="s">
        <v>809</v>
      </c>
      <c r="D22" s="104" t="s">
        <v>801</v>
      </c>
      <c r="E22" s="104" t="s">
        <v>801</v>
      </c>
      <c r="F22" s="104" t="s">
        <v>804</v>
      </c>
      <c r="G22" s="104">
        <v>68584.955067148607</v>
      </c>
      <c r="H22" s="104">
        <v>2493763.5019159801</v>
      </c>
      <c r="I22" s="104">
        <v>1021813.63891746</v>
      </c>
      <c r="J22" s="104">
        <v>0.179856445388869</v>
      </c>
      <c r="K22" s="104">
        <v>3.6245748506979099E-2</v>
      </c>
      <c r="L22" s="104">
        <v>0.18389176190131101</v>
      </c>
      <c r="M22" s="104">
        <v>0.39999395579716002</v>
      </c>
      <c r="N22" s="104">
        <v>4.9073256771968799E-3</v>
      </c>
      <c r="O22" s="104">
        <v>0.15909379899061901</v>
      </c>
      <c r="P22" s="104">
        <v>1.14036417594197</v>
      </c>
      <c r="Q22" s="104">
        <v>2.4407794975680199E-3</v>
      </c>
      <c r="R22" s="104">
        <v>1.7068000359045099</v>
      </c>
      <c r="S22" s="104">
        <v>0.26144724605856301</v>
      </c>
      <c r="T22" s="104">
        <v>5.2883422182366698E-2</v>
      </c>
      <c r="U22" s="104">
        <v>0.20132846132395199</v>
      </c>
      <c r="V22" s="104">
        <v>0.51565912956488202</v>
      </c>
      <c r="W22" s="104">
        <v>4.9073256771968799E-3</v>
      </c>
      <c r="X22" s="104">
        <v>0.15909379899055301</v>
      </c>
      <c r="Y22" s="104">
        <v>1.1403641759415</v>
      </c>
      <c r="Z22" s="104">
        <v>2.4407794975680199E-3</v>
      </c>
      <c r="AA22" s="104">
        <v>1.8224652096717</v>
      </c>
      <c r="AB22" s="104">
        <v>3.8114676877689302</v>
      </c>
      <c r="AC22" s="104">
        <v>0.282461762016051</v>
      </c>
      <c r="AD22" s="104">
        <v>2.2815316409878998</v>
      </c>
      <c r="AE22" s="104">
        <v>6.3754610907728901</v>
      </c>
      <c r="AF22" s="104">
        <v>1.0315012337626901</v>
      </c>
      <c r="AG22" s="104">
        <v>3.1668517897984198E-3</v>
      </c>
      <c r="AH22" s="104">
        <v>0.65415219699845695</v>
      </c>
      <c r="AI22" s="104">
        <v>1.68882028255094</v>
      </c>
      <c r="AJ22" s="104">
        <v>2986.92667284044</v>
      </c>
      <c r="AK22" s="104">
        <v>10.8771996050416</v>
      </c>
      <c r="AL22" s="104">
        <v>25.2018880522247</v>
      </c>
      <c r="AM22" s="104">
        <v>3023.0057604977001</v>
      </c>
      <c r="AN22" s="104">
        <v>3.7229464912347E-2</v>
      </c>
      <c r="AO22" s="104">
        <v>9.85602749969074E-3</v>
      </c>
      <c r="AP22" s="104">
        <v>3.6235803025368801E-2</v>
      </c>
      <c r="AQ22" s="104">
        <v>8.3321295437406601E-2</v>
      </c>
      <c r="AR22" s="104">
        <v>5.1256633339642997E-3</v>
      </c>
      <c r="AS22" s="104">
        <v>0</v>
      </c>
      <c r="AT22" s="104">
        <v>5.0118765300213495E-4</v>
      </c>
      <c r="AU22" s="104">
        <v>5.6268509869664401E-3</v>
      </c>
      <c r="AV22" s="104">
        <v>2.1991229719459202E-2</v>
      </c>
      <c r="AW22" s="104">
        <v>0.24514723329767099</v>
      </c>
      <c r="AX22" s="104">
        <v>0.27276531400409698</v>
      </c>
      <c r="AY22" s="104">
        <v>4.7136667226699699E-3</v>
      </c>
      <c r="AZ22" s="104">
        <v>0</v>
      </c>
      <c r="BA22" s="104">
        <v>4.6105648536543198E-4</v>
      </c>
      <c r="BB22" s="104">
        <v>5.1747232080353997E-3</v>
      </c>
      <c r="BC22" s="104">
        <v>5.4978074298648004E-3</v>
      </c>
      <c r="BD22" s="104">
        <v>0.105063099984716</v>
      </c>
      <c r="BE22" s="104">
        <v>0.11573563062261601</v>
      </c>
      <c r="BF22" s="104">
        <v>2.9558060797651602E-2</v>
      </c>
      <c r="BG22" s="104">
        <v>1.07638707758524E-4</v>
      </c>
      <c r="BH22" s="104">
        <v>2.49393112337398E-4</v>
      </c>
      <c r="BI22" s="104">
        <v>2.99150926177475E-2</v>
      </c>
      <c r="BJ22" s="104">
        <v>6.1588725132604001E-2</v>
      </c>
      <c r="BK22" s="104">
        <v>2.3930203547642699E-4</v>
      </c>
      <c r="BL22" s="104">
        <v>4.9146121085186102E-2</v>
      </c>
      <c r="BM22" s="104">
        <v>0.110974148253266</v>
      </c>
      <c r="BN22" s="104">
        <v>319.08793949718302</v>
      </c>
    </row>
    <row r="23" spans="1:66">
      <c r="A23" s="104" t="s">
        <v>799</v>
      </c>
      <c r="B23" s="104">
        <v>2017</v>
      </c>
      <c r="C23" s="104" t="s">
        <v>809</v>
      </c>
      <c r="D23" s="104" t="s">
        <v>801</v>
      </c>
      <c r="E23" s="104" t="s">
        <v>801</v>
      </c>
      <c r="F23" s="104" t="s">
        <v>802</v>
      </c>
      <c r="G23" s="104">
        <v>118859.22606127</v>
      </c>
      <c r="H23" s="104">
        <v>4784915.4537015604</v>
      </c>
      <c r="I23" s="104">
        <v>1495099.5389443899</v>
      </c>
      <c r="J23" s="104">
        <v>0.803803741590006</v>
      </c>
      <c r="K23" s="104">
        <v>1.4380698078329399E-2</v>
      </c>
      <c r="L23" s="104">
        <v>0</v>
      </c>
      <c r="M23" s="104">
        <v>0.81818443966833598</v>
      </c>
      <c r="N23" s="104">
        <v>0</v>
      </c>
      <c r="O23" s="104">
        <v>0</v>
      </c>
      <c r="P23" s="104">
        <v>0</v>
      </c>
      <c r="Q23" s="104">
        <v>0</v>
      </c>
      <c r="R23" s="104">
        <v>0.81818443966833598</v>
      </c>
      <c r="S23" s="104">
        <v>0.91507711929645497</v>
      </c>
      <c r="T23" s="104">
        <v>1.6371468668407801E-2</v>
      </c>
      <c r="U23" s="104">
        <v>0</v>
      </c>
      <c r="V23" s="104">
        <v>0.93144858796486296</v>
      </c>
      <c r="W23" s="104">
        <v>0</v>
      </c>
      <c r="X23" s="104">
        <v>0</v>
      </c>
      <c r="Y23" s="104">
        <v>0</v>
      </c>
      <c r="Z23" s="104">
        <v>0</v>
      </c>
      <c r="AA23" s="104">
        <v>0.93144858796486296</v>
      </c>
      <c r="AB23" s="104">
        <v>3.9020492090603001</v>
      </c>
      <c r="AC23" s="104">
        <v>0.119194646768273</v>
      </c>
      <c r="AD23" s="104">
        <v>0</v>
      </c>
      <c r="AE23" s="104">
        <v>4.0212438558285699</v>
      </c>
      <c r="AF23" s="104">
        <v>15.7566900269266</v>
      </c>
      <c r="AG23" s="104">
        <v>0.33402104647043301</v>
      </c>
      <c r="AH23" s="104">
        <v>0</v>
      </c>
      <c r="AI23" s="104">
        <v>16.090711073396999</v>
      </c>
      <c r="AJ23" s="104">
        <v>3289.4838809627399</v>
      </c>
      <c r="AK23" s="104">
        <v>29.683234832189399</v>
      </c>
      <c r="AL23" s="104">
        <v>0</v>
      </c>
      <c r="AM23" s="104">
        <v>3319.1671157949299</v>
      </c>
      <c r="AN23" s="104">
        <v>3.7335147382372501E-2</v>
      </c>
      <c r="AO23" s="104">
        <v>6.6795593804250795E-4</v>
      </c>
      <c r="AP23" s="104">
        <v>0</v>
      </c>
      <c r="AQ23" s="104">
        <v>3.8003103320415003E-2</v>
      </c>
      <c r="AR23" s="104">
        <v>0.15352027737960999</v>
      </c>
      <c r="AS23" s="104">
        <v>3.6927440859417498E-3</v>
      </c>
      <c r="AT23" s="104">
        <v>0</v>
      </c>
      <c r="AU23" s="104">
        <v>0.15721302146555199</v>
      </c>
      <c r="AV23" s="104">
        <v>6.3293597117185602E-2</v>
      </c>
      <c r="AW23" s="104">
        <v>0.47037691590921699</v>
      </c>
      <c r="AX23" s="104">
        <v>0.69088353449195505</v>
      </c>
      <c r="AY23" s="104">
        <v>0.14687905813683</v>
      </c>
      <c r="AZ23" s="104">
        <v>3.532997611399E-3</v>
      </c>
      <c r="BA23" s="104">
        <v>0</v>
      </c>
      <c r="BB23" s="104">
        <v>0.150412055748229</v>
      </c>
      <c r="BC23" s="104">
        <v>1.58233992792964E-2</v>
      </c>
      <c r="BD23" s="104">
        <v>0.201590106818236</v>
      </c>
      <c r="BE23" s="104">
        <v>0.36782556184576198</v>
      </c>
      <c r="BF23" s="104">
        <v>3.1097452401235799E-2</v>
      </c>
      <c r="BG23" s="104">
        <v>2.8061331677313298E-4</v>
      </c>
      <c r="BH23" s="104">
        <v>0</v>
      </c>
      <c r="BI23" s="104">
        <v>3.1378065718008899E-2</v>
      </c>
      <c r="BJ23" s="104">
        <v>0.51706105732715502</v>
      </c>
      <c r="BK23" s="104">
        <v>4.6657911522369703E-3</v>
      </c>
      <c r="BL23" s="104">
        <v>0</v>
      </c>
      <c r="BM23" s="104">
        <v>0.52172684847939199</v>
      </c>
      <c r="BN23" s="104">
        <v>295.81423189861101</v>
      </c>
    </row>
    <row r="24" spans="1:66">
      <c r="A24" s="104" t="s">
        <v>799</v>
      </c>
      <c r="B24" s="104">
        <v>2017</v>
      </c>
      <c r="C24" s="104" t="s">
        <v>810</v>
      </c>
      <c r="D24" s="104" t="s">
        <v>801</v>
      </c>
      <c r="E24" s="104" t="s">
        <v>801</v>
      </c>
      <c r="F24" s="104" t="s">
        <v>804</v>
      </c>
      <c r="G24" s="104">
        <v>724103.75235643401</v>
      </c>
      <c r="H24" s="104">
        <v>6015086.3613240197</v>
      </c>
      <c r="I24" s="104">
        <v>1448207.5047128601</v>
      </c>
      <c r="J24" s="104">
        <v>17.0581656619953</v>
      </c>
      <c r="K24" s="104">
        <v>0</v>
      </c>
      <c r="L24" s="104">
        <v>3.21144758067111</v>
      </c>
      <c r="M24" s="104">
        <v>20.269613242666399</v>
      </c>
      <c r="N24" s="104">
        <v>1.82727952494588</v>
      </c>
      <c r="O24" s="104">
        <v>1.3416925372445101</v>
      </c>
      <c r="P24" s="104">
        <v>4.28432988697487</v>
      </c>
      <c r="Q24" s="104">
        <v>1.08300024840099</v>
      </c>
      <c r="R24" s="104">
        <v>28.805915440232599</v>
      </c>
      <c r="S24" s="104">
        <v>20.546359277074799</v>
      </c>
      <c r="T24" s="104">
        <v>0</v>
      </c>
      <c r="U24" s="104">
        <v>3.4917025630701799</v>
      </c>
      <c r="V24" s="104">
        <v>24.038061840145001</v>
      </c>
      <c r="W24" s="104">
        <v>1.82727952494588</v>
      </c>
      <c r="X24" s="104">
        <v>1.3416925372439601</v>
      </c>
      <c r="Y24" s="104">
        <v>4.2843298869730999</v>
      </c>
      <c r="Z24" s="104">
        <v>1.08300024840099</v>
      </c>
      <c r="AA24" s="104">
        <v>32.574364037708897</v>
      </c>
      <c r="AB24" s="104">
        <v>153.17769217445999</v>
      </c>
      <c r="AC24" s="104">
        <v>0</v>
      </c>
      <c r="AD24" s="104">
        <v>13.9145328209216</v>
      </c>
      <c r="AE24" s="104">
        <v>167.092224995382</v>
      </c>
      <c r="AF24" s="104">
        <v>7.8467841666892104</v>
      </c>
      <c r="AG24" s="104">
        <v>0</v>
      </c>
      <c r="AH24" s="104">
        <v>0.42642241357113497</v>
      </c>
      <c r="AI24" s="104">
        <v>8.2732065802603501</v>
      </c>
      <c r="AJ24" s="104">
        <v>1443.4651374309899</v>
      </c>
      <c r="AK24" s="104">
        <v>0</v>
      </c>
      <c r="AL24" s="104">
        <v>101.445163321853</v>
      </c>
      <c r="AM24" s="104">
        <v>1544.9103007528399</v>
      </c>
      <c r="AN24" s="104">
        <v>2.4267640944797999</v>
      </c>
      <c r="AO24" s="104">
        <v>0</v>
      </c>
      <c r="AP24" s="104">
        <v>0.41608103670124003</v>
      </c>
      <c r="AQ24" s="104">
        <v>2.8428451311810399</v>
      </c>
      <c r="AR24" s="104">
        <v>1.2134613025508501E-2</v>
      </c>
      <c r="AS24" s="104">
        <v>0</v>
      </c>
      <c r="AT24" s="104">
        <v>6.1458779844329198E-3</v>
      </c>
      <c r="AU24" s="104">
        <v>1.8280491009941498E-2</v>
      </c>
      <c r="AV24" s="104">
        <v>2.6521990929097902E-2</v>
      </c>
      <c r="AW24" s="104">
        <v>7.7974653331548002E-2</v>
      </c>
      <c r="AX24" s="104">
        <v>0.12277713527058701</v>
      </c>
      <c r="AY24" s="104">
        <v>1.14235248954435E-2</v>
      </c>
      <c r="AZ24" s="104">
        <v>0</v>
      </c>
      <c r="BA24" s="104">
        <v>5.8285064325038797E-3</v>
      </c>
      <c r="BB24" s="104">
        <v>1.7252031327947399E-2</v>
      </c>
      <c r="BC24" s="104">
        <v>6.6304977322744901E-3</v>
      </c>
      <c r="BD24" s="104">
        <v>3.3417708570663403E-2</v>
      </c>
      <c r="BE24" s="104">
        <v>5.7300237630885299E-2</v>
      </c>
      <c r="BF24" s="104">
        <v>1.42842576884896E-2</v>
      </c>
      <c r="BG24" s="104">
        <v>0</v>
      </c>
      <c r="BH24" s="104">
        <v>1.0038821281955199E-3</v>
      </c>
      <c r="BI24" s="104">
        <v>1.5288139816685101E-2</v>
      </c>
      <c r="BJ24" s="104">
        <v>0.449004648518042</v>
      </c>
      <c r="BK24" s="104">
        <v>0</v>
      </c>
      <c r="BL24" s="104">
        <v>2.4120570832327499E-2</v>
      </c>
      <c r="BM24" s="104">
        <v>0.473125219350369</v>
      </c>
      <c r="BN24" s="104">
        <v>163.07022997337501</v>
      </c>
    </row>
    <row r="25" spans="1:66">
      <c r="A25" s="104" t="s">
        <v>799</v>
      </c>
      <c r="B25" s="104">
        <v>2017</v>
      </c>
      <c r="C25" s="104" t="s">
        <v>811</v>
      </c>
      <c r="D25" s="104" t="s">
        <v>801</v>
      </c>
      <c r="E25" s="104" t="s">
        <v>801</v>
      </c>
      <c r="F25" s="104" t="s">
        <v>804</v>
      </c>
      <c r="G25" s="104">
        <v>4031783.62709013</v>
      </c>
      <c r="H25" s="104">
        <v>147833940.22654799</v>
      </c>
      <c r="I25" s="104">
        <v>18509088.7646387</v>
      </c>
      <c r="J25" s="104">
        <v>8.9573451778486497</v>
      </c>
      <c r="K25" s="104">
        <v>0</v>
      </c>
      <c r="L25" s="104">
        <v>14.194074903496499</v>
      </c>
      <c r="M25" s="104">
        <v>23.151420081345201</v>
      </c>
      <c r="N25" s="104">
        <v>2.3512707862638802</v>
      </c>
      <c r="O25" s="104">
        <v>4.0409600275877304</v>
      </c>
      <c r="P25" s="104">
        <v>12.5983785720626</v>
      </c>
      <c r="Q25" s="104">
        <v>2.0407476921790302</v>
      </c>
      <c r="R25" s="104">
        <v>44.182777159438501</v>
      </c>
      <c r="S25" s="104">
        <v>12.283891750946299</v>
      </c>
      <c r="T25" s="104">
        <v>0</v>
      </c>
      <c r="U25" s="104">
        <v>15.5370248126801</v>
      </c>
      <c r="V25" s="104">
        <v>27.820916563626401</v>
      </c>
      <c r="W25" s="104">
        <v>2.3512707862638802</v>
      </c>
      <c r="X25" s="104">
        <v>4.0409600275860704</v>
      </c>
      <c r="Y25" s="104">
        <v>12.598378572057401</v>
      </c>
      <c r="Z25" s="104">
        <v>2.0407476921790302</v>
      </c>
      <c r="AA25" s="104">
        <v>48.852273641712898</v>
      </c>
      <c r="AB25" s="104">
        <v>311.630641611344</v>
      </c>
      <c r="AC25" s="104">
        <v>0</v>
      </c>
      <c r="AD25" s="104">
        <v>87.676974730347794</v>
      </c>
      <c r="AE25" s="104">
        <v>399.30761634169198</v>
      </c>
      <c r="AF25" s="104">
        <v>36.341551817904303</v>
      </c>
      <c r="AG25" s="104">
        <v>0</v>
      </c>
      <c r="AH25" s="104">
        <v>11.976376370613799</v>
      </c>
      <c r="AI25" s="104">
        <v>48.317928188518202</v>
      </c>
      <c r="AJ25" s="104">
        <v>77776.559092464202</v>
      </c>
      <c r="AK25" s="104">
        <v>0</v>
      </c>
      <c r="AL25" s="104">
        <v>2057.5560311132699</v>
      </c>
      <c r="AM25" s="104">
        <v>79834.115123577503</v>
      </c>
      <c r="AN25" s="104">
        <v>1.8070221982533099</v>
      </c>
      <c r="AO25" s="104">
        <v>0</v>
      </c>
      <c r="AP25" s="104">
        <v>2.6719546052608099</v>
      </c>
      <c r="AQ25" s="104">
        <v>4.4789768035141302</v>
      </c>
      <c r="AR25" s="104">
        <v>0.31404930310122298</v>
      </c>
      <c r="AS25" s="104">
        <v>0</v>
      </c>
      <c r="AT25" s="104">
        <v>5.1445226348281303E-2</v>
      </c>
      <c r="AU25" s="104">
        <v>0.365494529449504</v>
      </c>
      <c r="AV25" s="104">
        <v>1.3036721956019499</v>
      </c>
      <c r="AW25" s="104">
        <v>5.9887441485464699</v>
      </c>
      <c r="AX25" s="104">
        <v>7.6579108735979302</v>
      </c>
      <c r="AY25" s="104">
        <v>0.28937324412366799</v>
      </c>
      <c r="AZ25" s="104">
        <v>0</v>
      </c>
      <c r="BA25" s="104">
        <v>4.74220855196828E-2</v>
      </c>
      <c r="BB25" s="104">
        <v>0.33679532964335102</v>
      </c>
      <c r="BC25" s="104">
        <v>0.32591804890048798</v>
      </c>
      <c r="BD25" s="104">
        <v>2.5666046350913398</v>
      </c>
      <c r="BE25" s="104">
        <v>3.2293180136351798</v>
      </c>
      <c r="BF25" s="104">
        <v>0.76966210225074705</v>
      </c>
      <c r="BG25" s="104">
        <v>0</v>
      </c>
      <c r="BH25" s="104">
        <v>2.0361184897915899E-2</v>
      </c>
      <c r="BI25" s="104">
        <v>0.79002328714866299</v>
      </c>
      <c r="BJ25" s="104">
        <v>2.4275076171219201</v>
      </c>
      <c r="BK25" s="104">
        <v>0</v>
      </c>
      <c r="BL25" s="104">
        <v>0.980389221998335</v>
      </c>
      <c r="BM25" s="104">
        <v>3.4078968391202502</v>
      </c>
      <c r="BN25" s="104">
        <v>8426.7465279885091</v>
      </c>
    </row>
    <row r="26" spans="1:66">
      <c r="A26" s="104" t="s">
        <v>799</v>
      </c>
      <c r="B26" s="104">
        <v>2017</v>
      </c>
      <c r="C26" s="104" t="s">
        <v>811</v>
      </c>
      <c r="D26" s="104" t="s">
        <v>801</v>
      </c>
      <c r="E26" s="104" t="s">
        <v>801</v>
      </c>
      <c r="F26" s="104" t="s">
        <v>802</v>
      </c>
      <c r="G26" s="104">
        <v>56520.781921707901</v>
      </c>
      <c r="H26" s="104">
        <v>2545659.0952012199</v>
      </c>
      <c r="I26" s="104">
        <v>277721.24305557599</v>
      </c>
      <c r="J26" s="104">
        <v>5.05353558902253E-2</v>
      </c>
      <c r="K26" s="104">
        <v>0</v>
      </c>
      <c r="L26" s="104">
        <v>0</v>
      </c>
      <c r="M26" s="104">
        <v>5.05353558902253E-2</v>
      </c>
      <c r="N26" s="104">
        <v>0</v>
      </c>
      <c r="O26" s="104">
        <v>0</v>
      </c>
      <c r="P26" s="104">
        <v>0</v>
      </c>
      <c r="Q26" s="104">
        <v>0</v>
      </c>
      <c r="R26" s="104">
        <v>5.05353558902253E-2</v>
      </c>
      <c r="S26" s="104">
        <v>5.7531142862278298E-2</v>
      </c>
      <c r="T26" s="104">
        <v>0</v>
      </c>
      <c r="U26" s="104">
        <v>0</v>
      </c>
      <c r="V26" s="104">
        <v>5.7531142862278298E-2</v>
      </c>
      <c r="W26" s="104">
        <v>0</v>
      </c>
      <c r="X26" s="104">
        <v>0</v>
      </c>
      <c r="Y26" s="104">
        <v>0</v>
      </c>
      <c r="Z26" s="104">
        <v>0</v>
      </c>
      <c r="AA26" s="104">
        <v>5.7531142862278298E-2</v>
      </c>
      <c r="AB26" s="104">
        <v>0.70585694100788599</v>
      </c>
      <c r="AC26" s="104">
        <v>0</v>
      </c>
      <c r="AD26" s="104">
        <v>0</v>
      </c>
      <c r="AE26" s="104">
        <v>0.70585694100788599</v>
      </c>
      <c r="AF26" s="104">
        <v>0.314227150426518</v>
      </c>
      <c r="AG26" s="104">
        <v>0</v>
      </c>
      <c r="AH26" s="104">
        <v>0</v>
      </c>
      <c r="AI26" s="104">
        <v>0.314227150426518</v>
      </c>
      <c r="AJ26" s="104">
        <v>1189.92444613099</v>
      </c>
      <c r="AK26" s="104">
        <v>0</v>
      </c>
      <c r="AL26" s="104">
        <v>0</v>
      </c>
      <c r="AM26" s="104">
        <v>1189.92444613099</v>
      </c>
      <c r="AN26" s="104">
        <v>2.3472706863120999E-3</v>
      </c>
      <c r="AO26" s="104">
        <v>0</v>
      </c>
      <c r="AP26" s="104">
        <v>0</v>
      </c>
      <c r="AQ26" s="104">
        <v>2.3472706863120999E-3</v>
      </c>
      <c r="AR26" s="104">
        <v>2.4140637150804001E-2</v>
      </c>
      <c r="AS26" s="104">
        <v>0</v>
      </c>
      <c r="AT26" s="104">
        <v>0</v>
      </c>
      <c r="AU26" s="104">
        <v>2.4140637150804001E-2</v>
      </c>
      <c r="AV26" s="104">
        <v>2.2448870515182798E-2</v>
      </c>
      <c r="AW26" s="104">
        <v>0.103124498929121</v>
      </c>
      <c r="AX26" s="104">
        <v>0.149714006595107</v>
      </c>
      <c r="AY26" s="104">
        <v>2.30963238736566E-2</v>
      </c>
      <c r="AZ26" s="104">
        <v>0</v>
      </c>
      <c r="BA26" s="104">
        <v>0</v>
      </c>
      <c r="BB26" s="104">
        <v>2.30963238736566E-2</v>
      </c>
      <c r="BC26" s="104">
        <v>5.6122176287956996E-3</v>
      </c>
      <c r="BD26" s="104">
        <v>4.4196213826766098E-2</v>
      </c>
      <c r="BE26" s="104">
        <v>7.2904755329218501E-2</v>
      </c>
      <c r="BF26" s="104">
        <v>1.1249065252690999E-2</v>
      </c>
      <c r="BG26" s="104">
        <v>0</v>
      </c>
      <c r="BH26" s="104">
        <v>0</v>
      </c>
      <c r="BI26" s="104">
        <v>1.1249065252690999E-2</v>
      </c>
      <c r="BJ26" s="104">
        <v>0.18703955225822499</v>
      </c>
      <c r="BK26" s="104">
        <v>0</v>
      </c>
      <c r="BL26" s="104">
        <v>0</v>
      </c>
      <c r="BM26" s="104">
        <v>0.18703955225822499</v>
      </c>
      <c r="BN26" s="104">
        <v>106.049672634611</v>
      </c>
    </row>
    <row r="27" spans="1:66">
      <c r="A27" s="104" t="s">
        <v>799</v>
      </c>
      <c r="B27" s="104">
        <v>2017</v>
      </c>
      <c r="C27" s="104" t="s">
        <v>811</v>
      </c>
      <c r="D27" s="104" t="s">
        <v>801</v>
      </c>
      <c r="E27" s="104" t="s">
        <v>801</v>
      </c>
      <c r="F27" s="104" t="s">
        <v>805</v>
      </c>
      <c r="G27" s="104">
        <v>1043.0204163842</v>
      </c>
      <c r="H27" s="104">
        <v>33629.883147786102</v>
      </c>
      <c r="I27" s="104">
        <v>5099.9897458751702</v>
      </c>
      <c r="J27" s="104">
        <v>0</v>
      </c>
      <c r="K27" s="104">
        <v>0</v>
      </c>
      <c r="L27" s="104">
        <v>0</v>
      </c>
      <c r="M27" s="104">
        <v>0</v>
      </c>
      <c r="N27" s="104">
        <v>2.5091870898845499E-5</v>
      </c>
      <c r="O27" s="104">
        <v>2.7479382689226099E-5</v>
      </c>
      <c r="P27" s="104">
        <v>0</v>
      </c>
      <c r="Q27" s="104">
        <v>8.3685932605366406E-6</v>
      </c>
      <c r="R27" s="104">
        <v>6.09398468486082E-5</v>
      </c>
      <c r="S27" s="104">
        <v>0</v>
      </c>
      <c r="T27" s="104">
        <v>0</v>
      </c>
      <c r="U27" s="104">
        <v>0</v>
      </c>
      <c r="V27" s="104">
        <v>0</v>
      </c>
      <c r="W27" s="104">
        <v>2.5091870898845499E-5</v>
      </c>
      <c r="X27" s="104">
        <v>2.7479382689214799E-5</v>
      </c>
      <c r="Y27" s="104">
        <v>0</v>
      </c>
      <c r="Z27" s="104">
        <v>8.3685932605366406E-6</v>
      </c>
      <c r="AA27" s="104">
        <v>6.0939846848596897E-5</v>
      </c>
      <c r="AB27" s="104">
        <v>0</v>
      </c>
      <c r="AC27" s="104">
        <v>0</v>
      </c>
      <c r="AD27" s="104">
        <v>0</v>
      </c>
      <c r="AE27" s="104">
        <v>0</v>
      </c>
      <c r="AF27" s="104">
        <v>0</v>
      </c>
      <c r="AG27" s="104">
        <v>0</v>
      </c>
      <c r="AH27" s="104">
        <v>0</v>
      </c>
      <c r="AI27" s="104">
        <v>0</v>
      </c>
      <c r="AJ27" s="104">
        <v>0</v>
      </c>
      <c r="AK27" s="104">
        <v>0</v>
      </c>
      <c r="AL27" s="104">
        <v>0</v>
      </c>
      <c r="AM27" s="104">
        <v>0</v>
      </c>
      <c r="AN27" s="104">
        <v>0</v>
      </c>
      <c r="AO27" s="104">
        <v>0</v>
      </c>
      <c r="AP27" s="104">
        <v>0</v>
      </c>
      <c r="AQ27" s="104">
        <v>0</v>
      </c>
      <c r="AR27" s="104">
        <v>0</v>
      </c>
      <c r="AS27" s="104">
        <v>0</v>
      </c>
      <c r="AT27" s="104">
        <v>0</v>
      </c>
      <c r="AU27" s="104">
        <v>0</v>
      </c>
      <c r="AV27" s="104">
        <v>2.9656480463096101E-4</v>
      </c>
      <c r="AW27" s="104">
        <v>1.3623445712734701E-3</v>
      </c>
      <c r="AX27" s="104">
        <v>1.6589093759044301E-3</v>
      </c>
      <c r="AY27" s="104">
        <v>0</v>
      </c>
      <c r="AZ27" s="104">
        <v>0</v>
      </c>
      <c r="BA27" s="104">
        <v>0</v>
      </c>
      <c r="BB27" s="104">
        <v>0</v>
      </c>
      <c r="BC27" s="104">
        <v>7.4141201157740198E-5</v>
      </c>
      <c r="BD27" s="104">
        <v>5.8386195911720403E-4</v>
      </c>
      <c r="BE27" s="104">
        <v>6.5800316027494403E-4</v>
      </c>
      <c r="BF27" s="104">
        <v>0</v>
      </c>
      <c r="BG27" s="104">
        <v>0</v>
      </c>
      <c r="BH27" s="104">
        <v>0</v>
      </c>
      <c r="BI27" s="104">
        <v>0</v>
      </c>
      <c r="BJ27" s="104">
        <v>0</v>
      </c>
      <c r="BK27" s="104">
        <v>0</v>
      </c>
      <c r="BL27" s="104">
        <v>0</v>
      </c>
      <c r="BM27" s="104">
        <v>0</v>
      </c>
      <c r="BN27" s="104">
        <v>0</v>
      </c>
    </row>
    <row r="28" spans="1:66">
      <c r="A28" s="104" t="s">
        <v>799</v>
      </c>
      <c r="B28" s="104">
        <v>2017</v>
      </c>
      <c r="C28" s="104" t="s">
        <v>812</v>
      </c>
      <c r="D28" s="104" t="s">
        <v>801</v>
      </c>
      <c r="E28" s="104" t="s">
        <v>801</v>
      </c>
      <c r="F28" s="104" t="s">
        <v>804</v>
      </c>
      <c r="G28" s="104">
        <v>110827.267444699</v>
      </c>
      <c r="H28" s="104">
        <v>985503.460912365</v>
      </c>
      <c r="I28" s="104">
        <v>11087.1598351677</v>
      </c>
      <c r="J28" s="104">
        <v>0.175372024308521</v>
      </c>
      <c r="K28" s="104">
        <v>0</v>
      </c>
      <c r="L28" s="104">
        <v>2.30783117558478E-3</v>
      </c>
      <c r="M28" s="104">
        <v>0.177679855484105</v>
      </c>
      <c r="N28" s="104">
        <v>2.2132604577033099E-2</v>
      </c>
      <c r="O28" s="104">
        <v>1.51303692664897E-3</v>
      </c>
      <c r="P28" s="104">
        <v>3.6441982262240998E-2</v>
      </c>
      <c r="Q28" s="104">
        <v>7.5598538930171499E-3</v>
      </c>
      <c r="R28" s="104">
        <v>0.245327333143046</v>
      </c>
      <c r="S28" s="104">
        <v>0.24335788222903701</v>
      </c>
      <c r="T28" s="104">
        <v>0</v>
      </c>
      <c r="U28" s="104">
        <v>2.5233192931952901E-3</v>
      </c>
      <c r="V28" s="104">
        <v>0.245881201522232</v>
      </c>
      <c r="W28" s="104">
        <v>2.2132604577033099E-2</v>
      </c>
      <c r="X28" s="104">
        <v>1.51303692664835E-3</v>
      </c>
      <c r="Y28" s="104">
        <v>3.6441982262226003E-2</v>
      </c>
      <c r="Z28" s="104">
        <v>7.5598538930171499E-3</v>
      </c>
      <c r="AA28" s="104">
        <v>0.31352867918115701</v>
      </c>
      <c r="AB28" s="104">
        <v>5.06383635476619</v>
      </c>
      <c r="AC28" s="104">
        <v>0</v>
      </c>
      <c r="AD28" s="104">
        <v>4.4037139222841401E-2</v>
      </c>
      <c r="AE28" s="104">
        <v>5.1078734939890298</v>
      </c>
      <c r="AF28" s="104">
        <v>0.84739430712469999</v>
      </c>
      <c r="AG28" s="104">
        <v>0</v>
      </c>
      <c r="AH28" s="104">
        <v>3.84993368159292E-3</v>
      </c>
      <c r="AI28" s="104">
        <v>0.85124424080629302</v>
      </c>
      <c r="AJ28" s="104">
        <v>1975.6346109384799</v>
      </c>
      <c r="AK28" s="104">
        <v>0</v>
      </c>
      <c r="AL28" s="104">
        <v>0.35038239740404298</v>
      </c>
      <c r="AM28" s="104">
        <v>1975.9849933358901</v>
      </c>
      <c r="AN28" s="104">
        <v>3.4096698535499403E-2</v>
      </c>
      <c r="AO28" s="104">
        <v>0</v>
      </c>
      <c r="AP28" s="104">
        <v>4.70904876043933E-4</v>
      </c>
      <c r="AQ28" s="104">
        <v>3.4567603411543399E-2</v>
      </c>
      <c r="AR28" s="104">
        <v>2.5424538062307398E-3</v>
      </c>
      <c r="AS28" s="104">
        <v>0</v>
      </c>
      <c r="AT28" s="104">
        <v>7.5362102325512903E-6</v>
      </c>
      <c r="AU28" s="104">
        <v>2.5499900164632902E-3</v>
      </c>
      <c r="AV28" s="104">
        <v>1.3035979343025901E-2</v>
      </c>
      <c r="AW28" s="104">
        <v>0.1415924622975</v>
      </c>
      <c r="AX28" s="104">
        <v>0.157178431656989</v>
      </c>
      <c r="AY28" s="104">
        <v>2.3449915299967299E-3</v>
      </c>
      <c r="AZ28" s="104">
        <v>0</v>
      </c>
      <c r="BA28" s="104">
        <v>6.9872661226292402E-6</v>
      </c>
      <c r="BB28" s="104">
        <v>2.3519787961193599E-3</v>
      </c>
      <c r="BC28" s="104">
        <v>3.2589948357564899E-3</v>
      </c>
      <c r="BD28" s="104">
        <v>6.06824838417859E-2</v>
      </c>
      <c r="BE28" s="104">
        <v>6.6293457473661693E-2</v>
      </c>
      <c r="BF28" s="104">
        <v>1.95505060351992E-2</v>
      </c>
      <c r="BG28" s="104">
        <v>0</v>
      </c>
      <c r="BH28" s="104">
        <v>3.4673178618901E-6</v>
      </c>
      <c r="BI28" s="104">
        <v>1.95539733530611E-2</v>
      </c>
      <c r="BJ28" s="104">
        <v>4.4105375835946599E-2</v>
      </c>
      <c r="BK28" s="104">
        <v>0</v>
      </c>
      <c r="BL28" s="104">
        <v>3.5644920464432297E-4</v>
      </c>
      <c r="BM28" s="104">
        <v>4.4461825040590902E-2</v>
      </c>
      <c r="BN28" s="104">
        <v>208.571544335098</v>
      </c>
    </row>
    <row r="29" spans="1:66">
      <c r="A29" s="104" t="s">
        <v>799</v>
      </c>
      <c r="B29" s="104">
        <v>2017</v>
      </c>
      <c r="C29" s="104" t="s">
        <v>812</v>
      </c>
      <c r="D29" s="104" t="s">
        <v>801</v>
      </c>
      <c r="E29" s="104" t="s">
        <v>801</v>
      </c>
      <c r="F29" s="104" t="s">
        <v>802</v>
      </c>
      <c r="G29" s="104">
        <v>32591.289835121999</v>
      </c>
      <c r="H29" s="104">
        <v>326045.02027597802</v>
      </c>
      <c r="I29" s="104">
        <v>3259.1289835122002</v>
      </c>
      <c r="J29" s="104">
        <v>4.2621684749201201E-2</v>
      </c>
      <c r="K29" s="104">
        <v>0</v>
      </c>
      <c r="L29" s="104">
        <v>0</v>
      </c>
      <c r="M29" s="104">
        <v>4.2621684749201201E-2</v>
      </c>
      <c r="N29" s="104">
        <v>0</v>
      </c>
      <c r="O29" s="104">
        <v>0</v>
      </c>
      <c r="P29" s="104">
        <v>0</v>
      </c>
      <c r="Q29" s="104">
        <v>0</v>
      </c>
      <c r="R29" s="104">
        <v>4.2621684749201201E-2</v>
      </c>
      <c r="S29" s="104">
        <v>4.8521954404828399E-2</v>
      </c>
      <c r="T29" s="104">
        <v>0</v>
      </c>
      <c r="U29" s="104">
        <v>0</v>
      </c>
      <c r="V29" s="104">
        <v>4.8521954404828399E-2</v>
      </c>
      <c r="W29" s="104">
        <v>0</v>
      </c>
      <c r="X29" s="104">
        <v>0</v>
      </c>
      <c r="Y29" s="104">
        <v>0</v>
      </c>
      <c r="Z29" s="104">
        <v>0</v>
      </c>
      <c r="AA29" s="104">
        <v>4.8521954404828399E-2</v>
      </c>
      <c r="AB29" s="104">
        <v>0.171492180300096</v>
      </c>
      <c r="AC29" s="104">
        <v>0</v>
      </c>
      <c r="AD29" s="104">
        <v>0</v>
      </c>
      <c r="AE29" s="104">
        <v>0.171492180300096</v>
      </c>
      <c r="AF29" s="104">
        <v>1.9890347360179299</v>
      </c>
      <c r="AG29" s="104">
        <v>0</v>
      </c>
      <c r="AH29" s="104">
        <v>0</v>
      </c>
      <c r="AI29" s="104">
        <v>1.9890347360179299</v>
      </c>
      <c r="AJ29" s="104">
        <v>373.06381617299502</v>
      </c>
      <c r="AK29" s="104">
        <v>0</v>
      </c>
      <c r="AL29" s="104">
        <v>0</v>
      </c>
      <c r="AM29" s="104">
        <v>373.06381617299502</v>
      </c>
      <c r="AN29" s="104">
        <v>1.9796957882389499E-3</v>
      </c>
      <c r="AO29" s="104">
        <v>0</v>
      </c>
      <c r="AP29" s="104">
        <v>0</v>
      </c>
      <c r="AQ29" s="104">
        <v>1.9796957882389499E-3</v>
      </c>
      <c r="AR29" s="104">
        <v>5.5159839062984099E-2</v>
      </c>
      <c r="AS29" s="104">
        <v>0</v>
      </c>
      <c r="AT29" s="104">
        <v>0</v>
      </c>
      <c r="AU29" s="104">
        <v>5.5159839062984099E-2</v>
      </c>
      <c r="AV29" s="104">
        <v>5.7504498195325203E-3</v>
      </c>
      <c r="AW29" s="104">
        <v>4.6844601842366801E-2</v>
      </c>
      <c r="AX29" s="104">
        <v>0.10775489072488301</v>
      </c>
      <c r="AY29" s="104">
        <v>5.2773648841949503E-2</v>
      </c>
      <c r="AZ29" s="104">
        <v>0</v>
      </c>
      <c r="BA29" s="104">
        <v>0</v>
      </c>
      <c r="BB29" s="104">
        <v>5.2773648841949503E-2</v>
      </c>
      <c r="BC29" s="104">
        <v>1.4376124548831301E-3</v>
      </c>
      <c r="BD29" s="104">
        <v>2.0076257932442901E-2</v>
      </c>
      <c r="BE29" s="104">
        <v>7.4287519229275595E-2</v>
      </c>
      <c r="BF29" s="104">
        <v>3.5267946844803099E-3</v>
      </c>
      <c r="BG29" s="104">
        <v>0</v>
      </c>
      <c r="BH29" s="104">
        <v>0</v>
      </c>
      <c r="BI29" s="104">
        <v>3.5267946844803099E-3</v>
      </c>
      <c r="BJ29" s="104">
        <v>5.8640436682868398E-2</v>
      </c>
      <c r="BK29" s="104">
        <v>0</v>
      </c>
      <c r="BL29" s="104">
        <v>0</v>
      </c>
      <c r="BM29" s="104">
        <v>5.8640436682868398E-2</v>
      </c>
      <c r="BN29" s="104">
        <v>33.248577845092498</v>
      </c>
    </row>
    <row r="30" spans="1:66">
      <c r="A30" s="104" t="s">
        <v>799</v>
      </c>
      <c r="B30" s="104">
        <v>2017</v>
      </c>
      <c r="C30" s="104" t="s">
        <v>813</v>
      </c>
      <c r="D30" s="104" t="s">
        <v>801</v>
      </c>
      <c r="E30" s="104" t="s">
        <v>801</v>
      </c>
      <c r="F30" s="104" t="s">
        <v>802</v>
      </c>
      <c r="G30" s="104">
        <v>2143.81880639052</v>
      </c>
      <c r="H30" s="104">
        <v>266803.44505954999</v>
      </c>
      <c r="I30" s="104">
        <v>31299.754573301601</v>
      </c>
      <c r="J30" s="104">
        <v>0.114674264337926</v>
      </c>
      <c r="K30" s="104">
        <v>1.83540288590705E-2</v>
      </c>
      <c r="L30" s="104">
        <v>0</v>
      </c>
      <c r="M30" s="104">
        <v>0.13302829319699699</v>
      </c>
      <c r="N30" s="104">
        <v>0</v>
      </c>
      <c r="O30" s="104">
        <v>0</v>
      </c>
      <c r="P30" s="104">
        <v>0</v>
      </c>
      <c r="Q30" s="104">
        <v>0</v>
      </c>
      <c r="R30" s="104">
        <v>0.13302829319699699</v>
      </c>
      <c r="S30" s="104">
        <v>0.13054792079594801</v>
      </c>
      <c r="T30" s="104">
        <v>2.0894664723722301E-2</v>
      </c>
      <c r="U30" s="104">
        <v>0</v>
      </c>
      <c r="V30" s="104">
        <v>0.15144258551966999</v>
      </c>
      <c r="W30" s="104">
        <v>0</v>
      </c>
      <c r="X30" s="104">
        <v>0</v>
      </c>
      <c r="Y30" s="104">
        <v>0</v>
      </c>
      <c r="Z30" s="104">
        <v>0</v>
      </c>
      <c r="AA30" s="104">
        <v>0.15144258551966999</v>
      </c>
      <c r="AB30" s="104">
        <v>0.38165850546406299</v>
      </c>
      <c r="AC30" s="104">
        <v>0.13277260299556301</v>
      </c>
      <c r="AD30" s="104">
        <v>0</v>
      </c>
      <c r="AE30" s="104">
        <v>0.51443110845962703</v>
      </c>
      <c r="AF30" s="104">
        <v>2.0518941377018498</v>
      </c>
      <c r="AG30" s="104">
        <v>0.27087874547644197</v>
      </c>
      <c r="AH30" s="104">
        <v>3.6570498710897202E-2</v>
      </c>
      <c r="AI30" s="104">
        <v>2.35934338188919</v>
      </c>
      <c r="AJ30" s="104">
        <v>476.77293383528098</v>
      </c>
      <c r="AK30" s="104">
        <v>27.106394543285901</v>
      </c>
      <c r="AL30" s="104">
        <v>0</v>
      </c>
      <c r="AM30" s="104">
        <v>503.87932837856698</v>
      </c>
      <c r="AN30" s="104">
        <v>5.3263225699788199E-3</v>
      </c>
      <c r="AO30" s="104">
        <v>8.5249710322124602E-4</v>
      </c>
      <c r="AP30" s="104">
        <v>0</v>
      </c>
      <c r="AQ30" s="104">
        <v>6.1788196732000603E-3</v>
      </c>
      <c r="AR30" s="104">
        <v>5.2343187729275001E-2</v>
      </c>
      <c r="AS30" s="104">
        <v>1.81222550436213E-3</v>
      </c>
      <c r="AT30" s="104">
        <v>0</v>
      </c>
      <c r="AU30" s="104">
        <v>5.4155413233637102E-2</v>
      </c>
      <c r="AV30" s="104">
        <v>3.5292054633928299E-3</v>
      </c>
      <c r="AW30" s="104">
        <v>3.83330533415518E-2</v>
      </c>
      <c r="AX30" s="104">
        <v>9.6017672038581803E-2</v>
      </c>
      <c r="AY30" s="104">
        <v>5.00788445981293E-2</v>
      </c>
      <c r="AZ30" s="104">
        <v>1.7338294312358E-3</v>
      </c>
      <c r="BA30" s="104">
        <v>0</v>
      </c>
      <c r="BB30" s="104">
        <v>5.1812674029365097E-2</v>
      </c>
      <c r="BC30" s="104">
        <v>8.8230136584820898E-4</v>
      </c>
      <c r="BD30" s="104">
        <v>1.6428451432093601E-2</v>
      </c>
      <c r="BE30" s="104">
        <v>6.9123426827306905E-2</v>
      </c>
      <c r="BF30" s="104">
        <v>4.50431427312046E-3</v>
      </c>
      <c r="BG30" s="104">
        <v>2.5608777505884903E-4</v>
      </c>
      <c r="BH30" s="104">
        <v>0</v>
      </c>
      <c r="BI30" s="104">
        <v>4.7604020481793099E-3</v>
      </c>
      <c r="BJ30" s="104">
        <v>7.49420657448822E-2</v>
      </c>
      <c r="BK30" s="104">
        <v>4.2607477434351898E-3</v>
      </c>
      <c r="BL30" s="104">
        <v>0</v>
      </c>
      <c r="BM30" s="104">
        <v>7.9202813488317397E-2</v>
      </c>
      <c r="BN30" s="104">
        <v>44.907252721499503</v>
      </c>
    </row>
    <row r="31" spans="1:66">
      <c r="A31" s="104" t="s">
        <v>799</v>
      </c>
      <c r="B31" s="104">
        <v>2017</v>
      </c>
      <c r="C31" s="104" t="s">
        <v>814</v>
      </c>
      <c r="D31" s="104" t="s">
        <v>801</v>
      </c>
      <c r="E31" s="104" t="s">
        <v>801</v>
      </c>
      <c r="F31" s="104" t="s">
        <v>804</v>
      </c>
      <c r="G31" s="104">
        <v>14885.1986739273</v>
      </c>
      <c r="H31" s="104">
        <v>800319.26010564901</v>
      </c>
      <c r="I31" s="104">
        <v>297823.05506793899</v>
      </c>
      <c r="J31" s="104">
        <v>0.115138555233228</v>
      </c>
      <c r="K31" s="104">
        <v>1.2181122912386801E-2</v>
      </c>
      <c r="L31" s="104">
        <v>6.6030843443794104E-2</v>
      </c>
      <c r="M31" s="104">
        <v>0.19335052158940899</v>
      </c>
      <c r="N31" s="104">
        <v>9.1836517793668501E-4</v>
      </c>
      <c r="O31" s="104">
        <v>1.09466424675525E-2</v>
      </c>
      <c r="P31" s="104">
        <v>0.11960431909008699</v>
      </c>
      <c r="Q31" s="104">
        <v>3.8674736011551998E-4</v>
      </c>
      <c r="R31" s="104">
        <v>0.32520659568510102</v>
      </c>
      <c r="S31" s="104">
        <v>0.16549415649242999</v>
      </c>
      <c r="T31" s="104">
        <v>1.7740589051994101E-2</v>
      </c>
      <c r="U31" s="104">
        <v>7.22288957812873E-2</v>
      </c>
      <c r="V31" s="104">
        <v>0.25546364132571198</v>
      </c>
      <c r="W31" s="104">
        <v>9.1836517793668501E-4</v>
      </c>
      <c r="X31" s="104">
        <v>1.0946642467548E-2</v>
      </c>
      <c r="Y31" s="104">
        <v>0.11960431909003801</v>
      </c>
      <c r="Z31" s="104">
        <v>3.8674736011551998E-4</v>
      </c>
      <c r="AA31" s="104">
        <v>0.38731971542135002</v>
      </c>
      <c r="AB31" s="104">
        <v>2.7942663527748701</v>
      </c>
      <c r="AC31" s="104">
        <v>9.4230273577113804E-2</v>
      </c>
      <c r="AD31" s="104">
        <v>1.2728989055655799</v>
      </c>
      <c r="AE31" s="104">
        <v>4.1613955319175604</v>
      </c>
      <c r="AF31" s="104">
        <v>0.79453584596018301</v>
      </c>
      <c r="AG31" s="104">
        <v>1.06175407126417E-3</v>
      </c>
      <c r="AH31" s="104">
        <v>0.11490823489216501</v>
      </c>
      <c r="AI31" s="104">
        <v>0.91050583492361303</v>
      </c>
      <c r="AJ31" s="104">
        <v>1610.4606240565399</v>
      </c>
      <c r="AK31" s="104">
        <v>6.4007841089489101</v>
      </c>
      <c r="AL31" s="104">
        <v>9.4707858985717692</v>
      </c>
      <c r="AM31" s="104">
        <v>1626.3321940640701</v>
      </c>
      <c r="AN31" s="104">
        <v>2.3119945357461699E-2</v>
      </c>
      <c r="AO31" s="104">
        <v>3.1792251241721599E-3</v>
      </c>
      <c r="AP31" s="104">
        <v>1.1906817701482299E-2</v>
      </c>
      <c r="AQ31" s="104">
        <v>3.8205988183116199E-2</v>
      </c>
      <c r="AR31" s="104">
        <v>8.2281774956633098E-4</v>
      </c>
      <c r="AS31" s="104">
        <v>0</v>
      </c>
      <c r="AT31" s="104">
        <v>1.17422561650437E-4</v>
      </c>
      <c r="AU31" s="104">
        <v>9.40240311216769E-4</v>
      </c>
      <c r="AV31" s="104">
        <v>1.05864116731811E-2</v>
      </c>
      <c r="AW31" s="104">
        <v>0.11498607479020199</v>
      </c>
      <c r="AX31" s="104">
        <v>0.12651272677459999</v>
      </c>
      <c r="AY31" s="104">
        <v>7.5796195556398799E-4</v>
      </c>
      <c r="AZ31" s="104">
        <v>0</v>
      </c>
      <c r="BA31" s="104">
        <v>1.09058234321341E-4</v>
      </c>
      <c r="BB31" s="104">
        <v>8.6702018988533004E-4</v>
      </c>
      <c r="BC31" s="104">
        <v>2.6466029182952802E-3</v>
      </c>
      <c r="BD31" s="104">
        <v>4.9279746338658198E-2</v>
      </c>
      <c r="BE31" s="104">
        <v>5.2793369446838802E-2</v>
      </c>
      <c r="BF31" s="104">
        <v>1.5936813404535202E-2</v>
      </c>
      <c r="BG31" s="104">
        <v>6.3340947591806196E-5</v>
      </c>
      <c r="BH31" s="104">
        <v>9.3721104015357897E-5</v>
      </c>
      <c r="BI31" s="104">
        <v>1.6093875456142399E-2</v>
      </c>
      <c r="BJ31" s="104">
        <v>3.5751938273457198E-2</v>
      </c>
      <c r="BK31" s="104">
        <v>8.4226637322629502E-5</v>
      </c>
      <c r="BL31" s="104">
        <v>8.4333850894626004E-3</v>
      </c>
      <c r="BM31" s="104">
        <v>4.4269550000242401E-2</v>
      </c>
      <c r="BN31" s="104">
        <v>171.66457157408701</v>
      </c>
    </row>
    <row r="32" spans="1:66">
      <c r="A32" s="104" t="s">
        <v>799</v>
      </c>
      <c r="B32" s="104">
        <v>2017</v>
      </c>
      <c r="C32" s="104" t="s">
        <v>815</v>
      </c>
      <c r="D32" s="104" t="s">
        <v>801</v>
      </c>
      <c r="E32" s="104" t="s">
        <v>801</v>
      </c>
      <c r="F32" s="104" t="s">
        <v>802</v>
      </c>
      <c r="G32" s="104">
        <v>0</v>
      </c>
      <c r="H32" s="104">
        <v>398297.26649035898</v>
      </c>
      <c r="I32" s="104">
        <v>0</v>
      </c>
      <c r="J32" s="104">
        <v>0.36470864098060601</v>
      </c>
      <c r="K32" s="104">
        <v>0</v>
      </c>
      <c r="L32" s="104">
        <v>0</v>
      </c>
      <c r="M32" s="104">
        <v>0.36470864098060601</v>
      </c>
      <c r="N32" s="104">
        <v>0</v>
      </c>
      <c r="O32" s="104">
        <v>0</v>
      </c>
      <c r="P32" s="104">
        <v>0</v>
      </c>
      <c r="Q32" s="104">
        <v>0</v>
      </c>
      <c r="R32" s="104">
        <v>0.36470864098060601</v>
      </c>
      <c r="S32" s="104">
        <v>0.41519302566467098</v>
      </c>
      <c r="T32" s="104">
        <v>0</v>
      </c>
      <c r="U32" s="104">
        <v>0</v>
      </c>
      <c r="V32" s="104">
        <v>0.41519302566467098</v>
      </c>
      <c r="W32" s="104">
        <v>0</v>
      </c>
      <c r="X32" s="104">
        <v>0</v>
      </c>
      <c r="Y32" s="104">
        <v>0</v>
      </c>
      <c r="Z32" s="104">
        <v>0</v>
      </c>
      <c r="AA32" s="104">
        <v>0.41519302566467098</v>
      </c>
      <c r="AB32" s="104">
        <v>1.26698498957589</v>
      </c>
      <c r="AC32" s="104">
        <v>0</v>
      </c>
      <c r="AD32" s="104">
        <v>0</v>
      </c>
      <c r="AE32" s="104">
        <v>1.26698498957589</v>
      </c>
      <c r="AF32" s="104">
        <v>4.5672674268505098</v>
      </c>
      <c r="AG32" s="104">
        <v>0</v>
      </c>
      <c r="AH32" s="104">
        <v>0</v>
      </c>
      <c r="AI32" s="104">
        <v>4.5672674268505098</v>
      </c>
      <c r="AJ32" s="104">
        <v>957.64306069279803</v>
      </c>
      <c r="AK32" s="104">
        <v>0</v>
      </c>
      <c r="AL32" s="104">
        <v>0</v>
      </c>
      <c r="AM32" s="104">
        <v>957.64306069279803</v>
      </c>
      <c r="AN32" s="104">
        <v>1.69397717712572E-2</v>
      </c>
      <c r="AO32" s="104">
        <v>0</v>
      </c>
      <c r="AP32" s="104">
        <v>0</v>
      </c>
      <c r="AQ32" s="104">
        <v>1.69397717712572E-2</v>
      </c>
      <c r="AR32" s="104">
        <v>0.13480175392757299</v>
      </c>
      <c r="AS32" s="104">
        <v>0</v>
      </c>
      <c r="AT32" s="104">
        <v>0</v>
      </c>
      <c r="AU32" s="104">
        <v>0.13480175392757299</v>
      </c>
      <c r="AV32" s="104">
        <v>0</v>
      </c>
      <c r="AW32" s="104">
        <v>0</v>
      </c>
      <c r="AX32" s="104">
        <v>0.13480175392757299</v>
      </c>
      <c r="AY32" s="104">
        <v>0.128970289723463</v>
      </c>
      <c r="AZ32" s="104">
        <v>0</v>
      </c>
      <c r="BA32" s="104">
        <v>0</v>
      </c>
      <c r="BB32" s="104">
        <v>0.128970289723463</v>
      </c>
      <c r="BC32" s="104">
        <v>0</v>
      </c>
      <c r="BD32" s="104">
        <v>0</v>
      </c>
      <c r="BE32" s="104">
        <v>0.128970289723463</v>
      </c>
      <c r="BF32" s="104">
        <v>9.0473367943399198E-3</v>
      </c>
      <c r="BG32" s="104">
        <v>0</v>
      </c>
      <c r="BH32" s="104">
        <v>0</v>
      </c>
      <c r="BI32" s="104">
        <v>9.0473367943399198E-3</v>
      </c>
      <c r="BJ32" s="104">
        <v>0.150528153176087</v>
      </c>
      <c r="BK32" s="104">
        <v>0</v>
      </c>
      <c r="BL32" s="104">
        <v>0</v>
      </c>
      <c r="BM32" s="104">
        <v>0.150528153176087</v>
      </c>
      <c r="BN32" s="104">
        <v>85.348051649405704</v>
      </c>
    </row>
    <row r="33" spans="1:66">
      <c r="A33" s="104" t="s">
        <v>799</v>
      </c>
      <c r="B33" s="104">
        <v>2017</v>
      </c>
      <c r="C33" s="104" t="s">
        <v>816</v>
      </c>
      <c r="D33" s="104" t="s">
        <v>801</v>
      </c>
      <c r="E33" s="104" t="s">
        <v>801</v>
      </c>
      <c r="F33" s="104" t="s">
        <v>804</v>
      </c>
      <c r="G33" s="104">
        <v>3688.8657857783201</v>
      </c>
      <c r="H33" s="104">
        <v>186446.858375941</v>
      </c>
      <c r="I33" s="104">
        <v>14755.4631431133</v>
      </c>
      <c r="J33" s="104">
        <v>3.8447963864504102E-2</v>
      </c>
      <c r="K33" s="104">
        <v>4.2481673777047001E-2</v>
      </c>
      <c r="L33" s="104">
        <v>6.7584797626175103E-3</v>
      </c>
      <c r="M33" s="104">
        <v>8.7688117404168597E-2</v>
      </c>
      <c r="N33" s="104">
        <v>2.9429484463806903E-4</v>
      </c>
      <c r="O33" s="104">
        <v>2.22977830616964E-3</v>
      </c>
      <c r="P33" s="104">
        <v>2.1504716088245401E-2</v>
      </c>
      <c r="Q33" s="104">
        <v>9.9598547675443195E-5</v>
      </c>
      <c r="R33" s="104">
        <v>0.111816505190897</v>
      </c>
      <c r="S33" s="104">
        <v>5.6103178617676198E-2</v>
      </c>
      <c r="T33" s="104">
        <v>6.1989158653259199E-2</v>
      </c>
      <c r="U33" s="104">
        <v>7.3996846353220798E-3</v>
      </c>
      <c r="V33" s="104">
        <v>0.125492021906257</v>
      </c>
      <c r="W33" s="104">
        <v>2.9429484463806903E-4</v>
      </c>
      <c r="X33" s="104">
        <v>2.2297783061687201E-3</v>
      </c>
      <c r="Y33" s="104">
        <v>2.1504716088236599E-2</v>
      </c>
      <c r="Z33" s="104">
        <v>9.9598547675443195E-5</v>
      </c>
      <c r="AA33" s="104">
        <v>0.14962040969297599</v>
      </c>
      <c r="AB33" s="104">
        <v>0.88539746526171104</v>
      </c>
      <c r="AC33" s="104">
        <v>0.32965152525949398</v>
      </c>
      <c r="AD33" s="104">
        <v>0.17650651594299499</v>
      </c>
      <c r="AE33" s="104">
        <v>1.3915555064642</v>
      </c>
      <c r="AF33" s="104">
        <v>0.19212736678334399</v>
      </c>
      <c r="AG33" s="104">
        <v>3.7145163595283899E-3</v>
      </c>
      <c r="AH33" s="104">
        <v>8.9922069302148001E-3</v>
      </c>
      <c r="AI33" s="104">
        <v>0.204834090073088</v>
      </c>
      <c r="AJ33" s="104">
        <v>186.65157747380999</v>
      </c>
      <c r="AK33" s="104">
        <v>10.914307098541</v>
      </c>
      <c r="AL33" s="104">
        <v>0.87739618653274598</v>
      </c>
      <c r="AM33" s="104">
        <v>198.44328075888399</v>
      </c>
      <c r="AN33" s="104">
        <v>7.4044125846256404E-3</v>
      </c>
      <c r="AO33" s="104">
        <v>9.6303435057977799E-3</v>
      </c>
      <c r="AP33" s="104">
        <v>1.1349100670531599E-3</v>
      </c>
      <c r="AQ33" s="104">
        <v>1.8169666157476502E-2</v>
      </c>
      <c r="AR33" s="104">
        <v>4.25986104753114E-4</v>
      </c>
      <c r="AS33" s="104">
        <v>0</v>
      </c>
      <c r="AT33" s="104">
        <v>1.05047666140857E-5</v>
      </c>
      <c r="AU33" s="104">
        <v>4.3649087136720001E-4</v>
      </c>
      <c r="AV33" s="104">
        <v>1.6441798469929399E-3</v>
      </c>
      <c r="AW33" s="104">
        <v>0.15307314174092301</v>
      </c>
      <c r="AX33" s="104">
        <v>0.155153812459283</v>
      </c>
      <c r="AY33" s="104">
        <v>3.91678499001185E-4</v>
      </c>
      <c r="AZ33" s="104">
        <v>0</v>
      </c>
      <c r="BA33" s="104">
        <v>9.6587451418103603E-6</v>
      </c>
      <c r="BB33" s="104">
        <v>4.01337244142996E-4</v>
      </c>
      <c r="BC33" s="104">
        <v>4.1104496174823601E-4</v>
      </c>
      <c r="BD33" s="104">
        <v>6.5602775031824101E-2</v>
      </c>
      <c r="BE33" s="104">
        <v>6.6415157237715294E-2</v>
      </c>
      <c r="BF33" s="104">
        <v>1.8470686693162E-3</v>
      </c>
      <c r="BG33" s="104">
        <v>1.0800591648811001E-4</v>
      </c>
      <c r="BH33" s="104">
        <v>8.6825465321853199E-6</v>
      </c>
      <c r="BI33" s="104">
        <v>1.9637571323364998E-3</v>
      </c>
      <c r="BJ33" s="104">
        <v>9.1193102998501502E-3</v>
      </c>
      <c r="BK33" s="104">
        <v>3.2644493859426297E-4</v>
      </c>
      <c r="BL33" s="104">
        <v>7.73531586613017E-4</v>
      </c>
      <c r="BM33" s="104">
        <v>1.02192868250574E-2</v>
      </c>
      <c r="BN33" s="104">
        <v>20.946323818446299</v>
      </c>
    </row>
    <row r="34" spans="1:66">
      <c r="A34" s="104" t="s">
        <v>799</v>
      </c>
      <c r="B34" s="104">
        <v>2017</v>
      </c>
      <c r="C34" s="104" t="s">
        <v>816</v>
      </c>
      <c r="D34" s="104" t="s">
        <v>801</v>
      </c>
      <c r="E34" s="104" t="s">
        <v>801</v>
      </c>
      <c r="F34" s="104" t="s">
        <v>802</v>
      </c>
      <c r="G34" s="104">
        <v>24174.716971306501</v>
      </c>
      <c r="H34" s="104">
        <v>767341.35900925996</v>
      </c>
      <c r="I34" s="104">
        <v>278972.88215192501</v>
      </c>
      <c r="J34" s="104">
        <v>0.10791244224100401</v>
      </c>
      <c r="K34" s="104">
        <v>8.9656782170153496E-3</v>
      </c>
      <c r="L34" s="104">
        <v>0</v>
      </c>
      <c r="M34" s="104">
        <v>0.116878120458019</v>
      </c>
      <c r="N34" s="104">
        <v>0</v>
      </c>
      <c r="O34" s="104">
        <v>0</v>
      </c>
      <c r="P34" s="104">
        <v>0</v>
      </c>
      <c r="Q34" s="104">
        <v>0</v>
      </c>
      <c r="R34" s="104">
        <v>0.116878120458019</v>
      </c>
      <c r="S34" s="104">
        <v>0.122850101057213</v>
      </c>
      <c r="T34" s="104">
        <v>1.02067421710921E-2</v>
      </c>
      <c r="U34" s="104">
        <v>0</v>
      </c>
      <c r="V34" s="104">
        <v>0.13305684322830599</v>
      </c>
      <c r="W34" s="104">
        <v>0</v>
      </c>
      <c r="X34" s="104">
        <v>0</v>
      </c>
      <c r="Y34" s="104">
        <v>0</v>
      </c>
      <c r="Z34" s="104">
        <v>0</v>
      </c>
      <c r="AA34" s="104">
        <v>0.13305684322830599</v>
      </c>
      <c r="AB34" s="104">
        <v>0.27958987893913001</v>
      </c>
      <c r="AC34" s="104">
        <v>0.13445196252215699</v>
      </c>
      <c r="AD34" s="104">
        <v>0</v>
      </c>
      <c r="AE34" s="104">
        <v>0.41404184146128697</v>
      </c>
      <c r="AF34" s="104">
        <v>7.0695405992850597</v>
      </c>
      <c r="AG34" s="104">
        <v>1.28972150134149</v>
      </c>
      <c r="AH34" s="104">
        <v>0.163801801672318</v>
      </c>
      <c r="AI34" s="104">
        <v>8.5230639022988797</v>
      </c>
      <c r="AJ34" s="104">
        <v>1027.9958250761499</v>
      </c>
      <c r="AK34" s="104">
        <v>99.165632586342994</v>
      </c>
      <c r="AL34" s="104">
        <v>0</v>
      </c>
      <c r="AM34" s="104">
        <v>1127.16145766249</v>
      </c>
      <c r="AN34" s="104">
        <v>5.0122534468241501E-3</v>
      </c>
      <c r="AO34" s="104">
        <v>4.1643253190386899E-4</v>
      </c>
      <c r="AP34" s="104">
        <v>0</v>
      </c>
      <c r="AQ34" s="104">
        <v>5.4286859787280196E-3</v>
      </c>
      <c r="AR34" s="104">
        <v>4.7438388131303903E-2</v>
      </c>
      <c r="AS34" s="104">
        <v>2.1658595314351702E-3</v>
      </c>
      <c r="AT34" s="104">
        <v>0</v>
      </c>
      <c r="AU34" s="104">
        <v>4.9604247662739E-2</v>
      </c>
      <c r="AV34" s="104">
        <v>1.0150188712511899E-2</v>
      </c>
      <c r="AW34" s="104">
        <v>0.62998837942324404</v>
      </c>
      <c r="AX34" s="104">
        <v>0.68974281579849495</v>
      </c>
      <c r="AY34" s="104">
        <v>4.5386224459627797E-2</v>
      </c>
      <c r="AZ34" s="104">
        <v>2.0721654068358601E-3</v>
      </c>
      <c r="BA34" s="104">
        <v>0</v>
      </c>
      <c r="BB34" s="104">
        <v>4.7458389866463599E-2</v>
      </c>
      <c r="BC34" s="104">
        <v>2.53754717812799E-3</v>
      </c>
      <c r="BD34" s="104">
        <v>0.26999501975281898</v>
      </c>
      <c r="BE34" s="104">
        <v>0.31999095679741002</v>
      </c>
      <c r="BF34" s="104">
        <v>9.7119948281260901E-3</v>
      </c>
      <c r="BG34" s="104">
        <v>9.3686772583446098E-4</v>
      </c>
      <c r="BH34" s="104">
        <v>0</v>
      </c>
      <c r="BI34" s="104">
        <v>1.0648862553960499E-2</v>
      </c>
      <c r="BJ34" s="104">
        <v>0.16158662801722201</v>
      </c>
      <c r="BK34" s="104">
        <v>1.55874564798305E-2</v>
      </c>
      <c r="BL34" s="104">
        <v>0</v>
      </c>
      <c r="BM34" s="104">
        <v>0.17717408449705299</v>
      </c>
      <c r="BN34" s="104">
        <v>100.456044902786</v>
      </c>
    </row>
    <row r="35" spans="1:66">
      <c r="A35" s="104" t="s">
        <v>799</v>
      </c>
      <c r="B35" s="104">
        <v>2017</v>
      </c>
      <c r="C35" s="104" t="s">
        <v>817</v>
      </c>
      <c r="D35" s="104" t="s">
        <v>801</v>
      </c>
      <c r="E35" s="104" t="s">
        <v>801</v>
      </c>
      <c r="F35" s="104" t="s">
        <v>802</v>
      </c>
      <c r="G35" s="104">
        <v>1216.1109810608</v>
      </c>
      <c r="H35" s="104">
        <v>19063.043499306601</v>
      </c>
      <c r="I35" s="104">
        <v>5350.8883166675196</v>
      </c>
      <c r="J35" s="104">
        <v>1.62112832448401E-2</v>
      </c>
      <c r="K35" s="104">
        <v>7.2269883716702204E-4</v>
      </c>
      <c r="L35" s="104">
        <v>0</v>
      </c>
      <c r="M35" s="104">
        <v>1.69339820820072E-2</v>
      </c>
      <c r="N35" s="104">
        <v>0</v>
      </c>
      <c r="O35" s="104">
        <v>0</v>
      </c>
      <c r="P35" s="104">
        <v>0</v>
      </c>
      <c r="Q35" s="104">
        <v>0</v>
      </c>
      <c r="R35" s="104">
        <v>1.69339820820072E-2</v>
      </c>
      <c r="S35" s="104">
        <v>1.84553119504785E-2</v>
      </c>
      <c r="T35" s="104">
        <v>8.2273761334783198E-4</v>
      </c>
      <c r="U35" s="104">
        <v>0</v>
      </c>
      <c r="V35" s="104">
        <v>1.9278049563826401E-2</v>
      </c>
      <c r="W35" s="104">
        <v>0</v>
      </c>
      <c r="X35" s="104">
        <v>0</v>
      </c>
      <c r="Y35" s="104">
        <v>0</v>
      </c>
      <c r="Z35" s="104">
        <v>0</v>
      </c>
      <c r="AA35" s="104">
        <v>1.9278049563826401E-2</v>
      </c>
      <c r="AB35" s="104">
        <v>4.1148832033955397E-2</v>
      </c>
      <c r="AC35" s="104">
        <v>5.1250663591765801E-3</v>
      </c>
      <c r="AD35" s="104">
        <v>0</v>
      </c>
      <c r="AE35" s="104">
        <v>4.6273898393131903E-2</v>
      </c>
      <c r="AF35" s="104">
        <v>0.212837585398851</v>
      </c>
      <c r="AG35" s="104">
        <v>1.3557381453600199E-2</v>
      </c>
      <c r="AH35" s="104">
        <v>2.3178685276208002E-3</v>
      </c>
      <c r="AI35" s="104">
        <v>0.228712835380072</v>
      </c>
      <c r="AJ35" s="104">
        <v>22.881192142248398</v>
      </c>
      <c r="AK35" s="104">
        <v>0.88302752112670901</v>
      </c>
      <c r="AL35" s="104">
        <v>0</v>
      </c>
      <c r="AM35" s="104">
        <v>23.764219663375101</v>
      </c>
      <c r="AN35" s="104">
        <v>7.5297211919199598E-4</v>
      </c>
      <c r="AO35" s="104">
        <v>3.3567489182723699E-5</v>
      </c>
      <c r="AP35" s="104">
        <v>0</v>
      </c>
      <c r="AQ35" s="104">
        <v>7.8653960837471904E-4</v>
      </c>
      <c r="AR35" s="104">
        <v>9.7628719919929195E-3</v>
      </c>
      <c r="AS35" s="104">
        <v>2.4057989401527101E-4</v>
      </c>
      <c r="AT35" s="104">
        <v>0</v>
      </c>
      <c r="AU35" s="104">
        <v>1.00034518860081E-2</v>
      </c>
      <c r="AV35" s="104">
        <v>2.5216090163915198E-4</v>
      </c>
      <c r="AW35" s="104">
        <v>2.7388876599705901E-3</v>
      </c>
      <c r="AX35" s="104">
        <v>1.29945004476179E-2</v>
      </c>
      <c r="AY35" s="104">
        <v>9.3405344712125492E-3</v>
      </c>
      <c r="AZ35" s="104">
        <v>2.3017251429428799E-4</v>
      </c>
      <c r="BA35" s="104">
        <v>0</v>
      </c>
      <c r="BB35" s="104">
        <v>9.5707069855068393E-3</v>
      </c>
      <c r="BC35" s="104">
        <v>6.3040225409787996E-5</v>
      </c>
      <c r="BD35" s="104">
        <v>1.17380899713025E-3</v>
      </c>
      <c r="BE35" s="104">
        <v>1.08075562080468E-2</v>
      </c>
      <c r="BF35" s="104">
        <v>2.16170157821812E-4</v>
      </c>
      <c r="BG35" s="104">
        <v>8.3424061743055296E-6</v>
      </c>
      <c r="BH35" s="104">
        <v>0</v>
      </c>
      <c r="BI35" s="104">
        <v>2.2451256399611799E-4</v>
      </c>
      <c r="BJ35" s="104">
        <v>3.5966047653998999E-3</v>
      </c>
      <c r="BK35" s="104">
        <v>1.3879962943886599E-4</v>
      </c>
      <c r="BL35" s="104">
        <v>0</v>
      </c>
      <c r="BM35" s="104">
        <v>3.7354043948387601E-3</v>
      </c>
      <c r="BN35" s="104">
        <v>2.11793927245738</v>
      </c>
    </row>
    <row r="36" spans="1:66">
      <c r="A36" s="104" t="s">
        <v>799</v>
      </c>
      <c r="B36" s="104">
        <v>2017</v>
      </c>
      <c r="C36" s="104" t="s">
        <v>818</v>
      </c>
      <c r="D36" s="104" t="s">
        <v>801</v>
      </c>
      <c r="E36" s="104" t="s">
        <v>801</v>
      </c>
      <c r="F36" s="104" t="s">
        <v>802</v>
      </c>
      <c r="G36" s="104">
        <v>2005.48291702763</v>
      </c>
      <c r="H36" s="104">
        <v>405850.95948709099</v>
      </c>
      <c r="I36" s="104">
        <v>29280.050588603401</v>
      </c>
      <c r="J36" s="104">
        <v>3.8893633637040702E-2</v>
      </c>
      <c r="K36" s="104">
        <v>2.1747420753925699E-4</v>
      </c>
      <c r="L36" s="104">
        <v>0</v>
      </c>
      <c r="M36" s="104">
        <v>3.9111107844580002E-2</v>
      </c>
      <c r="N36" s="104">
        <v>0</v>
      </c>
      <c r="O36" s="104">
        <v>0</v>
      </c>
      <c r="P36" s="104">
        <v>0</v>
      </c>
      <c r="Q36" s="104">
        <v>0</v>
      </c>
      <c r="R36" s="104">
        <v>3.9111107844580002E-2</v>
      </c>
      <c r="S36" s="104">
        <v>4.4277441262256502E-2</v>
      </c>
      <c r="T36" s="104">
        <v>2.4757783086650902E-4</v>
      </c>
      <c r="U36" s="104">
        <v>0</v>
      </c>
      <c r="V36" s="104">
        <v>4.4525019093123001E-2</v>
      </c>
      <c r="W36" s="104">
        <v>0</v>
      </c>
      <c r="X36" s="104">
        <v>0</v>
      </c>
      <c r="Y36" s="104">
        <v>0</v>
      </c>
      <c r="Z36" s="104">
        <v>0</v>
      </c>
      <c r="AA36" s="104">
        <v>4.4525019093123001E-2</v>
      </c>
      <c r="AB36" s="104">
        <v>0.138816724980692</v>
      </c>
      <c r="AC36" s="104">
        <v>4.4083693942296798E-3</v>
      </c>
      <c r="AD36" s="104">
        <v>0</v>
      </c>
      <c r="AE36" s="104">
        <v>0.14322509437492201</v>
      </c>
      <c r="AF36" s="104">
        <v>1.0108301399533599</v>
      </c>
      <c r="AG36" s="104">
        <v>1.2732348237200399E-2</v>
      </c>
      <c r="AH36" s="104">
        <v>2.7167687268252499E-2</v>
      </c>
      <c r="AI36" s="104">
        <v>1.0507301754588101</v>
      </c>
      <c r="AJ36" s="104">
        <v>438.38789249874702</v>
      </c>
      <c r="AK36" s="104">
        <v>1.4760301734113499</v>
      </c>
      <c r="AL36" s="104">
        <v>0</v>
      </c>
      <c r="AM36" s="104">
        <v>439.86392267215803</v>
      </c>
      <c r="AN36" s="104">
        <v>1.8065085471923299E-3</v>
      </c>
      <c r="AO36" s="104">
        <v>1.01011136778795E-5</v>
      </c>
      <c r="AP36" s="104">
        <v>0</v>
      </c>
      <c r="AQ36" s="104">
        <v>1.81660966087021E-3</v>
      </c>
      <c r="AR36" s="104">
        <v>2.8105278343846001E-2</v>
      </c>
      <c r="AS36" s="104">
        <v>4.8857543584105798E-5</v>
      </c>
      <c r="AT36" s="104">
        <v>0</v>
      </c>
      <c r="AU36" s="104">
        <v>2.8154135887430098E-2</v>
      </c>
      <c r="AV36" s="104">
        <v>5.3684892383056302E-3</v>
      </c>
      <c r="AW36" s="104">
        <v>5.8310740610063E-2</v>
      </c>
      <c r="AX36" s="104">
        <v>9.1833365735798797E-2</v>
      </c>
      <c r="AY36" s="104">
        <v>2.6889456443659501E-2</v>
      </c>
      <c r="AZ36" s="104">
        <v>4.6743987875738998E-5</v>
      </c>
      <c r="BA36" s="104">
        <v>0</v>
      </c>
      <c r="BB36" s="104">
        <v>2.6936200431535301E-2</v>
      </c>
      <c r="BC36" s="104">
        <v>1.3421223095764E-3</v>
      </c>
      <c r="BD36" s="104">
        <v>2.4990317404312699E-2</v>
      </c>
      <c r="BE36" s="104">
        <v>5.3268640145424401E-2</v>
      </c>
      <c r="BF36" s="104">
        <v>4.1416714356262404E-3</v>
      </c>
      <c r="BG36" s="104">
        <v>1.39448011953425E-5</v>
      </c>
      <c r="BH36" s="104">
        <v>0</v>
      </c>
      <c r="BI36" s="104">
        <v>4.1556162368215797E-3</v>
      </c>
      <c r="BJ36" s="104">
        <v>6.8908471789952699E-2</v>
      </c>
      <c r="BK36" s="104">
        <v>2.32011388329858E-4</v>
      </c>
      <c r="BL36" s="104">
        <v>0</v>
      </c>
      <c r="BM36" s="104">
        <v>6.91404831782826E-2</v>
      </c>
      <c r="BN36" s="104">
        <v>39.202005770056402</v>
      </c>
    </row>
    <row r="37" spans="1:66">
      <c r="A37" s="104" t="s">
        <v>799</v>
      </c>
      <c r="B37" s="104">
        <v>2017</v>
      </c>
      <c r="C37" s="104" t="s">
        <v>819</v>
      </c>
      <c r="D37" s="104" t="s">
        <v>801</v>
      </c>
      <c r="E37" s="104" t="s">
        <v>801</v>
      </c>
      <c r="F37" s="104" t="s">
        <v>802</v>
      </c>
      <c r="G37" s="104">
        <v>1049.6352935976199</v>
      </c>
      <c r="H37" s="104">
        <v>56279.737329978299</v>
      </c>
      <c r="I37" s="104">
        <v>15324.6752865253</v>
      </c>
      <c r="J37" s="104">
        <v>9.4353739603470904E-3</v>
      </c>
      <c r="K37" s="104">
        <v>1.3037895182572301E-4</v>
      </c>
      <c r="L37" s="104">
        <v>0</v>
      </c>
      <c r="M37" s="104">
        <v>9.5657529121728098E-3</v>
      </c>
      <c r="N37" s="104">
        <v>0</v>
      </c>
      <c r="O37" s="104">
        <v>0</v>
      </c>
      <c r="P37" s="104">
        <v>0</v>
      </c>
      <c r="Q37" s="104">
        <v>0</v>
      </c>
      <c r="R37" s="104">
        <v>9.5657529121728098E-3</v>
      </c>
      <c r="S37" s="104">
        <v>1.0741455021029999E-2</v>
      </c>
      <c r="T37" s="104">
        <v>1.48426512039754E-4</v>
      </c>
      <c r="U37" s="104">
        <v>0</v>
      </c>
      <c r="V37" s="104">
        <v>1.08898815330697E-2</v>
      </c>
      <c r="W37" s="104">
        <v>0</v>
      </c>
      <c r="X37" s="104">
        <v>0</v>
      </c>
      <c r="Y37" s="104">
        <v>0</v>
      </c>
      <c r="Z37" s="104">
        <v>0</v>
      </c>
      <c r="AA37" s="104">
        <v>1.08898815330697E-2</v>
      </c>
      <c r="AB37" s="104">
        <v>3.3559150426646998E-2</v>
      </c>
      <c r="AC37" s="104">
        <v>2.4268257359096202E-3</v>
      </c>
      <c r="AD37" s="104">
        <v>0</v>
      </c>
      <c r="AE37" s="104">
        <v>3.5985976162556603E-2</v>
      </c>
      <c r="AF37" s="104">
        <v>0.1813145916976</v>
      </c>
      <c r="AG37" s="104">
        <v>7.6951246632541003E-3</v>
      </c>
      <c r="AH37" s="104">
        <v>1.273455728786E-2</v>
      </c>
      <c r="AI37" s="104">
        <v>0.201744273648714</v>
      </c>
      <c r="AJ37" s="104">
        <v>63.831319668559701</v>
      </c>
      <c r="AK37" s="104">
        <v>0.78221664863724905</v>
      </c>
      <c r="AL37" s="104">
        <v>0</v>
      </c>
      <c r="AM37" s="104">
        <v>64.613536317196903</v>
      </c>
      <c r="AN37" s="104">
        <v>4.3824868266075098E-4</v>
      </c>
      <c r="AO37" s="104">
        <v>6.0557646283487401E-6</v>
      </c>
      <c r="AP37" s="104">
        <v>0</v>
      </c>
      <c r="AQ37" s="104">
        <v>4.4430444728909998E-4</v>
      </c>
      <c r="AR37" s="104">
        <v>6.9972059908276797E-3</v>
      </c>
      <c r="AS37" s="104">
        <v>3.3376415756268402E-5</v>
      </c>
      <c r="AT37" s="104">
        <v>0</v>
      </c>
      <c r="AU37" s="104">
        <v>7.0305824065839502E-3</v>
      </c>
      <c r="AV37" s="104">
        <v>7.4445349241626299E-4</v>
      </c>
      <c r="AW37" s="104">
        <v>8.0860056834613208E-3</v>
      </c>
      <c r="AX37" s="104">
        <v>1.5861041582461499E-2</v>
      </c>
      <c r="AY37" s="104">
        <v>6.6945099570192403E-3</v>
      </c>
      <c r="AZ37" s="104">
        <v>3.1932566784920801E-5</v>
      </c>
      <c r="BA37" s="104">
        <v>0</v>
      </c>
      <c r="BB37" s="104">
        <v>6.7264425238041598E-3</v>
      </c>
      <c r="BC37" s="104">
        <v>1.8611337310406499E-4</v>
      </c>
      <c r="BD37" s="104">
        <v>3.4654310071977001E-3</v>
      </c>
      <c r="BE37" s="104">
        <v>1.03779869041059E-2</v>
      </c>
      <c r="BF37" s="104">
        <v>6.0304665775037705E-4</v>
      </c>
      <c r="BG37" s="104">
        <v>7.3899950376513701E-6</v>
      </c>
      <c r="BH37" s="104">
        <v>0</v>
      </c>
      <c r="BI37" s="104">
        <v>6.1043665278802796E-4</v>
      </c>
      <c r="BJ37" s="104">
        <v>1.00333945484339E-2</v>
      </c>
      <c r="BK37" s="104">
        <v>1.2295356415758E-4</v>
      </c>
      <c r="BL37" s="104">
        <v>0</v>
      </c>
      <c r="BM37" s="104">
        <v>1.0156348112591499E-2</v>
      </c>
      <c r="BN37" s="104">
        <v>5.7585541640758704</v>
      </c>
    </row>
    <row r="38" spans="1:66">
      <c r="A38" s="104" t="s">
        <v>799</v>
      </c>
      <c r="B38" s="104">
        <v>2017</v>
      </c>
      <c r="C38" s="104" t="s">
        <v>820</v>
      </c>
      <c r="D38" s="104" t="s">
        <v>801</v>
      </c>
      <c r="E38" s="104" t="s">
        <v>801</v>
      </c>
      <c r="F38" s="104" t="s">
        <v>802</v>
      </c>
      <c r="G38" s="104">
        <v>10027.5611323101</v>
      </c>
      <c r="H38" s="104">
        <v>656313.31417081901</v>
      </c>
      <c r="I38" s="104">
        <v>45334.214008493698</v>
      </c>
      <c r="J38" s="104">
        <v>0.43526030909989999</v>
      </c>
      <c r="K38" s="104">
        <v>3.2178238400183499E-3</v>
      </c>
      <c r="L38" s="104">
        <v>0</v>
      </c>
      <c r="M38" s="104">
        <v>0.438478132939918</v>
      </c>
      <c r="N38" s="104">
        <v>0</v>
      </c>
      <c r="O38" s="104">
        <v>0</v>
      </c>
      <c r="P38" s="104">
        <v>0</v>
      </c>
      <c r="Q38" s="104">
        <v>0</v>
      </c>
      <c r="R38" s="104">
        <v>0.438478132939918</v>
      </c>
      <c r="S38" s="104">
        <v>0.495510729334591</v>
      </c>
      <c r="T38" s="104">
        <v>3.6632474969633998E-3</v>
      </c>
      <c r="U38" s="104">
        <v>0</v>
      </c>
      <c r="V38" s="104">
        <v>0.49917397683155401</v>
      </c>
      <c r="W38" s="104">
        <v>0</v>
      </c>
      <c r="X38" s="104">
        <v>0</v>
      </c>
      <c r="Y38" s="104">
        <v>0</v>
      </c>
      <c r="Z38" s="104">
        <v>0</v>
      </c>
      <c r="AA38" s="104">
        <v>0.49917397683155401</v>
      </c>
      <c r="AB38" s="104">
        <v>0.92123195411082004</v>
      </c>
      <c r="AC38" s="104">
        <v>2.9235283061557201E-2</v>
      </c>
      <c r="AD38" s="104">
        <v>0</v>
      </c>
      <c r="AE38" s="104">
        <v>0.95046723717237702</v>
      </c>
      <c r="AF38" s="104">
        <v>4.5878925273775701</v>
      </c>
      <c r="AG38" s="104">
        <v>8.9297646938122005E-2</v>
      </c>
      <c r="AH38" s="104">
        <v>4.5580532583581398E-2</v>
      </c>
      <c r="AI38" s="104">
        <v>4.7227707068992801</v>
      </c>
      <c r="AJ38" s="104">
        <v>862.55085177028297</v>
      </c>
      <c r="AK38" s="104">
        <v>7.4616922374379202</v>
      </c>
      <c r="AL38" s="104">
        <v>0</v>
      </c>
      <c r="AM38" s="104">
        <v>870.01254400772098</v>
      </c>
      <c r="AN38" s="104">
        <v>2.0216714025241E-2</v>
      </c>
      <c r="AO38" s="104">
        <v>1.4945958314412401E-4</v>
      </c>
      <c r="AP38" s="104">
        <v>0</v>
      </c>
      <c r="AQ38" s="104">
        <v>2.0366173608385101E-2</v>
      </c>
      <c r="AR38" s="104">
        <v>0.17097191004396101</v>
      </c>
      <c r="AS38" s="104">
        <v>9.9601683586190699E-4</v>
      </c>
      <c r="AT38" s="104">
        <v>0</v>
      </c>
      <c r="AU38" s="104">
        <v>0.17196792687982301</v>
      </c>
      <c r="AV38" s="104">
        <v>8.6815390766491907E-3</v>
      </c>
      <c r="AW38" s="104">
        <v>9.4295983604204603E-2</v>
      </c>
      <c r="AX38" s="104">
        <v>0.27494544956067701</v>
      </c>
      <c r="AY38" s="104">
        <v>0.16357574089718999</v>
      </c>
      <c r="AZ38" s="104">
        <v>9.5292958843528502E-4</v>
      </c>
      <c r="BA38" s="104">
        <v>0</v>
      </c>
      <c r="BB38" s="104">
        <v>0.164528670485625</v>
      </c>
      <c r="BC38" s="104">
        <v>2.1703847691622899E-3</v>
      </c>
      <c r="BD38" s="104">
        <v>4.0412564401801999E-2</v>
      </c>
      <c r="BE38" s="104">
        <v>0.20711161965659</v>
      </c>
      <c r="BF38" s="104">
        <v>8.1489527554921594E-3</v>
      </c>
      <c r="BG38" s="104">
        <v>7.0494368412145402E-5</v>
      </c>
      <c r="BH38" s="104">
        <v>0</v>
      </c>
      <c r="BI38" s="104">
        <v>8.2194471239043099E-3</v>
      </c>
      <c r="BJ38" s="104">
        <v>0.13558098217044601</v>
      </c>
      <c r="BK38" s="104">
        <v>1.17287410954277E-3</v>
      </c>
      <c r="BL38" s="104">
        <v>0</v>
      </c>
      <c r="BM38" s="104">
        <v>0.13675385627998901</v>
      </c>
      <c r="BN38" s="104">
        <v>77.538154443351303</v>
      </c>
    </row>
    <row r="39" spans="1:66">
      <c r="A39" s="104" t="s">
        <v>799</v>
      </c>
      <c r="B39" s="104">
        <v>2017</v>
      </c>
      <c r="C39" s="104" t="s">
        <v>821</v>
      </c>
      <c r="D39" s="104" t="s">
        <v>801</v>
      </c>
      <c r="E39" s="104" t="s">
        <v>801</v>
      </c>
      <c r="F39" s="104" t="s">
        <v>802</v>
      </c>
      <c r="G39" s="104">
        <v>35142.006447116699</v>
      </c>
      <c r="H39" s="104">
        <v>1716571.1212231</v>
      </c>
      <c r="I39" s="104">
        <v>158875.64482934499</v>
      </c>
      <c r="J39" s="104">
        <v>1.0016631114835901</v>
      </c>
      <c r="K39" s="104">
        <v>6.1992754406153799E-3</v>
      </c>
      <c r="L39" s="104">
        <v>0</v>
      </c>
      <c r="M39" s="104">
        <v>1.0078623869242</v>
      </c>
      <c r="N39" s="104">
        <v>0</v>
      </c>
      <c r="O39" s="104">
        <v>0</v>
      </c>
      <c r="P39" s="104">
        <v>0</v>
      </c>
      <c r="Q39" s="104">
        <v>0</v>
      </c>
      <c r="R39" s="104">
        <v>1.0078623869242</v>
      </c>
      <c r="S39" s="104">
        <v>1.1403172045371801</v>
      </c>
      <c r="T39" s="104">
        <v>7.0574031923051096E-3</v>
      </c>
      <c r="U39" s="104">
        <v>0</v>
      </c>
      <c r="V39" s="104">
        <v>1.14737460772949</v>
      </c>
      <c r="W39" s="104">
        <v>0</v>
      </c>
      <c r="X39" s="104">
        <v>0</v>
      </c>
      <c r="Y39" s="104">
        <v>0</v>
      </c>
      <c r="Z39" s="104">
        <v>0</v>
      </c>
      <c r="AA39" s="104">
        <v>1.14737460772949</v>
      </c>
      <c r="AB39" s="104">
        <v>2.3489705367403899</v>
      </c>
      <c r="AC39" s="104">
        <v>8.8308674932816397E-2</v>
      </c>
      <c r="AD39" s="104">
        <v>0</v>
      </c>
      <c r="AE39" s="104">
        <v>2.4372792116732098</v>
      </c>
      <c r="AF39" s="104">
        <v>10.0476094621736</v>
      </c>
      <c r="AG39" s="104">
        <v>0.32840640097895901</v>
      </c>
      <c r="AH39" s="104">
        <v>0.18315931978332101</v>
      </c>
      <c r="AI39" s="104">
        <v>10.5591751829358</v>
      </c>
      <c r="AJ39" s="104">
        <v>2248.8498565258201</v>
      </c>
      <c r="AK39" s="104">
        <v>26.780485330611398</v>
      </c>
      <c r="AL39" s="104">
        <v>0</v>
      </c>
      <c r="AM39" s="104">
        <v>2275.6303418564298</v>
      </c>
      <c r="AN39" s="104">
        <v>4.6524657201971298E-2</v>
      </c>
      <c r="AO39" s="104">
        <v>2.8794028797570799E-4</v>
      </c>
      <c r="AP39" s="104">
        <v>0</v>
      </c>
      <c r="AQ39" s="104">
        <v>4.6812597489946997E-2</v>
      </c>
      <c r="AR39" s="104">
        <v>0.383104545941088</v>
      </c>
      <c r="AS39" s="104">
        <v>1.9224384877442901E-3</v>
      </c>
      <c r="AT39" s="104">
        <v>0</v>
      </c>
      <c r="AU39" s="104">
        <v>0.38502698442883199</v>
      </c>
      <c r="AV39" s="104">
        <v>2.2706349155164601E-2</v>
      </c>
      <c r="AW39" s="104">
        <v>0.24662879574034599</v>
      </c>
      <c r="AX39" s="104">
        <v>0.65436212932434301</v>
      </c>
      <c r="AY39" s="104">
        <v>0.366531612867177</v>
      </c>
      <c r="AZ39" s="104">
        <v>1.8392746497432799E-3</v>
      </c>
      <c r="BA39" s="104">
        <v>0</v>
      </c>
      <c r="BB39" s="104">
        <v>0.36837088751692099</v>
      </c>
      <c r="BC39" s="104">
        <v>5.6765872887911597E-3</v>
      </c>
      <c r="BD39" s="104">
        <v>0.105698055317291</v>
      </c>
      <c r="BE39" s="104">
        <v>0.47974553012300297</v>
      </c>
      <c r="BF39" s="104">
        <v>2.1246018362178602E-2</v>
      </c>
      <c r="BG39" s="104">
        <v>2.5300874641814597E-4</v>
      </c>
      <c r="BH39" s="104">
        <v>0</v>
      </c>
      <c r="BI39" s="104">
        <v>2.1499027108596799E-2</v>
      </c>
      <c r="BJ39" s="104">
        <v>0.35348788036770801</v>
      </c>
      <c r="BK39" s="104">
        <v>4.2095193537557696E-3</v>
      </c>
      <c r="BL39" s="104">
        <v>0</v>
      </c>
      <c r="BM39" s="104">
        <v>0.35769739972146403</v>
      </c>
      <c r="BN39" s="104">
        <v>202.81107222894801</v>
      </c>
    </row>
    <row r="40" spans="1:66">
      <c r="A40" s="104" t="s">
        <v>799</v>
      </c>
      <c r="B40" s="104">
        <v>2017</v>
      </c>
      <c r="C40" s="104" t="s">
        <v>822</v>
      </c>
      <c r="D40" s="104" t="s">
        <v>801</v>
      </c>
      <c r="E40" s="104" t="s">
        <v>801</v>
      </c>
      <c r="F40" s="104" t="s">
        <v>802</v>
      </c>
      <c r="G40" s="104">
        <v>41908.4654058944</v>
      </c>
      <c r="H40" s="104">
        <v>5522612.58857965</v>
      </c>
      <c r="I40" s="104">
        <v>483617.88039641897</v>
      </c>
      <c r="J40" s="104">
        <v>2.3002506994975498</v>
      </c>
      <c r="K40" s="104">
        <v>1.1357890238607201E-2</v>
      </c>
      <c r="L40" s="104">
        <v>0</v>
      </c>
      <c r="M40" s="104">
        <v>2.31160858973616</v>
      </c>
      <c r="N40" s="104">
        <v>0</v>
      </c>
      <c r="O40" s="104">
        <v>0</v>
      </c>
      <c r="P40" s="104">
        <v>0</v>
      </c>
      <c r="Q40" s="104">
        <v>0</v>
      </c>
      <c r="R40" s="104">
        <v>2.31160858973616</v>
      </c>
      <c r="S40" s="104">
        <v>2.6186603233304</v>
      </c>
      <c r="T40" s="104">
        <v>1.29300934594125E-2</v>
      </c>
      <c r="U40" s="104">
        <v>0</v>
      </c>
      <c r="V40" s="104">
        <v>2.6315904167898099</v>
      </c>
      <c r="W40" s="104">
        <v>0</v>
      </c>
      <c r="X40" s="104">
        <v>0</v>
      </c>
      <c r="Y40" s="104">
        <v>0</v>
      </c>
      <c r="Z40" s="104">
        <v>0</v>
      </c>
      <c r="AA40" s="104">
        <v>2.6315904167898099</v>
      </c>
      <c r="AB40" s="104">
        <v>6.1679043871290702</v>
      </c>
      <c r="AC40" s="104">
        <v>0.112582162835205</v>
      </c>
      <c r="AD40" s="104">
        <v>0</v>
      </c>
      <c r="AE40" s="104">
        <v>6.2804865499642704</v>
      </c>
      <c r="AF40" s="104">
        <v>32.080169051858299</v>
      </c>
      <c r="AG40" s="104">
        <v>0.363327914975831</v>
      </c>
      <c r="AH40" s="104">
        <v>0.43041856940502099</v>
      </c>
      <c r="AI40" s="104">
        <v>32.873915536239103</v>
      </c>
      <c r="AJ40" s="104">
        <v>6545.9830795166599</v>
      </c>
      <c r="AK40" s="104">
        <v>31.210446603394502</v>
      </c>
      <c r="AL40" s="104">
        <v>0</v>
      </c>
      <c r="AM40" s="104">
        <v>6577.1935261200597</v>
      </c>
      <c r="AN40" s="104">
        <v>0.106840687298756</v>
      </c>
      <c r="AO40" s="104">
        <v>5.2754458443234195E-4</v>
      </c>
      <c r="AP40" s="104">
        <v>0</v>
      </c>
      <c r="AQ40" s="104">
        <v>0.107368231883189</v>
      </c>
      <c r="AR40" s="104">
        <v>1.1500874678538699</v>
      </c>
      <c r="AS40" s="104">
        <v>3.4618640990992599E-3</v>
      </c>
      <c r="AT40" s="104">
        <v>0</v>
      </c>
      <c r="AU40" s="104">
        <v>1.1535493319529699</v>
      </c>
      <c r="AV40" s="104">
        <v>7.3051659866937096E-2</v>
      </c>
      <c r="AW40" s="104">
        <v>0.79346277892138195</v>
      </c>
      <c r="AX40" s="104">
        <v>2.0200637707412898</v>
      </c>
      <c r="AY40" s="104">
        <v>1.10033519308756</v>
      </c>
      <c r="AZ40" s="104">
        <v>3.3121053905869101E-3</v>
      </c>
      <c r="BA40" s="104">
        <v>0</v>
      </c>
      <c r="BB40" s="104">
        <v>1.10364729847814</v>
      </c>
      <c r="BC40" s="104">
        <v>1.8262914966734201E-2</v>
      </c>
      <c r="BD40" s="104">
        <v>0.34005547668059199</v>
      </c>
      <c r="BE40" s="104">
        <v>1.4619656901254701</v>
      </c>
      <c r="BF40" s="104">
        <v>6.18432023384504E-2</v>
      </c>
      <c r="BG40" s="104">
        <v>2.9486082394665199E-4</v>
      </c>
      <c r="BH40" s="104">
        <v>0</v>
      </c>
      <c r="BI40" s="104">
        <v>6.2138063162396999E-2</v>
      </c>
      <c r="BJ40" s="104">
        <v>1.02893738191839</v>
      </c>
      <c r="BK40" s="104">
        <v>4.9058475749942897E-3</v>
      </c>
      <c r="BL40" s="104">
        <v>0</v>
      </c>
      <c r="BM40" s="104">
        <v>1.0338432294933799</v>
      </c>
      <c r="BN40" s="104">
        <v>586.17941884247205</v>
      </c>
    </row>
    <row r="41" spans="1:66">
      <c r="A41" s="104" t="s">
        <v>799</v>
      </c>
      <c r="B41" s="104">
        <v>2017</v>
      </c>
      <c r="C41" s="104" t="s">
        <v>823</v>
      </c>
      <c r="D41" s="104" t="s">
        <v>801</v>
      </c>
      <c r="E41" s="104" t="s">
        <v>801</v>
      </c>
      <c r="F41" s="104" t="s">
        <v>802</v>
      </c>
      <c r="G41" s="104">
        <v>147341.32591029201</v>
      </c>
      <c r="H41" s="104">
        <v>7145865.1519925501</v>
      </c>
      <c r="I41" s="104">
        <v>1700298.47290737</v>
      </c>
      <c r="J41" s="104">
        <v>2.6798861390914102</v>
      </c>
      <c r="K41" s="104">
        <v>2.5845239702623701E-2</v>
      </c>
      <c r="L41" s="104">
        <v>0</v>
      </c>
      <c r="M41" s="104">
        <v>2.70573137879403</v>
      </c>
      <c r="N41" s="104">
        <v>0</v>
      </c>
      <c r="O41" s="104">
        <v>0</v>
      </c>
      <c r="P41" s="104">
        <v>0</v>
      </c>
      <c r="Q41" s="104">
        <v>0</v>
      </c>
      <c r="R41" s="104">
        <v>2.70573137879403</v>
      </c>
      <c r="S41" s="104">
        <v>3.0508463729691102</v>
      </c>
      <c r="T41" s="104">
        <v>2.9422838028484399E-2</v>
      </c>
      <c r="U41" s="104">
        <v>0</v>
      </c>
      <c r="V41" s="104">
        <v>3.0802692109976002</v>
      </c>
      <c r="W41" s="104">
        <v>0</v>
      </c>
      <c r="X41" s="104">
        <v>0</v>
      </c>
      <c r="Y41" s="104">
        <v>0</v>
      </c>
      <c r="Z41" s="104">
        <v>0</v>
      </c>
      <c r="AA41" s="104">
        <v>3.0802692109976002</v>
      </c>
      <c r="AB41" s="104">
        <v>7.9342452800323402</v>
      </c>
      <c r="AC41" s="104">
        <v>0.369994289950688</v>
      </c>
      <c r="AD41" s="104">
        <v>0</v>
      </c>
      <c r="AE41" s="104">
        <v>8.3042395699830305</v>
      </c>
      <c r="AF41" s="104">
        <v>36.991480317798</v>
      </c>
      <c r="AG41" s="104">
        <v>1.369517266641</v>
      </c>
      <c r="AH41" s="104">
        <v>1.58177470036255</v>
      </c>
      <c r="AI41" s="104">
        <v>39.942772284801499</v>
      </c>
      <c r="AJ41" s="104">
        <v>8663.5339108190692</v>
      </c>
      <c r="AK41" s="104">
        <v>112.158709968552</v>
      </c>
      <c r="AL41" s="104">
        <v>0</v>
      </c>
      <c r="AM41" s="104">
        <v>8775.6926207876204</v>
      </c>
      <c r="AN41" s="104">
        <v>0.124473770204908</v>
      </c>
      <c r="AO41" s="104">
        <v>1.20044444452624E-3</v>
      </c>
      <c r="AP41" s="104">
        <v>0</v>
      </c>
      <c r="AQ41" s="104">
        <v>0.12567421464943401</v>
      </c>
      <c r="AR41" s="104">
        <v>1.37219761154179</v>
      </c>
      <c r="AS41" s="104">
        <v>7.9955056348103501E-3</v>
      </c>
      <c r="AT41" s="104">
        <v>0</v>
      </c>
      <c r="AU41" s="104">
        <v>1.3801931171766</v>
      </c>
      <c r="AV41" s="104">
        <v>9.4523615800581703E-2</v>
      </c>
      <c r="AW41" s="104">
        <v>1.02668400695398</v>
      </c>
      <c r="AX41" s="104">
        <v>2.50140073993117</v>
      </c>
      <c r="AY41" s="104">
        <v>1.31283695027791</v>
      </c>
      <c r="AZ41" s="104">
        <v>7.6496236003064802E-3</v>
      </c>
      <c r="BA41" s="104">
        <v>0</v>
      </c>
      <c r="BB41" s="104">
        <v>1.3204865738782201</v>
      </c>
      <c r="BC41" s="104">
        <v>2.3630903950145402E-2</v>
      </c>
      <c r="BD41" s="104">
        <v>0.44000743155170702</v>
      </c>
      <c r="BE41" s="104">
        <v>1.78412490938007</v>
      </c>
      <c r="BF41" s="104">
        <v>8.1848772614360396E-2</v>
      </c>
      <c r="BG41" s="104">
        <v>1.0596198783814901E-3</v>
      </c>
      <c r="BH41" s="104">
        <v>0</v>
      </c>
      <c r="BI41" s="104">
        <v>8.29083924927419E-2</v>
      </c>
      <c r="BJ41" s="104">
        <v>1.36178688396755</v>
      </c>
      <c r="BK41" s="104">
        <v>1.7629787305057799E-2</v>
      </c>
      <c r="BL41" s="104">
        <v>0</v>
      </c>
      <c r="BM41" s="104">
        <v>1.3794166712726099</v>
      </c>
      <c r="BN41" s="104">
        <v>782.11632058028101</v>
      </c>
    </row>
    <row r="42" spans="1:66">
      <c r="A42" s="104" t="s">
        <v>799</v>
      </c>
      <c r="B42" s="104">
        <v>2017</v>
      </c>
      <c r="C42" s="104" t="s">
        <v>824</v>
      </c>
      <c r="D42" s="104" t="s">
        <v>801</v>
      </c>
      <c r="E42" s="104" t="s">
        <v>801</v>
      </c>
      <c r="F42" s="104" t="s">
        <v>802</v>
      </c>
      <c r="G42" s="104">
        <v>1143.6719141584899</v>
      </c>
      <c r="H42" s="104">
        <v>232856.019400894</v>
      </c>
      <c r="I42" s="104">
        <v>16697.609946714001</v>
      </c>
      <c r="J42" s="104">
        <v>2.0892259669916199E-2</v>
      </c>
      <c r="K42" s="104">
        <v>1.1382910789736101E-4</v>
      </c>
      <c r="L42" s="104">
        <v>0</v>
      </c>
      <c r="M42" s="104">
        <v>2.1006088777813601E-2</v>
      </c>
      <c r="N42" s="104">
        <v>0</v>
      </c>
      <c r="O42" s="104">
        <v>0</v>
      </c>
      <c r="P42" s="104">
        <v>0</v>
      </c>
      <c r="Q42" s="104">
        <v>0</v>
      </c>
      <c r="R42" s="104">
        <v>2.1006088777813601E-2</v>
      </c>
      <c r="S42" s="104">
        <v>2.3784247288469899E-2</v>
      </c>
      <c r="T42" s="104">
        <v>1.2958577452276199E-4</v>
      </c>
      <c r="U42" s="104">
        <v>0</v>
      </c>
      <c r="V42" s="104">
        <v>2.39138330629926E-2</v>
      </c>
      <c r="W42" s="104">
        <v>0</v>
      </c>
      <c r="X42" s="104">
        <v>0</v>
      </c>
      <c r="Y42" s="104">
        <v>0</v>
      </c>
      <c r="Z42" s="104">
        <v>0</v>
      </c>
      <c r="AA42" s="104">
        <v>2.39138330629926E-2</v>
      </c>
      <c r="AB42" s="104">
        <v>7.7557550817316204E-2</v>
      </c>
      <c r="AC42" s="104">
        <v>2.4998761560475302E-3</v>
      </c>
      <c r="AD42" s="104">
        <v>0</v>
      </c>
      <c r="AE42" s="104">
        <v>8.0057426973363696E-2</v>
      </c>
      <c r="AF42" s="104">
        <v>0.55692783498513199</v>
      </c>
      <c r="AG42" s="104">
        <v>7.1361778708438801E-3</v>
      </c>
      <c r="AH42" s="104">
        <v>1.5849483601682E-2</v>
      </c>
      <c r="AI42" s="104">
        <v>0.579913496457658</v>
      </c>
      <c r="AJ42" s="104">
        <v>251.55413562220301</v>
      </c>
      <c r="AK42" s="104">
        <v>0.84249071013940702</v>
      </c>
      <c r="AL42" s="104">
        <v>0</v>
      </c>
      <c r="AM42" s="104">
        <v>252.39662633234201</v>
      </c>
      <c r="AN42" s="104">
        <v>9.7039135031912898E-4</v>
      </c>
      <c r="AO42" s="104">
        <v>5.2870672422857797E-6</v>
      </c>
      <c r="AP42" s="104">
        <v>0</v>
      </c>
      <c r="AQ42" s="104">
        <v>9.7567841756141503E-4</v>
      </c>
      <c r="AR42" s="104">
        <v>1.55438342902293E-2</v>
      </c>
      <c r="AS42" s="104">
        <v>2.42656571239836E-5</v>
      </c>
      <c r="AT42" s="104">
        <v>0</v>
      </c>
      <c r="AU42" s="104">
        <v>1.55680999473533E-2</v>
      </c>
      <c r="AV42" s="104">
        <v>3.0801578880292101E-3</v>
      </c>
      <c r="AW42" s="104">
        <v>3.3455648260477297E-2</v>
      </c>
      <c r="AX42" s="104">
        <v>5.2103906095859798E-2</v>
      </c>
      <c r="AY42" s="104">
        <v>1.48714148994045E-2</v>
      </c>
      <c r="AZ42" s="104">
        <v>2.3215935538137201E-5</v>
      </c>
      <c r="BA42" s="104">
        <v>0</v>
      </c>
      <c r="BB42" s="104">
        <v>1.48946308349426E-2</v>
      </c>
      <c r="BC42" s="104">
        <v>7.7003947200730296E-4</v>
      </c>
      <c r="BD42" s="104">
        <v>1.43381349687759E-2</v>
      </c>
      <c r="BE42" s="104">
        <v>3.0002805275725901E-2</v>
      </c>
      <c r="BF42" s="104">
        <v>2.37655874135051E-3</v>
      </c>
      <c r="BG42" s="104">
        <v>7.9594344840963497E-6</v>
      </c>
      <c r="BH42" s="104">
        <v>0</v>
      </c>
      <c r="BI42" s="104">
        <v>2.3845181758346099E-3</v>
      </c>
      <c r="BJ42" s="104">
        <v>3.9540807022214998E-2</v>
      </c>
      <c r="BK42" s="104">
        <v>1.3242780725999199E-4</v>
      </c>
      <c r="BL42" s="104">
        <v>0</v>
      </c>
      <c r="BM42" s="104">
        <v>3.9673234829474997E-2</v>
      </c>
      <c r="BN42" s="104">
        <v>22.494352211735801</v>
      </c>
    </row>
    <row r="43" spans="1:66">
      <c r="A43" s="104" t="s">
        <v>799</v>
      </c>
      <c r="B43" s="104">
        <v>2017</v>
      </c>
      <c r="C43" s="104" t="s">
        <v>825</v>
      </c>
      <c r="D43" s="104" t="s">
        <v>801</v>
      </c>
      <c r="E43" s="104" t="s">
        <v>801</v>
      </c>
      <c r="F43" s="104" t="s">
        <v>802</v>
      </c>
      <c r="G43" s="104">
        <v>604.75059372197802</v>
      </c>
      <c r="H43" s="104">
        <v>32358.3421385732</v>
      </c>
      <c r="I43" s="104">
        <v>8829.3586683408903</v>
      </c>
      <c r="J43" s="104">
        <v>5.4355071745060901E-3</v>
      </c>
      <c r="K43" s="104">
        <v>7.5282955239634804E-5</v>
      </c>
      <c r="L43" s="104">
        <v>0</v>
      </c>
      <c r="M43" s="104">
        <v>5.5107901297457296E-3</v>
      </c>
      <c r="N43" s="104">
        <v>0</v>
      </c>
      <c r="O43" s="104">
        <v>0</v>
      </c>
      <c r="P43" s="104">
        <v>0</v>
      </c>
      <c r="Q43" s="104">
        <v>0</v>
      </c>
      <c r="R43" s="104">
        <v>5.5107901297457296E-3</v>
      </c>
      <c r="S43" s="104">
        <v>6.1879111603643702E-3</v>
      </c>
      <c r="T43" s="104">
        <v>8.5703913904754895E-5</v>
      </c>
      <c r="U43" s="104">
        <v>0</v>
      </c>
      <c r="V43" s="104">
        <v>6.2736150742691201E-3</v>
      </c>
      <c r="W43" s="104">
        <v>0</v>
      </c>
      <c r="X43" s="104">
        <v>0</v>
      </c>
      <c r="Y43" s="104">
        <v>0</v>
      </c>
      <c r="Z43" s="104">
        <v>0</v>
      </c>
      <c r="AA43" s="104">
        <v>6.2736150742691201E-3</v>
      </c>
      <c r="AB43" s="104">
        <v>1.93513844457892E-2</v>
      </c>
      <c r="AC43" s="104">
        <v>1.39942445207898E-3</v>
      </c>
      <c r="AD43" s="104">
        <v>0</v>
      </c>
      <c r="AE43" s="104">
        <v>2.0750808897868199E-2</v>
      </c>
      <c r="AF43" s="104">
        <v>0.104290501111848</v>
      </c>
      <c r="AG43" s="104">
        <v>4.4340465136985304E-3</v>
      </c>
      <c r="AH43" s="104">
        <v>7.3348043525661398E-3</v>
      </c>
      <c r="AI43" s="104">
        <v>0.116059351978113</v>
      </c>
      <c r="AJ43" s="104">
        <v>36.7083434829146</v>
      </c>
      <c r="AK43" s="104">
        <v>0.45067284617568298</v>
      </c>
      <c r="AL43" s="104">
        <v>0</v>
      </c>
      <c r="AM43" s="104">
        <v>37.1590163290902</v>
      </c>
      <c r="AN43" s="104">
        <v>2.5246523018921502E-4</v>
      </c>
      <c r="AO43" s="104">
        <v>3.4966982866002502E-6</v>
      </c>
      <c r="AP43" s="104">
        <v>0</v>
      </c>
      <c r="AQ43" s="104">
        <v>2.55961928475816E-4</v>
      </c>
      <c r="AR43" s="104">
        <v>4.0357825657171102E-3</v>
      </c>
      <c r="AS43" s="104">
        <v>1.9295380256348101E-5</v>
      </c>
      <c r="AT43" s="104">
        <v>0</v>
      </c>
      <c r="AU43" s="104">
        <v>4.0550779459734504E-3</v>
      </c>
      <c r="AV43" s="104">
        <v>4.2802759850532601E-4</v>
      </c>
      <c r="AW43" s="104">
        <v>4.6490930990986798E-3</v>
      </c>
      <c r="AX43" s="104">
        <v>9.1321986435774702E-3</v>
      </c>
      <c r="AY43" s="104">
        <v>3.8611963983872901E-3</v>
      </c>
      <c r="AZ43" s="104">
        <v>1.84606706476731E-5</v>
      </c>
      <c r="BA43" s="104">
        <v>0</v>
      </c>
      <c r="BB43" s="104">
        <v>3.8796570690349599E-3</v>
      </c>
      <c r="BC43" s="104">
        <v>1.07006899626331E-4</v>
      </c>
      <c r="BD43" s="104">
        <v>1.9924684710422901E-3</v>
      </c>
      <c r="BE43" s="104">
        <v>5.9791324397035902E-3</v>
      </c>
      <c r="BF43" s="104">
        <v>3.4680222755645198E-4</v>
      </c>
      <c r="BG43" s="104">
        <v>4.2577335865258596E-6</v>
      </c>
      <c r="BH43" s="104">
        <v>0</v>
      </c>
      <c r="BI43" s="104">
        <v>3.5105996114297801E-4</v>
      </c>
      <c r="BJ43" s="104">
        <v>5.7700404017329097E-3</v>
      </c>
      <c r="BK43" s="104">
        <v>7.0839495429914301E-5</v>
      </c>
      <c r="BL43" s="104">
        <v>0</v>
      </c>
      <c r="BM43" s="104">
        <v>5.8408798971628199E-3</v>
      </c>
      <c r="BN43" s="104">
        <v>3.3117241434422802</v>
      </c>
    </row>
    <row r="44" spans="1:66">
      <c r="A44" s="104" t="s">
        <v>799</v>
      </c>
      <c r="B44" s="104">
        <v>2017</v>
      </c>
      <c r="C44" s="104" t="s">
        <v>826</v>
      </c>
      <c r="D44" s="104" t="s">
        <v>801</v>
      </c>
      <c r="E44" s="104" t="s">
        <v>801</v>
      </c>
      <c r="F44" s="104" t="s">
        <v>802</v>
      </c>
      <c r="G44" s="104">
        <v>25990.827810692899</v>
      </c>
      <c r="H44" s="104">
        <v>391929.88850519602</v>
      </c>
      <c r="I44" s="104">
        <v>78838.8442802629</v>
      </c>
      <c r="J44" s="104">
        <v>5.98909792088144E-2</v>
      </c>
      <c r="K44" s="104">
        <v>1.8608319510720402E-2</v>
      </c>
      <c r="L44" s="104">
        <v>0</v>
      </c>
      <c r="M44" s="104">
        <v>7.8499298719534899E-2</v>
      </c>
      <c r="N44" s="104">
        <v>0</v>
      </c>
      <c r="O44" s="104">
        <v>0</v>
      </c>
      <c r="P44" s="104">
        <v>0</v>
      </c>
      <c r="Q44" s="104">
        <v>0</v>
      </c>
      <c r="R44" s="104">
        <v>7.8499298719534899E-2</v>
      </c>
      <c r="S44" s="104">
        <v>6.8181320850716806E-2</v>
      </c>
      <c r="T44" s="104">
        <v>2.1184155273693599E-2</v>
      </c>
      <c r="U44" s="104">
        <v>0</v>
      </c>
      <c r="V44" s="104">
        <v>8.9365476124410495E-2</v>
      </c>
      <c r="W44" s="104">
        <v>0</v>
      </c>
      <c r="X44" s="104">
        <v>0</v>
      </c>
      <c r="Y44" s="104">
        <v>0</v>
      </c>
      <c r="Z44" s="104">
        <v>0</v>
      </c>
      <c r="AA44" s="104">
        <v>8.9365476124410495E-2</v>
      </c>
      <c r="AB44" s="104">
        <v>0.13956653454706899</v>
      </c>
      <c r="AC44" s="104">
        <v>0.174845889618094</v>
      </c>
      <c r="AD44" s="104">
        <v>0</v>
      </c>
      <c r="AE44" s="104">
        <v>0.31441242416516402</v>
      </c>
      <c r="AF44" s="104">
        <v>3.5241054920600199</v>
      </c>
      <c r="AG44" s="104">
        <v>1.3052093653219701</v>
      </c>
      <c r="AH44" s="104">
        <v>6.3298933343147595E-2</v>
      </c>
      <c r="AI44" s="104">
        <v>4.8926137907251404</v>
      </c>
      <c r="AJ44" s="104">
        <v>524.94630838549597</v>
      </c>
      <c r="AK44" s="104">
        <v>99.7630010099993</v>
      </c>
      <c r="AL44" s="104">
        <v>0</v>
      </c>
      <c r="AM44" s="104">
        <v>624.70930939549498</v>
      </c>
      <c r="AN44" s="104">
        <v>2.78178086547826E-3</v>
      </c>
      <c r="AO44" s="104">
        <v>8.64308245372779E-4</v>
      </c>
      <c r="AP44" s="104">
        <v>0</v>
      </c>
      <c r="AQ44" s="104">
        <v>3.6460891108510401E-3</v>
      </c>
      <c r="AR44" s="104">
        <v>3.00677476239402E-2</v>
      </c>
      <c r="AS44" s="104">
        <v>5.22896275819107E-3</v>
      </c>
      <c r="AT44" s="104">
        <v>0</v>
      </c>
      <c r="AU44" s="104">
        <v>3.5296710382131301E-2</v>
      </c>
      <c r="AV44" s="104">
        <v>5.1843449902633501E-3</v>
      </c>
      <c r="AW44" s="104">
        <v>5.6310627169243697E-2</v>
      </c>
      <c r="AX44" s="104">
        <v>9.6791682541638405E-2</v>
      </c>
      <c r="AY44" s="104">
        <v>2.8767030171395501E-2</v>
      </c>
      <c r="AZ44" s="104">
        <v>5.0027601439031196E-3</v>
      </c>
      <c r="BA44" s="104">
        <v>0</v>
      </c>
      <c r="BB44" s="104">
        <v>3.3769790315298698E-2</v>
      </c>
      <c r="BC44" s="104">
        <v>1.2960862475658299E-3</v>
      </c>
      <c r="BD44" s="104">
        <v>2.4133125929675901E-2</v>
      </c>
      <c r="BE44" s="104">
        <v>5.9199002492540398E-2</v>
      </c>
      <c r="BF44" s="104">
        <v>4.9594324293156999E-3</v>
      </c>
      <c r="BG44" s="104">
        <v>9.4251136649866902E-4</v>
      </c>
      <c r="BH44" s="104">
        <v>0</v>
      </c>
      <c r="BI44" s="104">
        <v>5.9019437958143699E-3</v>
      </c>
      <c r="BJ44" s="104">
        <v>8.2514249370436596E-2</v>
      </c>
      <c r="BK44" s="104">
        <v>1.5681354477184099E-2</v>
      </c>
      <c r="BL44" s="104">
        <v>0</v>
      </c>
      <c r="BM44" s="104">
        <v>9.8195603847620799E-2</v>
      </c>
      <c r="BN44" s="104">
        <v>55.6759867978149</v>
      </c>
    </row>
    <row r="45" spans="1:66">
      <c r="A45" s="104" t="s">
        <v>799</v>
      </c>
      <c r="B45" s="104">
        <v>2017</v>
      </c>
      <c r="C45" s="104" t="s">
        <v>827</v>
      </c>
      <c r="D45" s="104" t="s">
        <v>801</v>
      </c>
      <c r="E45" s="104" t="s">
        <v>801</v>
      </c>
      <c r="F45" s="104" t="s">
        <v>802</v>
      </c>
      <c r="G45" s="104">
        <v>3861.6086850278198</v>
      </c>
      <c r="H45" s="104">
        <v>64794.4180177655</v>
      </c>
      <c r="I45" s="104">
        <v>44408.499877819901</v>
      </c>
      <c r="J45" s="104">
        <v>2.3167189580672498E-3</v>
      </c>
      <c r="K45" s="104">
        <v>6.0851344463765296E-4</v>
      </c>
      <c r="L45" s="104">
        <v>0</v>
      </c>
      <c r="M45" s="104">
        <v>2.92523240270491E-3</v>
      </c>
      <c r="N45" s="104">
        <v>0</v>
      </c>
      <c r="O45" s="104">
        <v>0</v>
      </c>
      <c r="P45" s="104">
        <v>0</v>
      </c>
      <c r="Q45" s="104">
        <v>0</v>
      </c>
      <c r="R45" s="104">
        <v>2.92523240270491E-3</v>
      </c>
      <c r="S45" s="104">
        <v>2.6374081821269402E-3</v>
      </c>
      <c r="T45" s="104">
        <v>6.92746235892376E-4</v>
      </c>
      <c r="U45" s="104">
        <v>0</v>
      </c>
      <c r="V45" s="104">
        <v>3.3301544180193202E-3</v>
      </c>
      <c r="W45" s="104">
        <v>0</v>
      </c>
      <c r="X45" s="104">
        <v>0</v>
      </c>
      <c r="Y45" s="104">
        <v>0</v>
      </c>
      <c r="Z45" s="104">
        <v>0</v>
      </c>
      <c r="AA45" s="104">
        <v>3.3301544180193202E-3</v>
      </c>
      <c r="AB45" s="104">
        <v>8.4840429695299396E-3</v>
      </c>
      <c r="AC45" s="104">
        <v>1.7984432956639099E-2</v>
      </c>
      <c r="AD45" s="104">
        <v>0</v>
      </c>
      <c r="AE45" s="104">
        <v>2.6468475926169001E-2</v>
      </c>
      <c r="AF45" s="104">
        <v>0.173911491771023</v>
      </c>
      <c r="AG45" s="104">
        <v>6.4402637587119699E-2</v>
      </c>
      <c r="AH45" s="104">
        <v>6.16256845957684E-2</v>
      </c>
      <c r="AI45" s="104">
        <v>0.299939813953912</v>
      </c>
      <c r="AJ45" s="104">
        <v>77.887938611990606</v>
      </c>
      <c r="AK45" s="104">
        <v>7.9524167234784002</v>
      </c>
      <c r="AL45" s="104">
        <v>0</v>
      </c>
      <c r="AM45" s="104">
        <v>85.840355335468999</v>
      </c>
      <c r="AN45" s="104">
        <v>1.07605595256217E-4</v>
      </c>
      <c r="AO45" s="104">
        <v>2.8263873442065199E-5</v>
      </c>
      <c r="AP45" s="104">
        <v>0</v>
      </c>
      <c r="AQ45" s="104">
        <v>1.3586946869828301E-4</v>
      </c>
      <c r="AR45" s="104">
        <v>8.4506877681081297E-4</v>
      </c>
      <c r="AS45" s="104">
        <v>3.5455087593359099E-5</v>
      </c>
      <c r="AT45" s="104">
        <v>0</v>
      </c>
      <c r="AU45" s="104">
        <v>8.8052386440417196E-4</v>
      </c>
      <c r="AV45" s="104">
        <v>8.5708343838895103E-4</v>
      </c>
      <c r="AW45" s="104">
        <v>9.30935461330132E-3</v>
      </c>
      <c r="AX45" s="104">
        <v>1.1046961916094399E-2</v>
      </c>
      <c r="AY45" s="104">
        <v>8.0851147560068702E-4</v>
      </c>
      <c r="AZ45" s="104">
        <v>3.3921316198475297E-5</v>
      </c>
      <c r="BA45" s="104">
        <v>0</v>
      </c>
      <c r="BB45" s="104">
        <v>8.4243279179916199E-4</v>
      </c>
      <c r="BC45" s="104">
        <v>2.14270859597237E-4</v>
      </c>
      <c r="BD45" s="104">
        <v>3.9897234057005597E-3</v>
      </c>
      <c r="BE45" s="104">
        <v>5.0464270570969704E-3</v>
      </c>
      <c r="BF45" s="104">
        <v>7.3584662361543996E-4</v>
      </c>
      <c r="BG45" s="104">
        <v>7.5130490032685105E-5</v>
      </c>
      <c r="BH45" s="104">
        <v>0</v>
      </c>
      <c r="BI45" s="104">
        <v>8.1097711364812503E-4</v>
      </c>
      <c r="BJ45" s="104">
        <v>1.2242899296397099E-2</v>
      </c>
      <c r="BK45" s="104">
        <v>1.2500091650074999E-3</v>
      </c>
      <c r="BL45" s="104">
        <v>0</v>
      </c>
      <c r="BM45" s="104">
        <v>1.34929084614046E-2</v>
      </c>
      <c r="BN45" s="104">
        <v>7.6503526015995904</v>
      </c>
    </row>
    <row r="46" spans="1:66">
      <c r="A46" s="104" t="s">
        <v>799</v>
      </c>
      <c r="B46" s="104">
        <v>2017</v>
      </c>
      <c r="C46" s="104" t="s">
        <v>828</v>
      </c>
      <c r="D46" s="104" t="s">
        <v>801</v>
      </c>
      <c r="E46" s="104" t="s">
        <v>801</v>
      </c>
      <c r="F46" s="104" t="s">
        <v>804</v>
      </c>
      <c r="G46" s="104">
        <v>50138.273245966797</v>
      </c>
      <c r="H46" s="104">
        <v>2678980.1368562998</v>
      </c>
      <c r="I46" s="104">
        <v>1003166.5711053</v>
      </c>
      <c r="J46" s="104">
        <v>0.62510993182178998</v>
      </c>
      <c r="K46" s="104">
        <v>5.4874847314642497E-2</v>
      </c>
      <c r="L46" s="104">
        <v>0.372256860866853</v>
      </c>
      <c r="M46" s="104">
        <v>1.0522416400032799</v>
      </c>
      <c r="N46" s="104">
        <v>4.6514397832774102E-3</v>
      </c>
      <c r="O46" s="104">
        <v>0.17906314342728999</v>
      </c>
      <c r="P46" s="104">
        <v>0.84443333230986595</v>
      </c>
      <c r="Q46" s="104">
        <v>2.31879127883223E-3</v>
      </c>
      <c r="R46" s="104">
        <v>2.08270834680255</v>
      </c>
      <c r="S46" s="104">
        <v>0.87803993556211501</v>
      </c>
      <c r="T46" s="104">
        <v>7.9468376406285401E-2</v>
      </c>
      <c r="U46" s="104">
        <v>0.406669155848777</v>
      </c>
      <c r="V46" s="104">
        <v>1.3641774678171701</v>
      </c>
      <c r="W46" s="104">
        <v>4.6514397832774102E-3</v>
      </c>
      <c r="X46" s="104">
        <v>0.17906314342721699</v>
      </c>
      <c r="Y46" s="104">
        <v>0.844433332309518</v>
      </c>
      <c r="Z46" s="104">
        <v>2.31879127883223E-3</v>
      </c>
      <c r="AA46" s="104">
        <v>2.3946441746160199</v>
      </c>
      <c r="AB46" s="104">
        <v>15.3870688790941</v>
      </c>
      <c r="AC46" s="104">
        <v>0.79902783600927296</v>
      </c>
      <c r="AD46" s="104">
        <v>6.5531151370910097</v>
      </c>
      <c r="AE46" s="104">
        <v>22.739211852194401</v>
      </c>
      <c r="AF46" s="104">
        <v>3.3107946166098801</v>
      </c>
      <c r="AG46" s="104">
        <v>4.8334815708631698E-3</v>
      </c>
      <c r="AH46" s="104">
        <v>0.45466526639653498</v>
      </c>
      <c r="AI46" s="104">
        <v>3.77029336457728</v>
      </c>
      <c r="AJ46" s="104">
        <v>5297.0363101513904</v>
      </c>
      <c r="AK46" s="104">
        <v>30.964120341056699</v>
      </c>
      <c r="AL46" s="104">
        <v>49.822447299876202</v>
      </c>
      <c r="AM46" s="104">
        <v>5377.8228777923196</v>
      </c>
      <c r="AN46" s="104">
        <v>0.115129690340946</v>
      </c>
      <c r="AO46" s="104">
        <v>1.33053107928803E-2</v>
      </c>
      <c r="AP46" s="104">
        <v>5.9743057964054901E-2</v>
      </c>
      <c r="AQ46" s="104">
        <v>0.18817805909788199</v>
      </c>
      <c r="AR46" s="104">
        <v>4.88186768164543E-3</v>
      </c>
      <c r="AS46" s="104">
        <v>0</v>
      </c>
      <c r="AT46" s="104">
        <v>1.1143285531493999E-3</v>
      </c>
      <c r="AU46" s="104">
        <v>5.9961962347948403E-3</v>
      </c>
      <c r="AV46" s="104">
        <v>3.5436841279181702E-2</v>
      </c>
      <c r="AW46" s="104">
        <v>0.38490315769404498</v>
      </c>
      <c r="AX46" s="104">
        <v>0.42633619520802102</v>
      </c>
      <c r="AY46" s="104">
        <v>4.5085093144664199E-3</v>
      </c>
      <c r="AZ46" s="104">
        <v>0</v>
      </c>
      <c r="BA46" s="104">
        <v>1.0389387433010599E-3</v>
      </c>
      <c r="BB46" s="104">
        <v>5.5474480577674904E-3</v>
      </c>
      <c r="BC46" s="104">
        <v>8.8592103197954204E-3</v>
      </c>
      <c r="BD46" s="104">
        <v>0.16495849615458999</v>
      </c>
      <c r="BE46" s="104">
        <v>0.17936515453215299</v>
      </c>
      <c r="BF46" s="104">
        <v>5.24184683629784E-2</v>
      </c>
      <c r="BG46" s="104">
        <v>3.06415072023312E-4</v>
      </c>
      <c r="BH46" s="104">
        <v>4.9303350489588805E-4</v>
      </c>
      <c r="BI46" s="104">
        <v>5.3217916939897601E-2</v>
      </c>
      <c r="BJ46" s="104">
        <v>0.14380351738055699</v>
      </c>
      <c r="BK46" s="104">
        <v>3.4890951575681698E-4</v>
      </c>
      <c r="BL46" s="104">
        <v>3.0172586713263901E-2</v>
      </c>
      <c r="BM46" s="104">
        <v>0.174325013609578</v>
      </c>
      <c r="BN46" s="104">
        <v>567.64642776368498</v>
      </c>
    </row>
    <row r="47" spans="1:66">
      <c r="A47" s="104" t="s">
        <v>799</v>
      </c>
      <c r="B47" s="104">
        <v>2017</v>
      </c>
      <c r="C47" s="104" t="s">
        <v>829</v>
      </c>
      <c r="D47" s="104" t="s">
        <v>801</v>
      </c>
      <c r="E47" s="104" t="s">
        <v>801</v>
      </c>
      <c r="F47" s="104" t="s">
        <v>802</v>
      </c>
      <c r="G47" s="104">
        <v>932.80239594749901</v>
      </c>
      <c r="H47" s="104">
        <v>15182.844334408601</v>
      </c>
      <c r="I47" s="104">
        <v>4104.3305421689902</v>
      </c>
      <c r="J47" s="104">
        <v>2.00455886398456E-2</v>
      </c>
      <c r="K47" s="104">
        <v>3.19184512703796E-3</v>
      </c>
      <c r="L47" s="104">
        <v>0</v>
      </c>
      <c r="M47" s="104">
        <v>2.32374337668836E-2</v>
      </c>
      <c r="N47" s="104">
        <v>0</v>
      </c>
      <c r="O47" s="104">
        <v>0</v>
      </c>
      <c r="P47" s="104">
        <v>0</v>
      </c>
      <c r="Q47" s="104">
        <v>0</v>
      </c>
      <c r="R47" s="104">
        <v>2.32374337668836E-2</v>
      </c>
      <c r="S47" s="104">
        <v>2.2820376770424401E-2</v>
      </c>
      <c r="T47" s="104">
        <v>3.6336727097683401E-3</v>
      </c>
      <c r="U47" s="104">
        <v>0</v>
      </c>
      <c r="V47" s="104">
        <v>2.6454049480192799E-2</v>
      </c>
      <c r="W47" s="104">
        <v>0</v>
      </c>
      <c r="X47" s="104">
        <v>0</v>
      </c>
      <c r="Y47" s="104">
        <v>0</v>
      </c>
      <c r="Z47" s="104">
        <v>0</v>
      </c>
      <c r="AA47" s="104">
        <v>2.6454049480192799E-2</v>
      </c>
      <c r="AB47" s="104">
        <v>6.8735735505044401E-2</v>
      </c>
      <c r="AC47" s="104">
        <v>1.2648292722608499E-2</v>
      </c>
      <c r="AD47" s="104">
        <v>0</v>
      </c>
      <c r="AE47" s="104">
        <v>8.1384028227652894E-2</v>
      </c>
      <c r="AF47" s="104">
        <v>0.26329973484822899</v>
      </c>
      <c r="AG47" s="104">
        <v>2.53333560556026E-2</v>
      </c>
      <c r="AH47" s="104">
        <v>2.8024340205165602E-3</v>
      </c>
      <c r="AI47" s="104">
        <v>0.29143552492434799</v>
      </c>
      <c r="AJ47" s="104">
        <v>28.015276787885</v>
      </c>
      <c r="AK47" s="104">
        <v>1.7815428395153901</v>
      </c>
      <c r="AL47" s="104">
        <v>0</v>
      </c>
      <c r="AM47" s="104">
        <v>29.796819627400399</v>
      </c>
      <c r="AN47" s="104">
        <v>9.3106567386636399E-4</v>
      </c>
      <c r="AO47" s="104">
        <v>1.4825293921154399E-4</v>
      </c>
      <c r="AP47" s="104">
        <v>0</v>
      </c>
      <c r="AQ47" s="104">
        <v>1.0793186130779E-3</v>
      </c>
      <c r="AR47" s="104">
        <v>1.17516520413133E-2</v>
      </c>
      <c r="AS47" s="104">
        <v>5.0762716105810497E-4</v>
      </c>
      <c r="AT47" s="104">
        <v>0</v>
      </c>
      <c r="AU47" s="104">
        <v>1.2259279202371499E-2</v>
      </c>
      <c r="AV47" s="104">
        <v>6.0250395750562503E-4</v>
      </c>
      <c r="AW47" s="104">
        <v>1.03329428712214E-3</v>
      </c>
      <c r="AX47" s="104">
        <v>1.38950774469992E-2</v>
      </c>
      <c r="AY47" s="104">
        <v>1.12432807759447E-2</v>
      </c>
      <c r="AZ47" s="104">
        <v>4.8566743477490701E-4</v>
      </c>
      <c r="BA47" s="104">
        <v>0</v>
      </c>
      <c r="BB47" s="104">
        <v>1.1728948210719599E-2</v>
      </c>
      <c r="BC47" s="104">
        <v>1.5062598937640601E-4</v>
      </c>
      <c r="BD47" s="104">
        <v>4.4284040876663399E-4</v>
      </c>
      <c r="BE47" s="104">
        <v>1.23224146088626E-2</v>
      </c>
      <c r="BF47" s="104">
        <v>2.6467444384057102E-4</v>
      </c>
      <c r="BG47" s="104">
        <v>1.6831133377586301E-5</v>
      </c>
      <c r="BH47" s="104">
        <v>0</v>
      </c>
      <c r="BI47" s="104">
        <v>2.8150557721815802E-4</v>
      </c>
      <c r="BJ47" s="104">
        <v>4.4036113753556901E-3</v>
      </c>
      <c r="BK47" s="104">
        <v>2.8003372492704001E-4</v>
      </c>
      <c r="BL47" s="104">
        <v>0</v>
      </c>
      <c r="BM47" s="104">
        <v>4.6836451002827302E-3</v>
      </c>
      <c r="BN47" s="104">
        <v>2.6555828626874902</v>
      </c>
    </row>
    <row r="48" spans="1:66">
      <c r="A48" s="104" t="s">
        <v>799</v>
      </c>
      <c r="B48" s="104">
        <v>2017</v>
      </c>
      <c r="C48" s="104" t="s">
        <v>830</v>
      </c>
      <c r="D48" s="104" t="s">
        <v>801</v>
      </c>
      <c r="E48" s="104" t="s">
        <v>801</v>
      </c>
      <c r="F48" s="104" t="s">
        <v>802</v>
      </c>
      <c r="G48" s="104">
        <v>40088.6010754296</v>
      </c>
      <c r="H48" s="104">
        <v>8049775.8719304698</v>
      </c>
      <c r="I48" s="104">
        <v>585293.575701272</v>
      </c>
      <c r="J48" s="104">
        <v>1.3207881243731301</v>
      </c>
      <c r="K48" s="104">
        <v>0.49202479906491797</v>
      </c>
      <c r="L48" s="104">
        <v>0</v>
      </c>
      <c r="M48" s="104">
        <v>1.8128129234380499</v>
      </c>
      <c r="N48" s="104">
        <v>0</v>
      </c>
      <c r="O48" s="104">
        <v>0</v>
      </c>
      <c r="P48" s="104">
        <v>0</v>
      </c>
      <c r="Q48" s="104">
        <v>0</v>
      </c>
      <c r="R48" s="104">
        <v>1.8128129234380499</v>
      </c>
      <c r="S48" s="104">
        <v>1.50361673950469</v>
      </c>
      <c r="T48" s="104">
        <v>0.56013278017363499</v>
      </c>
      <c r="U48" s="104">
        <v>0</v>
      </c>
      <c r="V48" s="104">
        <v>2.0637495196783302</v>
      </c>
      <c r="W48" s="104">
        <v>0</v>
      </c>
      <c r="X48" s="104">
        <v>0</v>
      </c>
      <c r="Y48" s="104">
        <v>0</v>
      </c>
      <c r="Z48" s="104">
        <v>0</v>
      </c>
      <c r="AA48" s="104">
        <v>2.0637495196783302</v>
      </c>
      <c r="AB48" s="104">
        <v>4.9032487466085497</v>
      </c>
      <c r="AC48" s="104">
        <v>4.90611156866035</v>
      </c>
      <c r="AD48" s="104">
        <v>0</v>
      </c>
      <c r="AE48" s="104">
        <v>9.8093603152689006</v>
      </c>
      <c r="AF48" s="104">
        <v>39.603103452928302</v>
      </c>
      <c r="AG48" s="104">
        <v>6.1418047824819997</v>
      </c>
      <c r="AH48" s="104">
        <v>0.90315468520958797</v>
      </c>
      <c r="AI48" s="104">
        <v>46.6480629206199</v>
      </c>
      <c r="AJ48" s="104">
        <v>13122.900013984399</v>
      </c>
      <c r="AK48" s="104">
        <v>1133.7231757730001</v>
      </c>
      <c r="AL48" s="104">
        <v>0</v>
      </c>
      <c r="AM48" s="104">
        <v>14256.6231897574</v>
      </c>
      <c r="AN48" s="104">
        <v>6.1347187510859297E-2</v>
      </c>
      <c r="AO48" s="104">
        <v>2.2853277563011299E-2</v>
      </c>
      <c r="AP48" s="104">
        <v>0</v>
      </c>
      <c r="AQ48" s="104">
        <v>8.4200465073870606E-2</v>
      </c>
      <c r="AR48" s="104">
        <v>0.72593921035197495</v>
      </c>
      <c r="AS48" s="104">
        <v>2.4604290371498298E-2</v>
      </c>
      <c r="AT48" s="104">
        <v>0</v>
      </c>
      <c r="AU48" s="104">
        <v>0.75054350072347298</v>
      </c>
      <c r="AV48" s="104">
        <v>0.31944092378526601</v>
      </c>
      <c r="AW48" s="104">
        <v>0.54784118429173201</v>
      </c>
      <c r="AX48" s="104">
        <v>1.6178256088004701</v>
      </c>
      <c r="AY48" s="104">
        <v>0.69453540145344905</v>
      </c>
      <c r="AZ48" s="104">
        <v>2.3539919661262499E-2</v>
      </c>
      <c r="BA48" s="104">
        <v>0</v>
      </c>
      <c r="BB48" s="104">
        <v>0.71807532111471095</v>
      </c>
      <c r="BC48" s="104">
        <v>7.9860230946316599E-2</v>
      </c>
      <c r="BD48" s="104">
        <v>0.234789078982171</v>
      </c>
      <c r="BE48" s="104">
        <v>1.0327246310431899</v>
      </c>
      <c r="BF48" s="104">
        <v>0.12397865240006301</v>
      </c>
      <c r="BG48" s="104">
        <v>1.0710854413069701E-2</v>
      </c>
      <c r="BH48" s="104">
        <v>0</v>
      </c>
      <c r="BI48" s="104">
        <v>0.13468950681313299</v>
      </c>
      <c r="BJ48" s="104">
        <v>2.0627371350558001</v>
      </c>
      <c r="BK48" s="104">
        <v>0.17820549520671999</v>
      </c>
      <c r="BL48" s="104">
        <v>0</v>
      </c>
      <c r="BM48" s="104">
        <v>2.2409426302625199</v>
      </c>
      <c r="BN48" s="104">
        <v>1270.5934625216901</v>
      </c>
    </row>
    <row r="49" spans="1:66">
      <c r="A49" s="104" t="s">
        <v>799</v>
      </c>
      <c r="B49" s="104">
        <v>2017</v>
      </c>
      <c r="C49" s="104" t="s">
        <v>831</v>
      </c>
      <c r="D49" s="104" t="s">
        <v>801</v>
      </c>
      <c r="E49" s="104" t="s">
        <v>801</v>
      </c>
      <c r="F49" s="104" t="s">
        <v>802</v>
      </c>
      <c r="G49" s="104">
        <v>2344.0284869406601</v>
      </c>
      <c r="H49" s="104">
        <v>471435.55480565998</v>
      </c>
      <c r="I49" s="104">
        <v>10597.2616538407</v>
      </c>
      <c r="J49" s="104">
        <v>0.145259132470375</v>
      </c>
      <c r="K49" s="104">
        <v>4.1867290954445899E-3</v>
      </c>
      <c r="L49" s="104">
        <v>0</v>
      </c>
      <c r="M49" s="104">
        <v>0.14944586156581899</v>
      </c>
      <c r="N49" s="104">
        <v>0</v>
      </c>
      <c r="O49" s="104">
        <v>0</v>
      </c>
      <c r="P49" s="104">
        <v>0</v>
      </c>
      <c r="Q49" s="104">
        <v>0</v>
      </c>
      <c r="R49" s="104">
        <v>0.14944586156581899</v>
      </c>
      <c r="S49" s="104">
        <v>0.165366465005164</v>
      </c>
      <c r="T49" s="104">
        <v>4.7662723759495096E-3</v>
      </c>
      <c r="U49" s="104">
        <v>0</v>
      </c>
      <c r="V49" s="104">
        <v>0.17013273738111301</v>
      </c>
      <c r="W49" s="104">
        <v>0</v>
      </c>
      <c r="X49" s="104">
        <v>0</v>
      </c>
      <c r="Y49" s="104">
        <v>0</v>
      </c>
      <c r="Z49" s="104">
        <v>0</v>
      </c>
      <c r="AA49" s="104">
        <v>0.17013273738111301</v>
      </c>
      <c r="AB49" s="104">
        <v>0.46271824413680201</v>
      </c>
      <c r="AC49" s="104">
        <v>4.6001709206397803E-2</v>
      </c>
      <c r="AD49" s="104">
        <v>0</v>
      </c>
      <c r="AE49" s="104">
        <v>0.50871995334319997</v>
      </c>
      <c r="AF49" s="104">
        <v>2.7956565786456502</v>
      </c>
      <c r="AG49" s="104">
        <v>6.3076671218429706E-2</v>
      </c>
      <c r="AH49" s="104">
        <v>3.3605539596424198E-2</v>
      </c>
      <c r="AI49" s="104">
        <v>2.8923387894605002</v>
      </c>
      <c r="AJ49" s="104">
        <v>895.78986086417001</v>
      </c>
      <c r="AK49" s="104">
        <v>10.1953946795782</v>
      </c>
      <c r="AL49" s="104">
        <v>0</v>
      </c>
      <c r="AM49" s="104">
        <v>905.98525554374896</v>
      </c>
      <c r="AN49" s="104">
        <v>6.7469104793429603E-3</v>
      </c>
      <c r="AO49" s="104">
        <v>1.94462722775699E-4</v>
      </c>
      <c r="AP49" s="104">
        <v>0</v>
      </c>
      <c r="AQ49" s="104">
        <v>6.9413732021186602E-3</v>
      </c>
      <c r="AR49" s="104">
        <v>4.2767384766659297E-2</v>
      </c>
      <c r="AS49" s="104">
        <v>1.2231908984342601E-4</v>
      </c>
      <c r="AT49" s="104">
        <v>0</v>
      </c>
      <c r="AU49" s="104">
        <v>4.2889703856502703E-2</v>
      </c>
      <c r="AV49" s="104">
        <v>1.8708074799630901E-2</v>
      </c>
      <c r="AW49" s="104">
        <v>3.2084348281367102E-2</v>
      </c>
      <c r="AX49" s="104">
        <v>9.3682126937500804E-2</v>
      </c>
      <c r="AY49" s="104">
        <v>4.09172866328903E-2</v>
      </c>
      <c r="AZ49" s="104">
        <v>1.1702762016207101E-4</v>
      </c>
      <c r="BA49" s="104">
        <v>0</v>
      </c>
      <c r="BB49" s="104">
        <v>4.1034314253052401E-2</v>
      </c>
      <c r="BC49" s="104">
        <v>4.6770186999077401E-3</v>
      </c>
      <c r="BD49" s="104">
        <v>1.3750434977728701E-2</v>
      </c>
      <c r="BE49" s="104">
        <v>5.94617679306889E-2</v>
      </c>
      <c r="BF49" s="104">
        <v>8.4629784319952307E-3</v>
      </c>
      <c r="BG49" s="104">
        <v>9.6321033591195094E-5</v>
      </c>
      <c r="BH49" s="104">
        <v>0</v>
      </c>
      <c r="BI49" s="104">
        <v>8.5592994655864299E-3</v>
      </c>
      <c r="BJ49" s="104">
        <v>0.14080569151955</v>
      </c>
      <c r="BK49" s="104">
        <v>1.60257406439928E-3</v>
      </c>
      <c r="BL49" s="104">
        <v>0</v>
      </c>
      <c r="BM49" s="104">
        <v>0.14240826558394901</v>
      </c>
      <c r="BN49" s="104">
        <v>80.744151508609505</v>
      </c>
    </row>
    <row r="50" spans="1:66">
      <c r="A50" s="104" t="s">
        <v>799</v>
      </c>
      <c r="B50" s="104">
        <v>2017</v>
      </c>
      <c r="C50" s="104" t="s">
        <v>832</v>
      </c>
      <c r="D50" s="104" t="s">
        <v>801</v>
      </c>
      <c r="E50" s="104" t="s">
        <v>801</v>
      </c>
      <c r="F50" s="104" t="s">
        <v>802</v>
      </c>
      <c r="G50" s="104">
        <v>47031.383334852297</v>
      </c>
      <c r="H50" s="104">
        <v>9813908.5664674304</v>
      </c>
      <c r="I50" s="104">
        <v>686658.19668884296</v>
      </c>
      <c r="J50" s="104">
        <v>1.49161649249831</v>
      </c>
      <c r="K50" s="104">
        <v>0.73963135415514103</v>
      </c>
      <c r="L50" s="104">
        <v>0</v>
      </c>
      <c r="M50" s="104">
        <v>2.23124784665346</v>
      </c>
      <c r="N50" s="104">
        <v>0</v>
      </c>
      <c r="O50" s="104">
        <v>0</v>
      </c>
      <c r="P50" s="104">
        <v>0</v>
      </c>
      <c r="Q50" s="104">
        <v>0</v>
      </c>
      <c r="R50" s="104">
        <v>2.23124784665346</v>
      </c>
      <c r="S50" s="104">
        <v>1.6980918329396899</v>
      </c>
      <c r="T50" s="104">
        <v>0.84201399501379304</v>
      </c>
      <c r="U50" s="104">
        <v>0</v>
      </c>
      <c r="V50" s="104">
        <v>2.5401058279534801</v>
      </c>
      <c r="W50" s="104">
        <v>0</v>
      </c>
      <c r="X50" s="104">
        <v>0</v>
      </c>
      <c r="Y50" s="104">
        <v>0</v>
      </c>
      <c r="Z50" s="104">
        <v>0</v>
      </c>
      <c r="AA50" s="104">
        <v>2.5401058279534801</v>
      </c>
      <c r="AB50" s="104">
        <v>6.0730238192742698</v>
      </c>
      <c r="AC50" s="104">
        <v>7.7707251147747396</v>
      </c>
      <c r="AD50" s="104">
        <v>0</v>
      </c>
      <c r="AE50" s="104">
        <v>13.843748934049</v>
      </c>
      <c r="AF50" s="104">
        <v>39.173756122643802</v>
      </c>
      <c r="AG50" s="104">
        <v>7.80973923541376</v>
      </c>
      <c r="AH50" s="104">
        <v>1.2171462689205701</v>
      </c>
      <c r="AI50" s="104">
        <v>48.200641626978097</v>
      </c>
      <c r="AJ50" s="104">
        <v>15371.9676155451</v>
      </c>
      <c r="AK50" s="104">
        <v>1530.18877495417</v>
      </c>
      <c r="AL50" s="104">
        <v>0</v>
      </c>
      <c r="AM50" s="104">
        <v>16902.156390499302</v>
      </c>
      <c r="AN50" s="104">
        <v>6.9281722761563094E-2</v>
      </c>
      <c r="AO50" s="104">
        <v>3.4353960741281997E-2</v>
      </c>
      <c r="AP50" s="104">
        <v>0</v>
      </c>
      <c r="AQ50" s="104">
        <v>0.10363568350284499</v>
      </c>
      <c r="AR50" s="104">
        <v>0.968202695141129</v>
      </c>
      <c r="AS50" s="104">
        <v>4.5276083572494699E-2</v>
      </c>
      <c r="AT50" s="104">
        <v>0</v>
      </c>
      <c r="AU50" s="104">
        <v>1.0134787787136199</v>
      </c>
      <c r="AV50" s="104">
        <v>0.389447367019012</v>
      </c>
      <c r="AW50" s="104">
        <v>0.66790223443760699</v>
      </c>
      <c r="AX50" s="104">
        <v>2.0708283801702398</v>
      </c>
      <c r="AY50" s="104">
        <v>0.926318675129993</v>
      </c>
      <c r="AZ50" s="104">
        <v>4.3317460238875699E-2</v>
      </c>
      <c r="BA50" s="104">
        <v>0</v>
      </c>
      <c r="BB50" s="104">
        <v>0.96963613536886895</v>
      </c>
      <c r="BC50" s="104">
        <v>9.7361841754753195E-2</v>
      </c>
      <c r="BD50" s="104">
        <v>0.28624381475897398</v>
      </c>
      <c r="BE50" s="104">
        <v>1.3532417918825901</v>
      </c>
      <c r="BF50" s="104">
        <v>0.145226727909364</v>
      </c>
      <c r="BG50" s="104">
        <v>1.4456464808415601E-2</v>
      </c>
      <c r="BH50" s="104">
        <v>0</v>
      </c>
      <c r="BI50" s="104">
        <v>0.159683192717779</v>
      </c>
      <c r="BJ50" s="104">
        <v>2.4162592419107201</v>
      </c>
      <c r="BK50" s="104">
        <v>0.240524366289458</v>
      </c>
      <c r="BL50" s="104">
        <v>0</v>
      </c>
      <c r="BM50" s="104">
        <v>2.6567836082001701</v>
      </c>
      <c r="BN50" s="104">
        <v>1506.37139850317</v>
      </c>
    </row>
    <row r="51" spans="1:66">
      <c r="A51" s="104" t="s">
        <v>799</v>
      </c>
      <c r="B51" s="104">
        <v>2017</v>
      </c>
      <c r="C51" s="104" t="s">
        <v>833</v>
      </c>
      <c r="D51" s="104" t="s">
        <v>801</v>
      </c>
      <c r="E51" s="104" t="s">
        <v>801</v>
      </c>
      <c r="F51" s="104" t="s">
        <v>802</v>
      </c>
      <c r="G51" s="104">
        <v>15738.9035872488</v>
      </c>
      <c r="H51" s="104">
        <v>3162544.4226645702</v>
      </c>
      <c r="I51" s="104">
        <v>229787.992373833</v>
      </c>
      <c r="J51" s="104">
        <v>0.51227002713663194</v>
      </c>
      <c r="K51" s="104">
        <v>0.24068460896396299</v>
      </c>
      <c r="L51" s="104">
        <v>0</v>
      </c>
      <c r="M51" s="104">
        <v>0.75295463610059599</v>
      </c>
      <c r="N51" s="104">
        <v>0</v>
      </c>
      <c r="O51" s="104">
        <v>0</v>
      </c>
      <c r="P51" s="104">
        <v>0</v>
      </c>
      <c r="Q51" s="104">
        <v>0</v>
      </c>
      <c r="R51" s="104">
        <v>0.75295463610059599</v>
      </c>
      <c r="S51" s="104">
        <v>0.58318043124043195</v>
      </c>
      <c r="T51" s="104">
        <v>0.27400110608286898</v>
      </c>
      <c r="U51" s="104">
        <v>0</v>
      </c>
      <c r="V51" s="104">
        <v>0.85718153732330105</v>
      </c>
      <c r="W51" s="104">
        <v>0</v>
      </c>
      <c r="X51" s="104">
        <v>0</v>
      </c>
      <c r="Y51" s="104">
        <v>0</v>
      </c>
      <c r="Z51" s="104">
        <v>0</v>
      </c>
      <c r="AA51" s="104">
        <v>0.85718153732330105</v>
      </c>
      <c r="AB51" s="104">
        <v>1.90333030399477</v>
      </c>
      <c r="AC51" s="104">
        <v>2.4013542103104002</v>
      </c>
      <c r="AD51" s="104">
        <v>0</v>
      </c>
      <c r="AE51" s="104">
        <v>4.30468451430517</v>
      </c>
      <c r="AF51" s="104">
        <v>15.4392820155</v>
      </c>
      <c r="AG51" s="104">
        <v>2.9878492582727998</v>
      </c>
      <c r="AH51" s="104">
        <v>0.35694122632202901</v>
      </c>
      <c r="AI51" s="104">
        <v>18.784072500094901</v>
      </c>
      <c r="AJ51" s="104">
        <v>5157.7221520354497</v>
      </c>
      <c r="AK51" s="104">
        <v>554.81354817988097</v>
      </c>
      <c r="AL51" s="104">
        <v>0</v>
      </c>
      <c r="AM51" s="104">
        <v>5712.5357002153296</v>
      </c>
      <c r="AN51" s="104">
        <v>2.3793615971417999E-2</v>
      </c>
      <c r="AO51" s="104">
        <v>1.1179176708677499E-2</v>
      </c>
      <c r="AP51" s="104">
        <v>0</v>
      </c>
      <c r="AQ51" s="104">
        <v>3.49727926800956E-2</v>
      </c>
      <c r="AR51" s="104">
        <v>0.28212796487018599</v>
      </c>
      <c r="AS51" s="104">
        <v>1.20200652869214E-2</v>
      </c>
      <c r="AT51" s="104">
        <v>0</v>
      </c>
      <c r="AU51" s="104">
        <v>0.294148030157108</v>
      </c>
      <c r="AV51" s="104">
        <v>0.12549990558254301</v>
      </c>
      <c r="AW51" s="104">
        <v>0.215232338074062</v>
      </c>
      <c r="AX51" s="104">
        <v>0.63488027381371404</v>
      </c>
      <c r="AY51" s="104">
        <v>0.26992323399551998</v>
      </c>
      <c r="AZ51" s="104">
        <v>1.15000825833624E-2</v>
      </c>
      <c r="BA51" s="104">
        <v>0</v>
      </c>
      <c r="BB51" s="104">
        <v>0.28142331657888298</v>
      </c>
      <c r="BC51" s="104">
        <v>3.1374976395635898E-2</v>
      </c>
      <c r="BD51" s="104">
        <v>9.2242430603169695E-2</v>
      </c>
      <c r="BE51" s="104">
        <v>0.405040723577688</v>
      </c>
      <c r="BF51" s="104">
        <v>4.8727601458662499E-2</v>
      </c>
      <c r="BG51" s="104">
        <v>5.241603301354E-3</v>
      </c>
      <c r="BH51" s="104">
        <v>0</v>
      </c>
      <c r="BI51" s="104">
        <v>5.3969204760016501E-2</v>
      </c>
      <c r="BJ51" s="104">
        <v>0.81072209679003604</v>
      </c>
      <c r="BK51" s="104">
        <v>8.7208963540310699E-2</v>
      </c>
      <c r="BL51" s="104">
        <v>0</v>
      </c>
      <c r="BM51" s="104">
        <v>0.89793106033034598</v>
      </c>
      <c r="BN51" s="104">
        <v>509.11849310361498</v>
      </c>
    </row>
    <row r="52" spans="1:66">
      <c r="A52" s="104" t="s">
        <v>799</v>
      </c>
      <c r="B52" s="104">
        <v>2017</v>
      </c>
      <c r="C52" s="104" t="s">
        <v>834</v>
      </c>
      <c r="D52" s="104" t="s">
        <v>801</v>
      </c>
      <c r="E52" s="104" t="s">
        <v>801</v>
      </c>
      <c r="F52" s="104" t="s">
        <v>802</v>
      </c>
      <c r="G52" s="104">
        <v>1333.0690576883801</v>
      </c>
      <c r="H52" s="104">
        <v>218206.79837688501</v>
      </c>
      <c r="I52" s="104">
        <v>10131.324838431699</v>
      </c>
      <c r="J52" s="104">
        <v>7.0114671864873995E-2</v>
      </c>
      <c r="K52" s="104">
        <v>2.4182697428628301E-3</v>
      </c>
      <c r="L52" s="104">
        <v>0</v>
      </c>
      <c r="M52" s="104">
        <v>7.2532941607736906E-2</v>
      </c>
      <c r="N52" s="104">
        <v>0</v>
      </c>
      <c r="O52" s="104">
        <v>0</v>
      </c>
      <c r="P52" s="104">
        <v>0</v>
      </c>
      <c r="Q52" s="104">
        <v>0</v>
      </c>
      <c r="R52" s="104">
        <v>7.2532941607736906E-2</v>
      </c>
      <c r="S52" s="104">
        <v>7.9820216698980498E-2</v>
      </c>
      <c r="T52" s="104">
        <v>2.7530160204401002E-3</v>
      </c>
      <c r="U52" s="104">
        <v>0</v>
      </c>
      <c r="V52" s="104">
        <v>8.2573232719420603E-2</v>
      </c>
      <c r="W52" s="104">
        <v>0</v>
      </c>
      <c r="X52" s="104">
        <v>0</v>
      </c>
      <c r="Y52" s="104">
        <v>0</v>
      </c>
      <c r="Z52" s="104">
        <v>0</v>
      </c>
      <c r="AA52" s="104">
        <v>8.2573232719420603E-2</v>
      </c>
      <c r="AB52" s="104">
        <v>0.22562424662366201</v>
      </c>
      <c r="AC52" s="104">
        <v>2.2154720791688599E-2</v>
      </c>
      <c r="AD52" s="104">
        <v>0</v>
      </c>
      <c r="AE52" s="104">
        <v>0.24777896741535099</v>
      </c>
      <c r="AF52" s="104">
        <v>1.4992541284302301</v>
      </c>
      <c r="AG52" s="104">
        <v>4.7428610504646397E-2</v>
      </c>
      <c r="AH52" s="104">
        <v>9.3351820445080405E-3</v>
      </c>
      <c r="AI52" s="104">
        <v>1.5560179209793901</v>
      </c>
      <c r="AJ52" s="104">
        <v>454.15209760199599</v>
      </c>
      <c r="AK52" s="104">
        <v>7.09304275976156</v>
      </c>
      <c r="AL52" s="104">
        <v>0</v>
      </c>
      <c r="AM52" s="104">
        <v>461.24514036175799</v>
      </c>
      <c r="AN52" s="104">
        <v>3.2566449097945001E-3</v>
      </c>
      <c r="AO52" s="104">
        <v>1.12322366191515E-4</v>
      </c>
      <c r="AP52" s="104">
        <v>0</v>
      </c>
      <c r="AQ52" s="104">
        <v>3.3689672759860101E-3</v>
      </c>
      <c r="AR52" s="104">
        <v>8.5084090453546209E-3</v>
      </c>
      <c r="AS52" s="104">
        <v>1.6156448605983401E-5</v>
      </c>
      <c r="AT52" s="104">
        <v>0</v>
      </c>
      <c r="AU52" s="104">
        <v>8.5245654939606098E-3</v>
      </c>
      <c r="AV52" s="104">
        <v>8.6591455909717906E-3</v>
      </c>
      <c r="AW52" s="104">
        <v>1.4850434688516601E-2</v>
      </c>
      <c r="AX52" s="104">
        <v>3.2034145773448999E-2</v>
      </c>
      <c r="AY52" s="104">
        <v>8.1403390363503497E-3</v>
      </c>
      <c r="AZ52" s="104">
        <v>1.5457527791036402E-5</v>
      </c>
      <c r="BA52" s="104">
        <v>0</v>
      </c>
      <c r="BB52" s="104">
        <v>8.1557965641413897E-3</v>
      </c>
      <c r="BC52" s="104">
        <v>2.1647863977429399E-3</v>
      </c>
      <c r="BD52" s="104">
        <v>6.3644720093642597E-3</v>
      </c>
      <c r="BE52" s="104">
        <v>1.66850549712486E-2</v>
      </c>
      <c r="BF52" s="104">
        <v>4.2906038288302098E-3</v>
      </c>
      <c r="BG52" s="104">
        <v>6.7011550940275903E-5</v>
      </c>
      <c r="BH52" s="104">
        <v>0</v>
      </c>
      <c r="BI52" s="104">
        <v>4.3576153797704803E-3</v>
      </c>
      <c r="BJ52" s="104">
        <v>7.1386385302701902E-2</v>
      </c>
      <c r="BK52" s="104">
        <v>1.11492754539829E-3</v>
      </c>
      <c r="BL52" s="104">
        <v>0</v>
      </c>
      <c r="BM52" s="104">
        <v>7.2501312848100199E-2</v>
      </c>
      <c r="BN52" s="104">
        <v>41.107564685064801</v>
      </c>
    </row>
    <row r="53" spans="1:66">
      <c r="A53" s="104" t="s">
        <v>799</v>
      </c>
      <c r="B53" s="104">
        <v>2017</v>
      </c>
      <c r="C53" s="104" t="s">
        <v>835</v>
      </c>
      <c r="D53" s="104" t="s">
        <v>801</v>
      </c>
      <c r="E53" s="104" t="s">
        <v>801</v>
      </c>
      <c r="F53" s="104" t="s">
        <v>802</v>
      </c>
      <c r="G53" s="104">
        <v>4913.2103952111102</v>
      </c>
      <c r="H53" s="104">
        <v>511355.00823866</v>
      </c>
      <c r="I53" s="104">
        <v>37340.3990036045</v>
      </c>
      <c r="J53" s="104">
        <v>0.19152318073209601</v>
      </c>
      <c r="K53" s="104">
        <v>1.42310232163247E-2</v>
      </c>
      <c r="L53" s="104">
        <v>0</v>
      </c>
      <c r="M53" s="104">
        <v>0.20575420394842101</v>
      </c>
      <c r="N53" s="104">
        <v>0</v>
      </c>
      <c r="O53" s="104">
        <v>0</v>
      </c>
      <c r="P53" s="104">
        <v>0</v>
      </c>
      <c r="Q53" s="104">
        <v>0</v>
      </c>
      <c r="R53" s="104">
        <v>0.20575420394842101</v>
      </c>
      <c r="S53" s="104">
        <v>0.21803456227216</v>
      </c>
      <c r="T53" s="104">
        <v>1.6200936647959099E-2</v>
      </c>
      <c r="U53" s="104">
        <v>0</v>
      </c>
      <c r="V53" s="104">
        <v>0.234235498920119</v>
      </c>
      <c r="W53" s="104">
        <v>0</v>
      </c>
      <c r="X53" s="104">
        <v>0</v>
      </c>
      <c r="Y53" s="104">
        <v>0</v>
      </c>
      <c r="Z53" s="104">
        <v>0</v>
      </c>
      <c r="AA53" s="104">
        <v>0.234235498920119</v>
      </c>
      <c r="AB53" s="104">
        <v>0.59652400573880904</v>
      </c>
      <c r="AC53" s="104">
        <v>0.13037600411129799</v>
      </c>
      <c r="AD53" s="104">
        <v>0</v>
      </c>
      <c r="AE53" s="104">
        <v>0.72690000985010805</v>
      </c>
      <c r="AF53" s="104">
        <v>3.82464324288184</v>
      </c>
      <c r="AG53" s="104">
        <v>0.279107679861473</v>
      </c>
      <c r="AH53" s="104">
        <v>3.4406104618314899E-2</v>
      </c>
      <c r="AI53" s="104">
        <v>4.1381570273616299</v>
      </c>
      <c r="AJ53" s="104">
        <v>1090.04129989692</v>
      </c>
      <c r="AK53" s="104">
        <v>41.741107040049599</v>
      </c>
      <c r="AL53" s="104">
        <v>0</v>
      </c>
      <c r="AM53" s="104">
        <v>1131.7824069369699</v>
      </c>
      <c r="AN53" s="104">
        <v>8.8957556963381607E-3</v>
      </c>
      <c r="AO53" s="104">
        <v>6.6099416977845695E-4</v>
      </c>
      <c r="AP53" s="104">
        <v>0</v>
      </c>
      <c r="AQ53" s="104">
        <v>9.5567498661166192E-3</v>
      </c>
      <c r="AR53" s="104">
        <v>2.1865590926076199E-2</v>
      </c>
      <c r="AS53" s="104">
        <v>9.5077398161925696E-5</v>
      </c>
      <c r="AT53" s="104">
        <v>0</v>
      </c>
      <c r="AU53" s="104">
        <v>2.1960668324238201E-2</v>
      </c>
      <c r="AV53" s="104">
        <v>2.0292206741255099E-2</v>
      </c>
      <c r="AW53" s="104">
        <v>3.48011345612525E-2</v>
      </c>
      <c r="AX53" s="104">
        <v>7.7054009626745898E-2</v>
      </c>
      <c r="AY53" s="104">
        <v>2.09196951415478E-2</v>
      </c>
      <c r="AZ53" s="104">
        <v>9.0964392004015394E-5</v>
      </c>
      <c r="BA53" s="104">
        <v>0</v>
      </c>
      <c r="BB53" s="104">
        <v>2.1010659533551801E-2</v>
      </c>
      <c r="BC53" s="104">
        <v>5.07305168531378E-3</v>
      </c>
      <c r="BD53" s="104">
        <v>1.4914771954822501E-2</v>
      </c>
      <c r="BE53" s="104">
        <v>4.0998483173688101E-2</v>
      </c>
      <c r="BF53" s="104">
        <v>1.02981697092579E-2</v>
      </c>
      <c r="BG53" s="104">
        <v>3.9434928217066401E-4</v>
      </c>
      <c r="BH53" s="104">
        <v>0</v>
      </c>
      <c r="BI53" s="104">
        <v>1.06925189914285E-2</v>
      </c>
      <c r="BJ53" s="104">
        <v>0.17133931262493801</v>
      </c>
      <c r="BK53" s="104">
        <v>6.5611207475554899E-3</v>
      </c>
      <c r="BL53" s="104">
        <v>0</v>
      </c>
      <c r="BM53" s="104">
        <v>0.177900433372494</v>
      </c>
      <c r="BN53" s="104">
        <v>100.867877905641</v>
      </c>
    </row>
    <row r="54" spans="1:66">
      <c r="A54" s="104" t="s">
        <v>799</v>
      </c>
      <c r="B54" s="104">
        <v>2017</v>
      </c>
      <c r="C54" s="104" t="s">
        <v>836</v>
      </c>
      <c r="D54" s="104" t="s">
        <v>801</v>
      </c>
      <c r="E54" s="104" t="s">
        <v>801</v>
      </c>
      <c r="F54" s="104" t="s">
        <v>802</v>
      </c>
      <c r="G54" s="104">
        <v>14879.231126881799</v>
      </c>
      <c r="H54" s="104">
        <v>1695057.0184160001</v>
      </c>
      <c r="I54" s="104">
        <v>113082.156564302</v>
      </c>
      <c r="J54" s="104">
        <v>0.43805463396587102</v>
      </c>
      <c r="K54" s="104">
        <v>5.3737339197896597E-2</v>
      </c>
      <c r="L54" s="104">
        <v>0</v>
      </c>
      <c r="M54" s="104">
        <v>0.49179197316376799</v>
      </c>
      <c r="N54" s="104">
        <v>0</v>
      </c>
      <c r="O54" s="104">
        <v>0</v>
      </c>
      <c r="P54" s="104">
        <v>0</v>
      </c>
      <c r="Q54" s="104">
        <v>0</v>
      </c>
      <c r="R54" s="104">
        <v>0.49179197316376799</v>
      </c>
      <c r="S54" s="104">
        <v>0.49869185548688899</v>
      </c>
      <c r="T54" s="104">
        <v>6.11758701212946E-2</v>
      </c>
      <c r="U54" s="104">
        <v>0</v>
      </c>
      <c r="V54" s="104">
        <v>0.55986772560818399</v>
      </c>
      <c r="W54" s="104">
        <v>0</v>
      </c>
      <c r="X54" s="104">
        <v>0</v>
      </c>
      <c r="Y54" s="104">
        <v>0</v>
      </c>
      <c r="Z54" s="104">
        <v>0</v>
      </c>
      <c r="AA54" s="104">
        <v>0.55986772560818399</v>
      </c>
      <c r="AB54" s="104">
        <v>1.34841755173986</v>
      </c>
      <c r="AC54" s="104">
        <v>0.49230891199435101</v>
      </c>
      <c r="AD54" s="104">
        <v>0</v>
      </c>
      <c r="AE54" s="104">
        <v>1.84072646373422</v>
      </c>
      <c r="AF54" s="104">
        <v>11.180782864104</v>
      </c>
      <c r="AG54" s="104">
        <v>1.0539301241704599</v>
      </c>
      <c r="AH54" s="104">
        <v>0.104195900767971</v>
      </c>
      <c r="AI54" s="104">
        <v>12.338908889042401</v>
      </c>
      <c r="AJ54" s="104">
        <v>3279.38063252149</v>
      </c>
      <c r="AK54" s="104">
        <v>157.61734018772401</v>
      </c>
      <c r="AL54" s="104">
        <v>0</v>
      </c>
      <c r="AM54" s="104">
        <v>3436.99797270921</v>
      </c>
      <c r="AN54" s="104">
        <v>2.0346503177911E-2</v>
      </c>
      <c r="AO54" s="104">
        <v>2.4959602250153798E-3</v>
      </c>
      <c r="AP54" s="104">
        <v>0</v>
      </c>
      <c r="AQ54" s="104">
        <v>2.2842463402926401E-2</v>
      </c>
      <c r="AR54" s="104">
        <v>7.2545198045550596E-2</v>
      </c>
      <c r="AS54" s="104">
        <v>3.5901890661101397E-4</v>
      </c>
      <c r="AT54" s="104">
        <v>0</v>
      </c>
      <c r="AU54" s="104">
        <v>7.2904216952161593E-2</v>
      </c>
      <c r="AV54" s="104">
        <v>6.7265298866222401E-2</v>
      </c>
      <c r="AW54" s="104">
        <v>0.115359987555571</v>
      </c>
      <c r="AX54" s="104">
        <v>0.25552950337395502</v>
      </c>
      <c r="AY54" s="104">
        <v>6.9406924890662594E-2</v>
      </c>
      <c r="AZ54" s="104">
        <v>3.43487907632871E-4</v>
      </c>
      <c r="BA54" s="104">
        <v>0</v>
      </c>
      <c r="BB54" s="104">
        <v>6.97504127982954E-2</v>
      </c>
      <c r="BC54" s="104">
        <v>1.68163247165556E-2</v>
      </c>
      <c r="BD54" s="104">
        <v>4.9439994666673398E-2</v>
      </c>
      <c r="BE54" s="104">
        <v>0.13600673218152401</v>
      </c>
      <c r="BF54" s="104">
        <v>3.0981962149648101E-2</v>
      </c>
      <c r="BG54" s="104">
        <v>1.4890904762310301E-3</v>
      </c>
      <c r="BH54" s="104">
        <v>0</v>
      </c>
      <c r="BI54" s="104">
        <v>3.2471052625879099E-2</v>
      </c>
      <c r="BJ54" s="104">
        <v>0.51547296736820802</v>
      </c>
      <c r="BK54" s="104">
        <v>2.4775250926812899E-2</v>
      </c>
      <c r="BL54" s="104">
        <v>0</v>
      </c>
      <c r="BM54" s="104">
        <v>0.54024821829502101</v>
      </c>
      <c r="BN54" s="104">
        <v>306.31567494622999</v>
      </c>
    </row>
    <row r="55" spans="1:66">
      <c r="A55" s="104" t="s">
        <v>799</v>
      </c>
      <c r="B55" s="104">
        <v>2017</v>
      </c>
      <c r="C55" s="104" t="s">
        <v>837</v>
      </c>
      <c r="D55" s="104" t="s">
        <v>801</v>
      </c>
      <c r="E55" s="104" t="s">
        <v>801</v>
      </c>
      <c r="F55" s="104" t="s">
        <v>802</v>
      </c>
      <c r="G55" s="104">
        <v>25019.346490999498</v>
      </c>
      <c r="H55" s="104">
        <v>502924.166528948</v>
      </c>
      <c r="I55" s="104">
        <v>75892.017613473203</v>
      </c>
      <c r="J55" s="104">
        <v>0.11276722049184</v>
      </c>
      <c r="K55" s="104">
        <v>4.11711758476122E-2</v>
      </c>
      <c r="L55" s="104">
        <v>0</v>
      </c>
      <c r="M55" s="104">
        <v>0.153938396339452</v>
      </c>
      <c r="N55" s="104">
        <v>0</v>
      </c>
      <c r="O55" s="104">
        <v>0</v>
      </c>
      <c r="P55" s="104">
        <v>0</v>
      </c>
      <c r="Q55" s="104">
        <v>0</v>
      </c>
      <c r="R55" s="104">
        <v>0.153938396339452</v>
      </c>
      <c r="S55" s="104">
        <v>0.12837689654381301</v>
      </c>
      <c r="T55" s="104">
        <v>4.6870249699544002E-2</v>
      </c>
      <c r="U55" s="104">
        <v>0</v>
      </c>
      <c r="V55" s="104">
        <v>0.17524714624335699</v>
      </c>
      <c r="W55" s="104">
        <v>0</v>
      </c>
      <c r="X55" s="104">
        <v>0</v>
      </c>
      <c r="Y55" s="104">
        <v>0</v>
      </c>
      <c r="Z55" s="104">
        <v>0</v>
      </c>
      <c r="AA55" s="104">
        <v>0.17524714624335699</v>
      </c>
      <c r="AB55" s="104">
        <v>0.37621275249070801</v>
      </c>
      <c r="AC55" s="104">
        <v>0.25037891836216902</v>
      </c>
      <c r="AD55" s="104">
        <v>0</v>
      </c>
      <c r="AE55" s="104">
        <v>0.62659167085287704</v>
      </c>
      <c r="AF55" s="104">
        <v>6.9421528141332196</v>
      </c>
      <c r="AG55" s="104">
        <v>1.0915759134899401</v>
      </c>
      <c r="AH55" s="104">
        <v>0.12585252332928201</v>
      </c>
      <c r="AI55" s="104">
        <v>8.1595812509524492</v>
      </c>
      <c r="AJ55" s="104">
        <v>1011.87365707711</v>
      </c>
      <c r="AK55" s="104">
        <v>94.062425883548201</v>
      </c>
      <c r="AL55" s="104">
        <v>0</v>
      </c>
      <c r="AM55" s="104">
        <v>1105.9360829606601</v>
      </c>
      <c r="AN55" s="104">
        <v>5.2377453226078096E-3</v>
      </c>
      <c r="AO55" s="104">
        <v>1.91229448399589E-3</v>
      </c>
      <c r="AP55" s="104">
        <v>0</v>
      </c>
      <c r="AQ55" s="104">
        <v>7.1500398066037E-3</v>
      </c>
      <c r="AR55" s="104">
        <v>6.0248742488333298E-2</v>
      </c>
      <c r="AS55" s="104">
        <v>4.9039168718348902E-3</v>
      </c>
      <c r="AT55" s="104">
        <v>0</v>
      </c>
      <c r="AU55" s="104">
        <v>6.5152659360168105E-2</v>
      </c>
      <c r="AV55" s="104">
        <v>1.99576439028749E-2</v>
      </c>
      <c r="AW55" s="104">
        <v>3.4227359293430397E-2</v>
      </c>
      <c r="AX55" s="104">
        <v>0.119337662556473</v>
      </c>
      <c r="AY55" s="104">
        <v>5.76424085577514E-2</v>
      </c>
      <c r="AZ55" s="104">
        <v>4.6917755987072197E-3</v>
      </c>
      <c r="BA55" s="104">
        <v>0</v>
      </c>
      <c r="BB55" s="104">
        <v>6.2334184156458597E-2</v>
      </c>
      <c r="BC55" s="104">
        <v>4.9894109757187199E-3</v>
      </c>
      <c r="BD55" s="104">
        <v>1.4668868268613E-2</v>
      </c>
      <c r="BE55" s="104">
        <v>8.1992463400790402E-2</v>
      </c>
      <c r="BF55" s="104">
        <v>9.5596805789770808E-3</v>
      </c>
      <c r="BG55" s="104">
        <v>8.8865515930897998E-4</v>
      </c>
      <c r="BH55" s="104">
        <v>0</v>
      </c>
      <c r="BI55" s="104">
        <v>1.0448335738286E-2</v>
      </c>
      <c r="BJ55" s="104">
        <v>0.15905244772218299</v>
      </c>
      <c r="BK55" s="104">
        <v>1.4785303452488701E-2</v>
      </c>
      <c r="BL55" s="104">
        <v>0</v>
      </c>
      <c r="BM55" s="104">
        <v>0.17383775117467101</v>
      </c>
      <c r="BN55" s="104">
        <v>98.564375187121598</v>
      </c>
    </row>
    <row r="56" spans="1:66">
      <c r="A56" s="104" t="s">
        <v>799</v>
      </c>
      <c r="B56" s="104">
        <v>2017</v>
      </c>
      <c r="C56" s="104" t="s">
        <v>838</v>
      </c>
      <c r="D56" s="104" t="s">
        <v>801</v>
      </c>
      <c r="E56" s="104" t="s">
        <v>801</v>
      </c>
      <c r="F56" s="104" t="s">
        <v>802</v>
      </c>
      <c r="G56" s="104">
        <v>30052.9308117361</v>
      </c>
      <c r="H56" s="104">
        <v>2005904.64707219</v>
      </c>
      <c r="I56" s="104">
        <v>346806.65488714899</v>
      </c>
      <c r="J56" s="104">
        <v>1.0695020883230599</v>
      </c>
      <c r="K56" s="104">
        <v>7.9539303495804195E-2</v>
      </c>
      <c r="L56" s="104">
        <v>0</v>
      </c>
      <c r="M56" s="104">
        <v>1.14904139181886</v>
      </c>
      <c r="N56" s="104">
        <v>0</v>
      </c>
      <c r="O56" s="104">
        <v>0</v>
      </c>
      <c r="P56" s="104">
        <v>0</v>
      </c>
      <c r="Q56" s="104">
        <v>0</v>
      </c>
      <c r="R56" s="104">
        <v>1.14904139181886</v>
      </c>
      <c r="S56" s="104">
        <v>1.21754671567858</v>
      </c>
      <c r="T56" s="104">
        <v>9.0549442395689295E-2</v>
      </c>
      <c r="U56" s="104">
        <v>0</v>
      </c>
      <c r="V56" s="104">
        <v>1.30809615807427</v>
      </c>
      <c r="W56" s="104">
        <v>0</v>
      </c>
      <c r="X56" s="104">
        <v>0</v>
      </c>
      <c r="Y56" s="104">
        <v>0</v>
      </c>
      <c r="Z56" s="104">
        <v>0</v>
      </c>
      <c r="AA56" s="104">
        <v>1.30809615807427</v>
      </c>
      <c r="AB56" s="104">
        <v>3.6183605976575799</v>
      </c>
      <c r="AC56" s="104">
        <v>0.61037824180984501</v>
      </c>
      <c r="AD56" s="104">
        <v>0</v>
      </c>
      <c r="AE56" s="104">
        <v>4.2287388394674297</v>
      </c>
      <c r="AF56" s="104">
        <v>18.253703138454</v>
      </c>
      <c r="AG56" s="104">
        <v>1.03259592875163</v>
      </c>
      <c r="AH56" s="104">
        <v>0.49985756000639497</v>
      </c>
      <c r="AI56" s="104">
        <v>19.786156627212101</v>
      </c>
      <c r="AJ56" s="104">
        <v>3631.8935160154601</v>
      </c>
      <c r="AK56" s="104">
        <v>124.60819656641</v>
      </c>
      <c r="AL56" s="104">
        <v>0</v>
      </c>
      <c r="AM56" s="104">
        <v>3756.5017125818699</v>
      </c>
      <c r="AN56" s="104">
        <v>4.9675601971929002E-2</v>
      </c>
      <c r="AO56" s="104">
        <v>3.6943946390766702E-3</v>
      </c>
      <c r="AP56" s="104">
        <v>0</v>
      </c>
      <c r="AQ56" s="104">
        <v>5.3369996611005603E-2</v>
      </c>
      <c r="AR56" s="104">
        <v>0.52776996693662903</v>
      </c>
      <c r="AS56" s="104">
        <v>7.1307956085752203E-3</v>
      </c>
      <c r="AT56" s="104">
        <v>0</v>
      </c>
      <c r="AU56" s="104">
        <v>0.53490076254520402</v>
      </c>
      <c r="AV56" s="104">
        <v>7.9600729719725094E-2</v>
      </c>
      <c r="AW56" s="104">
        <v>0.136515251469328</v>
      </c>
      <c r="AX56" s="104">
        <v>0.75101674373425797</v>
      </c>
      <c r="AY56" s="104">
        <v>0.504938871787458</v>
      </c>
      <c r="AZ56" s="104">
        <v>6.8223205470372599E-3</v>
      </c>
      <c r="BA56" s="104">
        <v>0</v>
      </c>
      <c r="BB56" s="104">
        <v>0.51176119233449602</v>
      </c>
      <c r="BC56" s="104">
        <v>1.9900182429931201E-2</v>
      </c>
      <c r="BD56" s="104">
        <v>5.8506536343998002E-2</v>
      </c>
      <c r="BE56" s="104">
        <v>0.59016791110842504</v>
      </c>
      <c r="BF56" s="104">
        <v>3.4312329080941402E-2</v>
      </c>
      <c r="BG56" s="104">
        <v>1.1772364547350601E-3</v>
      </c>
      <c r="BH56" s="104">
        <v>0</v>
      </c>
      <c r="BI56" s="104">
        <v>3.5489565535676497E-2</v>
      </c>
      <c r="BJ56" s="104">
        <v>0.57088308362252205</v>
      </c>
      <c r="BK56" s="104">
        <v>1.95866732289325E-2</v>
      </c>
      <c r="BL56" s="104">
        <v>0</v>
      </c>
      <c r="BM56" s="104">
        <v>0.59046975685145398</v>
      </c>
      <c r="BN56" s="104">
        <v>334.79081648080398</v>
      </c>
    </row>
    <row r="57" spans="1:66">
      <c r="A57" s="104" t="s">
        <v>799</v>
      </c>
      <c r="B57" s="104">
        <v>2017</v>
      </c>
      <c r="C57" s="104" t="s">
        <v>839</v>
      </c>
      <c r="D57" s="104" t="s">
        <v>801</v>
      </c>
      <c r="E57" s="104" t="s">
        <v>801</v>
      </c>
      <c r="F57" s="104" t="s">
        <v>802</v>
      </c>
      <c r="G57" s="104">
        <v>17450.3264020319</v>
      </c>
      <c r="H57" s="104">
        <v>1169544.90019378</v>
      </c>
      <c r="I57" s="104">
        <v>78892.247196455806</v>
      </c>
      <c r="J57" s="104">
        <v>0.96094198464267799</v>
      </c>
      <c r="K57" s="104">
        <v>4.0677694441772702E-2</v>
      </c>
      <c r="L57" s="104">
        <v>0</v>
      </c>
      <c r="M57" s="104">
        <v>1.00161967908445</v>
      </c>
      <c r="N57" s="104">
        <v>0</v>
      </c>
      <c r="O57" s="104">
        <v>0</v>
      </c>
      <c r="P57" s="104">
        <v>0</v>
      </c>
      <c r="Q57" s="104">
        <v>0</v>
      </c>
      <c r="R57" s="104">
        <v>1.00161967908445</v>
      </c>
      <c r="S57" s="104">
        <v>1.0939593013734601</v>
      </c>
      <c r="T57" s="104">
        <v>4.6308458683436297E-2</v>
      </c>
      <c r="U57" s="104">
        <v>0</v>
      </c>
      <c r="V57" s="104">
        <v>1.14026776005689</v>
      </c>
      <c r="W57" s="104">
        <v>0</v>
      </c>
      <c r="X57" s="104">
        <v>0</v>
      </c>
      <c r="Y57" s="104">
        <v>0</v>
      </c>
      <c r="Z57" s="104">
        <v>0</v>
      </c>
      <c r="AA57" s="104">
        <v>1.14026776005689</v>
      </c>
      <c r="AB57" s="104">
        <v>2.49941155654574</v>
      </c>
      <c r="AC57" s="104">
        <v>0.28826033605551998</v>
      </c>
      <c r="AD57" s="104">
        <v>0</v>
      </c>
      <c r="AE57" s="104">
        <v>2.78767189260126</v>
      </c>
      <c r="AF57" s="104">
        <v>11.979622449212901</v>
      </c>
      <c r="AG57" s="104">
        <v>0.51253180511845198</v>
      </c>
      <c r="AH57" s="104">
        <v>0.14358006837300299</v>
      </c>
      <c r="AI57" s="104">
        <v>12.6357343227043</v>
      </c>
      <c r="AJ57" s="104">
        <v>2293.3732769793601</v>
      </c>
      <c r="AK57" s="104">
        <v>57.500620140615297</v>
      </c>
      <c r="AL57" s="104">
        <v>0</v>
      </c>
      <c r="AM57" s="104">
        <v>2350.87389711997</v>
      </c>
      <c r="AN57" s="104">
        <v>4.4633266328701002E-2</v>
      </c>
      <c r="AO57" s="104">
        <v>1.8893735508208401E-3</v>
      </c>
      <c r="AP57" s="104">
        <v>0</v>
      </c>
      <c r="AQ57" s="104">
        <v>4.65226398795218E-2</v>
      </c>
      <c r="AR57" s="104">
        <v>0.35906753601923602</v>
      </c>
      <c r="AS57" s="104">
        <v>4.0945551787705198E-3</v>
      </c>
      <c r="AT57" s="104">
        <v>0</v>
      </c>
      <c r="AU57" s="104">
        <v>0.36316209119800702</v>
      </c>
      <c r="AV57" s="104">
        <v>4.6411292596231703E-2</v>
      </c>
      <c r="AW57" s="104">
        <v>7.9595366802537398E-2</v>
      </c>
      <c r="AX57" s="104">
        <v>0.489168750596776</v>
      </c>
      <c r="AY57" s="104">
        <v>0.34353443335442002</v>
      </c>
      <c r="AZ57" s="104">
        <v>3.9174265342160602E-3</v>
      </c>
      <c r="BA57" s="104">
        <v>0</v>
      </c>
      <c r="BB57" s="104">
        <v>0.34745185988863603</v>
      </c>
      <c r="BC57" s="104">
        <v>1.16028231490579E-2</v>
      </c>
      <c r="BD57" s="104">
        <v>3.4112300058230301E-2</v>
      </c>
      <c r="BE57" s="104">
        <v>0.39316698309592402</v>
      </c>
      <c r="BF57" s="104">
        <v>2.1666653561882101E-2</v>
      </c>
      <c r="BG57" s="104">
        <v>5.4323734765978303E-4</v>
      </c>
      <c r="BH57" s="104">
        <v>0</v>
      </c>
      <c r="BI57" s="104">
        <v>2.22098909095419E-2</v>
      </c>
      <c r="BJ57" s="104">
        <v>0.360486342037868</v>
      </c>
      <c r="BK57" s="104">
        <v>9.0382967428227906E-3</v>
      </c>
      <c r="BL57" s="104">
        <v>0</v>
      </c>
      <c r="BM57" s="104">
        <v>0.36952463878069097</v>
      </c>
      <c r="BN57" s="104">
        <v>209.51700589516301</v>
      </c>
    </row>
    <row r="58" spans="1:66">
      <c r="A58" s="104" t="s">
        <v>799</v>
      </c>
      <c r="B58" s="104">
        <v>2017</v>
      </c>
      <c r="C58" s="104" t="s">
        <v>840</v>
      </c>
      <c r="D58" s="104" t="s">
        <v>801</v>
      </c>
      <c r="E58" s="104" t="s">
        <v>801</v>
      </c>
      <c r="F58" s="104" t="s">
        <v>802</v>
      </c>
      <c r="G58" s="104">
        <v>9329.8312140017297</v>
      </c>
      <c r="H58" s="104">
        <v>380691.55275093502</v>
      </c>
      <c r="I58" s="104">
        <v>36386.3417346067</v>
      </c>
      <c r="J58" s="104">
        <v>7.7221761821256001E-3</v>
      </c>
      <c r="K58" s="104">
        <v>1.2256659111782999E-2</v>
      </c>
      <c r="L58" s="104">
        <v>0</v>
      </c>
      <c r="M58" s="104">
        <v>1.9978835293908599E-2</v>
      </c>
      <c r="N58" s="104">
        <v>0</v>
      </c>
      <c r="O58" s="104">
        <v>0</v>
      </c>
      <c r="P58" s="104">
        <v>0</v>
      </c>
      <c r="Q58" s="104">
        <v>0</v>
      </c>
      <c r="R58" s="104">
        <v>1.9978835293908599E-2</v>
      </c>
      <c r="S58" s="104">
        <v>8.7911097613475094E-3</v>
      </c>
      <c r="T58" s="104">
        <v>1.39532734060783E-2</v>
      </c>
      <c r="U58" s="104">
        <v>0</v>
      </c>
      <c r="V58" s="104">
        <v>2.2744383167425799E-2</v>
      </c>
      <c r="W58" s="104">
        <v>0</v>
      </c>
      <c r="X58" s="104">
        <v>0</v>
      </c>
      <c r="Y58" s="104">
        <v>0</v>
      </c>
      <c r="Z58" s="104">
        <v>0</v>
      </c>
      <c r="AA58" s="104">
        <v>2.2744383167425799E-2</v>
      </c>
      <c r="AB58" s="104">
        <v>2.42664484002501E-2</v>
      </c>
      <c r="AC58" s="104">
        <v>7.0536690759052098E-2</v>
      </c>
      <c r="AD58" s="104">
        <v>0</v>
      </c>
      <c r="AE58" s="104">
        <v>9.4803139159302205E-2</v>
      </c>
      <c r="AF58" s="104">
        <v>6.1925019992326398</v>
      </c>
      <c r="AG58" s="104">
        <v>0.61910633184155595</v>
      </c>
      <c r="AH58" s="104">
        <v>2.6796811520149601E-2</v>
      </c>
      <c r="AI58" s="104">
        <v>6.8384051425943504</v>
      </c>
      <c r="AJ58" s="104">
        <v>1906.7280346177099</v>
      </c>
      <c r="AK58" s="104">
        <v>45.642823515640799</v>
      </c>
      <c r="AL58" s="104">
        <v>0</v>
      </c>
      <c r="AM58" s="104">
        <v>1952.3708581333501</v>
      </c>
      <c r="AN58" s="104">
        <v>3.5867508307707699E-4</v>
      </c>
      <c r="AO58" s="104">
        <v>5.6929007076294202E-4</v>
      </c>
      <c r="AP58" s="104">
        <v>0</v>
      </c>
      <c r="AQ58" s="104">
        <v>9.2796515384001895E-4</v>
      </c>
      <c r="AR58" s="104">
        <v>6.5669672429251097E-3</v>
      </c>
      <c r="AS58" s="104">
        <v>1.31669460017069E-3</v>
      </c>
      <c r="AT58" s="104">
        <v>0</v>
      </c>
      <c r="AU58" s="104">
        <v>7.8836618430958103E-3</v>
      </c>
      <c r="AV58" s="104">
        <v>1.5107061764545999E-2</v>
      </c>
      <c r="AW58" s="104">
        <v>2.59086109261965E-2</v>
      </c>
      <c r="AX58" s="104">
        <v>4.88993345338384E-2</v>
      </c>
      <c r="AY58" s="104">
        <v>6.2828831469032001E-3</v>
      </c>
      <c r="AZ58" s="104">
        <v>1.2597349746099899E-3</v>
      </c>
      <c r="BA58" s="104">
        <v>0</v>
      </c>
      <c r="BB58" s="104">
        <v>7.5426181215131902E-3</v>
      </c>
      <c r="BC58" s="104">
        <v>3.7767654411365202E-3</v>
      </c>
      <c r="BD58" s="104">
        <v>1.11036903969413E-2</v>
      </c>
      <c r="BE58" s="104">
        <v>2.2423073959591099E-2</v>
      </c>
      <c r="BF58" s="104">
        <v>1.80138210283864E-2</v>
      </c>
      <c r="BG58" s="104">
        <v>4.31210764783153E-4</v>
      </c>
      <c r="BH58" s="104">
        <v>0</v>
      </c>
      <c r="BI58" s="104">
        <v>1.8445031793169499E-2</v>
      </c>
      <c r="BJ58" s="104">
        <v>0.29971109429063802</v>
      </c>
      <c r="BK58" s="104">
        <v>7.1744162429173801E-3</v>
      </c>
      <c r="BL58" s="104">
        <v>0</v>
      </c>
      <c r="BM58" s="104">
        <v>0.30688551053355601</v>
      </c>
      <c r="BN58" s="104">
        <v>174.001207420865</v>
      </c>
    </row>
    <row r="59" spans="1:66">
      <c r="A59" s="104" t="s">
        <v>799</v>
      </c>
      <c r="B59" s="104">
        <v>2017</v>
      </c>
      <c r="C59" s="104" t="s">
        <v>840</v>
      </c>
      <c r="D59" s="104" t="s">
        <v>801</v>
      </c>
      <c r="E59" s="104" t="s">
        <v>801</v>
      </c>
      <c r="F59" s="104" t="s">
        <v>841</v>
      </c>
      <c r="G59" s="104">
        <v>5834.8773239397296</v>
      </c>
      <c r="H59" s="104">
        <v>236229.654118676</v>
      </c>
      <c r="I59" s="104">
        <v>22756.021563364899</v>
      </c>
      <c r="J59" s="104">
        <v>0.134171431742622</v>
      </c>
      <c r="K59" s="104">
        <v>6.9048164606429197E-4</v>
      </c>
      <c r="L59" s="104">
        <v>0</v>
      </c>
      <c r="M59" s="104">
        <v>0.134861913388686</v>
      </c>
      <c r="N59" s="104">
        <v>0</v>
      </c>
      <c r="O59" s="104">
        <v>0</v>
      </c>
      <c r="P59" s="104">
        <v>0</v>
      </c>
      <c r="Q59" s="104">
        <v>0</v>
      </c>
      <c r="R59" s="104">
        <v>0.134861913388686</v>
      </c>
      <c r="S59" s="104">
        <v>1.5772784961951301</v>
      </c>
      <c r="T59" s="104">
        <v>9.9986240029565892E-3</v>
      </c>
      <c r="U59" s="104">
        <v>0</v>
      </c>
      <c r="V59" s="104">
        <v>1.58727712019808</v>
      </c>
      <c r="W59" s="104">
        <v>0</v>
      </c>
      <c r="X59" s="104">
        <v>0</v>
      </c>
      <c r="Y59" s="104">
        <v>0</v>
      </c>
      <c r="Z59" s="104">
        <v>0</v>
      </c>
      <c r="AA59" s="104">
        <v>1.58727712019808</v>
      </c>
      <c r="AB59" s="104">
        <v>2.9457378401962702</v>
      </c>
      <c r="AC59" s="104">
        <v>0.126143684082799</v>
      </c>
      <c r="AD59" s="104">
        <v>0</v>
      </c>
      <c r="AE59" s="104">
        <v>3.0718815242790698</v>
      </c>
      <c r="AF59" s="104">
        <v>1.3481530791405301</v>
      </c>
      <c r="AG59" s="104">
        <v>0.18009651517063099</v>
      </c>
      <c r="AH59" s="104">
        <v>0</v>
      </c>
      <c r="AI59" s="104">
        <v>1.52824959431116</v>
      </c>
      <c r="AJ59" s="104">
        <v>907.73143408372096</v>
      </c>
      <c r="AK59" s="104">
        <v>27.835110177739899</v>
      </c>
      <c r="AL59" s="104">
        <v>0</v>
      </c>
      <c r="AM59" s="104">
        <v>935.56654426146099</v>
      </c>
      <c r="AN59" s="104">
        <v>1.4183161332315399</v>
      </c>
      <c r="AO59" s="104">
        <v>9.1725172055436895E-3</v>
      </c>
      <c r="AP59" s="104">
        <v>0</v>
      </c>
      <c r="AQ59" s="104">
        <v>1.4274886504370901</v>
      </c>
      <c r="AR59" s="104">
        <v>2.63005731611771E-3</v>
      </c>
      <c r="AS59" s="104">
        <v>5.4256529632833801E-4</v>
      </c>
      <c r="AT59" s="104">
        <v>0</v>
      </c>
      <c r="AU59" s="104">
        <v>3.17262261244605E-3</v>
      </c>
      <c r="AV59" s="104">
        <v>9.3743503095878294E-3</v>
      </c>
      <c r="AW59" s="104">
        <v>1.6077010780943101E-2</v>
      </c>
      <c r="AX59" s="104">
        <v>2.8623983702977002E-2</v>
      </c>
      <c r="AY59" s="104">
        <v>2.51628220083294E-3</v>
      </c>
      <c r="AZ59" s="104">
        <v>5.1909416177892305E-4</v>
      </c>
      <c r="BA59" s="104">
        <v>0</v>
      </c>
      <c r="BB59" s="104">
        <v>3.03537636261187E-3</v>
      </c>
      <c r="BC59" s="104">
        <v>2.34358757739695E-3</v>
      </c>
      <c r="BD59" s="104">
        <v>6.8901474775470498E-3</v>
      </c>
      <c r="BE59" s="104">
        <v>1.22691114175558E-2</v>
      </c>
      <c r="BF59" s="104">
        <v>0</v>
      </c>
      <c r="BG59" s="104">
        <v>0</v>
      </c>
      <c r="BH59" s="104">
        <v>0</v>
      </c>
      <c r="BI59" s="104">
        <v>0</v>
      </c>
      <c r="BJ59" s="104">
        <v>0.18504699098850499</v>
      </c>
      <c r="BK59" s="104">
        <v>5.6743693000161502E-3</v>
      </c>
      <c r="BL59" s="104">
        <v>0</v>
      </c>
      <c r="BM59" s="104">
        <v>0.19072136028852099</v>
      </c>
      <c r="BN59" s="104">
        <v>108.137223270839</v>
      </c>
    </row>
    <row r="60" spans="1:66">
      <c r="A60" s="104" t="s">
        <v>799</v>
      </c>
      <c r="B60" s="104">
        <v>2017</v>
      </c>
      <c r="C60" s="104" t="s">
        <v>842</v>
      </c>
      <c r="D60" s="104" t="s">
        <v>801</v>
      </c>
      <c r="E60" s="104" t="s">
        <v>801</v>
      </c>
      <c r="F60" s="104" t="s">
        <v>802</v>
      </c>
      <c r="G60" s="104">
        <v>61484.398703951403</v>
      </c>
      <c r="H60" s="104">
        <v>8788972.6621176302</v>
      </c>
      <c r="I60" s="104">
        <v>780851.86354018305</v>
      </c>
      <c r="J60" s="104">
        <v>3.0883367906763501</v>
      </c>
      <c r="K60" s="104">
        <v>0.13163596250945001</v>
      </c>
      <c r="L60" s="104">
        <v>0</v>
      </c>
      <c r="M60" s="104">
        <v>3.2199727531857998</v>
      </c>
      <c r="N60" s="104">
        <v>0</v>
      </c>
      <c r="O60" s="104">
        <v>0</v>
      </c>
      <c r="P60" s="104">
        <v>0</v>
      </c>
      <c r="Q60" s="104">
        <v>0</v>
      </c>
      <c r="R60" s="104">
        <v>3.2199727531857998</v>
      </c>
      <c r="S60" s="104">
        <v>3.5158363480085999</v>
      </c>
      <c r="T60" s="104">
        <v>0.149857523017905</v>
      </c>
      <c r="U60" s="104">
        <v>0</v>
      </c>
      <c r="V60" s="104">
        <v>3.6656938710264999</v>
      </c>
      <c r="W60" s="104">
        <v>0</v>
      </c>
      <c r="X60" s="104">
        <v>0</v>
      </c>
      <c r="Y60" s="104">
        <v>0</v>
      </c>
      <c r="Z60" s="104">
        <v>0</v>
      </c>
      <c r="AA60" s="104">
        <v>3.6656938710264999</v>
      </c>
      <c r="AB60" s="104">
        <v>11.0218754020503</v>
      </c>
      <c r="AC60" s="104">
        <v>1.1867189314042199</v>
      </c>
      <c r="AD60" s="104">
        <v>0</v>
      </c>
      <c r="AE60" s="104">
        <v>12.208594333454601</v>
      </c>
      <c r="AF60" s="104">
        <v>65.773912688147206</v>
      </c>
      <c r="AG60" s="104">
        <v>1.9969278787454701</v>
      </c>
      <c r="AH60" s="104">
        <v>0.72822539253263796</v>
      </c>
      <c r="AI60" s="104">
        <v>68.499065959425394</v>
      </c>
      <c r="AJ60" s="104">
        <v>14549.3011618697</v>
      </c>
      <c r="AK60" s="104">
        <v>274.21534024694898</v>
      </c>
      <c r="AL60" s="104">
        <v>0</v>
      </c>
      <c r="AM60" s="104">
        <v>14823.516502116699</v>
      </c>
      <c r="AN60" s="104">
        <v>0.14344524507609999</v>
      </c>
      <c r="AO60" s="104">
        <v>6.1141495189264003E-3</v>
      </c>
      <c r="AP60" s="104">
        <v>0</v>
      </c>
      <c r="AQ60" s="104">
        <v>0.14955939459502601</v>
      </c>
      <c r="AR60" s="104">
        <v>1.6249597377212099</v>
      </c>
      <c r="AS60" s="104">
        <v>7.6123888525204001E-3</v>
      </c>
      <c r="AT60" s="104">
        <v>0</v>
      </c>
      <c r="AU60" s="104">
        <v>1.6325721265737301</v>
      </c>
      <c r="AV60" s="104">
        <v>0.34877462316686902</v>
      </c>
      <c r="AW60" s="104">
        <v>0.59814847873118104</v>
      </c>
      <c r="AX60" s="104">
        <v>2.5794952284717798</v>
      </c>
      <c r="AY60" s="104">
        <v>1.55466469876547</v>
      </c>
      <c r="AZ60" s="104">
        <v>7.2830802804294799E-3</v>
      </c>
      <c r="BA60" s="104">
        <v>0</v>
      </c>
      <c r="BB60" s="104">
        <v>1.56194777904589</v>
      </c>
      <c r="BC60" s="104">
        <v>8.7193655791717395E-2</v>
      </c>
      <c r="BD60" s="104">
        <v>0.25634934802764903</v>
      </c>
      <c r="BE60" s="104">
        <v>1.9054907828652601</v>
      </c>
      <c r="BF60" s="104">
        <v>0.13745458317056899</v>
      </c>
      <c r="BG60" s="104">
        <v>2.5906505661868E-3</v>
      </c>
      <c r="BH60" s="104">
        <v>0</v>
      </c>
      <c r="BI60" s="104">
        <v>0.14004523373675601</v>
      </c>
      <c r="BJ60" s="104">
        <v>2.28694753169784</v>
      </c>
      <c r="BK60" s="104">
        <v>4.3102832813370101E-2</v>
      </c>
      <c r="BL60" s="104">
        <v>0</v>
      </c>
      <c r="BM60" s="104">
        <v>2.3300503645112101</v>
      </c>
      <c r="BN60" s="104">
        <v>1321.11671245569</v>
      </c>
    </row>
    <row r="61" spans="1:66">
      <c r="A61" s="104" t="s">
        <v>799</v>
      </c>
      <c r="B61" s="104">
        <v>2017</v>
      </c>
      <c r="C61" s="104" t="s">
        <v>843</v>
      </c>
      <c r="D61" s="104" t="s">
        <v>801</v>
      </c>
      <c r="E61" s="104" t="s">
        <v>801</v>
      </c>
      <c r="F61" s="104" t="s">
        <v>802</v>
      </c>
      <c r="G61" s="104">
        <v>13817.869951687</v>
      </c>
      <c r="H61" s="104">
        <v>964771.57496998704</v>
      </c>
      <c r="I61" s="104">
        <v>62470.052814028903</v>
      </c>
      <c r="J61" s="104">
        <v>0.79557320092400996</v>
      </c>
      <c r="K61" s="104">
        <v>2.8245409072995002E-2</v>
      </c>
      <c r="L61" s="104">
        <v>0</v>
      </c>
      <c r="M61" s="104">
        <v>0.82381860999700496</v>
      </c>
      <c r="N61" s="104">
        <v>0</v>
      </c>
      <c r="O61" s="104">
        <v>0</v>
      </c>
      <c r="P61" s="104">
        <v>0</v>
      </c>
      <c r="Q61" s="104">
        <v>0</v>
      </c>
      <c r="R61" s="104">
        <v>0.82381860999700496</v>
      </c>
      <c r="S61" s="104">
        <v>0.905699529194681</v>
      </c>
      <c r="T61" s="104">
        <v>3.2155248152666502E-2</v>
      </c>
      <c r="U61" s="104">
        <v>0</v>
      </c>
      <c r="V61" s="104">
        <v>0.93785477734734801</v>
      </c>
      <c r="W61" s="104">
        <v>0</v>
      </c>
      <c r="X61" s="104">
        <v>0</v>
      </c>
      <c r="Y61" s="104">
        <v>0</v>
      </c>
      <c r="Z61" s="104">
        <v>0</v>
      </c>
      <c r="AA61" s="104">
        <v>0.93785477734734801</v>
      </c>
      <c r="AB61" s="104">
        <v>2.0375744822611002</v>
      </c>
      <c r="AC61" s="104">
        <v>0.23635945564973901</v>
      </c>
      <c r="AD61" s="104">
        <v>0</v>
      </c>
      <c r="AE61" s="104">
        <v>2.2739339379108401</v>
      </c>
      <c r="AF61" s="104">
        <v>9.2241861665515597</v>
      </c>
      <c r="AG61" s="104">
        <v>0.40870293684255299</v>
      </c>
      <c r="AH61" s="104">
        <v>0.13789582383649199</v>
      </c>
      <c r="AI61" s="104">
        <v>9.7707849272306095</v>
      </c>
      <c r="AJ61" s="104">
        <v>1902.1232655644501</v>
      </c>
      <c r="AK61" s="104">
        <v>53.423335568495602</v>
      </c>
      <c r="AL61" s="104">
        <v>0</v>
      </c>
      <c r="AM61" s="104">
        <v>1955.5466011329399</v>
      </c>
      <c r="AN61" s="104">
        <v>3.6952314633252603E-2</v>
      </c>
      <c r="AO61" s="104">
        <v>1.31192609529583E-3</v>
      </c>
      <c r="AP61" s="104">
        <v>0</v>
      </c>
      <c r="AQ61" s="104">
        <v>3.8264240728548497E-2</v>
      </c>
      <c r="AR61" s="104">
        <v>0.23955896188599901</v>
      </c>
      <c r="AS61" s="104">
        <v>1.95172241155264E-3</v>
      </c>
      <c r="AT61" s="104">
        <v>0</v>
      </c>
      <c r="AU61" s="104">
        <v>0.24151068429755199</v>
      </c>
      <c r="AV61" s="104">
        <v>3.8285230303719102E-2</v>
      </c>
      <c r="AW61" s="104">
        <v>6.5659169970878201E-2</v>
      </c>
      <c r="AX61" s="104">
        <v>0.34545508457214902</v>
      </c>
      <c r="AY61" s="104">
        <v>0.229195747237007</v>
      </c>
      <c r="AZ61" s="104">
        <v>1.8672917639703901E-3</v>
      </c>
      <c r="BA61" s="104">
        <v>0</v>
      </c>
      <c r="BB61" s="104">
        <v>0.23106303900097799</v>
      </c>
      <c r="BC61" s="104">
        <v>9.5713075759297703E-3</v>
      </c>
      <c r="BD61" s="104">
        <v>2.81396442732335E-2</v>
      </c>
      <c r="BE61" s="104">
        <v>0.26877399085014098</v>
      </c>
      <c r="BF61" s="104">
        <v>1.7970317453625598E-2</v>
      </c>
      <c r="BG61" s="104">
        <v>5.0471718472595796E-4</v>
      </c>
      <c r="BH61" s="104">
        <v>0</v>
      </c>
      <c r="BI61" s="104">
        <v>1.8475034638351599E-2</v>
      </c>
      <c r="BJ61" s="104">
        <v>0.298987288720651</v>
      </c>
      <c r="BK61" s="104">
        <v>8.3974043876163303E-3</v>
      </c>
      <c r="BL61" s="104">
        <v>0</v>
      </c>
      <c r="BM61" s="104">
        <v>0.30738469310826699</v>
      </c>
      <c r="BN61" s="104">
        <v>174.28423926088999</v>
      </c>
    </row>
    <row r="62" spans="1:66">
      <c r="A62" s="104" t="s">
        <v>799</v>
      </c>
      <c r="B62" s="104">
        <v>2017</v>
      </c>
      <c r="C62" s="104" t="s">
        <v>844</v>
      </c>
      <c r="D62" s="104" t="s">
        <v>801</v>
      </c>
      <c r="E62" s="104" t="s">
        <v>801</v>
      </c>
      <c r="F62" s="104" t="s">
        <v>802</v>
      </c>
      <c r="G62" s="104">
        <v>1537.65021925617</v>
      </c>
      <c r="H62" s="104">
        <v>31197.142552674199</v>
      </c>
      <c r="I62" s="104">
        <v>17682.977521445999</v>
      </c>
      <c r="J62" s="104">
        <v>2.3807039587953301E-3</v>
      </c>
      <c r="K62" s="104">
        <v>9.8016681116520291E-4</v>
      </c>
      <c r="L62" s="104">
        <v>0</v>
      </c>
      <c r="M62" s="104">
        <v>3.36087076996053E-3</v>
      </c>
      <c r="N62" s="104">
        <v>0</v>
      </c>
      <c r="O62" s="104">
        <v>0</v>
      </c>
      <c r="P62" s="104">
        <v>0</v>
      </c>
      <c r="Q62" s="104">
        <v>0</v>
      </c>
      <c r="R62" s="104">
        <v>3.36087076996053E-3</v>
      </c>
      <c r="S62" s="104">
        <v>2.71025023483514E-3</v>
      </c>
      <c r="T62" s="104">
        <v>1.11584530295078E-3</v>
      </c>
      <c r="U62" s="104">
        <v>0</v>
      </c>
      <c r="V62" s="104">
        <v>3.8260955377859302E-3</v>
      </c>
      <c r="W62" s="104">
        <v>0</v>
      </c>
      <c r="X62" s="104">
        <v>0</v>
      </c>
      <c r="Y62" s="104">
        <v>0</v>
      </c>
      <c r="Z62" s="104">
        <v>0</v>
      </c>
      <c r="AA62" s="104">
        <v>3.8260955377859302E-3</v>
      </c>
      <c r="AB62" s="104">
        <v>9.0550517927789897E-3</v>
      </c>
      <c r="AC62" s="104">
        <v>1.0821095133791699E-2</v>
      </c>
      <c r="AD62" s="104">
        <v>0</v>
      </c>
      <c r="AE62" s="104">
        <v>1.9876146926570699E-2</v>
      </c>
      <c r="AF62" s="104">
        <v>0.17541131968555801</v>
      </c>
      <c r="AG62" s="104">
        <v>2.5424453008039399E-2</v>
      </c>
      <c r="AH62" s="104">
        <v>3.7146845074789797E-2</v>
      </c>
      <c r="AI62" s="104">
        <v>0.237982617768388</v>
      </c>
      <c r="AJ62" s="104">
        <v>58.174732031312097</v>
      </c>
      <c r="AK62" s="104">
        <v>3.0822415681135902</v>
      </c>
      <c r="AL62" s="104">
        <v>0</v>
      </c>
      <c r="AM62" s="104">
        <v>61.256973599425699</v>
      </c>
      <c r="AN62" s="104">
        <v>1.10577532817672E-4</v>
      </c>
      <c r="AO62" s="104">
        <v>4.5526209728007202E-5</v>
      </c>
      <c r="AP62" s="104">
        <v>0</v>
      </c>
      <c r="AQ62" s="104">
        <v>1.5610374254567899E-4</v>
      </c>
      <c r="AR62" s="104">
        <v>7.0122069860428001E-4</v>
      </c>
      <c r="AS62" s="104">
        <v>1.95718450247942E-5</v>
      </c>
      <c r="AT62" s="104">
        <v>0</v>
      </c>
      <c r="AU62" s="104">
        <v>7.2079254362907399E-4</v>
      </c>
      <c r="AV62" s="104">
        <v>1.238002671756E-3</v>
      </c>
      <c r="AW62" s="104">
        <v>2.1231745820615398E-3</v>
      </c>
      <c r="AX62" s="104">
        <v>4.0819697974466204E-3</v>
      </c>
      <c r="AY62" s="104">
        <v>6.7088620158216295E-4</v>
      </c>
      <c r="AZ62" s="104">
        <v>1.8725175672614999E-5</v>
      </c>
      <c r="BA62" s="104">
        <v>0</v>
      </c>
      <c r="BB62" s="104">
        <v>6.89611377254778E-4</v>
      </c>
      <c r="BC62" s="104">
        <v>3.09500667939E-4</v>
      </c>
      <c r="BD62" s="104">
        <v>9.0993196374066095E-4</v>
      </c>
      <c r="BE62" s="104">
        <v>1.9090440089344399E-3</v>
      </c>
      <c r="BF62" s="104">
        <v>5.4960602254767999E-4</v>
      </c>
      <c r="BG62" s="104">
        <v>2.9119490019657301E-5</v>
      </c>
      <c r="BH62" s="104">
        <v>0</v>
      </c>
      <c r="BI62" s="104">
        <v>5.7872551256733795E-4</v>
      </c>
      <c r="BJ62" s="104">
        <v>9.1442577444795399E-3</v>
      </c>
      <c r="BK62" s="104">
        <v>4.8448545176639799E-4</v>
      </c>
      <c r="BL62" s="104">
        <v>0</v>
      </c>
      <c r="BM62" s="104">
        <v>9.6287431962459296E-3</v>
      </c>
      <c r="BN62" s="104">
        <v>5.45940712280398</v>
      </c>
    </row>
    <row r="63" spans="1:66">
      <c r="A63" s="104" t="s">
        <v>799</v>
      </c>
      <c r="B63" s="104">
        <v>2017</v>
      </c>
      <c r="C63" s="104" t="s">
        <v>845</v>
      </c>
      <c r="D63" s="104" t="s">
        <v>801</v>
      </c>
      <c r="E63" s="104" t="s">
        <v>801</v>
      </c>
      <c r="F63" s="104" t="s">
        <v>804</v>
      </c>
      <c r="G63" s="104">
        <v>345.59102427215601</v>
      </c>
      <c r="H63" s="104">
        <v>18325.300578023802</v>
      </c>
      <c r="I63" s="104">
        <v>6914.5852136373096</v>
      </c>
      <c r="J63" s="104">
        <v>4.7121990186778401E-2</v>
      </c>
      <c r="K63" s="104">
        <v>0</v>
      </c>
      <c r="L63" s="104">
        <v>4.90857171124441E-6</v>
      </c>
      <c r="M63" s="104">
        <v>4.7126898758489702E-2</v>
      </c>
      <c r="N63" s="104">
        <v>8.7919287217120296E-5</v>
      </c>
      <c r="O63" s="104">
        <v>4.9866844860694997E-3</v>
      </c>
      <c r="P63" s="104">
        <v>2.0710033044182001E-2</v>
      </c>
      <c r="Q63" s="104">
        <v>4.5961014027567799E-5</v>
      </c>
      <c r="R63" s="104">
        <v>7.2957496589985904E-2</v>
      </c>
      <c r="S63" s="104">
        <v>6.0819844530301398E-2</v>
      </c>
      <c r="T63" s="104">
        <v>0</v>
      </c>
      <c r="U63" s="104">
        <v>5.3742681710723504E-6</v>
      </c>
      <c r="V63" s="104">
        <v>6.0825218798472497E-2</v>
      </c>
      <c r="W63" s="104">
        <v>8.7919287217120296E-5</v>
      </c>
      <c r="X63" s="104">
        <v>4.9866844860674501E-3</v>
      </c>
      <c r="Y63" s="104">
        <v>2.0710033044173501E-2</v>
      </c>
      <c r="Z63" s="104">
        <v>4.5961014027567799E-5</v>
      </c>
      <c r="AA63" s="104">
        <v>8.6655816629958193E-2</v>
      </c>
      <c r="AB63" s="104">
        <v>1.8359533149215701</v>
      </c>
      <c r="AC63" s="104">
        <v>0</v>
      </c>
      <c r="AD63" s="104">
        <v>1.9602699691304699E-2</v>
      </c>
      <c r="AE63" s="104">
        <v>1.85555601461287</v>
      </c>
      <c r="AF63" s="104">
        <v>0.19158120351321301</v>
      </c>
      <c r="AG63" s="104">
        <v>0</v>
      </c>
      <c r="AH63" s="104">
        <v>7.2638966658255498E-3</v>
      </c>
      <c r="AI63" s="104">
        <v>0.198845100179038</v>
      </c>
      <c r="AJ63" s="104">
        <v>47.740525158103999</v>
      </c>
      <c r="AK63" s="104">
        <v>0</v>
      </c>
      <c r="AL63" s="104">
        <v>0.59390962877890596</v>
      </c>
      <c r="AM63" s="104">
        <v>48.334434786882902</v>
      </c>
      <c r="AN63" s="104">
        <v>6.7306945208713996E-3</v>
      </c>
      <c r="AO63" s="104">
        <v>0</v>
      </c>
      <c r="AP63" s="104">
        <v>9.3472208084168899E-7</v>
      </c>
      <c r="AQ63" s="104">
        <v>6.7316292429522402E-3</v>
      </c>
      <c r="AR63" s="104">
        <v>1.08262574747778E-4</v>
      </c>
      <c r="AS63" s="104">
        <v>0</v>
      </c>
      <c r="AT63" s="104">
        <v>3.8268673297117299E-5</v>
      </c>
      <c r="AU63" s="104">
        <v>1.4653124804489499E-4</v>
      </c>
      <c r="AV63" s="104">
        <v>4.0400372206489702E-4</v>
      </c>
      <c r="AW63" s="104">
        <v>1.24715949001433E-3</v>
      </c>
      <c r="AX63" s="104">
        <v>1.7976944601241301E-3</v>
      </c>
      <c r="AY63" s="104">
        <v>1.0171149734481E-4</v>
      </c>
      <c r="AZ63" s="104">
        <v>0</v>
      </c>
      <c r="BA63" s="104">
        <v>3.6216518058551299E-5</v>
      </c>
      <c r="BB63" s="104">
        <v>1.3792801540336199E-4</v>
      </c>
      <c r="BC63" s="104">
        <v>1.01000930516224E-4</v>
      </c>
      <c r="BD63" s="104">
        <v>5.3449692429185895E-4</v>
      </c>
      <c r="BE63" s="104">
        <v>7.7342587021144598E-4</v>
      </c>
      <c r="BF63" s="104">
        <v>4.7243119758046901E-4</v>
      </c>
      <c r="BG63" s="104">
        <v>0</v>
      </c>
      <c r="BH63" s="104">
        <v>5.87721723314476E-6</v>
      </c>
      <c r="BI63" s="104">
        <v>4.78308414813614E-4</v>
      </c>
      <c r="BJ63" s="104">
        <v>5.1232316552049101E-3</v>
      </c>
      <c r="BK63" s="104">
        <v>0</v>
      </c>
      <c r="BL63" s="104">
        <v>1.7657889783100601E-4</v>
      </c>
      <c r="BM63" s="104">
        <v>5.2998105530359203E-3</v>
      </c>
      <c r="BN63" s="104">
        <v>5.1018543875907998</v>
      </c>
    </row>
    <row r="64" spans="1:66">
      <c r="A64" s="104" t="s">
        <v>799</v>
      </c>
      <c r="B64" s="104">
        <v>2017</v>
      </c>
      <c r="C64" s="104" t="s">
        <v>846</v>
      </c>
      <c r="D64" s="104" t="s">
        <v>801</v>
      </c>
      <c r="E64" s="104" t="s">
        <v>801</v>
      </c>
      <c r="F64" s="104" t="s">
        <v>804</v>
      </c>
      <c r="G64" s="104">
        <v>2363.9405441837798</v>
      </c>
      <c r="H64" s="104">
        <v>215960.722341296</v>
      </c>
      <c r="I64" s="104">
        <v>9455.7621767351302</v>
      </c>
      <c r="J64" s="104">
        <v>4.2829950548641102E-3</v>
      </c>
      <c r="K64" s="104">
        <v>0</v>
      </c>
      <c r="L64" s="104">
        <v>4.2599022274486999E-3</v>
      </c>
      <c r="M64" s="104">
        <v>8.5428972823128196E-3</v>
      </c>
      <c r="N64" s="104">
        <v>4.3191056822911299E-5</v>
      </c>
      <c r="O64" s="104">
        <v>5.0664111706701001E-4</v>
      </c>
      <c r="P64" s="104">
        <v>2.7726769934428501E-3</v>
      </c>
      <c r="Q64" s="104">
        <v>2.8799614098284E-5</v>
      </c>
      <c r="R64" s="104">
        <v>1.1894206063743799E-2</v>
      </c>
      <c r="S64" s="104">
        <v>6.2497363300818504E-3</v>
      </c>
      <c r="T64" s="104">
        <v>0</v>
      </c>
      <c r="U64" s="104">
        <v>4.6640567357737099E-3</v>
      </c>
      <c r="V64" s="104">
        <v>1.09137930658555E-2</v>
      </c>
      <c r="W64" s="104">
        <v>4.3191056822911299E-5</v>
      </c>
      <c r="X64" s="104">
        <v>5.0664111706680195E-4</v>
      </c>
      <c r="Y64" s="104">
        <v>2.7726769934417099E-3</v>
      </c>
      <c r="Z64" s="104">
        <v>2.8799614098284E-5</v>
      </c>
      <c r="AA64" s="104">
        <v>1.4265101847285201E-2</v>
      </c>
      <c r="AB64" s="104">
        <v>7.2851587423789596E-2</v>
      </c>
      <c r="AC64" s="104">
        <v>0</v>
      </c>
      <c r="AD64" s="104">
        <v>6.7218843435772405E-2</v>
      </c>
      <c r="AE64" s="104">
        <v>0.140070430859562</v>
      </c>
      <c r="AF64" s="104">
        <v>5.8460376106803297E-2</v>
      </c>
      <c r="AG64" s="104">
        <v>0</v>
      </c>
      <c r="AH64" s="104">
        <v>8.1417095653040401E-3</v>
      </c>
      <c r="AI64" s="104">
        <v>6.6602085672107306E-2</v>
      </c>
      <c r="AJ64" s="104">
        <v>448.28944267279599</v>
      </c>
      <c r="AK64" s="104">
        <v>0</v>
      </c>
      <c r="AL64" s="104">
        <v>0.82007221750215598</v>
      </c>
      <c r="AM64" s="104">
        <v>449.10951489029901</v>
      </c>
      <c r="AN64" s="104">
        <v>1.3223990773388601E-3</v>
      </c>
      <c r="AO64" s="104">
        <v>0</v>
      </c>
      <c r="AP64" s="104">
        <v>1.0003008039008701E-3</v>
      </c>
      <c r="AQ64" s="104">
        <v>2.3226998812397302E-3</v>
      </c>
      <c r="AR64" s="104">
        <v>1.4096787544813001E-4</v>
      </c>
      <c r="AS64" s="104">
        <v>0</v>
      </c>
      <c r="AT64" s="104">
        <v>2.0977536160860301E-6</v>
      </c>
      <c r="AU64" s="104">
        <v>1.43065629064216E-4</v>
      </c>
      <c r="AV64" s="104">
        <v>2.5102390127239001E-3</v>
      </c>
      <c r="AW64" s="104">
        <v>2.7463423757968598E-2</v>
      </c>
      <c r="AX64" s="104">
        <v>3.0116728399756699E-2</v>
      </c>
      <c r="AY64" s="104">
        <v>1.29614757962374E-4</v>
      </c>
      <c r="AZ64" s="104">
        <v>0</v>
      </c>
      <c r="BA64" s="104">
        <v>1.9288070161328E-6</v>
      </c>
      <c r="BB64" s="104">
        <v>1.3154356497850701E-4</v>
      </c>
      <c r="BC64" s="104">
        <v>6.2755975318097503E-4</v>
      </c>
      <c r="BD64" s="104">
        <v>1.1770038753415099E-2</v>
      </c>
      <c r="BE64" s="104">
        <v>1.25291420715746E-2</v>
      </c>
      <c r="BF64" s="104">
        <v>4.4361874437537302E-3</v>
      </c>
      <c r="BG64" s="104">
        <v>0</v>
      </c>
      <c r="BH64" s="104">
        <v>8.11527938861075E-6</v>
      </c>
      <c r="BI64" s="104">
        <v>4.4443027231423496E-3</v>
      </c>
      <c r="BJ64" s="104">
        <v>5.1496390429484297E-3</v>
      </c>
      <c r="BK64" s="104">
        <v>0</v>
      </c>
      <c r="BL64" s="104">
        <v>7.22510269409859E-4</v>
      </c>
      <c r="BM64" s="104">
        <v>5.8721493123582904E-3</v>
      </c>
      <c r="BN64" s="104">
        <v>47.404947614565998</v>
      </c>
    </row>
    <row r="65" spans="1:66">
      <c r="A65" s="104" t="s">
        <v>799</v>
      </c>
      <c r="B65" s="104">
        <v>2017</v>
      </c>
      <c r="C65" s="104" t="s">
        <v>846</v>
      </c>
      <c r="D65" s="104" t="s">
        <v>801</v>
      </c>
      <c r="E65" s="104" t="s">
        <v>801</v>
      </c>
      <c r="F65" s="104" t="s">
        <v>802</v>
      </c>
      <c r="G65" s="104">
        <v>3346.5660572988299</v>
      </c>
      <c r="H65" s="104">
        <v>340172.57941743598</v>
      </c>
      <c r="I65" s="104">
        <v>13386.2642291953</v>
      </c>
      <c r="J65" s="104">
        <v>2.2513402054770899E-3</v>
      </c>
      <c r="K65" s="104">
        <v>0</v>
      </c>
      <c r="L65" s="104">
        <v>0</v>
      </c>
      <c r="M65" s="104">
        <v>2.2513402054770899E-3</v>
      </c>
      <c r="N65" s="104">
        <v>0</v>
      </c>
      <c r="O65" s="104">
        <v>0</v>
      </c>
      <c r="P65" s="104">
        <v>0</v>
      </c>
      <c r="Q65" s="104">
        <v>0</v>
      </c>
      <c r="R65" s="104">
        <v>2.2513402054770899E-3</v>
      </c>
      <c r="S65" s="104">
        <v>4.8052759313042898E-2</v>
      </c>
      <c r="T65" s="104">
        <v>0</v>
      </c>
      <c r="U65" s="104">
        <v>0</v>
      </c>
      <c r="V65" s="104">
        <v>4.8052759313042898E-2</v>
      </c>
      <c r="W65" s="104">
        <v>0</v>
      </c>
      <c r="X65" s="104">
        <v>0</v>
      </c>
      <c r="Y65" s="104">
        <v>0</v>
      </c>
      <c r="Z65" s="104">
        <v>0</v>
      </c>
      <c r="AA65" s="104">
        <v>4.8052759313042898E-2</v>
      </c>
      <c r="AB65" s="104">
        <v>0.15585535229681</v>
      </c>
      <c r="AC65" s="104">
        <v>0</v>
      </c>
      <c r="AD65" s="104">
        <v>0</v>
      </c>
      <c r="AE65" s="104">
        <v>0.15585535229681</v>
      </c>
      <c r="AF65" s="104">
        <v>1.4149879174144999</v>
      </c>
      <c r="AG65" s="104">
        <v>0</v>
      </c>
      <c r="AH65" s="104">
        <v>0</v>
      </c>
      <c r="AI65" s="104">
        <v>1.4149879174144999</v>
      </c>
      <c r="AJ65" s="104">
        <v>628.138536663183</v>
      </c>
      <c r="AK65" s="104">
        <v>0</v>
      </c>
      <c r="AL65" s="104">
        <v>0</v>
      </c>
      <c r="AM65" s="104">
        <v>628.138536663183</v>
      </c>
      <c r="AN65" s="104">
        <v>4.5319334494795999E-2</v>
      </c>
      <c r="AO65" s="104">
        <v>0</v>
      </c>
      <c r="AP65" s="104">
        <v>0</v>
      </c>
      <c r="AQ65" s="104">
        <v>4.5319334494795999E-2</v>
      </c>
      <c r="AR65" s="104">
        <v>2.9834566251651698E-3</v>
      </c>
      <c r="AS65" s="104">
        <v>0</v>
      </c>
      <c r="AT65" s="104">
        <v>0</v>
      </c>
      <c r="AU65" s="104">
        <v>2.9834566251651698E-3</v>
      </c>
      <c r="AV65" s="104">
        <v>1.1661212365299401E-2</v>
      </c>
      <c r="AW65" s="104">
        <v>2.8257635663313699E-2</v>
      </c>
      <c r="AX65" s="104">
        <v>4.2902304653778298E-2</v>
      </c>
      <c r="AY65" s="104">
        <v>2.8543936122053101E-3</v>
      </c>
      <c r="AZ65" s="104">
        <v>0</v>
      </c>
      <c r="BA65" s="104">
        <v>0</v>
      </c>
      <c r="BB65" s="104">
        <v>2.8543936122053101E-3</v>
      </c>
      <c r="BC65" s="104">
        <v>2.9153030913248502E-3</v>
      </c>
      <c r="BD65" s="104">
        <v>1.2110415284277301E-2</v>
      </c>
      <c r="BE65" s="104">
        <v>1.7880111987807399E-2</v>
      </c>
      <c r="BF65" s="104">
        <v>5.9381680993518798E-3</v>
      </c>
      <c r="BG65" s="104">
        <v>0</v>
      </c>
      <c r="BH65" s="104">
        <v>0</v>
      </c>
      <c r="BI65" s="104">
        <v>5.9381680993518798E-3</v>
      </c>
      <c r="BJ65" s="104">
        <v>9.8734630619299796E-2</v>
      </c>
      <c r="BK65" s="104">
        <v>0</v>
      </c>
      <c r="BL65" s="104">
        <v>0</v>
      </c>
      <c r="BM65" s="104">
        <v>9.8734630619299796E-2</v>
      </c>
      <c r="BN65" s="104">
        <v>55.981609923980898</v>
      </c>
    </row>
    <row r="66" spans="1:66">
      <c r="A66" s="104" t="s">
        <v>799</v>
      </c>
      <c r="B66" s="104">
        <v>2017</v>
      </c>
      <c r="C66" s="104" t="s">
        <v>846</v>
      </c>
      <c r="D66" s="104" t="s">
        <v>801</v>
      </c>
      <c r="E66" s="104" t="s">
        <v>801</v>
      </c>
      <c r="F66" s="104" t="s">
        <v>805</v>
      </c>
      <c r="G66" s="104">
        <v>37.075595596911</v>
      </c>
      <c r="H66" s="104">
        <v>2765.27135730688</v>
      </c>
      <c r="I66" s="104">
        <v>148.302382387644</v>
      </c>
      <c r="J66" s="104">
        <v>0</v>
      </c>
      <c r="K66" s="104">
        <v>0</v>
      </c>
      <c r="L66" s="104">
        <v>0</v>
      </c>
      <c r="M66" s="104">
        <v>0</v>
      </c>
      <c r="N66" s="104">
        <v>0</v>
      </c>
      <c r="O66" s="104">
        <v>0</v>
      </c>
      <c r="P66" s="104">
        <v>0</v>
      </c>
      <c r="Q66" s="104">
        <v>0</v>
      </c>
      <c r="R66" s="104">
        <v>0</v>
      </c>
      <c r="S66" s="104">
        <v>0</v>
      </c>
      <c r="T66" s="104">
        <v>0</v>
      </c>
      <c r="U66" s="104">
        <v>0</v>
      </c>
      <c r="V66" s="104">
        <v>0</v>
      </c>
      <c r="W66" s="104">
        <v>0</v>
      </c>
      <c r="X66" s="104">
        <v>0</v>
      </c>
      <c r="Y66" s="104">
        <v>0</v>
      </c>
      <c r="Z66" s="104">
        <v>0</v>
      </c>
      <c r="AA66" s="104">
        <v>0</v>
      </c>
      <c r="AB66" s="104">
        <v>0</v>
      </c>
      <c r="AC66" s="104">
        <v>0</v>
      </c>
      <c r="AD66" s="104">
        <v>0</v>
      </c>
      <c r="AE66" s="104">
        <v>0</v>
      </c>
      <c r="AF66" s="104">
        <v>0</v>
      </c>
      <c r="AG66" s="104">
        <v>0</v>
      </c>
      <c r="AH66" s="104">
        <v>0</v>
      </c>
      <c r="AI66" s="104">
        <v>0</v>
      </c>
      <c r="AJ66" s="104">
        <v>0</v>
      </c>
      <c r="AK66" s="104">
        <v>0</v>
      </c>
      <c r="AL66" s="104">
        <v>0</v>
      </c>
      <c r="AM66" s="104">
        <v>0</v>
      </c>
      <c r="AN66" s="104">
        <v>0</v>
      </c>
      <c r="AO66" s="104">
        <v>0</v>
      </c>
      <c r="AP66" s="104">
        <v>0</v>
      </c>
      <c r="AQ66" s="104">
        <v>0</v>
      </c>
      <c r="AR66" s="104">
        <v>0</v>
      </c>
      <c r="AS66" s="104">
        <v>0</v>
      </c>
      <c r="AT66" s="104">
        <v>0</v>
      </c>
      <c r="AU66" s="104">
        <v>0</v>
      </c>
      <c r="AV66" s="104">
        <v>7.6532190156340007E-5</v>
      </c>
      <c r="AW66" s="104">
        <v>2.8309963419663399E-4</v>
      </c>
      <c r="AX66" s="104">
        <v>3.5963182435297403E-4</v>
      </c>
      <c r="AY66" s="104">
        <v>0</v>
      </c>
      <c r="AZ66" s="104">
        <v>0</v>
      </c>
      <c r="BA66" s="104">
        <v>0</v>
      </c>
      <c r="BB66" s="104">
        <v>0</v>
      </c>
      <c r="BC66" s="104">
        <v>1.9133047539085002E-5</v>
      </c>
      <c r="BD66" s="104">
        <v>1.213284146557E-4</v>
      </c>
      <c r="BE66" s="104">
        <v>1.40461462194785E-4</v>
      </c>
      <c r="BF66" s="104">
        <v>0</v>
      </c>
      <c r="BG66" s="104">
        <v>0</v>
      </c>
      <c r="BH66" s="104">
        <v>0</v>
      </c>
      <c r="BI66" s="104">
        <v>0</v>
      </c>
      <c r="BJ66" s="104">
        <v>0</v>
      </c>
      <c r="BK66" s="104">
        <v>0</v>
      </c>
      <c r="BL66" s="104">
        <v>0</v>
      </c>
      <c r="BM66" s="104">
        <v>0</v>
      </c>
      <c r="BN66" s="104">
        <v>0</v>
      </c>
    </row>
    <row r="67" spans="1:66">
      <c r="A67" s="104" t="s">
        <v>799</v>
      </c>
      <c r="B67" s="104">
        <v>2017</v>
      </c>
      <c r="C67" s="104" t="s">
        <v>846</v>
      </c>
      <c r="D67" s="104" t="s">
        <v>801</v>
      </c>
      <c r="E67" s="104" t="s">
        <v>801</v>
      </c>
      <c r="F67" s="104" t="s">
        <v>841</v>
      </c>
      <c r="G67" s="104">
        <v>7771.6393723465899</v>
      </c>
      <c r="H67" s="104">
        <v>844302.335762389</v>
      </c>
      <c r="I67" s="104">
        <v>31086.557489386301</v>
      </c>
      <c r="J67" s="104">
        <v>0.38716639697864902</v>
      </c>
      <c r="K67" s="104">
        <v>0</v>
      </c>
      <c r="L67" s="104">
        <v>0</v>
      </c>
      <c r="M67" s="104">
        <v>0.38716639697864902</v>
      </c>
      <c r="N67" s="104">
        <v>0</v>
      </c>
      <c r="O67" s="104">
        <v>0</v>
      </c>
      <c r="P67" s="104">
        <v>0</v>
      </c>
      <c r="Q67" s="104">
        <v>0</v>
      </c>
      <c r="R67" s="104">
        <v>0.38716639697864902</v>
      </c>
      <c r="S67" s="104">
        <v>7.4570298305944798</v>
      </c>
      <c r="T67" s="104">
        <v>0</v>
      </c>
      <c r="U67" s="104">
        <v>0</v>
      </c>
      <c r="V67" s="104">
        <v>7.4570298305944798</v>
      </c>
      <c r="W67" s="104">
        <v>0</v>
      </c>
      <c r="X67" s="104">
        <v>0</v>
      </c>
      <c r="Y67" s="104">
        <v>0</v>
      </c>
      <c r="Z67" s="104">
        <v>0</v>
      </c>
      <c r="AA67" s="104">
        <v>7.4570298305944798</v>
      </c>
      <c r="AB67" s="104">
        <v>35.652288960299998</v>
      </c>
      <c r="AC67" s="104">
        <v>0</v>
      </c>
      <c r="AD67" s="104">
        <v>0</v>
      </c>
      <c r="AE67" s="104">
        <v>35.652288960299998</v>
      </c>
      <c r="AF67" s="104">
        <v>2.9128697165472399</v>
      </c>
      <c r="AG67" s="104">
        <v>0</v>
      </c>
      <c r="AH67" s="104">
        <v>0</v>
      </c>
      <c r="AI67" s="104">
        <v>2.9128697165472399</v>
      </c>
      <c r="AJ67" s="104">
        <v>1798.3890856903099</v>
      </c>
      <c r="AK67" s="104">
        <v>0</v>
      </c>
      <c r="AL67" s="104">
        <v>0</v>
      </c>
      <c r="AM67" s="104">
        <v>1798.3890856903099</v>
      </c>
      <c r="AN67" s="104">
        <v>6.98589794033159</v>
      </c>
      <c r="AO67" s="104">
        <v>0</v>
      </c>
      <c r="AP67" s="104">
        <v>0</v>
      </c>
      <c r="AQ67" s="104">
        <v>6.98589794033159</v>
      </c>
      <c r="AR67" s="104">
        <v>4.9469248829451199E-3</v>
      </c>
      <c r="AS67" s="104">
        <v>0</v>
      </c>
      <c r="AT67" s="104">
        <v>0</v>
      </c>
      <c r="AU67" s="104">
        <v>4.9469248829451199E-3</v>
      </c>
      <c r="AV67" s="104">
        <v>3.0420201787231298E-2</v>
      </c>
      <c r="AW67" s="104">
        <v>6.5741211413065007E-2</v>
      </c>
      <c r="AX67" s="104">
        <v>0.101108338083241</v>
      </c>
      <c r="AY67" s="104">
        <v>4.7329231022945799E-3</v>
      </c>
      <c r="AZ67" s="104">
        <v>0</v>
      </c>
      <c r="BA67" s="104">
        <v>0</v>
      </c>
      <c r="BB67" s="104">
        <v>4.7329231022945799E-3</v>
      </c>
      <c r="BC67" s="104">
        <v>7.6050504468078203E-3</v>
      </c>
      <c r="BD67" s="104">
        <v>2.81748048913135E-2</v>
      </c>
      <c r="BE67" s="104">
        <v>4.0512778440416002E-2</v>
      </c>
      <c r="BF67" s="104">
        <v>0</v>
      </c>
      <c r="BG67" s="104">
        <v>0</v>
      </c>
      <c r="BH67" s="104">
        <v>0</v>
      </c>
      <c r="BI67" s="104">
        <v>0</v>
      </c>
      <c r="BJ67" s="104">
        <v>0.36661337972666003</v>
      </c>
      <c r="BK67" s="104">
        <v>0</v>
      </c>
      <c r="BL67" s="104">
        <v>0</v>
      </c>
      <c r="BM67" s="104">
        <v>0.36661337972666003</v>
      </c>
      <c r="BN67" s="104">
        <v>207.86634930458101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
  <sheetViews>
    <sheetView workbookViewId="0">
      <selection activeCell="C16" sqref="C16"/>
    </sheetView>
  </sheetViews>
  <sheetFormatPr defaultRowHeight="15"/>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761"/>
  <sheetViews>
    <sheetView topLeftCell="A742" workbookViewId="0">
      <selection activeCell="A10" sqref="A10:H67"/>
    </sheetView>
  </sheetViews>
  <sheetFormatPr defaultRowHeight="15"/>
  <cols>
    <col min="1" max="2" width="9.140625" style="104"/>
    <col min="3" max="3" width="23.85546875" style="104" customWidth="1"/>
    <col min="4" max="16384" width="9.140625" style="104"/>
  </cols>
  <sheetData>
    <row r="1" spans="1:66">
      <c r="A1" s="104" t="s">
        <v>727</v>
      </c>
    </row>
    <row r="2" spans="1:66">
      <c r="A2" s="104" t="s">
        <v>729</v>
      </c>
    </row>
    <row r="3" spans="1:66">
      <c r="A3" s="104" t="s">
        <v>730</v>
      </c>
    </row>
    <row r="4" spans="1:66">
      <c r="A4" s="104" t="s">
        <v>856</v>
      </c>
    </row>
    <row r="5" spans="1:66">
      <c r="A5" s="104" t="s">
        <v>731</v>
      </c>
    </row>
    <row r="6" spans="1:66">
      <c r="A6" s="104" t="s">
        <v>732</v>
      </c>
    </row>
    <row r="7" spans="1:66">
      <c r="A7" s="104" t="s">
        <v>733</v>
      </c>
    </row>
    <row r="9" spans="1:66">
      <c r="A9" s="104" t="s">
        <v>734</v>
      </c>
      <c r="B9" s="104" t="s">
        <v>735</v>
      </c>
      <c r="C9" s="104" t="s">
        <v>736</v>
      </c>
      <c r="D9" s="104" t="s">
        <v>737</v>
      </c>
      <c r="E9" s="104" t="s">
        <v>738</v>
      </c>
      <c r="F9" s="104" t="s">
        <v>739</v>
      </c>
      <c r="G9" s="104" t="s">
        <v>630</v>
      </c>
      <c r="H9" s="104" t="s">
        <v>740</v>
      </c>
      <c r="I9" s="104" t="s">
        <v>741</v>
      </c>
      <c r="J9" s="104" t="s">
        <v>742</v>
      </c>
      <c r="K9" s="104" t="s">
        <v>743</v>
      </c>
      <c r="L9" s="104" t="s">
        <v>744</v>
      </c>
      <c r="M9" s="104" t="s">
        <v>745</v>
      </c>
      <c r="N9" s="104" t="s">
        <v>746</v>
      </c>
      <c r="O9" s="104" t="s">
        <v>747</v>
      </c>
      <c r="P9" s="104" t="s">
        <v>748</v>
      </c>
      <c r="Q9" s="104" t="s">
        <v>749</v>
      </c>
      <c r="R9" s="104" t="s">
        <v>750</v>
      </c>
      <c r="S9" s="104" t="s">
        <v>751</v>
      </c>
      <c r="T9" s="104" t="s">
        <v>752</v>
      </c>
      <c r="U9" s="104" t="s">
        <v>753</v>
      </c>
      <c r="V9" s="104" t="s">
        <v>754</v>
      </c>
      <c r="W9" s="104" t="s">
        <v>755</v>
      </c>
      <c r="X9" s="104" t="s">
        <v>756</v>
      </c>
      <c r="Y9" s="104" t="s">
        <v>757</v>
      </c>
      <c r="Z9" s="104" t="s">
        <v>758</v>
      </c>
      <c r="AA9" s="104" t="s">
        <v>759</v>
      </c>
      <c r="AB9" s="104" t="s">
        <v>760</v>
      </c>
      <c r="AC9" s="104" t="s">
        <v>761</v>
      </c>
      <c r="AD9" s="104" t="s">
        <v>762</v>
      </c>
      <c r="AE9" s="104" t="s">
        <v>763</v>
      </c>
      <c r="AF9" s="104" t="s">
        <v>764</v>
      </c>
      <c r="AG9" s="104" t="s">
        <v>765</v>
      </c>
      <c r="AH9" s="104" t="s">
        <v>766</v>
      </c>
      <c r="AI9" s="104" t="s">
        <v>767</v>
      </c>
      <c r="AJ9" s="104" t="s">
        <v>768</v>
      </c>
      <c r="AK9" s="104" t="s">
        <v>769</v>
      </c>
      <c r="AL9" s="104" t="s">
        <v>770</v>
      </c>
      <c r="AM9" s="104" t="s">
        <v>771</v>
      </c>
      <c r="AN9" s="104" t="s">
        <v>772</v>
      </c>
      <c r="AO9" s="104" t="s">
        <v>773</v>
      </c>
      <c r="AP9" s="104" t="s">
        <v>774</v>
      </c>
      <c r="AQ9" s="104" t="s">
        <v>775</v>
      </c>
      <c r="AR9" s="104" t="s">
        <v>776</v>
      </c>
      <c r="AS9" s="104" t="s">
        <v>777</v>
      </c>
      <c r="AT9" s="104" t="s">
        <v>778</v>
      </c>
      <c r="AU9" s="104" t="s">
        <v>779</v>
      </c>
      <c r="AV9" s="104" t="s">
        <v>780</v>
      </c>
      <c r="AW9" s="104" t="s">
        <v>781</v>
      </c>
      <c r="AX9" s="104" t="s">
        <v>782</v>
      </c>
      <c r="AY9" s="104" t="s">
        <v>783</v>
      </c>
      <c r="AZ9" s="104" t="s">
        <v>784</v>
      </c>
      <c r="BA9" s="104" t="s">
        <v>785</v>
      </c>
      <c r="BB9" s="104" t="s">
        <v>786</v>
      </c>
      <c r="BC9" s="104" t="s">
        <v>787</v>
      </c>
      <c r="BD9" s="104" t="s">
        <v>788</v>
      </c>
      <c r="BE9" s="104" t="s">
        <v>789</v>
      </c>
      <c r="BF9" s="104" t="s">
        <v>790</v>
      </c>
      <c r="BG9" s="104" t="s">
        <v>791</v>
      </c>
      <c r="BH9" s="104" t="s">
        <v>792</v>
      </c>
      <c r="BI9" s="104" t="s">
        <v>793</v>
      </c>
      <c r="BJ9" s="104" t="s">
        <v>794</v>
      </c>
      <c r="BK9" s="104" t="s">
        <v>795</v>
      </c>
      <c r="BL9" s="104" t="s">
        <v>796</v>
      </c>
      <c r="BM9" s="104" t="s">
        <v>797</v>
      </c>
      <c r="BN9" s="104" t="s">
        <v>798</v>
      </c>
    </row>
    <row r="10" spans="1:66">
      <c r="A10" s="104" t="s">
        <v>799</v>
      </c>
      <c r="B10" s="104">
        <v>2018</v>
      </c>
      <c r="C10" s="104" t="s">
        <v>800</v>
      </c>
      <c r="D10" s="104" t="s">
        <v>801</v>
      </c>
      <c r="E10" s="104" t="s">
        <v>801</v>
      </c>
      <c r="F10" s="104" t="s">
        <v>802</v>
      </c>
      <c r="G10" s="104">
        <v>8625.51883560637</v>
      </c>
      <c r="H10" s="104">
        <v>488693.94913857803</v>
      </c>
      <c r="I10" s="104">
        <v>72454.358219093498</v>
      </c>
      <c r="J10" s="104">
        <v>0.21784269884975699</v>
      </c>
      <c r="K10" s="104">
        <v>2.0675114509953298E-3</v>
      </c>
      <c r="L10" s="104">
        <v>0</v>
      </c>
      <c r="M10" s="104">
        <v>0.219910210300752</v>
      </c>
      <c r="N10" s="104">
        <v>0</v>
      </c>
      <c r="O10" s="104">
        <v>0</v>
      </c>
      <c r="P10" s="104">
        <v>0</v>
      </c>
      <c r="Q10" s="104">
        <v>0</v>
      </c>
      <c r="R10" s="104">
        <v>0.219910210300752</v>
      </c>
      <c r="S10" s="104">
        <v>0.24799733017348</v>
      </c>
      <c r="T10" s="104">
        <v>2.3537044053221498E-3</v>
      </c>
      <c r="U10" s="104">
        <v>0</v>
      </c>
      <c r="V10" s="104">
        <v>0.25035103457880198</v>
      </c>
      <c r="W10" s="104">
        <v>0</v>
      </c>
      <c r="X10" s="104">
        <v>0</v>
      </c>
      <c r="Y10" s="104">
        <v>0</v>
      </c>
      <c r="Z10" s="104">
        <v>0</v>
      </c>
      <c r="AA10" s="104">
        <v>0.25035103457880198</v>
      </c>
      <c r="AB10" s="104">
        <v>0.58625912982829098</v>
      </c>
      <c r="AC10" s="104">
        <v>2.3374511181169198E-2</v>
      </c>
      <c r="AD10" s="104">
        <v>0</v>
      </c>
      <c r="AE10" s="104">
        <v>0.60963364100946005</v>
      </c>
      <c r="AF10" s="104">
        <v>2.7348448049138998</v>
      </c>
      <c r="AG10" s="104">
        <v>6.6207920965277695E-2</v>
      </c>
      <c r="AH10" s="104">
        <v>8.6189895491737195E-2</v>
      </c>
      <c r="AI10" s="104">
        <v>2.8872426213709099</v>
      </c>
      <c r="AJ10" s="104">
        <v>605.29618341595994</v>
      </c>
      <c r="AK10" s="104">
        <v>6.3207164849922197</v>
      </c>
      <c r="AL10" s="104">
        <v>0</v>
      </c>
      <c r="AM10" s="104">
        <v>611.61689990095294</v>
      </c>
      <c r="AN10" s="104">
        <v>1.0118229144852799E-2</v>
      </c>
      <c r="AO10" s="104">
        <v>9.6030552004893198E-5</v>
      </c>
      <c r="AP10" s="104">
        <v>0</v>
      </c>
      <c r="AQ10" s="104">
        <v>1.0214259696857599E-2</v>
      </c>
      <c r="AR10" s="104">
        <v>9.57870102185783E-2</v>
      </c>
      <c r="AS10" s="104">
        <v>6.1103761002232403E-4</v>
      </c>
      <c r="AT10" s="104">
        <v>0</v>
      </c>
      <c r="AU10" s="104">
        <v>9.6398047828600605E-2</v>
      </c>
      <c r="AV10" s="104">
        <v>6.4643144125891396E-3</v>
      </c>
      <c r="AW10" s="104">
        <v>7.0213228378072395E-2</v>
      </c>
      <c r="AX10" s="104">
        <v>0.173075590619262</v>
      </c>
      <c r="AY10" s="104">
        <v>9.1643306557211202E-2</v>
      </c>
      <c r="AZ10" s="104">
        <v>5.8460439349218303E-4</v>
      </c>
      <c r="BA10" s="104">
        <v>0</v>
      </c>
      <c r="BB10" s="104">
        <v>9.2227910950703401E-2</v>
      </c>
      <c r="BC10" s="104">
        <v>1.6160786031472799E-3</v>
      </c>
      <c r="BD10" s="104">
        <v>3.00913835906024E-2</v>
      </c>
      <c r="BE10" s="104">
        <v>0.12393537314445301</v>
      </c>
      <c r="BF10" s="104">
        <v>5.7185382074725699E-3</v>
      </c>
      <c r="BG10" s="104">
        <v>5.9714995250830301E-5</v>
      </c>
      <c r="BH10" s="104">
        <v>0</v>
      </c>
      <c r="BI10" s="104">
        <v>5.7782532027234098E-3</v>
      </c>
      <c r="BJ10" s="104">
        <v>9.5144130787334594E-2</v>
      </c>
      <c r="BK10" s="104">
        <v>9.9352861028118001E-4</v>
      </c>
      <c r="BL10" s="104">
        <v>0</v>
      </c>
      <c r="BM10" s="104">
        <v>9.6137659397615705E-2</v>
      </c>
      <c r="BN10" s="104">
        <v>54.509151587891203</v>
      </c>
    </row>
    <row r="11" spans="1:66">
      <c r="A11" s="104" t="s">
        <v>799</v>
      </c>
      <c r="B11" s="104">
        <v>2018</v>
      </c>
      <c r="C11" s="104" t="s">
        <v>803</v>
      </c>
      <c r="D11" s="104" t="s">
        <v>801</v>
      </c>
      <c r="E11" s="104" t="s">
        <v>801</v>
      </c>
      <c r="F11" s="104" t="s">
        <v>804</v>
      </c>
      <c r="G11" s="104">
        <v>14357638.9277598</v>
      </c>
      <c r="H11" s="104">
        <v>568004075.66267097</v>
      </c>
      <c r="I11" s="104">
        <v>67331706.608637795</v>
      </c>
      <c r="J11" s="104">
        <v>13.486164623192</v>
      </c>
      <c r="K11" s="104">
        <v>0</v>
      </c>
      <c r="L11" s="104">
        <v>27.050842817760401</v>
      </c>
      <c r="M11" s="104">
        <v>40.537007440952401</v>
      </c>
      <c r="N11" s="104">
        <v>5.8234216627398396</v>
      </c>
      <c r="O11" s="104">
        <v>10.855666022555001</v>
      </c>
      <c r="P11" s="104">
        <v>20.883656644111799</v>
      </c>
      <c r="Q11" s="104">
        <v>4.81455149381644</v>
      </c>
      <c r="R11" s="104">
        <v>82.914303264175601</v>
      </c>
      <c r="S11" s="104">
        <v>19.457160815577101</v>
      </c>
      <c r="T11" s="104">
        <v>0</v>
      </c>
      <c r="U11" s="104">
        <v>29.615078494860398</v>
      </c>
      <c r="V11" s="104">
        <v>49.072239310437602</v>
      </c>
      <c r="W11" s="104">
        <v>5.8234216627398396</v>
      </c>
      <c r="X11" s="104">
        <v>10.8556660225505</v>
      </c>
      <c r="Y11" s="104">
        <v>20.883656644103201</v>
      </c>
      <c r="Z11" s="104">
        <v>4.81455149381644</v>
      </c>
      <c r="AA11" s="104">
        <v>91.4495351336477</v>
      </c>
      <c r="AB11" s="104">
        <v>639.04657572138603</v>
      </c>
      <c r="AC11" s="104">
        <v>0</v>
      </c>
      <c r="AD11" s="104">
        <v>189.13972917619</v>
      </c>
      <c r="AE11" s="104">
        <v>828.18630489757595</v>
      </c>
      <c r="AF11" s="104">
        <v>46.766836974205098</v>
      </c>
      <c r="AG11" s="104">
        <v>0</v>
      </c>
      <c r="AH11" s="104">
        <v>19.353839912547599</v>
      </c>
      <c r="AI11" s="104">
        <v>66.120676886752705</v>
      </c>
      <c r="AJ11" s="104">
        <v>186730.179758735</v>
      </c>
      <c r="AK11" s="104">
        <v>0</v>
      </c>
      <c r="AL11" s="104">
        <v>4554.0115646836903</v>
      </c>
      <c r="AM11" s="104">
        <v>191284.19132341901</v>
      </c>
      <c r="AN11" s="104">
        <v>3.1474052029769499</v>
      </c>
      <c r="AO11" s="104">
        <v>0</v>
      </c>
      <c r="AP11" s="104">
        <v>5.5591025427404199</v>
      </c>
      <c r="AQ11" s="104">
        <v>8.7065077457173707</v>
      </c>
      <c r="AR11" s="104">
        <v>1.0884525756158601</v>
      </c>
      <c r="AS11" s="104">
        <v>0</v>
      </c>
      <c r="AT11" s="104">
        <v>0.16219271913032701</v>
      </c>
      <c r="AU11" s="104">
        <v>1.2506452947461899</v>
      </c>
      <c r="AV11" s="104">
        <v>5.0089385380329201</v>
      </c>
      <c r="AW11" s="104">
        <v>23.009811409088702</v>
      </c>
      <c r="AX11" s="104">
        <v>29.269395241867802</v>
      </c>
      <c r="AY11" s="104">
        <v>1.0010112082978</v>
      </c>
      <c r="AZ11" s="104">
        <v>0</v>
      </c>
      <c r="BA11" s="104">
        <v>0.149227093434316</v>
      </c>
      <c r="BB11" s="104">
        <v>1.15023830173212</v>
      </c>
      <c r="BC11" s="104">
        <v>1.25223463450823</v>
      </c>
      <c r="BD11" s="104">
        <v>9.8613477467522994</v>
      </c>
      <c r="BE11" s="104">
        <v>12.2638206829926</v>
      </c>
      <c r="BF11" s="104">
        <v>1.84784650264494</v>
      </c>
      <c r="BG11" s="104">
        <v>0</v>
      </c>
      <c r="BH11" s="104">
        <v>4.5065636169140597E-2</v>
      </c>
      <c r="BI11" s="104">
        <v>1.8929121388140799</v>
      </c>
      <c r="BJ11" s="104">
        <v>4.2971094065762303</v>
      </c>
      <c r="BK11" s="104">
        <v>0</v>
      </c>
      <c r="BL11" s="104">
        <v>2.2791678259301298</v>
      </c>
      <c r="BM11" s="104">
        <v>6.5762772325063601</v>
      </c>
      <c r="BN11" s="104">
        <v>20190.659000836898</v>
      </c>
    </row>
    <row r="12" spans="1:66">
      <c r="A12" s="104" t="s">
        <v>799</v>
      </c>
      <c r="B12" s="104">
        <v>2018</v>
      </c>
      <c r="C12" s="104" t="s">
        <v>803</v>
      </c>
      <c r="D12" s="104" t="s">
        <v>801</v>
      </c>
      <c r="E12" s="104" t="s">
        <v>801</v>
      </c>
      <c r="F12" s="104" t="s">
        <v>802</v>
      </c>
      <c r="G12" s="104">
        <v>122307.276349088</v>
      </c>
      <c r="H12" s="104">
        <v>4906686.67060016</v>
      </c>
      <c r="I12" s="104">
        <v>571028.63893686805</v>
      </c>
      <c r="J12" s="104">
        <v>0.15175886951579101</v>
      </c>
      <c r="K12" s="104">
        <v>0</v>
      </c>
      <c r="L12" s="104">
        <v>0</v>
      </c>
      <c r="M12" s="104">
        <v>0.15175886951579101</v>
      </c>
      <c r="N12" s="104">
        <v>0</v>
      </c>
      <c r="O12" s="104">
        <v>0</v>
      </c>
      <c r="P12" s="104">
        <v>0</v>
      </c>
      <c r="Q12" s="104">
        <v>0</v>
      </c>
      <c r="R12" s="104">
        <v>0.15175886951579101</v>
      </c>
      <c r="S12" s="104">
        <v>0.172767383328542</v>
      </c>
      <c r="T12" s="104">
        <v>0</v>
      </c>
      <c r="U12" s="104">
        <v>0</v>
      </c>
      <c r="V12" s="104">
        <v>0.172767383328542</v>
      </c>
      <c r="W12" s="104">
        <v>0</v>
      </c>
      <c r="X12" s="104">
        <v>0</v>
      </c>
      <c r="Y12" s="104">
        <v>0</v>
      </c>
      <c r="Z12" s="104">
        <v>0</v>
      </c>
      <c r="AA12" s="104">
        <v>0.172767383328542</v>
      </c>
      <c r="AB12" s="104">
        <v>1.69930752891523</v>
      </c>
      <c r="AC12" s="104">
        <v>0</v>
      </c>
      <c r="AD12" s="104">
        <v>0</v>
      </c>
      <c r="AE12" s="104">
        <v>1.69930752891523</v>
      </c>
      <c r="AF12" s="104">
        <v>1.00058902253672</v>
      </c>
      <c r="AG12" s="104">
        <v>0</v>
      </c>
      <c r="AH12" s="104">
        <v>0</v>
      </c>
      <c r="AI12" s="104">
        <v>1.00058902253672</v>
      </c>
      <c r="AJ12" s="104">
        <v>1253.4054824326499</v>
      </c>
      <c r="AK12" s="104">
        <v>0</v>
      </c>
      <c r="AL12" s="104">
        <v>0</v>
      </c>
      <c r="AM12" s="104">
        <v>1253.4054824326499</v>
      </c>
      <c r="AN12" s="104">
        <v>7.0489094125719002E-3</v>
      </c>
      <c r="AO12" s="104">
        <v>0</v>
      </c>
      <c r="AP12" s="104">
        <v>0</v>
      </c>
      <c r="AQ12" s="104">
        <v>7.0489094125719002E-3</v>
      </c>
      <c r="AR12" s="104">
        <v>8.6391291882449706E-2</v>
      </c>
      <c r="AS12" s="104">
        <v>0</v>
      </c>
      <c r="AT12" s="104">
        <v>0</v>
      </c>
      <c r="AU12" s="104">
        <v>8.6391291882449706E-2</v>
      </c>
      <c r="AV12" s="104">
        <v>4.32695697293159E-2</v>
      </c>
      <c r="AW12" s="104">
        <v>0.19876958594404501</v>
      </c>
      <c r="AX12" s="104">
        <v>0.32843044755581002</v>
      </c>
      <c r="AY12" s="104">
        <v>8.2654042837233002E-2</v>
      </c>
      <c r="AZ12" s="104">
        <v>0</v>
      </c>
      <c r="BA12" s="104">
        <v>0</v>
      </c>
      <c r="BB12" s="104">
        <v>8.2654042837233002E-2</v>
      </c>
      <c r="BC12" s="104">
        <v>1.08173924323289E-2</v>
      </c>
      <c r="BD12" s="104">
        <v>8.5186965404590698E-2</v>
      </c>
      <c r="BE12" s="104">
        <v>0.17865840067415201</v>
      </c>
      <c r="BF12" s="104">
        <v>1.1849189337869499E-2</v>
      </c>
      <c r="BG12" s="104">
        <v>0</v>
      </c>
      <c r="BH12" s="104">
        <v>0</v>
      </c>
      <c r="BI12" s="104">
        <v>1.1849189337869499E-2</v>
      </c>
      <c r="BJ12" s="104">
        <v>0.19701788713936599</v>
      </c>
      <c r="BK12" s="104">
        <v>0</v>
      </c>
      <c r="BL12" s="104">
        <v>0</v>
      </c>
      <c r="BM12" s="104">
        <v>0.19701788713936599</v>
      </c>
      <c r="BN12" s="104">
        <v>111.707294965328</v>
      </c>
    </row>
    <row r="13" spans="1:66">
      <c r="A13" s="104" t="s">
        <v>799</v>
      </c>
      <c r="B13" s="104">
        <v>2018</v>
      </c>
      <c r="C13" s="104" t="s">
        <v>803</v>
      </c>
      <c r="D13" s="104" t="s">
        <v>801</v>
      </c>
      <c r="E13" s="104" t="s">
        <v>801</v>
      </c>
      <c r="F13" s="104" t="s">
        <v>805</v>
      </c>
      <c r="G13" s="104">
        <v>168369.527158318</v>
      </c>
      <c r="H13" s="104">
        <v>6338712.8153238203</v>
      </c>
      <c r="I13" s="104">
        <v>848620.34933007299</v>
      </c>
      <c r="J13" s="104">
        <v>0</v>
      </c>
      <c r="K13" s="104">
        <v>0</v>
      </c>
      <c r="L13" s="104">
        <v>0</v>
      </c>
      <c r="M13" s="104">
        <v>0</v>
      </c>
      <c r="N13" s="104">
        <v>3.8190016897644901E-3</v>
      </c>
      <c r="O13" s="104">
        <v>4.5724725929040299E-3</v>
      </c>
      <c r="P13" s="104">
        <v>0</v>
      </c>
      <c r="Q13" s="104">
        <v>1.2592864365513199E-3</v>
      </c>
      <c r="R13" s="104">
        <v>9.6507607192198499E-3</v>
      </c>
      <c r="S13" s="104">
        <v>0</v>
      </c>
      <c r="T13" s="104">
        <v>0</v>
      </c>
      <c r="U13" s="104">
        <v>0</v>
      </c>
      <c r="V13" s="104">
        <v>0</v>
      </c>
      <c r="W13" s="104">
        <v>3.8190016897644901E-3</v>
      </c>
      <c r="X13" s="104">
        <v>4.5724725929021503E-3</v>
      </c>
      <c r="Y13" s="104">
        <v>0</v>
      </c>
      <c r="Z13" s="104">
        <v>1.2592864365513199E-3</v>
      </c>
      <c r="AA13" s="104">
        <v>9.6507607192179694E-3</v>
      </c>
      <c r="AB13" s="104">
        <v>0</v>
      </c>
      <c r="AC13" s="104">
        <v>0</v>
      </c>
      <c r="AD13" s="104">
        <v>0</v>
      </c>
      <c r="AE13" s="104">
        <v>0</v>
      </c>
      <c r="AF13" s="104">
        <v>0</v>
      </c>
      <c r="AG13" s="104">
        <v>0</v>
      </c>
      <c r="AH13" s="104">
        <v>0</v>
      </c>
      <c r="AI13" s="104">
        <v>0</v>
      </c>
      <c r="AJ13" s="104">
        <v>0</v>
      </c>
      <c r="AK13" s="104">
        <v>0</v>
      </c>
      <c r="AL13" s="104">
        <v>0</v>
      </c>
      <c r="AM13" s="104">
        <v>0</v>
      </c>
      <c r="AN13" s="104">
        <v>0</v>
      </c>
      <c r="AO13" s="104">
        <v>0</v>
      </c>
      <c r="AP13" s="104">
        <v>0</v>
      </c>
      <c r="AQ13" s="104">
        <v>0</v>
      </c>
      <c r="AR13" s="104">
        <v>0</v>
      </c>
      <c r="AS13" s="104">
        <v>0</v>
      </c>
      <c r="AT13" s="104">
        <v>0</v>
      </c>
      <c r="AU13" s="104">
        <v>0</v>
      </c>
      <c r="AV13" s="104">
        <v>5.5897878664262497E-2</v>
      </c>
      <c r="AW13" s="104">
        <v>0.256780880113956</v>
      </c>
      <c r="AX13" s="104">
        <v>0.31267875877821799</v>
      </c>
      <c r="AY13" s="104">
        <v>0</v>
      </c>
      <c r="AZ13" s="104">
        <v>0</v>
      </c>
      <c r="BA13" s="104">
        <v>0</v>
      </c>
      <c r="BB13" s="104">
        <v>0</v>
      </c>
      <c r="BC13" s="104">
        <v>1.39744696660656E-2</v>
      </c>
      <c r="BD13" s="104">
        <v>0.110048948620266</v>
      </c>
      <c r="BE13" s="104">
        <v>0.124023418286332</v>
      </c>
      <c r="BF13" s="104">
        <v>0</v>
      </c>
      <c r="BG13" s="104">
        <v>0</v>
      </c>
      <c r="BH13" s="104">
        <v>0</v>
      </c>
      <c r="BI13" s="104">
        <v>0</v>
      </c>
      <c r="BJ13" s="104">
        <v>0</v>
      </c>
      <c r="BK13" s="104">
        <v>0</v>
      </c>
      <c r="BL13" s="104">
        <v>0</v>
      </c>
      <c r="BM13" s="104">
        <v>0</v>
      </c>
      <c r="BN13" s="104">
        <v>0</v>
      </c>
    </row>
    <row r="14" spans="1:66">
      <c r="A14" s="104" t="s">
        <v>799</v>
      </c>
      <c r="B14" s="104">
        <v>2018</v>
      </c>
      <c r="C14" s="104" t="s">
        <v>806</v>
      </c>
      <c r="D14" s="104" t="s">
        <v>801</v>
      </c>
      <c r="E14" s="104" t="s">
        <v>801</v>
      </c>
      <c r="F14" s="104" t="s">
        <v>804</v>
      </c>
      <c r="G14" s="104">
        <v>1615298.42816806</v>
      </c>
      <c r="H14" s="104">
        <v>58702867.095653497</v>
      </c>
      <c r="I14" s="104">
        <v>7296639.3486598805</v>
      </c>
      <c r="J14" s="104">
        <v>3.83265747606678</v>
      </c>
      <c r="K14" s="104">
        <v>0</v>
      </c>
      <c r="L14" s="104">
        <v>4.9578001062676202</v>
      </c>
      <c r="M14" s="104">
        <v>8.7904575823343993</v>
      </c>
      <c r="N14" s="104">
        <v>1.6256623749788</v>
      </c>
      <c r="O14" s="104">
        <v>2.5503553523927498</v>
      </c>
      <c r="P14" s="104">
        <v>9.0090433665985206</v>
      </c>
      <c r="Q14" s="104">
        <v>1.1904453654503</v>
      </c>
      <c r="R14" s="104">
        <v>23.165964041754702</v>
      </c>
      <c r="S14" s="104">
        <v>5.4778776753100598</v>
      </c>
      <c r="T14" s="104">
        <v>0</v>
      </c>
      <c r="U14" s="104">
        <v>5.4276076235822099</v>
      </c>
      <c r="V14" s="104">
        <v>10.9054852988922</v>
      </c>
      <c r="W14" s="104">
        <v>1.6256623749788</v>
      </c>
      <c r="X14" s="104">
        <v>2.5503553523917</v>
      </c>
      <c r="Y14" s="104">
        <v>9.0090433665948098</v>
      </c>
      <c r="Z14" s="104">
        <v>1.1904453654503</v>
      </c>
      <c r="AA14" s="104">
        <v>25.280991758307898</v>
      </c>
      <c r="AB14" s="104">
        <v>143.822252176972</v>
      </c>
      <c r="AC14" s="104">
        <v>0</v>
      </c>
      <c r="AD14" s="104">
        <v>23.275359943315799</v>
      </c>
      <c r="AE14" s="104">
        <v>167.09761212028801</v>
      </c>
      <c r="AF14" s="104">
        <v>13.794484909752599</v>
      </c>
      <c r="AG14" s="104">
        <v>0</v>
      </c>
      <c r="AH14" s="104">
        <v>3.16672806504471</v>
      </c>
      <c r="AI14" s="104">
        <v>16.961212974797299</v>
      </c>
      <c r="AJ14" s="104">
        <v>22501.847260720999</v>
      </c>
      <c r="AK14" s="104">
        <v>0</v>
      </c>
      <c r="AL14" s="104">
        <v>583.94573783288604</v>
      </c>
      <c r="AM14" s="104">
        <v>23085.792998553901</v>
      </c>
      <c r="AN14" s="104">
        <v>0.80854739017427601</v>
      </c>
      <c r="AO14" s="104">
        <v>0</v>
      </c>
      <c r="AP14" s="104">
        <v>0.91920379893093196</v>
      </c>
      <c r="AQ14" s="104">
        <v>1.7277511891052</v>
      </c>
      <c r="AR14" s="104">
        <v>0.19822808824659399</v>
      </c>
      <c r="AS14" s="104">
        <v>0</v>
      </c>
      <c r="AT14" s="104">
        <v>2.8447718257751699E-2</v>
      </c>
      <c r="AU14" s="104">
        <v>0.22667580650434599</v>
      </c>
      <c r="AV14" s="104">
        <v>0.51767067506583897</v>
      </c>
      <c r="AW14" s="104">
        <v>2.3780496635836998</v>
      </c>
      <c r="AX14" s="104">
        <v>3.1223961451538802</v>
      </c>
      <c r="AY14" s="104">
        <v>0.18237737222867401</v>
      </c>
      <c r="AZ14" s="104">
        <v>0</v>
      </c>
      <c r="BA14" s="104">
        <v>2.61801944402816E-2</v>
      </c>
      <c r="BB14" s="104">
        <v>0.208557566668955</v>
      </c>
      <c r="BC14" s="104">
        <v>0.12941766876645899</v>
      </c>
      <c r="BD14" s="104">
        <v>1.0191641415358701</v>
      </c>
      <c r="BE14" s="104">
        <v>1.3571393769712801</v>
      </c>
      <c r="BF14" s="104">
        <v>0.22267401990132199</v>
      </c>
      <c r="BG14" s="104">
        <v>0</v>
      </c>
      <c r="BH14" s="104">
        <v>5.7786164549463699E-3</v>
      </c>
      <c r="BI14" s="104">
        <v>0.228452636356269</v>
      </c>
      <c r="BJ14" s="104">
        <v>0.91248932603877897</v>
      </c>
      <c r="BK14" s="104">
        <v>0</v>
      </c>
      <c r="BL14" s="104">
        <v>0.28884562147166698</v>
      </c>
      <c r="BM14" s="104">
        <v>1.20133494751044</v>
      </c>
      <c r="BN14" s="104">
        <v>2436.7793855458199</v>
      </c>
    </row>
    <row r="15" spans="1:66">
      <c r="A15" s="104" t="s">
        <v>799</v>
      </c>
      <c r="B15" s="104">
        <v>2018</v>
      </c>
      <c r="C15" s="104" t="s">
        <v>806</v>
      </c>
      <c r="D15" s="104" t="s">
        <v>801</v>
      </c>
      <c r="E15" s="104" t="s">
        <v>801</v>
      </c>
      <c r="F15" s="104" t="s">
        <v>802</v>
      </c>
      <c r="G15" s="104">
        <v>1925.14993836544</v>
      </c>
      <c r="H15" s="104">
        <v>38015.126128187097</v>
      </c>
      <c r="I15" s="104">
        <v>6690.8862920435804</v>
      </c>
      <c r="J15" s="104">
        <v>9.7087596345567292E-3</v>
      </c>
      <c r="K15" s="104">
        <v>0</v>
      </c>
      <c r="L15" s="104">
        <v>0</v>
      </c>
      <c r="M15" s="104">
        <v>9.7087596345567292E-3</v>
      </c>
      <c r="N15" s="104">
        <v>0</v>
      </c>
      <c r="O15" s="104">
        <v>0</v>
      </c>
      <c r="P15" s="104">
        <v>0</v>
      </c>
      <c r="Q15" s="104">
        <v>0</v>
      </c>
      <c r="R15" s="104">
        <v>9.7087596345567292E-3</v>
      </c>
      <c r="S15" s="104">
        <v>1.1052777361744899E-2</v>
      </c>
      <c r="T15" s="104">
        <v>0</v>
      </c>
      <c r="U15" s="104">
        <v>0</v>
      </c>
      <c r="V15" s="104">
        <v>1.1052777361744899E-2</v>
      </c>
      <c r="W15" s="104">
        <v>0</v>
      </c>
      <c r="X15" s="104">
        <v>0</v>
      </c>
      <c r="Y15" s="104">
        <v>0</v>
      </c>
      <c r="Z15" s="104">
        <v>0</v>
      </c>
      <c r="AA15" s="104">
        <v>1.1052777361744899E-2</v>
      </c>
      <c r="AB15" s="104">
        <v>5.8774976997619598E-2</v>
      </c>
      <c r="AC15" s="104">
        <v>0</v>
      </c>
      <c r="AD15" s="104">
        <v>0</v>
      </c>
      <c r="AE15" s="104">
        <v>5.8774976997619598E-2</v>
      </c>
      <c r="AF15" s="104">
        <v>5.6757616016443899E-2</v>
      </c>
      <c r="AG15" s="104">
        <v>0</v>
      </c>
      <c r="AH15" s="104">
        <v>0</v>
      </c>
      <c r="AI15" s="104">
        <v>5.6757616016443899E-2</v>
      </c>
      <c r="AJ15" s="104">
        <v>19.056393249266002</v>
      </c>
      <c r="AK15" s="104">
        <v>0</v>
      </c>
      <c r="AL15" s="104">
        <v>0</v>
      </c>
      <c r="AM15" s="104">
        <v>19.056393249266002</v>
      </c>
      <c r="AN15" s="104">
        <v>4.5095332741197002E-4</v>
      </c>
      <c r="AO15" s="104">
        <v>0</v>
      </c>
      <c r="AP15" s="104">
        <v>0</v>
      </c>
      <c r="AQ15" s="104">
        <v>4.5095332741197002E-4</v>
      </c>
      <c r="AR15" s="104">
        <v>7.49349188982167E-3</v>
      </c>
      <c r="AS15" s="104">
        <v>0</v>
      </c>
      <c r="AT15" s="104">
        <v>0</v>
      </c>
      <c r="AU15" s="104">
        <v>7.49349188982167E-3</v>
      </c>
      <c r="AV15" s="104">
        <v>3.3523602813854302E-4</v>
      </c>
      <c r="AW15" s="104">
        <v>1.5399905042614299E-3</v>
      </c>
      <c r="AX15" s="104">
        <v>9.3687184222216498E-3</v>
      </c>
      <c r="AY15" s="104">
        <v>7.1693267477066502E-3</v>
      </c>
      <c r="AZ15" s="104">
        <v>0</v>
      </c>
      <c r="BA15" s="104">
        <v>0</v>
      </c>
      <c r="BB15" s="104">
        <v>7.1693267477066502E-3</v>
      </c>
      <c r="BC15" s="104">
        <v>8.3809007034635796E-5</v>
      </c>
      <c r="BD15" s="104">
        <v>6.5999593039775702E-4</v>
      </c>
      <c r="BE15" s="104">
        <v>7.9131316851390396E-3</v>
      </c>
      <c r="BF15" s="104">
        <v>1.8015144729477701E-4</v>
      </c>
      <c r="BG15" s="104">
        <v>0</v>
      </c>
      <c r="BH15" s="104">
        <v>0</v>
      </c>
      <c r="BI15" s="104">
        <v>1.8015144729477701E-4</v>
      </c>
      <c r="BJ15" s="104">
        <v>2.99539964288371E-3</v>
      </c>
      <c r="BK15" s="104">
        <v>0</v>
      </c>
      <c r="BL15" s="104">
        <v>0</v>
      </c>
      <c r="BM15" s="104">
        <v>2.99539964288371E-3</v>
      </c>
      <c r="BN15" s="104">
        <v>1.69836351564341</v>
      </c>
    </row>
    <row r="16" spans="1:66">
      <c r="A16" s="104" t="s">
        <v>799</v>
      </c>
      <c r="B16" s="104">
        <v>2018</v>
      </c>
      <c r="C16" s="104" t="s">
        <v>806</v>
      </c>
      <c r="D16" s="104" t="s">
        <v>801</v>
      </c>
      <c r="E16" s="104" t="s">
        <v>801</v>
      </c>
      <c r="F16" s="104" t="s">
        <v>805</v>
      </c>
      <c r="G16" s="104">
        <v>2827.5425710223599</v>
      </c>
      <c r="H16" s="104">
        <v>93503.213109689605</v>
      </c>
      <c r="I16" s="104">
        <v>13625.0034048895</v>
      </c>
      <c r="J16" s="104">
        <v>0</v>
      </c>
      <c r="K16" s="104">
        <v>0</v>
      </c>
      <c r="L16" s="104">
        <v>0</v>
      </c>
      <c r="M16" s="104">
        <v>0</v>
      </c>
      <c r="N16" s="104">
        <v>6.3871425113324899E-5</v>
      </c>
      <c r="O16" s="104">
        <v>7.3413222645748595E-5</v>
      </c>
      <c r="P16" s="104">
        <v>0</v>
      </c>
      <c r="Q16" s="104">
        <v>2.06773139356232E-5</v>
      </c>
      <c r="R16" s="104">
        <v>1.5796196169469599E-4</v>
      </c>
      <c r="S16" s="104">
        <v>0</v>
      </c>
      <c r="T16" s="104">
        <v>0</v>
      </c>
      <c r="U16" s="104">
        <v>0</v>
      </c>
      <c r="V16" s="104">
        <v>0</v>
      </c>
      <c r="W16" s="104">
        <v>6.3871425113324899E-5</v>
      </c>
      <c r="X16" s="104">
        <v>7.34132226457184E-5</v>
      </c>
      <c r="Y16" s="104">
        <v>0</v>
      </c>
      <c r="Z16" s="104">
        <v>2.06773139356232E-5</v>
      </c>
      <c r="AA16" s="104">
        <v>1.5796196169466599E-4</v>
      </c>
      <c r="AB16" s="104">
        <v>0</v>
      </c>
      <c r="AC16" s="104">
        <v>0</v>
      </c>
      <c r="AD16" s="104">
        <v>0</v>
      </c>
      <c r="AE16" s="104">
        <v>0</v>
      </c>
      <c r="AF16" s="104">
        <v>0</v>
      </c>
      <c r="AG16" s="104">
        <v>0</v>
      </c>
      <c r="AH16" s="104">
        <v>0</v>
      </c>
      <c r="AI16" s="104">
        <v>0</v>
      </c>
      <c r="AJ16" s="104">
        <v>0</v>
      </c>
      <c r="AK16" s="104">
        <v>0</v>
      </c>
      <c r="AL16" s="104">
        <v>0</v>
      </c>
      <c r="AM16" s="104">
        <v>0</v>
      </c>
      <c r="AN16" s="104">
        <v>0</v>
      </c>
      <c r="AO16" s="104">
        <v>0</v>
      </c>
      <c r="AP16" s="104">
        <v>0</v>
      </c>
      <c r="AQ16" s="104">
        <v>0</v>
      </c>
      <c r="AR16" s="104">
        <v>0</v>
      </c>
      <c r="AS16" s="104">
        <v>0</v>
      </c>
      <c r="AT16" s="104">
        <v>0</v>
      </c>
      <c r="AU16" s="104">
        <v>0</v>
      </c>
      <c r="AV16" s="104">
        <v>8.2455719534867502E-4</v>
      </c>
      <c r="AW16" s="104">
        <v>3.7878096161329698E-3</v>
      </c>
      <c r="AX16" s="104">
        <v>4.6123668114816498E-3</v>
      </c>
      <c r="AY16" s="104">
        <v>0</v>
      </c>
      <c r="AZ16" s="104">
        <v>0</v>
      </c>
      <c r="BA16" s="104">
        <v>0</v>
      </c>
      <c r="BB16" s="104">
        <v>0</v>
      </c>
      <c r="BC16" s="104">
        <v>2.06139298837168E-4</v>
      </c>
      <c r="BD16" s="104">
        <v>1.6233469783426999E-3</v>
      </c>
      <c r="BE16" s="104">
        <v>1.8294862771798699E-3</v>
      </c>
      <c r="BF16" s="104">
        <v>0</v>
      </c>
      <c r="BG16" s="104">
        <v>0</v>
      </c>
      <c r="BH16" s="104">
        <v>0</v>
      </c>
      <c r="BI16" s="104">
        <v>0</v>
      </c>
      <c r="BJ16" s="104">
        <v>0</v>
      </c>
      <c r="BK16" s="104">
        <v>0</v>
      </c>
      <c r="BL16" s="104">
        <v>0</v>
      </c>
      <c r="BM16" s="104">
        <v>0</v>
      </c>
      <c r="BN16" s="104">
        <v>0</v>
      </c>
    </row>
    <row r="17" spans="1:66">
      <c r="A17" s="104" t="s">
        <v>799</v>
      </c>
      <c r="B17" s="104">
        <v>2018</v>
      </c>
      <c r="C17" s="104" t="s">
        <v>807</v>
      </c>
      <c r="D17" s="104" t="s">
        <v>801</v>
      </c>
      <c r="E17" s="104" t="s">
        <v>801</v>
      </c>
      <c r="F17" s="104" t="s">
        <v>804</v>
      </c>
      <c r="G17" s="104">
        <v>5225539.6858941</v>
      </c>
      <c r="H17" s="104">
        <v>198233575.616662</v>
      </c>
      <c r="I17" s="104">
        <v>24228589.4634238</v>
      </c>
      <c r="J17" s="104">
        <v>7.5208976330278903</v>
      </c>
      <c r="K17" s="104">
        <v>0</v>
      </c>
      <c r="L17" s="104">
        <v>13.386566757302001</v>
      </c>
      <c r="M17" s="104">
        <v>20.907464390329899</v>
      </c>
      <c r="N17" s="104">
        <v>2.7084643532478898</v>
      </c>
      <c r="O17" s="104">
        <v>4.7790145650091196</v>
      </c>
      <c r="P17" s="104">
        <v>15.510421739656801</v>
      </c>
      <c r="Q17" s="104">
        <v>2.33730495668182</v>
      </c>
      <c r="R17" s="104">
        <v>46.2426700049256</v>
      </c>
      <c r="S17" s="104">
        <v>10.7548092714971</v>
      </c>
      <c r="T17" s="104">
        <v>0</v>
      </c>
      <c r="U17" s="104">
        <v>14.655623509507199</v>
      </c>
      <c r="V17" s="104">
        <v>25.4104327810043</v>
      </c>
      <c r="W17" s="104">
        <v>2.7084643532478898</v>
      </c>
      <c r="X17" s="104">
        <v>4.7790145650071496</v>
      </c>
      <c r="Y17" s="104">
        <v>15.5104217396504</v>
      </c>
      <c r="Z17" s="104">
        <v>2.33730495668182</v>
      </c>
      <c r="AA17" s="104">
        <v>50.745638395591598</v>
      </c>
      <c r="AB17" s="104">
        <v>321.028098591559</v>
      </c>
      <c r="AC17" s="104">
        <v>0</v>
      </c>
      <c r="AD17" s="104">
        <v>88.840149128266802</v>
      </c>
      <c r="AE17" s="104">
        <v>409.86824771982498</v>
      </c>
      <c r="AF17" s="104">
        <v>35.222545763370697</v>
      </c>
      <c r="AG17" s="104">
        <v>0</v>
      </c>
      <c r="AH17" s="104">
        <v>12.138853131355001</v>
      </c>
      <c r="AI17" s="104">
        <v>47.361398894725802</v>
      </c>
      <c r="AJ17" s="104">
        <v>84621.881779728006</v>
      </c>
      <c r="AK17" s="104">
        <v>0</v>
      </c>
      <c r="AL17" s="104">
        <v>2167.3364846582299</v>
      </c>
      <c r="AM17" s="104">
        <v>86789.218264386305</v>
      </c>
      <c r="AN17" s="104">
        <v>1.6707150592370501</v>
      </c>
      <c r="AO17" s="104">
        <v>0</v>
      </c>
      <c r="AP17" s="104">
        <v>2.6684667718572999</v>
      </c>
      <c r="AQ17" s="104">
        <v>4.3391818310943497</v>
      </c>
      <c r="AR17" s="104">
        <v>0.406837416829119</v>
      </c>
      <c r="AS17" s="104">
        <v>0</v>
      </c>
      <c r="AT17" s="104">
        <v>5.8776067770115598E-2</v>
      </c>
      <c r="AU17" s="104">
        <v>0.46561348459923502</v>
      </c>
      <c r="AV17" s="104">
        <v>1.74812090085785</v>
      </c>
      <c r="AW17" s="104">
        <v>8.0304303883157502</v>
      </c>
      <c r="AX17" s="104">
        <v>10.2441647737728</v>
      </c>
      <c r="AY17" s="104">
        <v>0.37427881094819998</v>
      </c>
      <c r="AZ17" s="104">
        <v>0</v>
      </c>
      <c r="BA17" s="104">
        <v>5.4082851606543803E-2</v>
      </c>
      <c r="BB17" s="104">
        <v>0.428361662554744</v>
      </c>
      <c r="BC17" s="104">
        <v>0.437030225214463</v>
      </c>
      <c r="BD17" s="104">
        <v>3.4416130235638902</v>
      </c>
      <c r="BE17" s="104">
        <v>4.3070049113330997</v>
      </c>
      <c r="BF17" s="104">
        <v>0.83740211944282394</v>
      </c>
      <c r="BG17" s="104">
        <v>0</v>
      </c>
      <c r="BH17" s="104">
        <v>2.1447551479921698E-2</v>
      </c>
      <c r="BI17" s="104">
        <v>0.858849670922746</v>
      </c>
      <c r="BJ17" s="104">
        <v>2.4609667528506698</v>
      </c>
      <c r="BK17" s="104">
        <v>0</v>
      </c>
      <c r="BL17" s="104">
        <v>1.1259421431624499</v>
      </c>
      <c r="BM17" s="104">
        <v>3.5869088960131199</v>
      </c>
      <c r="BN17" s="104">
        <v>9160.8799389105097</v>
      </c>
    </row>
    <row r="18" spans="1:66">
      <c r="A18" s="104" t="s">
        <v>799</v>
      </c>
      <c r="B18" s="104">
        <v>2018</v>
      </c>
      <c r="C18" s="104" t="s">
        <v>807</v>
      </c>
      <c r="D18" s="104" t="s">
        <v>801</v>
      </c>
      <c r="E18" s="104" t="s">
        <v>801</v>
      </c>
      <c r="F18" s="104" t="s">
        <v>802</v>
      </c>
      <c r="G18" s="104">
        <v>20944.920722900901</v>
      </c>
      <c r="H18" s="104">
        <v>952962.68709539203</v>
      </c>
      <c r="I18" s="104">
        <v>103324.861524729</v>
      </c>
      <c r="J18" s="104">
        <v>2.4876651089929199E-2</v>
      </c>
      <c r="K18" s="104">
        <v>0</v>
      </c>
      <c r="L18" s="104">
        <v>0</v>
      </c>
      <c r="M18" s="104">
        <v>2.4876651089929199E-2</v>
      </c>
      <c r="N18" s="104">
        <v>0</v>
      </c>
      <c r="O18" s="104">
        <v>0</v>
      </c>
      <c r="P18" s="104">
        <v>0</v>
      </c>
      <c r="Q18" s="104">
        <v>0</v>
      </c>
      <c r="R18" s="104">
        <v>2.4876651089929199E-2</v>
      </c>
      <c r="S18" s="104">
        <v>2.8320413353744502E-2</v>
      </c>
      <c r="T18" s="104">
        <v>0</v>
      </c>
      <c r="U18" s="104">
        <v>0</v>
      </c>
      <c r="V18" s="104">
        <v>2.8320413353744502E-2</v>
      </c>
      <c r="W18" s="104">
        <v>0</v>
      </c>
      <c r="X18" s="104">
        <v>0</v>
      </c>
      <c r="Y18" s="104">
        <v>0</v>
      </c>
      <c r="Z18" s="104">
        <v>0</v>
      </c>
      <c r="AA18" s="104">
        <v>2.8320413353744502E-2</v>
      </c>
      <c r="AB18" s="104">
        <v>0.174998697047104</v>
      </c>
      <c r="AC18" s="104">
        <v>0</v>
      </c>
      <c r="AD18" s="104">
        <v>0</v>
      </c>
      <c r="AE18" s="104">
        <v>0.174998697047104</v>
      </c>
      <c r="AF18" s="104">
        <v>8.6133657577155201E-2</v>
      </c>
      <c r="AG18" s="104">
        <v>0</v>
      </c>
      <c r="AH18" s="104">
        <v>0</v>
      </c>
      <c r="AI18" s="104">
        <v>8.6133657577155201E-2</v>
      </c>
      <c r="AJ18" s="104">
        <v>333.27306183364902</v>
      </c>
      <c r="AK18" s="104">
        <v>0</v>
      </c>
      <c r="AL18" s="104">
        <v>0</v>
      </c>
      <c r="AM18" s="104">
        <v>333.27306183364902</v>
      </c>
      <c r="AN18" s="104">
        <v>1.1554728931531899E-3</v>
      </c>
      <c r="AO18" s="104">
        <v>0</v>
      </c>
      <c r="AP18" s="104">
        <v>0</v>
      </c>
      <c r="AQ18" s="104">
        <v>1.1554728931531899E-3</v>
      </c>
      <c r="AR18" s="104">
        <v>1.0555508669127E-2</v>
      </c>
      <c r="AS18" s="104">
        <v>0</v>
      </c>
      <c r="AT18" s="104">
        <v>0</v>
      </c>
      <c r="AU18" s="104">
        <v>1.0555508669127E-2</v>
      </c>
      <c r="AV18" s="104">
        <v>8.4036923909932004E-3</v>
      </c>
      <c r="AW18" s="104">
        <v>3.8604461921125002E-2</v>
      </c>
      <c r="AX18" s="104">
        <v>5.7563662981245198E-2</v>
      </c>
      <c r="AY18" s="104">
        <v>1.0098882036559099E-2</v>
      </c>
      <c r="AZ18" s="104">
        <v>0</v>
      </c>
      <c r="BA18" s="104">
        <v>0</v>
      </c>
      <c r="BB18" s="104">
        <v>1.0098882036559099E-2</v>
      </c>
      <c r="BC18" s="104">
        <v>2.1009230977483001E-3</v>
      </c>
      <c r="BD18" s="104">
        <v>1.6544769394767799E-2</v>
      </c>
      <c r="BE18" s="104">
        <v>2.8744574529075299E-2</v>
      </c>
      <c r="BF18" s="104">
        <v>3.1506289594441599E-3</v>
      </c>
      <c r="BG18" s="104">
        <v>0</v>
      </c>
      <c r="BH18" s="104">
        <v>0</v>
      </c>
      <c r="BI18" s="104">
        <v>3.1506289594441599E-3</v>
      </c>
      <c r="BJ18" s="104">
        <v>5.23858842196031E-2</v>
      </c>
      <c r="BK18" s="104">
        <v>0</v>
      </c>
      <c r="BL18" s="104">
        <v>0</v>
      </c>
      <c r="BM18" s="104">
        <v>5.23858842196031E-2</v>
      </c>
      <c r="BN18" s="104">
        <v>29.7023052348504</v>
      </c>
    </row>
    <row r="19" spans="1:66">
      <c r="A19" s="104" t="s">
        <v>799</v>
      </c>
      <c r="B19" s="104">
        <v>2018</v>
      </c>
      <c r="C19" s="104" t="s">
        <v>807</v>
      </c>
      <c r="D19" s="104" t="s">
        <v>801</v>
      </c>
      <c r="E19" s="104" t="s">
        <v>801</v>
      </c>
      <c r="F19" s="104" t="s">
        <v>805</v>
      </c>
      <c r="G19" s="104">
        <v>15926.1038099295</v>
      </c>
      <c r="H19" s="104">
        <v>570474.85882778303</v>
      </c>
      <c r="I19" s="104">
        <v>81533.751914237902</v>
      </c>
      <c r="J19" s="104">
        <v>0</v>
      </c>
      <c r="K19" s="104">
        <v>0</v>
      </c>
      <c r="L19" s="104">
        <v>0</v>
      </c>
      <c r="M19" s="104">
        <v>0</v>
      </c>
      <c r="N19" s="104">
        <v>3.7402899238516497E-4</v>
      </c>
      <c r="O19" s="104">
        <v>4.3931405406292401E-4</v>
      </c>
      <c r="P19" s="104">
        <v>0</v>
      </c>
      <c r="Q19" s="104">
        <v>1.2514593857040199E-4</v>
      </c>
      <c r="R19" s="104">
        <v>9.38488985018493E-4</v>
      </c>
      <c r="S19" s="104">
        <v>0</v>
      </c>
      <c r="T19" s="104">
        <v>0</v>
      </c>
      <c r="U19" s="104">
        <v>0</v>
      </c>
      <c r="V19" s="104">
        <v>0</v>
      </c>
      <c r="W19" s="104">
        <v>3.7402899238516497E-4</v>
      </c>
      <c r="X19" s="104">
        <v>4.39314054062743E-4</v>
      </c>
      <c r="Y19" s="104">
        <v>0</v>
      </c>
      <c r="Z19" s="104">
        <v>1.2514593857040199E-4</v>
      </c>
      <c r="AA19" s="104">
        <v>9.3848898501831205E-4</v>
      </c>
      <c r="AB19" s="104">
        <v>0</v>
      </c>
      <c r="AC19" s="104">
        <v>0</v>
      </c>
      <c r="AD19" s="104">
        <v>0</v>
      </c>
      <c r="AE19" s="104">
        <v>0</v>
      </c>
      <c r="AF19" s="104">
        <v>0</v>
      </c>
      <c r="AG19" s="104">
        <v>0</v>
      </c>
      <c r="AH19" s="104">
        <v>0</v>
      </c>
      <c r="AI19" s="104">
        <v>0</v>
      </c>
      <c r="AJ19" s="104">
        <v>0</v>
      </c>
      <c r="AK19" s="104">
        <v>0</v>
      </c>
      <c r="AL19" s="104">
        <v>0</v>
      </c>
      <c r="AM19" s="104">
        <v>0</v>
      </c>
      <c r="AN19" s="104">
        <v>0</v>
      </c>
      <c r="AO19" s="104">
        <v>0</v>
      </c>
      <c r="AP19" s="104">
        <v>0</v>
      </c>
      <c r="AQ19" s="104">
        <v>0</v>
      </c>
      <c r="AR19" s="104">
        <v>0</v>
      </c>
      <c r="AS19" s="104">
        <v>0</v>
      </c>
      <c r="AT19" s="104">
        <v>0</v>
      </c>
      <c r="AU19" s="104">
        <v>0</v>
      </c>
      <c r="AV19" s="104">
        <v>5.0307271158708698E-3</v>
      </c>
      <c r="AW19" s="104">
        <v>2.3109902688531799E-2</v>
      </c>
      <c r="AX19" s="104">
        <v>2.81406298044026E-2</v>
      </c>
      <c r="AY19" s="104">
        <v>0</v>
      </c>
      <c r="AZ19" s="104">
        <v>0</v>
      </c>
      <c r="BA19" s="104">
        <v>0</v>
      </c>
      <c r="BB19" s="104">
        <v>0</v>
      </c>
      <c r="BC19" s="104">
        <v>1.2576817789677101E-3</v>
      </c>
      <c r="BD19" s="104">
        <v>9.9042440093707693E-3</v>
      </c>
      <c r="BE19" s="104">
        <v>1.1161925788338399E-2</v>
      </c>
      <c r="BF19" s="104">
        <v>0</v>
      </c>
      <c r="BG19" s="104">
        <v>0</v>
      </c>
      <c r="BH19" s="104">
        <v>0</v>
      </c>
      <c r="BI19" s="104">
        <v>0</v>
      </c>
      <c r="BJ19" s="104">
        <v>0</v>
      </c>
      <c r="BK19" s="104">
        <v>0</v>
      </c>
      <c r="BL19" s="104">
        <v>0</v>
      </c>
      <c r="BM19" s="104">
        <v>0</v>
      </c>
      <c r="BN19" s="104">
        <v>0</v>
      </c>
    </row>
    <row r="20" spans="1:66">
      <c r="A20" s="104" t="s">
        <v>799</v>
      </c>
      <c r="B20" s="104">
        <v>2018</v>
      </c>
      <c r="C20" s="104" t="s">
        <v>808</v>
      </c>
      <c r="D20" s="104" t="s">
        <v>801</v>
      </c>
      <c r="E20" s="104" t="s">
        <v>801</v>
      </c>
      <c r="F20" s="104" t="s">
        <v>804</v>
      </c>
      <c r="G20" s="104">
        <v>474583.62443641701</v>
      </c>
      <c r="H20" s="104">
        <v>16993132.592310902</v>
      </c>
      <c r="I20" s="104">
        <v>7070588.8745022099</v>
      </c>
      <c r="J20" s="104">
        <v>1.7606197629757101</v>
      </c>
      <c r="K20" s="104">
        <v>0.248081155558037</v>
      </c>
      <c r="L20" s="104">
        <v>1.37751346906438</v>
      </c>
      <c r="M20" s="104">
        <v>3.3862143875981299</v>
      </c>
      <c r="N20" s="104">
        <v>4.0459672774412599E-2</v>
      </c>
      <c r="O20" s="104">
        <v>1.3300501544724701</v>
      </c>
      <c r="P20" s="104">
        <v>9.3137615606707396</v>
      </c>
      <c r="Q20" s="104">
        <v>1.9944186906736001E-2</v>
      </c>
      <c r="R20" s="104">
        <v>14.090429962422499</v>
      </c>
      <c r="S20" s="104">
        <v>2.4704552959366799</v>
      </c>
      <c r="T20" s="104">
        <v>0.36133770440832302</v>
      </c>
      <c r="U20" s="104">
        <v>1.50715571593832</v>
      </c>
      <c r="V20" s="104">
        <v>4.3389487162833298</v>
      </c>
      <c r="W20" s="104">
        <v>4.0459672774412599E-2</v>
      </c>
      <c r="X20" s="104">
        <v>1.3300501544719201</v>
      </c>
      <c r="Y20" s="104">
        <v>9.3137615606669009</v>
      </c>
      <c r="Z20" s="104">
        <v>1.9944186906736001E-2</v>
      </c>
      <c r="AA20" s="104">
        <v>15.043164291103301</v>
      </c>
      <c r="AB20" s="104">
        <v>35.9034163462888</v>
      </c>
      <c r="AC20" s="104">
        <v>1.94929981998896</v>
      </c>
      <c r="AD20" s="104">
        <v>15.9049148641173</v>
      </c>
      <c r="AE20" s="104">
        <v>53.757631030395203</v>
      </c>
      <c r="AF20" s="104">
        <v>7.24088315590196</v>
      </c>
      <c r="AG20" s="104">
        <v>2.1659826191501402E-2</v>
      </c>
      <c r="AH20" s="104">
        <v>4.5236560685035396</v>
      </c>
      <c r="AI20" s="104">
        <v>11.786199050597</v>
      </c>
      <c r="AJ20" s="104">
        <v>17772.5110569184</v>
      </c>
      <c r="AK20" s="104">
        <v>64.969017291858805</v>
      </c>
      <c r="AL20" s="104">
        <v>155.29061867237399</v>
      </c>
      <c r="AM20" s="104">
        <v>17992.770692882601</v>
      </c>
      <c r="AN20" s="104">
        <v>0.33060996635158302</v>
      </c>
      <c r="AO20" s="104">
        <v>6.6478784331454793E-2</v>
      </c>
      <c r="AP20" s="104">
        <v>0.262645532667861</v>
      </c>
      <c r="AQ20" s="104">
        <v>0.65973428335089901</v>
      </c>
      <c r="AR20" s="104">
        <v>4.3217348079571602E-2</v>
      </c>
      <c r="AS20" s="104">
        <v>0</v>
      </c>
      <c r="AT20" s="104">
        <v>4.7416034863463803E-3</v>
      </c>
      <c r="AU20" s="104">
        <v>4.7958951565918E-2</v>
      </c>
      <c r="AV20" s="104">
        <v>0.14985377811633699</v>
      </c>
      <c r="AW20" s="104">
        <v>1.4318528499015999</v>
      </c>
      <c r="AX20" s="104">
        <v>1.6296655795838599</v>
      </c>
      <c r="AY20" s="104">
        <v>3.9816547675762398E-2</v>
      </c>
      <c r="AZ20" s="104">
        <v>0</v>
      </c>
      <c r="BA20" s="104">
        <v>4.3842396130029599E-3</v>
      </c>
      <c r="BB20" s="104">
        <v>4.4200787288765302E-2</v>
      </c>
      <c r="BC20" s="104">
        <v>3.74634445290844E-2</v>
      </c>
      <c r="BD20" s="104">
        <v>0.61365122138640305</v>
      </c>
      <c r="BE20" s="104">
        <v>0.69531545320425303</v>
      </c>
      <c r="BF20" s="104">
        <v>0.17587340430013701</v>
      </c>
      <c r="BG20" s="104">
        <v>6.4292109362372202E-4</v>
      </c>
      <c r="BH20" s="104">
        <v>1.5367265590279699E-3</v>
      </c>
      <c r="BI20" s="104">
        <v>0.178053051952789</v>
      </c>
      <c r="BJ20" s="104">
        <v>0.41134311627727499</v>
      </c>
      <c r="BK20" s="104">
        <v>1.6419820454363801E-3</v>
      </c>
      <c r="BL20" s="104">
        <v>0.34124785599218999</v>
      </c>
      <c r="BM20" s="104">
        <v>0.75423295431490101</v>
      </c>
      <c r="BN20" s="104">
        <v>1899.19457027167</v>
      </c>
    </row>
    <row r="21" spans="1:66">
      <c r="A21" s="104" t="s">
        <v>799</v>
      </c>
      <c r="B21" s="104">
        <v>2018</v>
      </c>
      <c r="C21" s="104" t="s">
        <v>808</v>
      </c>
      <c r="D21" s="104" t="s">
        <v>801</v>
      </c>
      <c r="E21" s="104" t="s">
        <v>801</v>
      </c>
      <c r="F21" s="104" t="s">
        <v>802</v>
      </c>
      <c r="G21" s="104">
        <v>379863.36854349601</v>
      </c>
      <c r="H21" s="104">
        <v>14541089.984049801</v>
      </c>
      <c r="I21" s="104">
        <v>4778203.3081595497</v>
      </c>
      <c r="J21" s="104">
        <v>2.7538319326938598</v>
      </c>
      <c r="K21" s="104">
        <v>4.5959414300958498E-2</v>
      </c>
      <c r="L21" s="104">
        <v>0</v>
      </c>
      <c r="M21" s="104">
        <v>2.7997913469948199</v>
      </c>
      <c r="N21" s="104">
        <v>0</v>
      </c>
      <c r="O21" s="104">
        <v>0</v>
      </c>
      <c r="P21" s="104">
        <v>0</v>
      </c>
      <c r="Q21" s="104">
        <v>0</v>
      </c>
      <c r="R21" s="104">
        <v>2.7997913469948199</v>
      </c>
      <c r="S21" s="104">
        <v>3.13505456818518</v>
      </c>
      <c r="T21" s="104">
        <v>5.23217375921659E-2</v>
      </c>
      <c r="U21" s="104">
        <v>0</v>
      </c>
      <c r="V21" s="104">
        <v>3.1873763057773501</v>
      </c>
      <c r="W21" s="104">
        <v>0</v>
      </c>
      <c r="X21" s="104">
        <v>0</v>
      </c>
      <c r="Y21" s="104">
        <v>0</v>
      </c>
      <c r="Z21" s="104">
        <v>0</v>
      </c>
      <c r="AA21" s="104">
        <v>3.1873763057773501</v>
      </c>
      <c r="AB21" s="104">
        <v>13.410380431192999</v>
      </c>
      <c r="AC21" s="104">
        <v>0.38093534287703101</v>
      </c>
      <c r="AD21" s="104">
        <v>0</v>
      </c>
      <c r="AE21" s="104">
        <v>13.79131577407</v>
      </c>
      <c r="AF21" s="104">
        <v>56.333408818491399</v>
      </c>
      <c r="AG21" s="104">
        <v>1.0494470757677301</v>
      </c>
      <c r="AH21" s="104">
        <v>0</v>
      </c>
      <c r="AI21" s="104">
        <v>57.382855894259102</v>
      </c>
      <c r="AJ21" s="104">
        <v>8922.9075993532897</v>
      </c>
      <c r="AK21" s="104">
        <v>58.928356548518302</v>
      </c>
      <c r="AL21" s="104">
        <v>0</v>
      </c>
      <c r="AM21" s="104">
        <v>8981.8359559018099</v>
      </c>
      <c r="AN21" s="104">
        <v>0.12791022951701</v>
      </c>
      <c r="AO21" s="104">
        <v>2.1347269460820998E-3</v>
      </c>
      <c r="AP21" s="104">
        <v>0</v>
      </c>
      <c r="AQ21" s="104">
        <v>0.130044956463092</v>
      </c>
      <c r="AR21" s="104">
        <v>0.532174193395619</v>
      </c>
      <c r="AS21" s="104">
        <v>1.19575215820485E-2</v>
      </c>
      <c r="AT21" s="104">
        <v>0</v>
      </c>
      <c r="AU21" s="104">
        <v>0.54413171497766699</v>
      </c>
      <c r="AV21" s="104">
        <v>0.192345695551049</v>
      </c>
      <c r="AW21" s="104">
        <v>1.22524208066018</v>
      </c>
      <c r="AX21" s="104">
        <v>1.9617194911889</v>
      </c>
      <c r="AY21" s="104">
        <v>0.50915257335938902</v>
      </c>
      <c r="AZ21" s="104">
        <v>1.14402444914769E-2</v>
      </c>
      <c r="BA21" s="104">
        <v>0</v>
      </c>
      <c r="BB21" s="104">
        <v>0.52059281785086597</v>
      </c>
      <c r="BC21" s="104">
        <v>4.8086423887762297E-2</v>
      </c>
      <c r="BD21" s="104">
        <v>0.52510374885436495</v>
      </c>
      <c r="BE21" s="104">
        <v>1.0937829905929899</v>
      </c>
      <c r="BF21" s="104">
        <v>8.4353565602608399E-2</v>
      </c>
      <c r="BG21" s="104">
        <v>5.5708488904778202E-4</v>
      </c>
      <c r="BH21" s="104">
        <v>0</v>
      </c>
      <c r="BI21" s="104">
        <v>8.4910650491656206E-2</v>
      </c>
      <c r="BJ21" s="104">
        <v>1.4025568158138599</v>
      </c>
      <c r="BK21" s="104">
        <v>9.26271702374502E-3</v>
      </c>
      <c r="BL21" s="104">
        <v>0</v>
      </c>
      <c r="BM21" s="104">
        <v>1.4118195328376</v>
      </c>
      <c r="BN21" s="104">
        <v>800.48843931080103</v>
      </c>
    </row>
    <row r="22" spans="1:66">
      <c r="A22" s="104" t="s">
        <v>799</v>
      </c>
      <c r="B22" s="104">
        <v>2018</v>
      </c>
      <c r="C22" s="104" t="s">
        <v>809</v>
      </c>
      <c r="D22" s="104" t="s">
        <v>801</v>
      </c>
      <c r="E22" s="104" t="s">
        <v>801</v>
      </c>
      <c r="F22" s="104" t="s">
        <v>804</v>
      </c>
      <c r="G22" s="104">
        <v>68307.345226815203</v>
      </c>
      <c r="H22" s="104">
        <v>2453432.3735782998</v>
      </c>
      <c r="I22" s="104">
        <v>1017677.66593515</v>
      </c>
      <c r="J22" s="104">
        <v>0.154557346384572</v>
      </c>
      <c r="K22" s="104">
        <v>3.5874974923952398E-2</v>
      </c>
      <c r="L22" s="104">
        <v>0.17558292219306099</v>
      </c>
      <c r="M22" s="104">
        <v>0.36601524350158499</v>
      </c>
      <c r="N22" s="104">
        <v>4.7326437434392996E-3</v>
      </c>
      <c r="O22" s="104">
        <v>0.15571655009410901</v>
      </c>
      <c r="P22" s="104">
        <v>1.10060480920169</v>
      </c>
      <c r="Q22" s="104">
        <v>2.40864310252088E-3</v>
      </c>
      <c r="R22" s="104">
        <v>1.6294778896433399</v>
      </c>
      <c r="S22" s="104">
        <v>0.225107075046099</v>
      </c>
      <c r="T22" s="104">
        <v>5.2346013777692997E-2</v>
      </c>
      <c r="U22" s="104">
        <v>0.19223695265268301</v>
      </c>
      <c r="V22" s="104">
        <v>0.46969004147647597</v>
      </c>
      <c r="W22" s="104">
        <v>4.7326437434392996E-3</v>
      </c>
      <c r="X22" s="104">
        <v>0.155716550094044</v>
      </c>
      <c r="Y22" s="104">
        <v>1.1006048092012299</v>
      </c>
      <c r="Z22" s="104">
        <v>2.40864310252088E-3</v>
      </c>
      <c r="AA22" s="104">
        <v>1.7331526876177099</v>
      </c>
      <c r="AB22" s="104">
        <v>3.26169255467109</v>
      </c>
      <c r="AC22" s="104">
        <v>0.28169102168063798</v>
      </c>
      <c r="AD22" s="104">
        <v>2.1976459246886799</v>
      </c>
      <c r="AE22" s="104">
        <v>5.7410295010404102</v>
      </c>
      <c r="AF22" s="104">
        <v>0.92778187081130803</v>
      </c>
      <c r="AG22" s="104">
        <v>3.1334683943122E-3</v>
      </c>
      <c r="AH22" s="104">
        <v>0.64782765983077395</v>
      </c>
      <c r="AI22" s="104">
        <v>1.5787429990363899</v>
      </c>
      <c r="AJ22" s="104">
        <v>2915.2252172819999</v>
      </c>
      <c r="AK22" s="104">
        <v>10.7896899173302</v>
      </c>
      <c r="AL22" s="104">
        <v>24.939802312561799</v>
      </c>
      <c r="AM22" s="104">
        <v>2950.9547095118901</v>
      </c>
      <c r="AN22" s="104">
        <v>3.2437177229396902E-2</v>
      </c>
      <c r="AO22" s="104">
        <v>9.8034473738306E-3</v>
      </c>
      <c r="AP22" s="104">
        <v>3.4750488119610297E-2</v>
      </c>
      <c r="AQ22" s="104">
        <v>7.6991112722837901E-2</v>
      </c>
      <c r="AR22" s="104">
        <v>4.8697996057047704E-3</v>
      </c>
      <c r="AS22" s="104">
        <v>0</v>
      </c>
      <c r="AT22" s="104">
        <v>4.7301215465105301E-4</v>
      </c>
      <c r="AU22" s="104">
        <v>5.3428117603558202E-3</v>
      </c>
      <c r="AV22" s="104">
        <v>2.1635570047867401E-2</v>
      </c>
      <c r="AW22" s="104">
        <v>0.241182517108602</v>
      </c>
      <c r="AX22" s="104">
        <v>0.26816089891682499</v>
      </c>
      <c r="AY22" s="104">
        <v>4.4779455706337899E-3</v>
      </c>
      <c r="AZ22" s="104">
        <v>0</v>
      </c>
      <c r="BA22" s="104">
        <v>4.3501594129471797E-4</v>
      </c>
      <c r="BB22" s="104">
        <v>4.9129615119285104E-3</v>
      </c>
      <c r="BC22" s="104">
        <v>5.4088925119668597E-3</v>
      </c>
      <c r="BD22" s="104">
        <v>0.10336393590368601</v>
      </c>
      <c r="BE22" s="104">
        <v>0.11368578992758201</v>
      </c>
      <c r="BF22" s="104">
        <v>2.8848516769688901E-2</v>
      </c>
      <c r="BG22" s="104">
        <v>1.0677272845837E-4</v>
      </c>
      <c r="BH22" s="104">
        <v>2.4679956148206898E-4</v>
      </c>
      <c r="BI22" s="104">
        <v>2.9202089059629299E-2</v>
      </c>
      <c r="BJ22" s="104">
        <v>5.6193493523215503E-2</v>
      </c>
      <c r="BK22" s="104">
        <v>2.3942302670681699E-4</v>
      </c>
      <c r="BL22" s="104">
        <v>4.88721860955268E-2</v>
      </c>
      <c r="BM22" s="104">
        <v>0.105305102645449</v>
      </c>
      <c r="BN22" s="104">
        <v>311.48272031497299</v>
      </c>
    </row>
    <row r="23" spans="1:66">
      <c r="A23" s="104" t="s">
        <v>799</v>
      </c>
      <c r="B23" s="104">
        <v>2018</v>
      </c>
      <c r="C23" s="104" t="s">
        <v>809</v>
      </c>
      <c r="D23" s="104" t="s">
        <v>801</v>
      </c>
      <c r="E23" s="104" t="s">
        <v>801</v>
      </c>
      <c r="F23" s="104" t="s">
        <v>802</v>
      </c>
      <c r="G23" s="104">
        <v>122671.93448744599</v>
      </c>
      <c r="H23" s="104">
        <v>4858430.72616472</v>
      </c>
      <c r="I23" s="104">
        <v>1543058.61455848</v>
      </c>
      <c r="J23" s="104">
        <v>0.78202989011340396</v>
      </c>
      <c r="K23" s="104">
        <v>1.48419951147856E-2</v>
      </c>
      <c r="L23" s="104">
        <v>0</v>
      </c>
      <c r="M23" s="104">
        <v>0.79687188522818997</v>
      </c>
      <c r="N23" s="104">
        <v>0</v>
      </c>
      <c r="O23" s="104">
        <v>0</v>
      </c>
      <c r="P23" s="104">
        <v>0</v>
      </c>
      <c r="Q23" s="104">
        <v>0</v>
      </c>
      <c r="R23" s="104">
        <v>0.79687188522818997</v>
      </c>
      <c r="S23" s="104">
        <v>0.89028903701434903</v>
      </c>
      <c r="T23" s="104">
        <v>1.68966246753024E-2</v>
      </c>
      <c r="U23" s="104">
        <v>0</v>
      </c>
      <c r="V23" s="104">
        <v>0.90718566168965198</v>
      </c>
      <c r="W23" s="104">
        <v>0</v>
      </c>
      <c r="X23" s="104">
        <v>0</v>
      </c>
      <c r="Y23" s="104">
        <v>0</v>
      </c>
      <c r="Z23" s="104">
        <v>0</v>
      </c>
      <c r="AA23" s="104">
        <v>0.90718566168965198</v>
      </c>
      <c r="AB23" s="104">
        <v>3.7918661323789302</v>
      </c>
      <c r="AC23" s="104">
        <v>0.123018114656699</v>
      </c>
      <c r="AD23" s="104">
        <v>0</v>
      </c>
      <c r="AE23" s="104">
        <v>3.91488424703563</v>
      </c>
      <c r="AF23" s="104">
        <v>14.416396356935101</v>
      </c>
      <c r="AG23" s="104">
        <v>0.337655871928358</v>
      </c>
      <c r="AH23" s="104">
        <v>0</v>
      </c>
      <c r="AI23" s="104">
        <v>14.7540522288635</v>
      </c>
      <c r="AJ23" s="104">
        <v>3291.4010261869098</v>
      </c>
      <c r="AK23" s="104">
        <v>30.4073173456181</v>
      </c>
      <c r="AL23" s="104">
        <v>0</v>
      </c>
      <c r="AM23" s="104">
        <v>3321.8083435325302</v>
      </c>
      <c r="AN23" s="104">
        <v>3.6323793600474497E-2</v>
      </c>
      <c r="AO23" s="104">
        <v>6.8938230364896296E-4</v>
      </c>
      <c r="AP23" s="104">
        <v>0</v>
      </c>
      <c r="AQ23" s="104">
        <v>3.7013175904123397E-2</v>
      </c>
      <c r="AR23" s="104">
        <v>0.14787450605046501</v>
      </c>
      <c r="AS23" s="104">
        <v>3.8006099431493298E-3</v>
      </c>
      <c r="AT23" s="104">
        <v>0</v>
      </c>
      <c r="AU23" s="104">
        <v>0.151675115993614</v>
      </c>
      <c r="AV23" s="104">
        <v>6.4266037713527596E-2</v>
      </c>
      <c r="AW23" s="104">
        <v>0.47760377027436601</v>
      </c>
      <c r="AX23" s="104">
        <v>0.69354492398150802</v>
      </c>
      <c r="AY23" s="104">
        <v>0.14147752037625</v>
      </c>
      <c r="AZ23" s="104">
        <v>3.6361972393712401E-3</v>
      </c>
      <c r="BA23" s="104">
        <v>0</v>
      </c>
      <c r="BB23" s="104">
        <v>0.145113717615621</v>
      </c>
      <c r="BC23" s="104">
        <v>1.6066509428381899E-2</v>
      </c>
      <c r="BD23" s="104">
        <v>0.204687330117585</v>
      </c>
      <c r="BE23" s="104">
        <v>0.36586755716158798</v>
      </c>
      <c r="BF23" s="104">
        <v>3.1115576318090799E-2</v>
      </c>
      <c r="BG23" s="104">
        <v>2.8745850048910398E-4</v>
      </c>
      <c r="BH23" s="104">
        <v>0</v>
      </c>
      <c r="BI23" s="104">
        <v>3.1403034818579902E-2</v>
      </c>
      <c r="BJ23" s="104">
        <v>0.51736240585857496</v>
      </c>
      <c r="BK23" s="104">
        <v>4.7796068399052699E-3</v>
      </c>
      <c r="BL23" s="104">
        <v>0</v>
      </c>
      <c r="BM23" s="104">
        <v>0.52214201269848004</v>
      </c>
      <c r="BN23" s="104">
        <v>296.04962611866898</v>
      </c>
    </row>
    <row r="24" spans="1:66">
      <c r="A24" s="104" t="s">
        <v>799</v>
      </c>
      <c r="B24" s="104">
        <v>2018</v>
      </c>
      <c r="C24" s="104" t="s">
        <v>810</v>
      </c>
      <c r="D24" s="104" t="s">
        <v>801</v>
      </c>
      <c r="E24" s="104" t="s">
        <v>801</v>
      </c>
      <c r="F24" s="104" t="s">
        <v>804</v>
      </c>
      <c r="G24" s="104">
        <v>738652.11533671699</v>
      </c>
      <c r="H24" s="104">
        <v>5998469.6696268599</v>
      </c>
      <c r="I24" s="104">
        <v>1477304.23067343</v>
      </c>
      <c r="J24" s="104">
        <v>16.774310147172798</v>
      </c>
      <c r="K24" s="104">
        <v>0</v>
      </c>
      <c r="L24" s="104">
        <v>3.2470013463051601</v>
      </c>
      <c r="M24" s="104">
        <v>20.021311493477999</v>
      </c>
      <c r="N24" s="104">
        <v>1.8710740819234599</v>
      </c>
      <c r="O24" s="104">
        <v>1.3585054469217199</v>
      </c>
      <c r="P24" s="104">
        <v>4.1779057761804399</v>
      </c>
      <c r="Q24" s="104">
        <v>1.1089494776884301</v>
      </c>
      <c r="R24" s="104">
        <v>28.537746276191999</v>
      </c>
      <c r="S24" s="104">
        <v>20.308026012385799</v>
      </c>
      <c r="T24" s="104">
        <v>0</v>
      </c>
      <c r="U24" s="104">
        <v>3.53090256425816</v>
      </c>
      <c r="V24" s="104">
        <v>23.838928576644001</v>
      </c>
      <c r="W24" s="104">
        <v>1.8710740819234599</v>
      </c>
      <c r="X24" s="104">
        <v>1.3585054469211599</v>
      </c>
      <c r="Y24" s="104">
        <v>4.1779057761787204</v>
      </c>
      <c r="Z24" s="104">
        <v>1.1089494776884301</v>
      </c>
      <c r="AA24" s="104">
        <v>32.355363359355799</v>
      </c>
      <c r="AB24" s="104">
        <v>148.41123131891999</v>
      </c>
      <c r="AC24" s="104">
        <v>0</v>
      </c>
      <c r="AD24" s="104">
        <v>14.2309820777064</v>
      </c>
      <c r="AE24" s="104">
        <v>162.642213396627</v>
      </c>
      <c r="AF24" s="104">
        <v>7.7879714142591601</v>
      </c>
      <c r="AG24" s="104">
        <v>0</v>
      </c>
      <c r="AH24" s="104">
        <v>0.43538486720486702</v>
      </c>
      <c r="AI24" s="104">
        <v>8.2233562814640209</v>
      </c>
      <c r="AJ24" s="104">
        <v>1438.6669118442301</v>
      </c>
      <c r="AK24" s="104">
        <v>0</v>
      </c>
      <c r="AL24" s="104">
        <v>102.77518998209101</v>
      </c>
      <c r="AM24" s="104">
        <v>1541.4421018263299</v>
      </c>
      <c r="AN24" s="104">
        <v>2.4002123252862</v>
      </c>
      <c r="AO24" s="104">
        <v>0</v>
      </c>
      <c r="AP24" s="104">
        <v>0.421109419725408</v>
      </c>
      <c r="AQ24" s="104">
        <v>2.8213217450116002</v>
      </c>
      <c r="AR24" s="104">
        <v>1.24577203267836E-2</v>
      </c>
      <c r="AS24" s="104">
        <v>0</v>
      </c>
      <c r="AT24" s="104">
        <v>6.0270616969460697E-3</v>
      </c>
      <c r="AU24" s="104">
        <v>1.84847820237297E-2</v>
      </c>
      <c r="AV24" s="104">
        <v>2.6448723860266199E-2</v>
      </c>
      <c r="AW24" s="104">
        <v>7.7759248149182697E-2</v>
      </c>
      <c r="AX24" s="104">
        <v>0.122692754033178</v>
      </c>
      <c r="AY24" s="104">
        <v>1.1709422965975399E-2</v>
      </c>
      <c r="AZ24" s="104">
        <v>0</v>
      </c>
      <c r="BA24" s="104">
        <v>5.70947662003027E-3</v>
      </c>
      <c r="BB24" s="104">
        <v>1.74188995860057E-2</v>
      </c>
      <c r="BC24" s="104">
        <v>6.6121809650665601E-3</v>
      </c>
      <c r="BD24" s="104">
        <v>3.3325392063935401E-2</v>
      </c>
      <c r="BE24" s="104">
        <v>5.7356472615007703E-2</v>
      </c>
      <c r="BF24" s="104">
        <v>1.4236775356598501E-2</v>
      </c>
      <c r="BG24" s="104">
        <v>0</v>
      </c>
      <c r="BH24" s="104">
        <v>1.01704382019261E-3</v>
      </c>
      <c r="BI24" s="104">
        <v>1.5253819176791099E-2</v>
      </c>
      <c r="BJ24" s="104">
        <v>0.446105905123025</v>
      </c>
      <c r="BK24" s="104">
        <v>0</v>
      </c>
      <c r="BL24" s="104">
        <v>2.4636057816232002E-2</v>
      </c>
      <c r="BM24" s="104">
        <v>0.47074196293925702</v>
      </c>
      <c r="BN24" s="104">
        <v>162.70415046942901</v>
      </c>
    </row>
    <row r="25" spans="1:66">
      <c r="A25" s="104" t="s">
        <v>799</v>
      </c>
      <c r="B25" s="104">
        <v>2018</v>
      </c>
      <c r="C25" s="104" t="s">
        <v>811</v>
      </c>
      <c r="D25" s="104" t="s">
        <v>801</v>
      </c>
      <c r="E25" s="104" t="s">
        <v>801</v>
      </c>
      <c r="F25" s="104" t="s">
        <v>804</v>
      </c>
      <c r="G25" s="104">
        <v>4037716.1108173202</v>
      </c>
      <c r="H25" s="104">
        <v>145764890.95899501</v>
      </c>
      <c r="I25" s="104">
        <v>18510438.200717699</v>
      </c>
      <c r="J25" s="104">
        <v>7.75586373208131</v>
      </c>
      <c r="K25" s="104">
        <v>0</v>
      </c>
      <c r="L25" s="104">
        <v>13.175982372104199</v>
      </c>
      <c r="M25" s="104">
        <v>20.9318461041855</v>
      </c>
      <c r="N25" s="104">
        <v>2.3012391049422098</v>
      </c>
      <c r="O25" s="104">
        <v>3.9479090105105299</v>
      </c>
      <c r="P25" s="104">
        <v>12.227789924661099</v>
      </c>
      <c r="Q25" s="104">
        <v>2.04166358772579</v>
      </c>
      <c r="R25" s="104">
        <v>41.450447732025197</v>
      </c>
      <c r="S25" s="104">
        <v>10.6859602748396</v>
      </c>
      <c r="T25" s="104">
        <v>0</v>
      </c>
      <c r="U25" s="104">
        <v>14.422975849798499</v>
      </c>
      <c r="V25" s="104">
        <v>25.108936124638198</v>
      </c>
      <c r="W25" s="104">
        <v>2.3012391049422098</v>
      </c>
      <c r="X25" s="104">
        <v>3.9479090105089001</v>
      </c>
      <c r="Y25" s="104">
        <v>12.227789924656101</v>
      </c>
      <c r="Z25" s="104">
        <v>2.04166358772579</v>
      </c>
      <c r="AA25" s="104">
        <v>45.627537752471198</v>
      </c>
      <c r="AB25" s="104">
        <v>280.561906383196</v>
      </c>
      <c r="AC25" s="104">
        <v>0</v>
      </c>
      <c r="AD25" s="104">
        <v>84.2001620042806</v>
      </c>
      <c r="AE25" s="104">
        <v>364.76206838747697</v>
      </c>
      <c r="AF25" s="104">
        <v>31.718325792994101</v>
      </c>
      <c r="AG25" s="104">
        <v>0</v>
      </c>
      <c r="AH25" s="104">
        <v>11.129149986618501</v>
      </c>
      <c r="AI25" s="104">
        <v>42.847475779612701</v>
      </c>
      <c r="AJ25" s="104">
        <v>75046.842575013696</v>
      </c>
      <c r="AK25" s="104">
        <v>0</v>
      </c>
      <c r="AL25" s="104">
        <v>2014.87720053218</v>
      </c>
      <c r="AM25" s="104">
        <v>77061.719775545906</v>
      </c>
      <c r="AN25" s="104">
        <v>1.5873520002200501</v>
      </c>
      <c r="AO25" s="104">
        <v>0</v>
      </c>
      <c r="AP25" s="104">
        <v>2.5035579681975402</v>
      </c>
      <c r="AQ25" s="104">
        <v>4.0909099684176002</v>
      </c>
      <c r="AR25" s="104">
        <v>0.30834572851386499</v>
      </c>
      <c r="AS25" s="104">
        <v>0</v>
      </c>
      <c r="AT25" s="104">
        <v>5.03901995830143E-2</v>
      </c>
      <c r="AU25" s="104">
        <v>0.35873592809687899</v>
      </c>
      <c r="AV25" s="104">
        <v>1.28542630431808</v>
      </c>
      <c r="AW25" s="104">
        <v>5.9049270854612104</v>
      </c>
      <c r="AX25" s="104">
        <v>7.54908931787618</v>
      </c>
      <c r="AY25" s="104">
        <v>0.284003132717845</v>
      </c>
      <c r="AZ25" s="104">
        <v>0</v>
      </c>
      <c r="BA25" s="104">
        <v>4.6429732716125702E-2</v>
      </c>
      <c r="BB25" s="104">
        <v>0.33043286543397099</v>
      </c>
      <c r="BC25" s="104">
        <v>0.32135657607952101</v>
      </c>
      <c r="BD25" s="104">
        <v>2.5306830366262298</v>
      </c>
      <c r="BE25" s="104">
        <v>3.18247247813972</v>
      </c>
      <c r="BF25" s="104">
        <v>0.74264934444962305</v>
      </c>
      <c r="BG25" s="104">
        <v>0</v>
      </c>
      <c r="BH25" s="104">
        <v>1.9938843271467801E-2</v>
      </c>
      <c r="BI25" s="104">
        <v>0.76258818772109005</v>
      </c>
      <c r="BJ25" s="104">
        <v>2.1627717455070399</v>
      </c>
      <c r="BK25" s="104">
        <v>0</v>
      </c>
      <c r="BL25" s="104">
        <v>0.93879474608277402</v>
      </c>
      <c r="BM25" s="104">
        <v>3.10156649158982</v>
      </c>
      <c r="BN25" s="104">
        <v>8134.1113201318904</v>
      </c>
    </row>
    <row r="26" spans="1:66">
      <c r="A26" s="104" t="s">
        <v>799</v>
      </c>
      <c r="B26" s="104">
        <v>2018</v>
      </c>
      <c r="C26" s="104" t="s">
        <v>811</v>
      </c>
      <c r="D26" s="104" t="s">
        <v>801</v>
      </c>
      <c r="E26" s="104" t="s">
        <v>801</v>
      </c>
      <c r="F26" s="104" t="s">
        <v>802</v>
      </c>
      <c r="G26" s="104">
        <v>63436.916590429399</v>
      </c>
      <c r="H26" s="104">
        <v>2792323.6094867298</v>
      </c>
      <c r="I26" s="104">
        <v>311082.13474678597</v>
      </c>
      <c r="J26" s="104">
        <v>5.2329440028185001E-2</v>
      </c>
      <c r="K26" s="104">
        <v>0</v>
      </c>
      <c r="L26" s="104">
        <v>0</v>
      </c>
      <c r="M26" s="104">
        <v>5.2329440028185001E-2</v>
      </c>
      <c r="N26" s="104">
        <v>0</v>
      </c>
      <c r="O26" s="104">
        <v>0</v>
      </c>
      <c r="P26" s="104">
        <v>0</v>
      </c>
      <c r="Q26" s="104">
        <v>0</v>
      </c>
      <c r="R26" s="104">
        <v>5.2329440028185001E-2</v>
      </c>
      <c r="S26" s="104">
        <v>5.95735883745276E-2</v>
      </c>
      <c r="T26" s="104">
        <v>0</v>
      </c>
      <c r="U26" s="104">
        <v>0</v>
      </c>
      <c r="V26" s="104">
        <v>5.95735883745276E-2</v>
      </c>
      <c r="W26" s="104">
        <v>0</v>
      </c>
      <c r="X26" s="104">
        <v>0</v>
      </c>
      <c r="Y26" s="104">
        <v>0</v>
      </c>
      <c r="Z26" s="104">
        <v>0</v>
      </c>
      <c r="AA26" s="104">
        <v>5.95735883745276E-2</v>
      </c>
      <c r="AB26" s="104">
        <v>0.764029292978474</v>
      </c>
      <c r="AC26" s="104">
        <v>0</v>
      </c>
      <c r="AD26" s="104">
        <v>0</v>
      </c>
      <c r="AE26" s="104">
        <v>0.764029292978474</v>
      </c>
      <c r="AF26" s="104">
        <v>0.29521072184133401</v>
      </c>
      <c r="AG26" s="104">
        <v>0</v>
      </c>
      <c r="AH26" s="104">
        <v>0</v>
      </c>
      <c r="AI26" s="104">
        <v>0.29521072184133401</v>
      </c>
      <c r="AJ26" s="104">
        <v>1278.1915327479301</v>
      </c>
      <c r="AK26" s="104">
        <v>0</v>
      </c>
      <c r="AL26" s="104">
        <v>0</v>
      </c>
      <c r="AM26" s="104">
        <v>1278.1915327479301</v>
      </c>
      <c r="AN26" s="104">
        <v>2.4306024652543099E-3</v>
      </c>
      <c r="AO26" s="104">
        <v>0</v>
      </c>
      <c r="AP26" s="104">
        <v>0</v>
      </c>
      <c r="AQ26" s="104">
        <v>2.4306024652543099E-3</v>
      </c>
      <c r="AR26" s="104">
        <v>2.38009375654319E-2</v>
      </c>
      <c r="AS26" s="104">
        <v>0</v>
      </c>
      <c r="AT26" s="104">
        <v>0</v>
      </c>
      <c r="AU26" s="104">
        <v>2.38009375654319E-2</v>
      </c>
      <c r="AV26" s="104">
        <v>2.4624079187987501E-2</v>
      </c>
      <c r="AW26" s="104">
        <v>0.113116863769817</v>
      </c>
      <c r="AX26" s="104">
        <v>0.16154188052323701</v>
      </c>
      <c r="AY26" s="104">
        <v>2.27713195419776E-2</v>
      </c>
      <c r="AZ26" s="104">
        <v>0</v>
      </c>
      <c r="BA26" s="104">
        <v>0</v>
      </c>
      <c r="BB26" s="104">
        <v>2.27713195419776E-2</v>
      </c>
      <c r="BC26" s="104">
        <v>6.1560197969968804E-3</v>
      </c>
      <c r="BD26" s="104">
        <v>4.84786559013504E-2</v>
      </c>
      <c r="BE26" s="104">
        <v>7.7405995240324904E-2</v>
      </c>
      <c r="BF26" s="104">
        <v>1.20835066495774E-2</v>
      </c>
      <c r="BG26" s="104">
        <v>0</v>
      </c>
      <c r="BH26" s="104">
        <v>0</v>
      </c>
      <c r="BI26" s="104">
        <v>1.20835066495774E-2</v>
      </c>
      <c r="BJ26" s="104">
        <v>0.200913909082853</v>
      </c>
      <c r="BK26" s="104">
        <v>0</v>
      </c>
      <c r="BL26" s="104">
        <v>0</v>
      </c>
      <c r="BM26" s="104">
        <v>0.200913909082853</v>
      </c>
      <c r="BN26" s="104">
        <v>113.91630288208</v>
      </c>
    </row>
    <row r="27" spans="1:66">
      <c r="A27" s="104" t="s">
        <v>799</v>
      </c>
      <c r="B27" s="104">
        <v>2018</v>
      </c>
      <c r="C27" s="104" t="s">
        <v>811</v>
      </c>
      <c r="D27" s="104" t="s">
        <v>801</v>
      </c>
      <c r="E27" s="104" t="s">
        <v>801</v>
      </c>
      <c r="F27" s="104" t="s">
        <v>805</v>
      </c>
      <c r="G27" s="104">
        <v>1838.1326665624099</v>
      </c>
      <c r="H27" s="104">
        <v>62083.080306231903</v>
      </c>
      <c r="I27" s="104">
        <v>9191.3365957148999</v>
      </c>
      <c r="J27" s="104">
        <v>0</v>
      </c>
      <c r="K27" s="104">
        <v>0</v>
      </c>
      <c r="L27" s="104">
        <v>0</v>
      </c>
      <c r="M27" s="104">
        <v>0</v>
      </c>
      <c r="N27" s="104">
        <v>4.4546096091237903E-5</v>
      </c>
      <c r="O27" s="104">
        <v>4.9524071287283797E-5</v>
      </c>
      <c r="P27" s="104">
        <v>0</v>
      </c>
      <c r="Q27" s="104">
        <v>1.4995963543925099E-5</v>
      </c>
      <c r="R27" s="104">
        <v>1.09066130922446E-4</v>
      </c>
      <c r="S27" s="104">
        <v>0</v>
      </c>
      <c r="T27" s="104">
        <v>0</v>
      </c>
      <c r="U27" s="104">
        <v>0</v>
      </c>
      <c r="V27" s="104">
        <v>0</v>
      </c>
      <c r="W27" s="104">
        <v>4.4546096091237903E-5</v>
      </c>
      <c r="X27" s="104">
        <v>4.9524071287263401E-5</v>
      </c>
      <c r="Y27" s="104">
        <v>0</v>
      </c>
      <c r="Z27" s="104">
        <v>1.4995963543925099E-5</v>
      </c>
      <c r="AA27" s="104">
        <v>1.0906613092242601E-4</v>
      </c>
      <c r="AB27" s="104">
        <v>0</v>
      </c>
      <c r="AC27" s="104">
        <v>0</v>
      </c>
      <c r="AD27" s="104">
        <v>0</v>
      </c>
      <c r="AE27" s="104">
        <v>0</v>
      </c>
      <c r="AF27" s="104">
        <v>0</v>
      </c>
      <c r="AG27" s="104">
        <v>0</v>
      </c>
      <c r="AH27" s="104">
        <v>0</v>
      </c>
      <c r="AI27" s="104">
        <v>0</v>
      </c>
      <c r="AJ27" s="104">
        <v>0</v>
      </c>
      <c r="AK27" s="104">
        <v>0</v>
      </c>
      <c r="AL27" s="104">
        <v>0</v>
      </c>
      <c r="AM27" s="104">
        <v>0</v>
      </c>
      <c r="AN27" s="104">
        <v>0</v>
      </c>
      <c r="AO27" s="104">
        <v>0</v>
      </c>
      <c r="AP27" s="104">
        <v>0</v>
      </c>
      <c r="AQ27" s="104">
        <v>0</v>
      </c>
      <c r="AR27" s="104">
        <v>0</v>
      </c>
      <c r="AS27" s="104">
        <v>0</v>
      </c>
      <c r="AT27" s="104">
        <v>0</v>
      </c>
      <c r="AU27" s="104">
        <v>0</v>
      </c>
      <c r="AV27" s="104">
        <v>5.4747905310869205E-4</v>
      </c>
      <c r="AW27" s="104">
        <v>2.5149819002180502E-3</v>
      </c>
      <c r="AX27" s="104">
        <v>3.06246095332674E-3</v>
      </c>
      <c r="AY27" s="104">
        <v>0</v>
      </c>
      <c r="AZ27" s="104">
        <v>0</v>
      </c>
      <c r="BA27" s="104">
        <v>0</v>
      </c>
      <c r="BB27" s="104">
        <v>0</v>
      </c>
      <c r="BC27" s="104">
        <v>1.3686976327717301E-4</v>
      </c>
      <c r="BD27" s="104">
        <v>1.07784938580773E-3</v>
      </c>
      <c r="BE27" s="104">
        <v>1.21471914908491E-3</v>
      </c>
      <c r="BF27" s="104">
        <v>0</v>
      </c>
      <c r="BG27" s="104">
        <v>0</v>
      </c>
      <c r="BH27" s="104">
        <v>0</v>
      </c>
      <c r="BI27" s="104">
        <v>0</v>
      </c>
      <c r="BJ27" s="104">
        <v>0</v>
      </c>
      <c r="BK27" s="104">
        <v>0</v>
      </c>
      <c r="BL27" s="104">
        <v>0</v>
      </c>
      <c r="BM27" s="104">
        <v>0</v>
      </c>
      <c r="BN27" s="104">
        <v>0</v>
      </c>
    </row>
    <row r="28" spans="1:66">
      <c r="A28" s="104" t="s">
        <v>799</v>
      </c>
      <c r="B28" s="104">
        <v>2018</v>
      </c>
      <c r="C28" s="104" t="s">
        <v>812</v>
      </c>
      <c r="D28" s="104" t="s">
        <v>801</v>
      </c>
      <c r="E28" s="104" t="s">
        <v>801</v>
      </c>
      <c r="F28" s="104" t="s">
        <v>804</v>
      </c>
      <c r="G28" s="104">
        <v>106738.382227561</v>
      </c>
      <c r="H28" s="104">
        <v>946212.78385538806</v>
      </c>
      <c r="I28" s="104">
        <v>10678.1077580452</v>
      </c>
      <c r="J28" s="104">
        <v>0.14026398116335301</v>
      </c>
      <c r="K28" s="104">
        <v>0</v>
      </c>
      <c r="L28" s="104">
        <v>2.0307786729413801E-3</v>
      </c>
      <c r="M28" s="104">
        <v>0.142294759836295</v>
      </c>
      <c r="N28" s="104">
        <v>2.01625721311262E-2</v>
      </c>
      <c r="O28" s="104">
        <v>1.38445489448081E-3</v>
      </c>
      <c r="P28" s="104">
        <v>3.3672273737688101E-2</v>
      </c>
      <c r="Q28" s="104">
        <v>6.9885299903147497E-3</v>
      </c>
      <c r="R28" s="104">
        <v>0.204502590589905</v>
      </c>
      <c r="S28" s="104">
        <v>0.19796609536368001</v>
      </c>
      <c r="T28" s="104">
        <v>0</v>
      </c>
      <c r="U28" s="104">
        <v>2.2215385341205099E-3</v>
      </c>
      <c r="V28" s="104">
        <v>0.200187633897801</v>
      </c>
      <c r="W28" s="104">
        <v>2.01625721311262E-2</v>
      </c>
      <c r="X28" s="104">
        <v>1.3844548944802399E-3</v>
      </c>
      <c r="Y28" s="104">
        <v>3.3672273737674299E-2</v>
      </c>
      <c r="Z28" s="104">
        <v>6.9885299903147497E-3</v>
      </c>
      <c r="AA28" s="104">
        <v>0.26239546465139602</v>
      </c>
      <c r="AB28" s="104">
        <v>4.0435131087123297</v>
      </c>
      <c r="AC28" s="104">
        <v>0</v>
      </c>
      <c r="AD28" s="104">
        <v>4.1100349430873297E-2</v>
      </c>
      <c r="AE28" s="104">
        <v>4.0846134581431999</v>
      </c>
      <c r="AF28" s="104">
        <v>0.73267429378531701</v>
      </c>
      <c r="AG28" s="104">
        <v>0</v>
      </c>
      <c r="AH28" s="104">
        <v>3.7471188302499502E-3</v>
      </c>
      <c r="AI28" s="104">
        <v>0.73642141261556704</v>
      </c>
      <c r="AJ28" s="104">
        <v>1884.3542087042699</v>
      </c>
      <c r="AK28" s="104">
        <v>0</v>
      </c>
      <c r="AL28" s="104">
        <v>0.32941002706379202</v>
      </c>
      <c r="AM28" s="104">
        <v>1884.6836187313299</v>
      </c>
      <c r="AN28" s="104">
        <v>2.8335122024926999E-2</v>
      </c>
      <c r="AO28" s="104">
        <v>0</v>
      </c>
      <c r="AP28" s="104">
        <v>4.31656559313993E-4</v>
      </c>
      <c r="AQ28" s="104">
        <v>2.8766778584240899E-2</v>
      </c>
      <c r="AR28" s="104">
        <v>2.2302325051076601E-3</v>
      </c>
      <c r="AS28" s="104">
        <v>0</v>
      </c>
      <c r="AT28" s="104">
        <v>6.3250700385676397E-6</v>
      </c>
      <c r="AU28" s="104">
        <v>2.2365575751462198E-3</v>
      </c>
      <c r="AV28" s="104">
        <v>1.2516252650220499E-2</v>
      </c>
      <c r="AW28" s="104">
        <v>0.13594736420247899</v>
      </c>
      <c r="AX28" s="104">
        <v>0.150700174427845</v>
      </c>
      <c r="AY28" s="104">
        <v>2.0546167288657798E-3</v>
      </c>
      <c r="AZ28" s="104">
        <v>0</v>
      </c>
      <c r="BA28" s="104">
        <v>5.8478727946855704E-6</v>
      </c>
      <c r="BB28" s="104">
        <v>2.0604646016604698E-3</v>
      </c>
      <c r="BC28" s="104">
        <v>3.12906316255514E-3</v>
      </c>
      <c r="BD28" s="104">
        <v>5.82631560867767E-2</v>
      </c>
      <c r="BE28" s="104">
        <v>6.34526838509923E-2</v>
      </c>
      <c r="BF28" s="104">
        <v>1.864721245809E-2</v>
      </c>
      <c r="BG28" s="104">
        <v>0</v>
      </c>
      <c r="BH28" s="104">
        <v>3.2597792559964101E-6</v>
      </c>
      <c r="BI28" s="104">
        <v>1.8650472237345998E-2</v>
      </c>
      <c r="BJ28" s="104">
        <v>3.9065283997177E-2</v>
      </c>
      <c r="BK28" s="104">
        <v>0</v>
      </c>
      <c r="BL28" s="104">
        <v>3.5751978058742103E-4</v>
      </c>
      <c r="BM28" s="104">
        <v>3.9422803777764401E-2</v>
      </c>
      <c r="BN28" s="104">
        <v>198.934391843854</v>
      </c>
    </row>
    <row r="29" spans="1:66">
      <c r="A29" s="104" t="s">
        <v>799</v>
      </c>
      <c r="B29" s="104">
        <v>2018</v>
      </c>
      <c r="C29" s="104" t="s">
        <v>812</v>
      </c>
      <c r="D29" s="104" t="s">
        <v>801</v>
      </c>
      <c r="E29" s="104" t="s">
        <v>801</v>
      </c>
      <c r="F29" s="104" t="s">
        <v>802</v>
      </c>
      <c r="G29" s="104">
        <v>33134.6001372307</v>
      </c>
      <c r="H29" s="104">
        <v>323671.42832650797</v>
      </c>
      <c r="I29" s="104">
        <v>3313.46001372307</v>
      </c>
      <c r="J29" s="104">
        <v>4.1322151241934002E-2</v>
      </c>
      <c r="K29" s="104">
        <v>0</v>
      </c>
      <c r="L29" s="104">
        <v>0</v>
      </c>
      <c r="M29" s="104">
        <v>4.1322151241934002E-2</v>
      </c>
      <c r="N29" s="104">
        <v>0</v>
      </c>
      <c r="O29" s="104">
        <v>0</v>
      </c>
      <c r="P29" s="104">
        <v>0</v>
      </c>
      <c r="Q29" s="104">
        <v>0</v>
      </c>
      <c r="R29" s="104">
        <v>4.1322151241934002E-2</v>
      </c>
      <c r="S29" s="104">
        <v>4.7042521905662597E-2</v>
      </c>
      <c r="T29" s="104">
        <v>0</v>
      </c>
      <c r="U29" s="104">
        <v>0</v>
      </c>
      <c r="V29" s="104">
        <v>4.7042521905662597E-2</v>
      </c>
      <c r="W29" s="104">
        <v>0</v>
      </c>
      <c r="X29" s="104">
        <v>0</v>
      </c>
      <c r="Y29" s="104">
        <v>0</v>
      </c>
      <c r="Z29" s="104">
        <v>0</v>
      </c>
      <c r="AA29" s="104">
        <v>4.7042521905662597E-2</v>
      </c>
      <c r="AB29" s="104">
        <v>0.16498041341515199</v>
      </c>
      <c r="AC29" s="104">
        <v>0</v>
      </c>
      <c r="AD29" s="104">
        <v>0</v>
      </c>
      <c r="AE29" s="104">
        <v>0.16498041341515199</v>
      </c>
      <c r="AF29" s="104">
        <v>1.8965719337443201</v>
      </c>
      <c r="AG29" s="104">
        <v>0</v>
      </c>
      <c r="AH29" s="104">
        <v>0</v>
      </c>
      <c r="AI29" s="104">
        <v>1.8965719337443201</v>
      </c>
      <c r="AJ29" s="104">
        <v>368.64030799490598</v>
      </c>
      <c r="AK29" s="104">
        <v>0</v>
      </c>
      <c r="AL29" s="104">
        <v>0</v>
      </c>
      <c r="AM29" s="104">
        <v>368.64030799490598</v>
      </c>
      <c r="AN29" s="104">
        <v>1.91933494079355E-3</v>
      </c>
      <c r="AO29" s="104">
        <v>0</v>
      </c>
      <c r="AP29" s="104">
        <v>0</v>
      </c>
      <c r="AQ29" s="104">
        <v>1.91933494079355E-3</v>
      </c>
      <c r="AR29" s="104">
        <v>5.1755028287127101E-2</v>
      </c>
      <c r="AS29" s="104">
        <v>0</v>
      </c>
      <c r="AT29" s="104">
        <v>0</v>
      </c>
      <c r="AU29" s="104">
        <v>5.1755028287127101E-2</v>
      </c>
      <c r="AV29" s="104">
        <v>5.7085868234778101E-3</v>
      </c>
      <c r="AW29" s="104">
        <v>4.6503575410756101E-2</v>
      </c>
      <c r="AX29" s="104">
        <v>0.103967190521361</v>
      </c>
      <c r="AY29" s="104">
        <v>4.9516128673096502E-2</v>
      </c>
      <c r="AZ29" s="104">
        <v>0</v>
      </c>
      <c r="BA29" s="104">
        <v>0</v>
      </c>
      <c r="BB29" s="104">
        <v>4.9516128673096502E-2</v>
      </c>
      <c r="BC29" s="104">
        <v>1.4271467058694499E-3</v>
      </c>
      <c r="BD29" s="104">
        <v>1.9930103747466899E-2</v>
      </c>
      <c r="BE29" s="104">
        <v>7.0873379126432795E-2</v>
      </c>
      <c r="BF29" s="104">
        <v>3.4849766242640301E-3</v>
      </c>
      <c r="BG29" s="104">
        <v>0</v>
      </c>
      <c r="BH29" s="104">
        <v>0</v>
      </c>
      <c r="BI29" s="104">
        <v>3.4849766242640301E-3</v>
      </c>
      <c r="BJ29" s="104">
        <v>5.7945122798251203E-2</v>
      </c>
      <c r="BK29" s="104">
        <v>0</v>
      </c>
      <c r="BL29" s="104">
        <v>0</v>
      </c>
      <c r="BM29" s="104">
        <v>5.7945122798251203E-2</v>
      </c>
      <c r="BN29" s="104">
        <v>32.854341391082201</v>
      </c>
    </row>
    <row r="30" spans="1:66">
      <c r="A30" s="104" t="s">
        <v>799</v>
      </c>
      <c r="B30" s="104">
        <v>2018</v>
      </c>
      <c r="C30" s="104" t="s">
        <v>813</v>
      </c>
      <c r="D30" s="104" t="s">
        <v>801</v>
      </c>
      <c r="E30" s="104" t="s">
        <v>801</v>
      </c>
      <c r="F30" s="104" t="s">
        <v>802</v>
      </c>
      <c r="G30" s="104">
        <v>2192.3164455584601</v>
      </c>
      <c r="H30" s="104">
        <v>274861.46306428697</v>
      </c>
      <c r="I30" s="104">
        <v>32007.820105153602</v>
      </c>
      <c r="J30" s="104">
        <v>0.10131204659241</v>
      </c>
      <c r="K30" s="104">
        <v>1.7268111955138901E-2</v>
      </c>
      <c r="L30" s="104">
        <v>0</v>
      </c>
      <c r="M30" s="104">
        <v>0.118580158547549</v>
      </c>
      <c r="N30" s="104">
        <v>0</v>
      </c>
      <c r="O30" s="104">
        <v>0</v>
      </c>
      <c r="P30" s="104">
        <v>0</v>
      </c>
      <c r="Q30" s="104">
        <v>0</v>
      </c>
      <c r="R30" s="104">
        <v>0.118580158547549</v>
      </c>
      <c r="S30" s="104">
        <v>0.115336053041912</v>
      </c>
      <c r="T30" s="104">
        <v>1.9658430989990299E-2</v>
      </c>
      <c r="U30" s="104">
        <v>0</v>
      </c>
      <c r="V30" s="104">
        <v>0.13499448403190301</v>
      </c>
      <c r="W30" s="104">
        <v>0</v>
      </c>
      <c r="X30" s="104">
        <v>0</v>
      </c>
      <c r="Y30" s="104">
        <v>0</v>
      </c>
      <c r="Z30" s="104">
        <v>0</v>
      </c>
      <c r="AA30" s="104">
        <v>0.13499448403190301</v>
      </c>
      <c r="AB30" s="104">
        <v>0.34025801386772497</v>
      </c>
      <c r="AC30" s="104">
        <v>0.134989007343846</v>
      </c>
      <c r="AD30" s="104">
        <v>0</v>
      </c>
      <c r="AE30" s="104">
        <v>0.47524702121157097</v>
      </c>
      <c r="AF30" s="104">
        <v>1.88796393717347</v>
      </c>
      <c r="AG30" s="104">
        <v>0.25959609330946698</v>
      </c>
      <c r="AH30" s="104">
        <v>4.1796961111808598E-2</v>
      </c>
      <c r="AI30" s="104">
        <v>2.1893569915947499</v>
      </c>
      <c r="AJ30" s="104">
        <v>484.08368362734399</v>
      </c>
      <c r="AK30" s="104">
        <v>27.484094941703301</v>
      </c>
      <c r="AL30" s="104">
        <v>0</v>
      </c>
      <c r="AM30" s="104">
        <v>511.56777856904699</v>
      </c>
      <c r="AN30" s="104">
        <v>4.7056821640967901E-3</v>
      </c>
      <c r="AO30" s="104">
        <v>8.0205907557898398E-4</v>
      </c>
      <c r="AP30" s="104">
        <v>0</v>
      </c>
      <c r="AQ30" s="104">
        <v>5.5077412396757697E-3</v>
      </c>
      <c r="AR30" s="104">
        <v>4.6165671985604201E-2</v>
      </c>
      <c r="AS30" s="104">
        <v>1.56138924930265E-3</v>
      </c>
      <c r="AT30" s="104">
        <v>0</v>
      </c>
      <c r="AU30" s="104">
        <v>4.7727061234906797E-2</v>
      </c>
      <c r="AV30" s="104">
        <v>3.63579479607588E-3</v>
      </c>
      <c r="AW30" s="104">
        <v>3.9490791143377502E-2</v>
      </c>
      <c r="AX30" s="104">
        <v>9.08536471743603E-2</v>
      </c>
      <c r="AY30" s="104">
        <v>4.4168565451015697E-2</v>
      </c>
      <c r="AZ30" s="104">
        <v>1.4938442415360399E-3</v>
      </c>
      <c r="BA30" s="104">
        <v>0</v>
      </c>
      <c r="BB30" s="104">
        <v>4.5662409692551698E-2</v>
      </c>
      <c r="BC30" s="104">
        <v>9.0894869901897099E-4</v>
      </c>
      <c r="BD30" s="104">
        <v>1.6924624775733199E-2</v>
      </c>
      <c r="BE30" s="104">
        <v>6.3495983167303899E-2</v>
      </c>
      <c r="BF30" s="104">
        <v>4.5733826121528397E-3</v>
      </c>
      <c r="BG30" s="104">
        <v>2.5965610114202101E-4</v>
      </c>
      <c r="BH30" s="104">
        <v>0</v>
      </c>
      <c r="BI30" s="104">
        <v>4.8330387132948698E-3</v>
      </c>
      <c r="BJ30" s="104">
        <v>7.6091213804009294E-2</v>
      </c>
      <c r="BK30" s="104">
        <v>4.3201169862786704E-3</v>
      </c>
      <c r="BL30" s="104">
        <v>0</v>
      </c>
      <c r="BM30" s="104">
        <v>8.0411330790288005E-2</v>
      </c>
      <c r="BN30" s="104">
        <v>45.5924707018671</v>
      </c>
    </row>
    <row r="31" spans="1:66">
      <c r="A31" s="104" t="s">
        <v>799</v>
      </c>
      <c r="B31" s="104">
        <v>2018</v>
      </c>
      <c r="C31" s="104" t="s">
        <v>814</v>
      </c>
      <c r="D31" s="104" t="s">
        <v>801</v>
      </c>
      <c r="E31" s="104" t="s">
        <v>801</v>
      </c>
      <c r="F31" s="104" t="s">
        <v>804</v>
      </c>
      <c r="G31" s="104">
        <v>14657.7213567531</v>
      </c>
      <c r="H31" s="104">
        <v>762361.47924052796</v>
      </c>
      <c r="I31" s="104">
        <v>293271.68890591699</v>
      </c>
      <c r="J31" s="104">
        <v>0.100351629776589</v>
      </c>
      <c r="K31" s="104">
        <v>1.1998514502391099E-2</v>
      </c>
      <c r="L31" s="104">
        <v>6.23441659792087E-2</v>
      </c>
      <c r="M31" s="104">
        <v>0.17469431025818799</v>
      </c>
      <c r="N31" s="104">
        <v>9.0808132910575104E-4</v>
      </c>
      <c r="O31" s="104">
        <v>1.07947144180557E-2</v>
      </c>
      <c r="P31" s="104">
        <v>0.12007916493276199</v>
      </c>
      <c r="Q31" s="104">
        <v>3.8849846296478498E-4</v>
      </c>
      <c r="R31" s="104">
        <v>0.30686476940107699</v>
      </c>
      <c r="S31" s="104">
        <v>0.14469171431396699</v>
      </c>
      <c r="T31" s="104">
        <v>1.7484023433077301E-2</v>
      </c>
      <c r="U31" s="104">
        <v>6.8211260846255298E-2</v>
      </c>
      <c r="V31" s="104">
        <v>0.230386998593299</v>
      </c>
      <c r="W31" s="104">
        <v>9.0808132910575104E-4</v>
      </c>
      <c r="X31" s="104">
        <v>1.0794714418051301E-2</v>
      </c>
      <c r="Y31" s="104">
        <v>0.12007916493271301</v>
      </c>
      <c r="Z31" s="104">
        <v>3.8849846296478498E-4</v>
      </c>
      <c r="AA31" s="104">
        <v>0.36255745773613401</v>
      </c>
      <c r="AB31" s="104">
        <v>2.4118497970912101</v>
      </c>
      <c r="AC31" s="104">
        <v>9.28491365464027E-2</v>
      </c>
      <c r="AD31" s="104">
        <v>1.22989673684921</v>
      </c>
      <c r="AE31" s="104">
        <v>3.7345956704868302</v>
      </c>
      <c r="AF31" s="104">
        <v>0.69930856875640202</v>
      </c>
      <c r="AG31" s="104">
        <v>1.04618202396655E-3</v>
      </c>
      <c r="AH31" s="104">
        <v>0.111730473041495</v>
      </c>
      <c r="AI31" s="104">
        <v>0.81208522382186399</v>
      </c>
      <c r="AJ31" s="104">
        <v>1524.30545127807</v>
      </c>
      <c r="AK31" s="104">
        <v>6.2802797839813396</v>
      </c>
      <c r="AL31" s="104">
        <v>9.1962391684363798</v>
      </c>
      <c r="AM31" s="104">
        <v>1539.7819702304901</v>
      </c>
      <c r="AN31" s="104">
        <v>2.0241429143910399E-2</v>
      </c>
      <c r="AO31" s="104">
        <v>3.1401106720099501E-3</v>
      </c>
      <c r="AP31" s="104">
        <v>1.1373471796002101E-2</v>
      </c>
      <c r="AQ31" s="104">
        <v>3.4755011611922501E-2</v>
      </c>
      <c r="AR31" s="104">
        <v>7.9012496356193197E-4</v>
      </c>
      <c r="AS31" s="104">
        <v>0</v>
      </c>
      <c r="AT31" s="104">
        <v>1.07885397421286E-4</v>
      </c>
      <c r="AU31" s="104">
        <v>8.9801036098321801E-4</v>
      </c>
      <c r="AV31" s="104">
        <v>1.00843161789585E-2</v>
      </c>
      <c r="AW31" s="104">
        <v>0.109532480897121</v>
      </c>
      <c r="AX31" s="104">
        <v>0.120514807437063</v>
      </c>
      <c r="AY31" s="104">
        <v>7.2746700550389701E-4</v>
      </c>
      <c r="AZ31" s="104">
        <v>0</v>
      </c>
      <c r="BA31" s="104">
        <v>9.9971888353716606E-5</v>
      </c>
      <c r="BB31" s="104">
        <v>8.2743889385761401E-4</v>
      </c>
      <c r="BC31" s="104">
        <v>2.5210790447396398E-3</v>
      </c>
      <c r="BD31" s="104">
        <v>4.6942491813052198E-2</v>
      </c>
      <c r="BE31" s="104">
        <v>5.0291009751649497E-2</v>
      </c>
      <c r="BF31" s="104">
        <v>1.5084238127688301E-2</v>
      </c>
      <c r="BG31" s="104">
        <v>6.2148459608703298E-5</v>
      </c>
      <c r="BH31" s="104">
        <v>9.1004241557726402E-5</v>
      </c>
      <c r="BI31" s="104">
        <v>1.52373908288547E-2</v>
      </c>
      <c r="BJ31" s="104">
        <v>3.1714017681492998E-2</v>
      </c>
      <c r="BK31" s="104">
        <v>8.3907074586044001E-5</v>
      </c>
      <c r="BL31" s="104">
        <v>8.29199029091E-3</v>
      </c>
      <c r="BM31" s="104">
        <v>4.0089915046989097E-2</v>
      </c>
      <c r="BN31" s="104">
        <v>162.528918262752</v>
      </c>
    </row>
    <row r="32" spans="1:66">
      <c r="A32" s="104" t="s">
        <v>799</v>
      </c>
      <c r="B32" s="104">
        <v>2018</v>
      </c>
      <c r="C32" s="104" t="s">
        <v>815</v>
      </c>
      <c r="D32" s="104" t="s">
        <v>801</v>
      </c>
      <c r="E32" s="104" t="s">
        <v>801</v>
      </c>
      <c r="F32" s="104" t="s">
        <v>802</v>
      </c>
      <c r="G32" s="104">
        <v>0</v>
      </c>
      <c r="H32" s="104">
        <v>410326.67092290102</v>
      </c>
      <c r="I32" s="104">
        <v>0</v>
      </c>
      <c r="J32" s="104">
        <v>0.322311481059956</v>
      </c>
      <c r="K32" s="104">
        <v>0</v>
      </c>
      <c r="L32" s="104">
        <v>0</v>
      </c>
      <c r="M32" s="104">
        <v>0.322311481059956</v>
      </c>
      <c r="N32" s="104">
        <v>0</v>
      </c>
      <c r="O32" s="104">
        <v>0</v>
      </c>
      <c r="P32" s="104">
        <v>0</v>
      </c>
      <c r="Q32" s="104">
        <v>0</v>
      </c>
      <c r="R32" s="104">
        <v>0.322311481059956</v>
      </c>
      <c r="S32" s="104">
        <v>0.36692708642146199</v>
      </c>
      <c r="T32" s="104">
        <v>0</v>
      </c>
      <c r="U32" s="104">
        <v>0</v>
      </c>
      <c r="V32" s="104">
        <v>0.36692708642146199</v>
      </c>
      <c r="W32" s="104">
        <v>0</v>
      </c>
      <c r="X32" s="104">
        <v>0</v>
      </c>
      <c r="Y32" s="104">
        <v>0</v>
      </c>
      <c r="Z32" s="104">
        <v>0</v>
      </c>
      <c r="AA32" s="104">
        <v>0.36692708642146199</v>
      </c>
      <c r="AB32" s="104">
        <v>1.1037298342761599</v>
      </c>
      <c r="AC32" s="104">
        <v>0</v>
      </c>
      <c r="AD32" s="104">
        <v>0</v>
      </c>
      <c r="AE32" s="104">
        <v>1.1037298342761599</v>
      </c>
      <c r="AF32" s="104">
        <v>4.4098604171251301</v>
      </c>
      <c r="AG32" s="104">
        <v>0</v>
      </c>
      <c r="AH32" s="104">
        <v>0</v>
      </c>
      <c r="AI32" s="104">
        <v>4.4098604171251301</v>
      </c>
      <c r="AJ32" s="104">
        <v>978.77034190715494</v>
      </c>
      <c r="AK32" s="104">
        <v>0</v>
      </c>
      <c r="AL32" s="104">
        <v>0</v>
      </c>
      <c r="AM32" s="104">
        <v>978.77034190715494</v>
      </c>
      <c r="AN32" s="104">
        <v>1.49705335023908E-2</v>
      </c>
      <c r="AO32" s="104">
        <v>0</v>
      </c>
      <c r="AP32" s="104">
        <v>0</v>
      </c>
      <c r="AQ32" s="104">
        <v>1.49705335023908E-2</v>
      </c>
      <c r="AR32" s="104">
        <v>0.11228668325239501</v>
      </c>
      <c r="AS32" s="104">
        <v>0</v>
      </c>
      <c r="AT32" s="104">
        <v>0</v>
      </c>
      <c r="AU32" s="104">
        <v>0.11228668325239501</v>
      </c>
      <c r="AV32" s="104">
        <v>0</v>
      </c>
      <c r="AW32" s="104">
        <v>0</v>
      </c>
      <c r="AX32" s="104">
        <v>0.11228668325239501</v>
      </c>
      <c r="AY32" s="104">
        <v>0.10742921103926301</v>
      </c>
      <c r="AZ32" s="104">
        <v>0</v>
      </c>
      <c r="BA32" s="104">
        <v>0</v>
      </c>
      <c r="BB32" s="104">
        <v>0.10742921103926301</v>
      </c>
      <c r="BC32" s="104">
        <v>0</v>
      </c>
      <c r="BD32" s="104">
        <v>0</v>
      </c>
      <c r="BE32" s="104">
        <v>0.10742921103926301</v>
      </c>
      <c r="BF32" s="104">
        <v>9.2469368713840108E-3</v>
      </c>
      <c r="BG32" s="104">
        <v>0</v>
      </c>
      <c r="BH32" s="104">
        <v>0</v>
      </c>
      <c r="BI32" s="104">
        <v>9.2469368713840108E-3</v>
      </c>
      <c r="BJ32" s="104">
        <v>0.15384906756826999</v>
      </c>
      <c r="BK32" s="104">
        <v>0</v>
      </c>
      <c r="BL32" s="104">
        <v>0</v>
      </c>
      <c r="BM32" s="104">
        <v>0.15384906756826999</v>
      </c>
      <c r="BN32" s="104">
        <v>87.230978976201101</v>
      </c>
    </row>
    <row r="33" spans="1:66">
      <c r="A33" s="104" t="s">
        <v>799</v>
      </c>
      <c r="B33" s="104">
        <v>2018</v>
      </c>
      <c r="C33" s="104" t="s">
        <v>816</v>
      </c>
      <c r="D33" s="104" t="s">
        <v>801</v>
      </c>
      <c r="E33" s="104" t="s">
        <v>801</v>
      </c>
      <c r="F33" s="104" t="s">
        <v>804</v>
      </c>
      <c r="G33" s="104">
        <v>3965.19215842017</v>
      </c>
      <c r="H33" s="104">
        <v>197317.55633679099</v>
      </c>
      <c r="I33" s="104">
        <v>15860.7686336807</v>
      </c>
      <c r="J33" s="104">
        <v>3.3419835552023401E-2</v>
      </c>
      <c r="K33" s="104">
        <v>4.57979311807898E-2</v>
      </c>
      <c r="L33" s="104">
        <v>6.9104887715246604E-3</v>
      </c>
      <c r="M33" s="104">
        <v>8.6128255504337906E-2</v>
      </c>
      <c r="N33" s="104">
        <v>2.8697783439238098E-4</v>
      </c>
      <c r="O33" s="104">
        <v>2.25929426240597E-3</v>
      </c>
      <c r="P33" s="104">
        <v>2.1269285224248199E-2</v>
      </c>
      <c r="Q33" s="104">
        <v>1.01126793064445E-4</v>
      </c>
      <c r="R33" s="104">
        <v>0.11004493961844899</v>
      </c>
      <c r="S33" s="104">
        <v>4.8766145587218902E-2</v>
      </c>
      <c r="T33" s="104">
        <v>6.68282336721613E-2</v>
      </c>
      <c r="U33" s="104">
        <v>7.5661153663664103E-3</v>
      </c>
      <c r="V33" s="104">
        <v>0.12316049462574601</v>
      </c>
      <c r="W33" s="104">
        <v>2.8697783439238098E-4</v>
      </c>
      <c r="X33" s="104">
        <v>2.2592942624050402E-3</v>
      </c>
      <c r="Y33" s="104">
        <v>2.1269285224239501E-2</v>
      </c>
      <c r="Z33" s="104">
        <v>1.01126793064445E-4</v>
      </c>
      <c r="AA33" s="104">
        <v>0.14707717873984799</v>
      </c>
      <c r="AB33" s="104">
        <v>0.75576022945989596</v>
      </c>
      <c r="AC33" s="104">
        <v>0.35515023004561402</v>
      </c>
      <c r="AD33" s="104">
        <v>0.18025107175889599</v>
      </c>
      <c r="AE33" s="104">
        <v>1.2911615312644</v>
      </c>
      <c r="AF33" s="104">
        <v>0.183213923574539</v>
      </c>
      <c r="AG33" s="104">
        <v>4.0016592077442804E-3</v>
      </c>
      <c r="AH33" s="104">
        <v>9.7709830002189503E-3</v>
      </c>
      <c r="AI33" s="104">
        <v>0.19698656578250201</v>
      </c>
      <c r="AJ33" s="104">
        <v>196.01118306529099</v>
      </c>
      <c r="AK33" s="104">
        <v>11.666267345922099</v>
      </c>
      <c r="AL33" s="104">
        <v>0.92310959799158099</v>
      </c>
      <c r="AM33" s="104">
        <v>208.600560009205</v>
      </c>
      <c r="AN33" s="104">
        <v>6.5331313634268201E-3</v>
      </c>
      <c r="AO33" s="104">
        <v>1.0415843480283101E-2</v>
      </c>
      <c r="AP33" s="104">
        <v>1.1728992016802799E-3</v>
      </c>
      <c r="AQ33" s="104">
        <v>1.8121874045390202E-2</v>
      </c>
      <c r="AR33" s="104">
        <v>4.1350800492290999E-4</v>
      </c>
      <c r="AS33" s="104">
        <v>0</v>
      </c>
      <c r="AT33" s="104">
        <v>1.0683939912527901E-5</v>
      </c>
      <c r="AU33" s="104">
        <v>4.24191944835438E-4</v>
      </c>
      <c r="AV33" s="104">
        <v>1.7400429935520399E-3</v>
      </c>
      <c r="AW33" s="104">
        <v>0.16199800056814201</v>
      </c>
      <c r="AX33" s="104">
        <v>0.164162235506529</v>
      </c>
      <c r="AY33" s="104">
        <v>3.8020534680831302E-4</v>
      </c>
      <c r="AZ33" s="104">
        <v>0</v>
      </c>
      <c r="BA33" s="104">
        <v>9.8234883759484998E-6</v>
      </c>
      <c r="BB33" s="104">
        <v>3.9002883518426203E-4</v>
      </c>
      <c r="BC33" s="104">
        <v>4.3501074838800998E-4</v>
      </c>
      <c r="BD33" s="104">
        <v>6.9427714529203904E-2</v>
      </c>
      <c r="BE33" s="104">
        <v>7.0252754112776095E-2</v>
      </c>
      <c r="BF33" s="104">
        <v>1.93968955406392E-3</v>
      </c>
      <c r="BG33" s="104">
        <v>1.15447172717E-4</v>
      </c>
      <c r="BH33" s="104">
        <v>9.1349177964197296E-6</v>
      </c>
      <c r="BI33" s="104">
        <v>2.0642716445773402E-3</v>
      </c>
      <c r="BJ33" s="104">
        <v>8.86193465779328E-3</v>
      </c>
      <c r="BK33" s="104">
        <v>3.5669210778267599E-4</v>
      </c>
      <c r="BL33" s="104">
        <v>8.5202931909778696E-4</v>
      </c>
      <c r="BM33" s="104">
        <v>1.0070656084673699E-2</v>
      </c>
      <c r="BN33" s="104">
        <v>22.018457173014799</v>
      </c>
    </row>
    <row r="34" spans="1:66">
      <c r="A34" s="104" t="s">
        <v>799</v>
      </c>
      <c r="B34" s="104">
        <v>2018</v>
      </c>
      <c r="C34" s="104" t="s">
        <v>816</v>
      </c>
      <c r="D34" s="104" t="s">
        <v>801</v>
      </c>
      <c r="E34" s="104" t="s">
        <v>801</v>
      </c>
      <c r="F34" s="104" t="s">
        <v>802</v>
      </c>
      <c r="G34" s="104">
        <v>24192.3062805997</v>
      </c>
      <c r="H34" s="104">
        <v>767341.35900925996</v>
      </c>
      <c r="I34" s="104">
        <v>279175.860342503</v>
      </c>
      <c r="J34" s="104">
        <v>0.106296226051666</v>
      </c>
      <c r="K34" s="104">
        <v>8.6734328192902797E-3</v>
      </c>
      <c r="L34" s="104">
        <v>0</v>
      </c>
      <c r="M34" s="104">
        <v>0.114969658870956</v>
      </c>
      <c r="N34" s="104">
        <v>0</v>
      </c>
      <c r="O34" s="104">
        <v>0</v>
      </c>
      <c r="P34" s="104">
        <v>0</v>
      </c>
      <c r="Q34" s="104">
        <v>0</v>
      </c>
      <c r="R34" s="104">
        <v>0.114969658870956</v>
      </c>
      <c r="S34" s="104">
        <v>0.121010161954111</v>
      </c>
      <c r="T34" s="104">
        <v>9.8740430318783896E-3</v>
      </c>
      <c r="U34" s="104">
        <v>0</v>
      </c>
      <c r="V34" s="104">
        <v>0.13088420498598999</v>
      </c>
      <c r="W34" s="104">
        <v>0</v>
      </c>
      <c r="X34" s="104">
        <v>0</v>
      </c>
      <c r="Y34" s="104">
        <v>0</v>
      </c>
      <c r="Z34" s="104">
        <v>0</v>
      </c>
      <c r="AA34" s="104">
        <v>0.13088420498598999</v>
      </c>
      <c r="AB34" s="104">
        <v>0.27774196543270502</v>
      </c>
      <c r="AC34" s="104">
        <v>0.13763939636844999</v>
      </c>
      <c r="AD34" s="104">
        <v>0</v>
      </c>
      <c r="AE34" s="104">
        <v>0.41538136180115498</v>
      </c>
      <c r="AF34" s="104">
        <v>6.9161396016928203</v>
      </c>
      <c r="AG34" s="104">
        <v>1.27568878484062</v>
      </c>
      <c r="AH34" s="104">
        <v>0.175656715077534</v>
      </c>
      <c r="AI34" s="104">
        <v>8.3674851016109795</v>
      </c>
      <c r="AJ34" s="104">
        <v>1022.6012675914</v>
      </c>
      <c r="AK34" s="104">
        <v>99.238240108183007</v>
      </c>
      <c r="AL34" s="104">
        <v>0</v>
      </c>
      <c r="AM34" s="104">
        <v>1121.8395076995901</v>
      </c>
      <c r="AN34" s="104">
        <v>4.9371843908599597E-3</v>
      </c>
      <c r="AO34" s="104">
        <v>4.02858490100658E-4</v>
      </c>
      <c r="AP34" s="104">
        <v>0</v>
      </c>
      <c r="AQ34" s="104">
        <v>5.3400428809606097E-3</v>
      </c>
      <c r="AR34" s="104">
        <v>4.6012460508731E-2</v>
      </c>
      <c r="AS34" s="104">
        <v>2.0313229228562601E-3</v>
      </c>
      <c r="AT34" s="104">
        <v>0</v>
      </c>
      <c r="AU34" s="104">
        <v>4.8043783431587203E-2</v>
      </c>
      <c r="AV34" s="104">
        <v>1.0150188712511899E-2</v>
      </c>
      <c r="AW34" s="104">
        <v>0.62998837942324404</v>
      </c>
      <c r="AX34" s="104">
        <v>0.68818235156734298</v>
      </c>
      <c r="AY34" s="104">
        <v>4.4021981834811999E-2</v>
      </c>
      <c r="AZ34" s="104">
        <v>1.94344879239065E-3</v>
      </c>
      <c r="BA34" s="104">
        <v>0</v>
      </c>
      <c r="BB34" s="104">
        <v>4.5965430627202701E-2</v>
      </c>
      <c r="BC34" s="104">
        <v>2.53754717812799E-3</v>
      </c>
      <c r="BD34" s="104">
        <v>0.26999501975281898</v>
      </c>
      <c r="BE34" s="104">
        <v>0.318497997558149</v>
      </c>
      <c r="BF34" s="104">
        <v>9.6610297238777492E-3</v>
      </c>
      <c r="BG34" s="104">
        <v>9.3755368569868602E-4</v>
      </c>
      <c r="BH34" s="104">
        <v>0</v>
      </c>
      <c r="BI34" s="104">
        <v>1.0598583409576401E-2</v>
      </c>
      <c r="BJ34" s="104">
        <v>0.16073867870425601</v>
      </c>
      <c r="BK34" s="104">
        <v>1.55988693711444E-2</v>
      </c>
      <c r="BL34" s="104">
        <v>0</v>
      </c>
      <c r="BM34" s="104">
        <v>0.176337548075401</v>
      </c>
      <c r="BN34" s="104">
        <v>99.981736594239393</v>
      </c>
    </row>
    <row r="35" spans="1:66">
      <c r="A35" s="104" t="s">
        <v>799</v>
      </c>
      <c r="B35" s="104">
        <v>2018</v>
      </c>
      <c r="C35" s="104" t="s">
        <v>817</v>
      </c>
      <c r="D35" s="104" t="s">
        <v>801</v>
      </c>
      <c r="E35" s="104" t="s">
        <v>801</v>
      </c>
      <c r="F35" s="104" t="s">
        <v>802</v>
      </c>
      <c r="G35" s="104">
        <v>1183.92280708201</v>
      </c>
      <c r="H35" s="104">
        <v>17711.260230035299</v>
      </c>
      <c r="I35" s="104">
        <v>5209.2603511608604</v>
      </c>
      <c r="J35" s="104">
        <v>1.49982087063819E-2</v>
      </c>
      <c r="K35" s="104">
        <v>6.9989028881557399E-4</v>
      </c>
      <c r="L35" s="104">
        <v>0</v>
      </c>
      <c r="M35" s="104">
        <v>1.5698098995197501E-2</v>
      </c>
      <c r="N35" s="104">
        <v>0</v>
      </c>
      <c r="O35" s="104">
        <v>0</v>
      </c>
      <c r="P35" s="104">
        <v>0</v>
      </c>
      <c r="Q35" s="104">
        <v>0</v>
      </c>
      <c r="R35" s="104">
        <v>1.5698098995197501E-2</v>
      </c>
      <c r="S35" s="104">
        <v>1.7074318929241002E-2</v>
      </c>
      <c r="T35" s="104">
        <v>7.9677181726580304E-4</v>
      </c>
      <c r="U35" s="104">
        <v>0</v>
      </c>
      <c r="V35" s="104">
        <v>1.78710907465068E-2</v>
      </c>
      <c r="W35" s="104">
        <v>0</v>
      </c>
      <c r="X35" s="104">
        <v>0</v>
      </c>
      <c r="Y35" s="104">
        <v>0</v>
      </c>
      <c r="Z35" s="104">
        <v>0</v>
      </c>
      <c r="AA35" s="104">
        <v>1.78710907465068E-2</v>
      </c>
      <c r="AB35" s="104">
        <v>3.8257515634564698E-2</v>
      </c>
      <c r="AC35" s="104">
        <v>4.9721413298028901E-3</v>
      </c>
      <c r="AD35" s="104">
        <v>0</v>
      </c>
      <c r="AE35" s="104">
        <v>4.3229656964367598E-2</v>
      </c>
      <c r="AF35" s="104">
        <v>0.19581705048574199</v>
      </c>
      <c r="AG35" s="104">
        <v>1.3176438656402299E-2</v>
      </c>
      <c r="AH35" s="104">
        <v>2.31834792649969E-3</v>
      </c>
      <c r="AI35" s="104">
        <v>0.21131183706864401</v>
      </c>
      <c r="AJ35" s="104">
        <v>21.249803182098201</v>
      </c>
      <c r="AK35" s="104">
        <v>0.86019839530960396</v>
      </c>
      <c r="AL35" s="104">
        <v>0</v>
      </c>
      <c r="AM35" s="104">
        <v>22.1100015774078</v>
      </c>
      <c r="AN35" s="104">
        <v>6.9662794876665401E-4</v>
      </c>
      <c r="AO35" s="104">
        <v>3.2508091186371497E-5</v>
      </c>
      <c r="AP35" s="104">
        <v>0</v>
      </c>
      <c r="AQ35" s="104">
        <v>7.2913603995302496E-4</v>
      </c>
      <c r="AR35" s="104">
        <v>9.0307781455112503E-3</v>
      </c>
      <c r="AS35" s="104">
        <v>2.32888631858205E-4</v>
      </c>
      <c r="AT35" s="104">
        <v>0</v>
      </c>
      <c r="AU35" s="104">
        <v>9.2636667773694607E-3</v>
      </c>
      <c r="AV35" s="104">
        <v>2.3427986978751799E-4</v>
      </c>
      <c r="AW35" s="104">
        <v>2.5446698523420999E-3</v>
      </c>
      <c r="AX35" s="104">
        <v>1.2042616499499E-2</v>
      </c>
      <c r="AY35" s="104">
        <v>8.6401106804639798E-3</v>
      </c>
      <c r="AZ35" s="104">
        <v>2.2281397273355401E-4</v>
      </c>
      <c r="BA35" s="104">
        <v>0</v>
      </c>
      <c r="BB35" s="104">
        <v>8.8629246531975407E-3</v>
      </c>
      <c r="BC35" s="104">
        <v>5.8569967446879702E-5</v>
      </c>
      <c r="BD35" s="104">
        <v>1.0905727938608999E-3</v>
      </c>
      <c r="BE35" s="104">
        <v>1.0012067414505299E-2</v>
      </c>
      <c r="BF35" s="104">
        <v>2.0075760384333E-4</v>
      </c>
      <c r="BG35" s="104">
        <v>8.1267279133068195E-6</v>
      </c>
      <c r="BH35" s="104">
        <v>0</v>
      </c>
      <c r="BI35" s="104">
        <v>2.08884331756637E-4</v>
      </c>
      <c r="BJ35" s="104">
        <v>3.3401731392931899E-3</v>
      </c>
      <c r="BK35" s="104">
        <v>1.35211208774712E-4</v>
      </c>
      <c r="BL35" s="104">
        <v>0</v>
      </c>
      <c r="BM35" s="104">
        <v>3.4753843480678998E-3</v>
      </c>
      <c r="BN35" s="104">
        <v>1.9705103436262299</v>
      </c>
    </row>
    <row r="36" spans="1:66">
      <c r="A36" s="104" t="s">
        <v>799</v>
      </c>
      <c r="B36" s="104">
        <v>2018</v>
      </c>
      <c r="C36" s="104" t="s">
        <v>818</v>
      </c>
      <c r="D36" s="104" t="s">
        <v>801</v>
      </c>
      <c r="E36" s="104" t="s">
        <v>801</v>
      </c>
      <c r="F36" s="104" t="s">
        <v>802</v>
      </c>
      <c r="G36" s="104">
        <v>2071.54633736908</v>
      </c>
      <c r="H36" s="104">
        <v>418108.50113186601</v>
      </c>
      <c r="I36" s="104">
        <v>30244.576525588502</v>
      </c>
      <c r="J36" s="104">
        <v>3.0226343829160299E-2</v>
      </c>
      <c r="K36" s="104">
        <v>1.92532486007721E-4</v>
      </c>
      <c r="L36" s="104">
        <v>0</v>
      </c>
      <c r="M36" s="104">
        <v>3.0418876315168E-2</v>
      </c>
      <c r="N36" s="104">
        <v>0</v>
      </c>
      <c r="O36" s="104">
        <v>0</v>
      </c>
      <c r="P36" s="104">
        <v>0</v>
      </c>
      <c r="Q36" s="104">
        <v>0</v>
      </c>
      <c r="R36" s="104">
        <v>3.0418876315168E-2</v>
      </c>
      <c r="S36" s="104">
        <v>3.44103915812543E-2</v>
      </c>
      <c r="T36" s="104">
        <v>2.1918357949883999E-4</v>
      </c>
      <c r="U36" s="104">
        <v>0</v>
      </c>
      <c r="V36" s="104">
        <v>3.4629575160753101E-2</v>
      </c>
      <c r="W36" s="104">
        <v>0</v>
      </c>
      <c r="X36" s="104">
        <v>0</v>
      </c>
      <c r="Y36" s="104">
        <v>0</v>
      </c>
      <c r="Z36" s="104">
        <v>0</v>
      </c>
      <c r="AA36" s="104">
        <v>3.4629575160753101E-2</v>
      </c>
      <c r="AB36" s="104">
        <v>0.11277144475579499</v>
      </c>
      <c r="AC36" s="104">
        <v>4.5200739730212498E-3</v>
      </c>
      <c r="AD36" s="104">
        <v>0</v>
      </c>
      <c r="AE36" s="104">
        <v>0.117291518728817</v>
      </c>
      <c r="AF36" s="104">
        <v>0.89016008274148395</v>
      </c>
      <c r="AG36" s="104">
        <v>1.18463648866017E-2</v>
      </c>
      <c r="AH36" s="104">
        <v>3.1083532102368801E-2</v>
      </c>
      <c r="AI36" s="104">
        <v>0.93308997973045504</v>
      </c>
      <c r="AJ36" s="104">
        <v>442.97926138266502</v>
      </c>
      <c r="AK36" s="104">
        <v>1.5011986960886901</v>
      </c>
      <c r="AL36" s="104">
        <v>0</v>
      </c>
      <c r="AM36" s="104">
        <v>444.48046007875399</v>
      </c>
      <c r="AN36" s="104">
        <v>1.4039353840611501E-3</v>
      </c>
      <c r="AO36" s="104">
        <v>8.9426353122711292E-6</v>
      </c>
      <c r="AP36" s="104">
        <v>0</v>
      </c>
      <c r="AQ36" s="104">
        <v>1.41287801937342E-3</v>
      </c>
      <c r="AR36" s="104">
        <v>2.2128227843881701E-2</v>
      </c>
      <c r="AS36" s="104">
        <v>3.72337947441706E-5</v>
      </c>
      <c r="AT36" s="104">
        <v>0</v>
      </c>
      <c r="AU36" s="104">
        <v>2.2165461638625799E-2</v>
      </c>
      <c r="AV36" s="104">
        <v>5.5306287598955797E-3</v>
      </c>
      <c r="AW36" s="104">
        <v>6.0071846047065801E-2</v>
      </c>
      <c r="AX36" s="104">
        <v>8.7767936445587294E-2</v>
      </c>
      <c r="AY36" s="104">
        <v>2.1170970502546699E-2</v>
      </c>
      <c r="AZ36" s="104">
        <v>3.5623077265298097E-5</v>
      </c>
      <c r="BA36" s="104">
        <v>0</v>
      </c>
      <c r="BB36" s="104">
        <v>2.1206593579812E-2</v>
      </c>
      <c r="BC36" s="104">
        <v>1.3826571899738899E-3</v>
      </c>
      <c r="BD36" s="104">
        <v>2.5745076877313901E-2</v>
      </c>
      <c r="BE36" s="104">
        <v>4.8334327647099898E-2</v>
      </c>
      <c r="BF36" s="104">
        <v>4.1850484122315E-3</v>
      </c>
      <c r="BG36" s="104">
        <v>1.41825809178972E-5</v>
      </c>
      <c r="BH36" s="104">
        <v>0</v>
      </c>
      <c r="BI36" s="104">
        <v>4.19923099314939E-3</v>
      </c>
      <c r="BJ36" s="104">
        <v>6.9630171039928301E-2</v>
      </c>
      <c r="BK36" s="104">
        <v>2.3596752960242101E-4</v>
      </c>
      <c r="BL36" s="104">
        <v>0</v>
      </c>
      <c r="BM36" s="104">
        <v>6.9866138569530695E-2</v>
      </c>
      <c r="BN36" s="104">
        <v>39.613445573874799</v>
      </c>
    </row>
    <row r="37" spans="1:66">
      <c r="A37" s="104" t="s">
        <v>799</v>
      </c>
      <c r="B37" s="104">
        <v>2018</v>
      </c>
      <c r="C37" s="104" t="s">
        <v>819</v>
      </c>
      <c r="D37" s="104" t="s">
        <v>801</v>
      </c>
      <c r="E37" s="104" t="s">
        <v>801</v>
      </c>
      <c r="F37" s="104" t="s">
        <v>802</v>
      </c>
      <c r="G37" s="104">
        <v>1084.0073025817101</v>
      </c>
      <c r="H37" s="104">
        <v>57979.5022509509</v>
      </c>
      <c r="I37" s="104">
        <v>15826.506617692999</v>
      </c>
      <c r="J37" s="104">
        <v>7.6355155631156199E-3</v>
      </c>
      <c r="K37" s="104">
        <v>1.18657328489817E-4</v>
      </c>
      <c r="L37" s="104">
        <v>0</v>
      </c>
      <c r="M37" s="104">
        <v>7.7541728916054398E-3</v>
      </c>
      <c r="N37" s="104">
        <v>0</v>
      </c>
      <c r="O37" s="104">
        <v>0</v>
      </c>
      <c r="P37" s="104">
        <v>0</v>
      </c>
      <c r="Q37" s="104">
        <v>0</v>
      </c>
      <c r="R37" s="104">
        <v>7.7541728916054398E-3</v>
      </c>
      <c r="S37" s="104">
        <v>8.6924532433226408E-3</v>
      </c>
      <c r="T37" s="104">
        <v>1.3508233613689899E-4</v>
      </c>
      <c r="U37" s="104">
        <v>0</v>
      </c>
      <c r="V37" s="104">
        <v>8.8275355794595403E-3</v>
      </c>
      <c r="W37" s="104">
        <v>0</v>
      </c>
      <c r="X37" s="104">
        <v>0</v>
      </c>
      <c r="Y37" s="104">
        <v>0</v>
      </c>
      <c r="Z37" s="104">
        <v>0</v>
      </c>
      <c r="AA37" s="104">
        <v>8.8275355794595403E-3</v>
      </c>
      <c r="AB37" s="104">
        <v>2.77851736276267E-2</v>
      </c>
      <c r="AC37" s="104">
        <v>2.4857370577503501E-3</v>
      </c>
      <c r="AD37" s="104">
        <v>0</v>
      </c>
      <c r="AE37" s="104">
        <v>3.0270910685377E-2</v>
      </c>
      <c r="AF37" s="104">
        <v>0.156620223442135</v>
      </c>
      <c r="AG37" s="104">
        <v>7.0990778075612796E-3</v>
      </c>
      <c r="AH37" s="104">
        <v>1.4937767952752101E-2</v>
      </c>
      <c r="AI37" s="104">
        <v>0.178657069202448</v>
      </c>
      <c r="AJ37" s="104">
        <v>64.464016721366804</v>
      </c>
      <c r="AK37" s="104">
        <v>0.79354518383580697</v>
      </c>
      <c r="AL37" s="104">
        <v>0</v>
      </c>
      <c r="AM37" s="104">
        <v>65.257561905202607</v>
      </c>
      <c r="AN37" s="104">
        <v>3.5464992177670901E-4</v>
      </c>
      <c r="AO37" s="104">
        <v>5.5113255836225102E-6</v>
      </c>
      <c r="AP37" s="104">
        <v>0</v>
      </c>
      <c r="AQ37" s="104">
        <v>3.6016124736033101E-4</v>
      </c>
      <c r="AR37" s="104">
        <v>5.7008048860225603E-3</v>
      </c>
      <c r="AS37" s="104">
        <v>2.7422191413870701E-5</v>
      </c>
      <c r="AT37" s="104">
        <v>0</v>
      </c>
      <c r="AU37" s="104">
        <v>5.7282270774364303E-3</v>
      </c>
      <c r="AV37" s="104">
        <v>7.6693753359587005E-4</v>
      </c>
      <c r="AW37" s="104">
        <v>8.3302198440738107E-3</v>
      </c>
      <c r="AX37" s="104">
        <v>1.4825384455106101E-2</v>
      </c>
      <c r="AY37" s="104">
        <v>5.4541905901483497E-3</v>
      </c>
      <c r="AZ37" s="104">
        <v>2.6235919551902399E-5</v>
      </c>
      <c r="BA37" s="104">
        <v>0</v>
      </c>
      <c r="BB37" s="104">
        <v>5.4804265097002499E-3</v>
      </c>
      <c r="BC37" s="104">
        <v>1.91734383398967E-4</v>
      </c>
      <c r="BD37" s="104">
        <v>3.5700942188887702E-3</v>
      </c>
      <c r="BE37" s="104">
        <v>9.242255111988E-3</v>
      </c>
      <c r="BF37" s="104">
        <v>6.0902406578525799E-4</v>
      </c>
      <c r="BG37" s="104">
        <v>7.4970214210031603E-6</v>
      </c>
      <c r="BH37" s="104">
        <v>0</v>
      </c>
      <c r="BI37" s="104">
        <v>6.1652108720626096E-4</v>
      </c>
      <c r="BJ37" s="104">
        <v>1.013284571431E-2</v>
      </c>
      <c r="BK37" s="104">
        <v>1.24734252131652E-4</v>
      </c>
      <c r="BL37" s="104">
        <v>0</v>
      </c>
      <c r="BM37" s="104">
        <v>1.02575799664417E-2</v>
      </c>
      <c r="BN37" s="104">
        <v>5.8159516761602603</v>
      </c>
    </row>
    <row r="38" spans="1:66">
      <c r="A38" s="104" t="s">
        <v>799</v>
      </c>
      <c r="B38" s="104">
        <v>2018</v>
      </c>
      <c r="C38" s="104" t="s">
        <v>820</v>
      </c>
      <c r="D38" s="104" t="s">
        <v>801</v>
      </c>
      <c r="E38" s="104" t="s">
        <v>801</v>
      </c>
      <c r="F38" s="104" t="s">
        <v>802</v>
      </c>
      <c r="G38" s="104">
        <v>10263.163770811199</v>
      </c>
      <c r="H38" s="104">
        <v>681527.25126445398</v>
      </c>
      <c r="I38" s="104">
        <v>46399.364376947502</v>
      </c>
      <c r="J38" s="104">
        <v>0.38699880630294198</v>
      </c>
      <c r="K38" s="104">
        <v>2.8871358564307699E-3</v>
      </c>
      <c r="L38" s="104">
        <v>0</v>
      </c>
      <c r="M38" s="104">
        <v>0.389885942159373</v>
      </c>
      <c r="N38" s="104">
        <v>0</v>
      </c>
      <c r="O38" s="104">
        <v>0</v>
      </c>
      <c r="P38" s="104">
        <v>0</v>
      </c>
      <c r="Q38" s="104">
        <v>0</v>
      </c>
      <c r="R38" s="104">
        <v>0.389885942159373</v>
      </c>
      <c r="S38" s="104">
        <v>0.44056868212804201</v>
      </c>
      <c r="T38" s="104">
        <v>3.28678440004441E-3</v>
      </c>
      <c r="U38" s="104">
        <v>0</v>
      </c>
      <c r="V38" s="104">
        <v>0.443855466528086</v>
      </c>
      <c r="W38" s="104">
        <v>0</v>
      </c>
      <c r="X38" s="104">
        <v>0</v>
      </c>
      <c r="Y38" s="104">
        <v>0</v>
      </c>
      <c r="Z38" s="104">
        <v>0</v>
      </c>
      <c r="AA38" s="104">
        <v>0.443855466528086</v>
      </c>
      <c r="AB38" s="104">
        <v>0.84065132192506697</v>
      </c>
      <c r="AC38" s="104">
        <v>2.8174277262629902E-2</v>
      </c>
      <c r="AD38" s="104">
        <v>0</v>
      </c>
      <c r="AE38" s="104">
        <v>0.86882559918769597</v>
      </c>
      <c r="AF38" s="104">
        <v>4.4333344818377096</v>
      </c>
      <c r="AG38" s="104">
        <v>8.8410020700660494E-2</v>
      </c>
      <c r="AH38" s="104">
        <v>5.1863522439129603E-2</v>
      </c>
      <c r="AI38" s="104">
        <v>4.5736080249775002</v>
      </c>
      <c r="AJ38" s="104">
        <v>886.391998842107</v>
      </c>
      <c r="AK38" s="104">
        <v>7.6352459602485601</v>
      </c>
      <c r="AL38" s="104">
        <v>0</v>
      </c>
      <c r="AM38" s="104">
        <v>894.02724480235599</v>
      </c>
      <c r="AN38" s="104">
        <v>1.79750922185292E-2</v>
      </c>
      <c r="AO38" s="104">
        <v>1.34099982794626E-4</v>
      </c>
      <c r="AP38" s="104">
        <v>0</v>
      </c>
      <c r="AQ38" s="104">
        <v>1.8109192201323801E-2</v>
      </c>
      <c r="AR38" s="104">
        <v>0.14897091613275101</v>
      </c>
      <c r="AS38" s="104">
        <v>8.7523588256618401E-4</v>
      </c>
      <c r="AT38" s="104">
        <v>0</v>
      </c>
      <c r="AU38" s="104">
        <v>0.14984615201531701</v>
      </c>
      <c r="AV38" s="104">
        <v>9.0150623732641894E-3</v>
      </c>
      <c r="AW38" s="104">
        <v>9.7918602477604602E-2</v>
      </c>
      <c r="AX38" s="104">
        <v>0.25677981686618601</v>
      </c>
      <c r="AY38" s="104">
        <v>0.142526500243708</v>
      </c>
      <c r="AZ38" s="104">
        <v>8.3737356571472895E-4</v>
      </c>
      <c r="BA38" s="104">
        <v>0</v>
      </c>
      <c r="BB38" s="104">
        <v>0.143363873809423</v>
      </c>
      <c r="BC38" s="104">
        <v>2.25376559331604E-3</v>
      </c>
      <c r="BD38" s="104">
        <v>4.1965115347544803E-2</v>
      </c>
      <c r="BE38" s="104">
        <v>0.18758275475028399</v>
      </c>
      <c r="BF38" s="104">
        <v>8.3741920914991892E-3</v>
      </c>
      <c r="BG38" s="104">
        <v>7.2134017929412794E-5</v>
      </c>
      <c r="BH38" s="104">
        <v>0</v>
      </c>
      <c r="BI38" s="104">
        <v>8.4463261094286004E-3</v>
      </c>
      <c r="BJ38" s="104">
        <v>0.13932847848261601</v>
      </c>
      <c r="BK38" s="104">
        <v>1.2001543378907099E-3</v>
      </c>
      <c r="BL38" s="104">
        <v>0</v>
      </c>
      <c r="BM38" s="104">
        <v>0.14052863282050601</v>
      </c>
      <c r="BN38" s="104">
        <v>79.678417353294705</v>
      </c>
    </row>
    <row r="39" spans="1:66">
      <c r="A39" s="104" t="s">
        <v>799</v>
      </c>
      <c r="B39" s="104">
        <v>2018</v>
      </c>
      <c r="C39" s="104" t="s">
        <v>821</v>
      </c>
      <c r="D39" s="104" t="s">
        <v>801</v>
      </c>
      <c r="E39" s="104" t="s">
        <v>801</v>
      </c>
      <c r="F39" s="104" t="s">
        <v>802</v>
      </c>
      <c r="G39" s="104">
        <v>35887.485127630403</v>
      </c>
      <c r="H39" s="104">
        <v>1782517.5454883799</v>
      </c>
      <c r="I39" s="104">
        <v>162245.92495980399</v>
      </c>
      <c r="J39" s="104">
        <v>0.90818140754403798</v>
      </c>
      <c r="K39" s="104">
        <v>5.7266705604823E-3</v>
      </c>
      <c r="L39" s="104">
        <v>0</v>
      </c>
      <c r="M39" s="104">
        <v>0.91390807810452002</v>
      </c>
      <c r="N39" s="104">
        <v>0</v>
      </c>
      <c r="O39" s="104">
        <v>0</v>
      </c>
      <c r="P39" s="104">
        <v>0</v>
      </c>
      <c r="Q39" s="104">
        <v>0</v>
      </c>
      <c r="R39" s="104">
        <v>0.91390807810452002</v>
      </c>
      <c r="S39" s="104">
        <v>1.03389540054977</v>
      </c>
      <c r="T39" s="104">
        <v>6.5193785115661203E-3</v>
      </c>
      <c r="U39" s="104">
        <v>0</v>
      </c>
      <c r="V39" s="104">
        <v>1.0404147790613401</v>
      </c>
      <c r="W39" s="104">
        <v>0</v>
      </c>
      <c r="X39" s="104">
        <v>0</v>
      </c>
      <c r="Y39" s="104">
        <v>0</v>
      </c>
      <c r="Z39" s="104">
        <v>0</v>
      </c>
      <c r="AA39" s="104">
        <v>1.0404147790613401</v>
      </c>
      <c r="AB39" s="104">
        <v>2.1682180456392199</v>
      </c>
      <c r="AC39" s="104">
        <v>8.8227377671900101E-2</v>
      </c>
      <c r="AD39" s="104">
        <v>0</v>
      </c>
      <c r="AE39" s="104">
        <v>2.2564454233111202</v>
      </c>
      <c r="AF39" s="104">
        <v>9.4021425553067104</v>
      </c>
      <c r="AG39" s="104">
        <v>0.313687832283844</v>
      </c>
      <c r="AH39" s="104">
        <v>0.215733099270875</v>
      </c>
      <c r="AI39" s="104">
        <v>9.93156348686143</v>
      </c>
      <c r="AJ39" s="104">
        <v>2308.97475377213</v>
      </c>
      <c r="AK39" s="104">
        <v>27.1270932107379</v>
      </c>
      <c r="AL39" s="104">
        <v>0</v>
      </c>
      <c r="AM39" s="104">
        <v>2336.10184698287</v>
      </c>
      <c r="AN39" s="104">
        <v>4.2182674173363702E-2</v>
      </c>
      <c r="AO39" s="104">
        <v>2.6598901534912302E-4</v>
      </c>
      <c r="AP39" s="104">
        <v>0</v>
      </c>
      <c r="AQ39" s="104">
        <v>4.24486631887128E-2</v>
      </c>
      <c r="AR39" s="104">
        <v>0.34662407868567302</v>
      </c>
      <c r="AS39" s="104">
        <v>1.7070844287918E-3</v>
      </c>
      <c r="AT39" s="104">
        <v>0</v>
      </c>
      <c r="AU39" s="104">
        <v>0.34833116311446499</v>
      </c>
      <c r="AV39" s="104">
        <v>2.3578671027756199E-2</v>
      </c>
      <c r="AW39" s="104">
        <v>0.25610366514647898</v>
      </c>
      <c r="AX39" s="104">
        <v>0.62801349928870098</v>
      </c>
      <c r="AY39" s="104">
        <v>0.33162927447693702</v>
      </c>
      <c r="AZ39" s="104">
        <v>1.6332367120533301E-3</v>
      </c>
      <c r="BA39" s="104">
        <v>0</v>
      </c>
      <c r="BB39" s="104">
        <v>0.33326251118898997</v>
      </c>
      <c r="BC39" s="104">
        <v>5.8946677569390602E-3</v>
      </c>
      <c r="BD39" s="104">
        <v>0.109758713634205</v>
      </c>
      <c r="BE39" s="104">
        <v>0.44891589258013498</v>
      </c>
      <c r="BF39" s="104">
        <v>2.1814048578696801E-2</v>
      </c>
      <c r="BG39" s="104">
        <v>2.5628332580559301E-4</v>
      </c>
      <c r="BH39" s="104">
        <v>0</v>
      </c>
      <c r="BI39" s="104">
        <v>2.2070331904502399E-2</v>
      </c>
      <c r="BJ39" s="104">
        <v>0.36293867692633602</v>
      </c>
      <c r="BK39" s="104">
        <v>4.2640012857127303E-3</v>
      </c>
      <c r="BL39" s="104">
        <v>0</v>
      </c>
      <c r="BM39" s="104">
        <v>0.36720267821204899</v>
      </c>
      <c r="BN39" s="104">
        <v>208.200476021123</v>
      </c>
    </row>
    <row r="40" spans="1:66">
      <c r="A40" s="104" t="s">
        <v>799</v>
      </c>
      <c r="B40" s="104">
        <v>2018</v>
      </c>
      <c r="C40" s="104" t="s">
        <v>822</v>
      </c>
      <c r="D40" s="104" t="s">
        <v>801</v>
      </c>
      <c r="E40" s="104" t="s">
        <v>801</v>
      </c>
      <c r="F40" s="104" t="s">
        <v>802</v>
      </c>
      <c r="G40" s="104">
        <v>43163.995083836598</v>
      </c>
      <c r="H40" s="104">
        <v>5689406.9553541504</v>
      </c>
      <c r="I40" s="104">
        <v>498106.518807307</v>
      </c>
      <c r="J40" s="104">
        <v>1.8669711635735</v>
      </c>
      <c r="K40" s="104">
        <v>8.9155629281885296E-3</v>
      </c>
      <c r="L40" s="104">
        <v>0</v>
      </c>
      <c r="M40" s="104">
        <v>1.8758867265016901</v>
      </c>
      <c r="N40" s="104">
        <v>0</v>
      </c>
      <c r="O40" s="104">
        <v>0</v>
      </c>
      <c r="P40" s="104">
        <v>0</v>
      </c>
      <c r="Q40" s="104">
        <v>0</v>
      </c>
      <c r="R40" s="104">
        <v>1.8758867265016901</v>
      </c>
      <c r="S40" s="104">
        <v>2.1254045534775101</v>
      </c>
      <c r="T40" s="104">
        <v>1.01496897296031E-2</v>
      </c>
      <c r="U40" s="104">
        <v>0</v>
      </c>
      <c r="V40" s="104">
        <v>2.1355542432071202</v>
      </c>
      <c r="W40" s="104">
        <v>0</v>
      </c>
      <c r="X40" s="104">
        <v>0</v>
      </c>
      <c r="Y40" s="104">
        <v>0</v>
      </c>
      <c r="Z40" s="104">
        <v>0</v>
      </c>
      <c r="AA40" s="104">
        <v>2.1355542432071202</v>
      </c>
      <c r="AB40" s="104">
        <v>5.1546264294877897</v>
      </c>
      <c r="AC40" s="104">
        <v>0.105862339425845</v>
      </c>
      <c r="AD40" s="104">
        <v>0</v>
      </c>
      <c r="AE40" s="104">
        <v>5.2604887689136302</v>
      </c>
      <c r="AF40" s="104">
        <v>29.0509687554812</v>
      </c>
      <c r="AG40" s="104">
        <v>0.35392013600137701</v>
      </c>
      <c r="AH40" s="104">
        <v>0.52142337216675405</v>
      </c>
      <c r="AI40" s="104">
        <v>29.9263122636494</v>
      </c>
      <c r="AJ40" s="104">
        <v>6620.2654315772097</v>
      </c>
      <c r="AK40" s="104">
        <v>32.106123688819601</v>
      </c>
      <c r="AL40" s="104">
        <v>0</v>
      </c>
      <c r="AM40" s="104">
        <v>6652.3715552660296</v>
      </c>
      <c r="AN40" s="104">
        <v>8.6715975057294101E-2</v>
      </c>
      <c r="AO40" s="104">
        <v>4.1410480653741101E-4</v>
      </c>
      <c r="AP40" s="104">
        <v>0</v>
      </c>
      <c r="AQ40" s="104">
        <v>8.7130079863831505E-2</v>
      </c>
      <c r="AR40" s="104">
        <v>0.91874264261044603</v>
      </c>
      <c r="AS40" s="104">
        <v>2.61204688593709E-3</v>
      </c>
      <c r="AT40" s="104">
        <v>0</v>
      </c>
      <c r="AU40" s="104">
        <v>0.92135468949638299</v>
      </c>
      <c r="AV40" s="104">
        <v>7.5257971672065202E-2</v>
      </c>
      <c r="AW40" s="104">
        <v>0.81742700231141496</v>
      </c>
      <c r="AX40" s="104">
        <v>1.8140396634798599</v>
      </c>
      <c r="AY40" s="104">
        <v>0.87899824257800196</v>
      </c>
      <c r="AZ40" s="104">
        <v>2.4990508938895102E-3</v>
      </c>
      <c r="BA40" s="104">
        <v>0</v>
      </c>
      <c r="BB40" s="104">
        <v>0.88149729347189199</v>
      </c>
      <c r="BC40" s="104">
        <v>1.88144929180163E-2</v>
      </c>
      <c r="BD40" s="104">
        <v>0.35032585813346301</v>
      </c>
      <c r="BE40" s="104">
        <v>1.25063764452337</v>
      </c>
      <c r="BF40" s="104">
        <v>6.2544985168141901E-2</v>
      </c>
      <c r="BG40" s="104">
        <v>3.0332273693221801E-4</v>
      </c>
      <c r="BH40" s="104">
        <v>0</v>
      </c>
      <c r="BI40" s="104">
        <v>6.2848307905074202E-2</v>
      </c>
      <c r="BJ40" s="104">
        <v>1.04061353321964</v>
      </c>
      <c r="BK40" s="104">
        <v>5.04663553978531E-3</v>
      </c>
      <c r="BL40" s="104">
        <v>0</v>
      </c>
      <c r="BM40" s="104">
        <v>1.04566016875943</v>
      </c>
      <c r="BN40" s="104">
        <v>592.87951262251704</v>
      </c>
    </row>
    <row r="41" spans="1:66">
      <c r="A41" s="104" t="s">
        <v>799</v>
      </c>
      <c r="B41" s="104">
        <v>2018</v>
      </c>
      <c r="C41" s="104" t="s">
        <v>823</v>
      </c>
      <c r="D41" s="104" t="s">
        <v>801</v>
      </c>
      <c r="E41" s="104" t="s">
        <v>801</v>
      </c>
      <c r="F41" s="104" t="s">
        <v>802</v>
      </c>
      <c r="G41" s="104">
        <v>150306.227456158</v>
      </c>
      <c r="H41" s="104">
        <v>7361685.1165410597</v>
      </c>
      <c r="I41" s="104">
        <v>1734513.0256787101</v>
      </c>
      <c r="J41" s="104">
        <v>2.38366520837645</v>
      </c>
      <c r="K41" s="104">
        <v>2.3704827851503501E-2</v>
      </c>
      <c r="L41" s="104">
        <v>0</v>
      </c>
      <c r="M41" s="104">
        <v>2.40737003622796</v>
      </c>
      <c r="N41" s="104">
        <v>0</v>
      </c>
      <c r="O41" s="104">
        <v>0</v>
      </c>
      <c r="P41" s="104">
        <v>0</v>
      </c>
      <c r="Q41" s="104">
        <v>0</v>
      </c>
      <c r="R41" s="104">
        <v>2.40737003622796</v>
      </c>
      <c r="S41" s="104">
        <v>2.7136213920691201</v>
      </c>
      <c r="T41" s="104">
        <v>2.69861420668925E-2</v>
      </c>
      <c r="U41" s="104">
        <v>0</v>
      </c>
      <c r="V41" s="104">
        <v>2.7406075341360099</v>
      </c>
      <c r="W41" s="104">
        <v>0</v>
      </c>
      <c r="X41" s="104">
        <v>0</v>
      </c>
      <c r="Y41" s="104">
        <v>0</v>
      </c>
      <c r="Z41" s="104">
        <v>0</v>
      </c>
      <c r="AA41" s="104">
        <v>2.7406075341360099</v>
      </c>
      <c r="AB41" s="104">
        <v>7.1468596990703901</v>
      </c>
      <c r="AC41" s="104">
        <v>0.369096693821723</v>
      </c>
      <c r="AD41" s="104">
        <v>0</v>
      </c>
      <c r="AE41" s="104">
        <v>7.5159563928921198</v>
      </c>
      <c r="AF41" s="104">
        <v>33.834284247408</v>
      </c>
      <c r="AG41" s="104">
        <v>1.29897348588915</v>
      </c>
      <c r="AH41" s="104">
        <v>1.8775530383613499</v>
      </c>
      <c r="AI41" s="104">
        <v>37.010810771658498</v>
      </c>
      <c r="AJ41" s="104">
        <v>8787.4405402621105</v>
      </c>
      <c r="AK41" s="104">
        <v>113.353070243643</v>
      </c>
      <c r="AL41" s="104">
        <v>0</v>
      </c>
      <c r="AM41" s="104">
        <v>8900.7936105057506</v>
      </c>
      <c r="AN41" s="104">
        <v>0.110715075191023</v>
      </c>
      <c r="AO41" s="104">
        <v>1.10102785774896E-3</v>
      </c>
      <c r="AP41" s="104">
        <v>0</v>
      </c>
      <c r="AQ41" s="104">
        <v>0.111816103048772</v>
      </c>
      <c r="AR41" s="104">
        <v>1.21915774452375</v>
      </c>
      <c r="AS41" s="104">
        <v>7.0252733647044197E-3</v>
      </c>
      <c r="AT41" s="104">
        <v>0</v>
      </c>
      <c r="AU41" s="104">
        <v>1.2261830178884501</v>
      </c>
      <c r="AV41" s="104">
        <v>9.7378425257123105E-2</v>
      </c>
      <c r="AW41" s="104">
        <v>1.0576919956677799</v>
      </c>
      <c r="AX41" s="104">
        <v>2.3812534388133599</v>
      </c>
      <c r="AY41" s="104">
        <v>1.16641752016306</v>
      </c>
      <c r="AZ41" s="104">
        <v>6.7213631487262702E-3</v>
      </c>
      <c r="BA41" s="104">
        <v>0</v>
      </c>
      <c r="BB41" s="104">
        <v>1.1731388833117899</v>
      </c>
      <c r="BC41" s="104">
        <v>2.43446063142807E-2</v>
      </c>
      <c r="BD41" s="104">
        <v>0.453296569571908</v>
      </c>
      <c r="BE41" s="104">
        <v>1.65078005919798</v>
      </c>
      <c r="BF41" s="104">
        <v>8.3019381010782795E-2</v>
      </c>
      <c r="BG41" s="104">
        <v>1.07090360204228E-3</v>
      </c>
      <c r="BH41" s="104">
        <v>0</v>
      </c>
      <c r="BI41" s="104">
        <v>8.4090284612825097E-2</v>
      </c>
      <c r="BJ41" s="104">
        <v>1.3812632806145899</v>
      </c>
      <c r="BK41" s="104">
        <v>1.7817524107856E-2</v>
      </c>
      <c r="BL41" s="104">
        <v>0</v>
      </c>
      <c r="BM41" s="104">
        <v>1.3990808047224501</v>
      </c>
      <c r="BN41" s="104">
        <v>793.26569989508596</v>
      </c>
    </row>
    <row r="42" spans="1:66">
      <c r="A42" s="104" t="s">
        <v>799</v>
      </c>
      <c r="B42" s="104">
        <v>2018</v>
      </c>
      <c r="C42" s="104" t="s">
        <v>824</v>
      </c>
      <c r="D42" s="104" t="s">
        <v>801</v>
      </c>
      <c r="E42" s="104" t="s">
        <v>801</v>
      </c>
      <c r="F42" s="104" t="s">
        <v>802</v>
      </c>
      <c r="G42" s="104">
        <v>1184.9462494173299</v>
      </c>
      <c r="H42" s="104">
        <v>239888.75466570599</v>
      </c>
      <c r="I42" s="104">
        <v>17300.215241493101</v>
      </c>
      <c r="J42" s="104">
        <v>1.71644558101786E-2</v>
      </c>
      <c r="K42" s="104">
        <v>1.0689314847274301E-4</v>
      </c>
      <c r="L42" s="104">
        <v>0</v>
      </c>
      <c r="M42" s="104">
        <v>1.72713489586513E-2</v>
      </c>
      <c r="N42" s="104">
        <v>0</v>
      </c>
      <c r="O42" s="104">
        <v>0</v>
      </c>
      <c r="P42" s="104">
        <v>0</v>
      </c>
      <c r="Q42" s="104">
        <v>0</v>
      </c>
      <c r="R42" s="104">
        <v>1.72713489586513E-2</v>
      </c>
      <c r="S42" s="104">
        <v>1.9540426359392401E-2</v>
      </c>
      <c r="T42" s="104">
        <v>1.21689712692004E-4</v>
      </c>
      <c r="U42" s="104">
        <v>0</v>
      </c>
      <c r="V42" s="104">
        <v>1.9662116072084401E-2</v>
      </c>
      <c r="W42" s="104">
        <v>0</v>
      </c>
      <c r="X42" s="104">
        <v>0</v>
      </c>
      <c r="Y42" s="104">
        <v>0</v>
      </c>
      <c r="Z42" s="104">
        <v>0</v>
      </c>
      <c r="AA42" s="104">
        <v>1.9662116072084401E-2</v>
      </c>
      <c r="AB42" s="104">
        <v>6.5702776421973599E-2</v>
      </c>
      <c r="AC42" s="104">
        <v>2.6040879136243599E-3</v>
      </c>
      <c r="AD42" s="104">
        <v>0</v>
      </c>
      <c r="AE42" s="104">
        <v>6.8306864335598003E-2</v>
      </c>
      <c r="AF42" s="104">
        <v>0.49742887377273298</v>
      </c>
      <c r="AG42" s="104">
        <v>6.6910617577250701E-3</v>
      </c>
      <c r="AH42" s="104">
        <v>1.8003591365584701E-2</v>
      </c>
      <c r="AI42" s="104">
        <v>0.52212352689604302</v>
      </c>
      <c r="AJ42" s="104">
        <v>254.18430264639201</v>
      </c>
      <c r="AK42" s="104">
        <v>0.85880655514848903</v>
      </c>
      <c r="AL42" s="104">
        <v>0</v>
      </c>
      <c r="AM42" s="104">
        <v>255.043109201541</v>
      </c>
      <c r="AN42" s="104">
        <v>7.9724451611695897E-4</v>
      </c>
      <c r="AO42" s="104">
        <v>4.9649098912786197E-6</v>
      </c>
      <c r="AP42" s="104">
        <v>0</v>
      </c>
      <c r="AQ42" s="104">
        <v>8.0220942600823803E-4</v>
      </c>
      <c r="AR42" s="104">
        <v>1.28516523953202E-2</v>
      </c>
      <c r="AS42" s="104">
        <v>2.0161592279594902E-5</v>
      </c>
      <c r="AT42" s="104">
        <v>0</v>
      </c>
      <c r="AU42" s="104">
        <v>1.28718139875998E-2</v>
      </c>
      <c r="AV42" s="104">
        <v>3.1731850515788699E-3</v>
      </c>
      <c r="AW42" s="104">
        <v>3.4466078301899197E-2</v>
      </c>
      <c r="AX42" s="104">
        <v>5.0511077341077897E-2</v>
      </c>
      <c r="AY42" s="104">
        <v>1.22956956015588E-2</v>
      </c>
      <c r="AZ42" s="104">
        <v>1.92894107222281E-5</v>
      </c>
      <c r="BA42" s="104">
        <v>0</v>
      </c>
      <c r="BB42" s="104">
        <v>1.23149850122811E-2</v>
      </c>
      <c r="BC42" s="104">
        <v>7.9329626289471899E-4</v>
      </c>
      <c r="BD42" s="104">
        <v>1.4771176415099599E-2</v>
      </c>
      <c r="BE42" s="104">
        <v>2.78794576902755E-2</v>
      </c>
      <c r="BF42" s="104">
        <v>2.4014072552383399E-3</v>
      </c>
      <c r="BG42" s="104">
        <v>8.1135784976024098E-6</v>
      </c>
      <c r="BH42" s="104">
        <v>0</v>
      </c>
      <c r="BI42" s="104">
        <v>2.4095208337359501E-3</v>
      </c>
      <c r="BJ42" s="104">
        <v>3.9954232651185299E-2</v>
      </c>
      <c r="BK42" s="104">
        <v>1.34992430883901E-4</v>
      </c>
      <c r="BL42" s="104">
        <v>0</v>
      </c>
      <c r="BM42" s="104">
        <v>4.0089225082069198E-2</v>
      </c>
      <c r="BN42" s="104">
        <v>22.730214785047998</v>
      </c>
    </row>
    <row r="43" spans="1:66">
      <c r="A43" s="104" t="s">
        <v>799</v>
      </c>
      <c r="B43" s="104">
        <v>2018</v>
      </c>
      <c r="C43" s="104" t="s">
        <v>825</v>
      </c>
      <c r="D43" s="104" t="s">
        <v>801</v>
      </c>
      <c r="E43" s="104" t="s">
        <v>801</v>
      </c>
      <c r="F43" s="104" t="s">
        <v>802</v>
      </c>
      <c r="G43" s="104">
        <v>625.54677806044003</v>
      </c>
      <c r="H43" s="104">
        <v>33335.631256777298</v>
      </c>
      <c r="I43" s="104">
        <v>9132.9829596824202</v>
      </c>
      <c r="J43" s="104">
        <v>4.4274124659468396E-3</v>
      </c>
      <c r="K43" s="104">
        <v>6.8833989073903301E-5</v>
      </c>
      <c r="L43" s="104">
        <v>0</v>
      </c>
      <c r="M43" s="104">
        <v>4.49624645502075E-3</v>
      </c>
      <c r="N43" s="104">
        <v>0</v>
      </c>
      <c r="O43" s="104">
        <v>0</v>
      </c>
      <c r="P43" s="104">
        <v>0</v>
      </c>
      <c r="Q43" s="104">
        <v>0</v>
      </c>
      <c r="R43" s="104">
        <v>4.49624645502075E-3</v>
      </c>
      <c r="S43" s="104">
        <v>5.0402720721379997E-3</v>
      </c>
      <c r="T43" s="104">
        <v>7.8362256828684804E-5</v>
      </c>
      <c r="U43" s="104">
        <v>0</v>
      </c>
      <c r="V43" s="104">
        <v>5.1186343289666902E-3</v>
      </c>
      <c r="W43" s="104">
        <v>0</v>
      </c>
      <c r="X43" s="104">
        <v>0</v>
      </c>
      <c r="Y43" s="104">
        <v>0</v>
      </c>
      <c r="Z43" s="104">
        <v>0</v>
      </c>
      <c r="AA43" s="104">
        <v>5.1186343289666902E-3</v>
      </c>
      <c r="AB43" s="104">
        <v>1.61526504869835E-2</v>
      </c>
      <c r="AC43" s="104">
        <v>1.43636267043941E-3</v>
      </c>
      <c r="AD43" s="104">
        <v>0</v>
      </c>
      <c r="AE43" s="104">
        <v>1.7589013157422902E-2</v>
      </c>
      <c r="AF43" s="104">
        <v>9.0311920851485303E-2</v>
      </c>
      <c r="AG43" s="104">
        <v>4.1095051752823098E-3</v>
      </c>
      <c r="AH43" s="104">
        <v>8.5974908132992207E-3</v>
      </c>
      <c r="AI43" s="104">
        <v>0.103018916840066</v>
      </c>
      <c r="AJ43" s="104">
        <v>37.078840643032699</v>
      </c>
      <c r="AK43" s="104">
        <v>0.45806073842275102</v>
      </c>
      <c r="AL43" s="104">
        <v>0</v>
      </c>
      <c r="AM43" s="104">
        <v>37.536901381455401</v>
      </c>
      <c r="AN43" s="104">
        <v>2.05641841961038E-4</v>
      </c>
      <c r="AO43" s="104">
        <v>3.19716051114661E-6</v>
      </c>
      <c r="AP43" s="104">
        <v>0</v>
      </c>
      <c r="AQ43" s="104">
        <v>2.08839002472185E-4</v>
      </c>
      <c r="AR43" s="104">
        <v>3.31675077038449E-3</v>
      </c>
      <c r="AS43" s="104">
        <v>1.5985685752993998E-5</v>
      </c>
      <c r="AT43" s="104">
        <v>0</v>
      </c>
      <c r="AU43" s="104">
        <v>3.33273645613749E-3</v>
      </c>
      <c r="AV43" s="104">
        <v>4.4095492069380301E-4</v>
      </c>
      <c r="AW43" s="104">
        <v>4.7895053636025199E-3</v>
      </c>
      <c r="AX43" s="104">
        <v>8.5631967404338101E-3</v>
      </c>
      <c r="AY43" s="104">
        <v>3.1732696002370699E-3</v>
      </c>
      <c r="AZ43" s="104">
        <v>1.5294152063478101E-5</v>
      </c>
      <c r="BA43" s="104">
        <v>0</v>
      </c>
      <c r="BB43" s="104">
        <v>3.1885637523005501E-3</v>
      </c>
      <c r="BC43" s="104">
        <v>1.1023873017344999E-4</v>
      </c>
      <c r="BD43" s="104">
        <v>2.05264515582965E-3</v>
      </c>
      <c r="BE43" s="104">
        <v>5.3514476383036604E-3</v>
      </c>
      <c r="BF43" s="104">
        <v>3.5030250101586598E-4</v>
      </c>
      <c r="BG43" s="104">
        <v>4.3275307292223898E-6</v>
      </c>
      <c r="BH43" s="104">
        <v>0</v>
      </c>
      <c r="BI43" s="104">
        <v>3.5463003174508799E-4</v>
      </c>
      <c r="BJ43" s="104">
        <v>5.8282773958267401E-3</v>
      </c>
      <c r="BK43" s="104">
        <v>7.2000769208696198E-5</v>
      </c>
      <c r="BL43" s="104">
        <v>0</v>
      </c>
      <c r="BM43" s="104">
        <v>5.9002781650354299E-3</v>
      </c>
      <c r="BN43" s="104">
        <v>3.3454024044672899</v>
      </c>
    </row>
    <row r="44" spans="1:66">
      <c r="A44" s="104" t="s">
        <v>799</v>
      </c>
      <c r="B44" s="104">
        <v>2018</v>
      </c>
      <c r="C44" s="104" t="s">
        <v>826</v>
      </c>
      <c r="D44" s="104" t="s">
        <v>801</v>
      </c>
      <c r="E44" s="104" t="s">
        <v>801</v>
      </c>
      <c r="F44" s="104" t="s">
        <v>802</v>
      </c>
      <c r="G44" s="104">
        <v>25948.991374535999</v>
      </c>
      <c r="H44" s="104">
        <v>395337.594076498</v>
      </c>
      <c r="I44" s="104">
        <v>78711.940424047498</v>
      </c>
      <c r="J44" s="104">
        <v>3.9653433866091603E-2</v>
      </c>
      <c r="K44" s="104">
        <v>1.26272898440068E-2</v>
      </c>
      <c r="L44" s="104">
        <v>0</v>
      </c>
      <c r="M44" s="104">
        <v>5.2280723710098502E-2</v>
      </c>
      <c r="N44" s="104">
        <v>0</v>
      </c>
      <c r="O44" s="104">
        <v>0</v>
      </c>
      <c r="P44" s="104">
        <v>0</v>
      </c>
      <c r="Q44" s="104">
        <v>0</v>
      </c>
      <c r="R44" s="104">
        <v>5.2280723710098502E-2</v>
      </c>
      <c r="S44" s="104">
        <v>4.5142415986058303E-2</v>
      </c>
      <c r="T44" s="104">
        <v>1.43752082818262E-2</v>
      </c>
      <c r="U44" s="104">
        <v>0</v>
      </c>
      <c r="V44" s="104">
        <v>5.9517624267884602E-2</v>
      </c>
      <c r="W44" s="104">
        <v>0</v>
      </c>
      <c r="X44" s="104">
        <v>0</v>
      </c>
      <c r="Y44" s="104">
        <v>0</v>
      </c>
      <c r="Z44" s="104">
        <v>0</v>
      </c>
      <c r="AA44" s="104">
        <v>5.9517624267884602E-2</v>
      </c>
      <c r="AB44" s="104">
        <v>0.100278366929892</v>
      </c>
      <c r="AC44" s="104">
        <v>0.15926493912599601</v>
      </c>
      <c r="AD44" s="104">
        <v>0</v>
      </c>
      <c r="AE44" s="104">
        <v>0.25954330605588899</v>
      </c>
      <c r="AF44" s="104">
        <v>3.2368860131278598</v>
      </c>
      <c r="AG44" s="104">
        <v>1.2411146263506301</v>
      </c>
      <c r="AH44" s="104">
        <v>7.9305910702985802E-2</v>
      </c>
      <c r="AI44" s="104">
        <v>4.5573065501814902</v>
      </c>
      <c r="AJ44" s="104">
        <v>521.29718179627002</v>
      </c>
      <c r="AK44" s="104">
        <v>99.337137145465803</v>
      </c>
      <c r="AL44" s="104">
        <v>0</v>
      </c>
      <c r="AM44" s="104">
        <v>620.63431894173596</v>
      </c>
      <c r="AN44" s="104">
        <v>1.8417992999347501E-3</v>
      </c>
      <c r="AO44" s="104">
        <v>5.8650490833411903E-4</v>
      </c>
      <c r="AP44" s="104">
        <v>0</v>
      </c>
      <c r="AQ44" s="104">
        <v>2.4283042082688701E-3</v>
      </c>
      <c r="AR44" s="104">
        <v>1.9418712756458199E-2</v>
      </c>
      <c r="AS44" s="104">
        <v>3.1738906418622599E-3</v>
      </c>
      <c r="AT44" s="104">
        <v>0</v>
      </c>
      <c r="AU44" s="104">
        <v>2.2592603398320501E-2</v>
      </c>
      <c r="AV44" s="104">
        <v>5.2294212190098898E-3</v>
      </c>
      <c r="AW44" s="104">
        <v>5.6800230140479101E-2</v>
      </c>
      <c r="AX44" s="104">
        <v>8.4622254757809601E-2</v>
      </c>
      <c r="AY44" s="104">
        <v>1.85786678384223E-2</v>
      </c>
      <c r="AZ44" s="104">
        <v>3.0365895376368301E-3</v>
      </c>
      <c r="BA44" s="104">
        <v>0</v>
      </c>
      <c r="BB44" s="104">
        <v>2.1615257376059099E-2</v>
      </c>
      <c r="BC44" s="104">
        <v>1.3073553047524701E-3</v>
      </c>
      <c r="BD44" s="104">
        <v>2.4342955774490999E-2</v>
      </c>
      <c r="BE44" s="104">
        <v>4.7265568455302699E-2</v>
      </c>
      <c r="BF44" s="104">
        <v>4.9249572907040197E-3</v>
      </c>
      <c r="BG44" s="104">
        <v>9.3848801586927499E-4</v>
      </c>
      <c r="BH44" s="104">
        <v>0</v>
      </c>
      <c r="BI44" s="104">
        <v>5.8634453065732903E-3</v>
      </c>
      <c r="BJ44" s="104">
        <v>8.1940657487690194E-2</v>
      </c>
      <c r="BK44" s="104">
        <v>1.56144146081829E-2</v>
      </c>
      <c r="BL44" s="104">
        <v>0</v>
      </c>
      <c r="BM44" s="104">
        <v>9.7555072095873094E-2</v>
      </c>
      <c r="BN44" s="104">
        <v>55.312811299559201</v>
      </c>
    </row>
    <row r="45" spans="1:66">
      <c r="A45" s="104" t="s">
        <v>799</v>
      </c>
      <c r="B45" s="104">
        <v>2018</v>
      </c>
      <c r="C45" s="104" t="s">
        <v>827</v>
      </c>
      <c r="D45" s="104" t="s">
        <v>801</v>
      </c>
      <c r="E45" s="104" t="s">
        <v>801</v>
      </c>
      <c r="F45" s="104" t="s">
        <v>802</v>
      </c>
      <c r="G45" s="104">
        <v>3904.0339907170701</v>
      </c>
      <c r="H45" s="104">
        <v>65357.784848783202</v>
      </c>
      <c r="I45" s="104">
        <v>44896.390893246302</v>
      </c>
      <c r="J45" s="104">
        <v>2.0736148589493701E-3</v>
      </c>
      <c r="K45" s="104">
        <v>6.1199490343243903E-4</v>
      </c>
      <c r="L45" s="104">
        <v>0</v>
      </c>
      <c r="M45" s="104">
        <v>2.6856097623818099E-3</v>
      </c>
      <c r="N45" s="104">
        <v>0</v>
      </c>
      <c r="O45" s="104">
        <v>0</v>
      </c>
      <c r="P45" s="104">
        <v>0</v>
      </c>
      <c r="Q45" s="104">
        <v>0</v>
      </c>
      <c r="R45" s="104">
        <v>2.6856097623818099E-3</v>
      </c>
      <c r="S45" s="104">
        <v>2.36065267067855E-3</v>
      </c>
      <c r="T45" s="104">
        <v>6.9670961171711002E-4</v>
      </c>
      <c r="U45" s="104">
        <v>0</v>
      </c>
      <c r="V45" s="104">
        <v>3.0573622823956599E-3</v>
      </c>
      <c r="W45" s="104">
        <v>0</v>
      </c>
      <c r="X45" s="104">
        <v>0</v>
      </c>
      <c r="Y45" s="104">
        <v>0</v>
      </c>
      <c r="Z45" s="104">
        <v>0</v>
      </c>
      <c r="AA45" s="104">
        <v>3.0573622823956599E-3</v>
      </c>
      <c r="AB45" s="104">
        <v>8.1036295966417596E-3</v>
      </c>
      <c r="AC45" s="104">
        <v>1.9207608297478099E-2</v>
      </c>
      <c r="AD45" s="104">
        <v>0</v>
      </c>
      <c r="AE45" s="104">
        <v>2.7311237894119801E-2</v>
      </c>
      <c r="AF45" s="104">
        <v>0.15515300810520799</v>
      </c>
      <c r="AG45" s="104">
        <v>5.9907920029363598E-2</v>
      </c>
      <c r="AH45" s="104">
        <v>6.7730498652054993E-2</v>
      </c>
      <c r="AI45" s="104">
        <v>0.282791426786627</v>
      </c>
      <c r="AJ45" s="104">
        <v>77.065181284304003</v>
      </c>
      <c r="AK45" s="104">
        <v>7.9101772465192299</v>
      </c>
      <c r="AL45" s="104">
        <v>0</v>
      </c>
      <c r="AM45" s="104">
        <v>84.9753585308232</v>
      </c>
      <c r="AN45" s="104">
        <v>9.6314039496415998E-5</v>
      </c>
      <c r="AO45" s="104">
        <v>2.8425578186038801E-5</v>
      </c>
      <c r="AP45" s="104">
        <v>0</v>
      </c>
      <c r="AQ45" s="104">
        <v>1.24739617682454E-4</v>
      </c>
      <c r="AR45" s="104">
        <v>7.5885115660095904E-4</v>
      </c>
      <c r="AS45" s="104">
        <v>3.0712920020047999E-5</v>
      </c>
      <c r="AT45" s="104">
        <v>0</v>
      </c>
      <c r="AU45" s="104">
        <v>7.8956407662100704E-4</v>
      </c>
      <c r="AV45" s="104">
        <v>8.6453550594931699E-4</v>
      </c>
      <c r="AW45" s="104">
        <v>9.3902964871194899E-3</v>
      </c>
      <c r="AX45" s="104">
        <v>1.1044396069689801E-2</v>
      </c>
      <c r="AY45" s="104">
        <v>7.2602359147636996E-4</v>
      </c>
      <c r="AZ45" s="104">
        <v>2.9384292695237098E-5</v>
      </c>
      <c r="BA45" s="104">
        <v>0</v>
      </c>
      <c r="BB45" s="104">
        <v>7.5540788417160696E-4</v>
      </c>
      <c r="BC45" s="104">
        <v>2.16133876487329E-4</v>
      </c>
      <c r="BD45" s="104">
        <v>4.0244127801940697E-3</v>
      </c>
      <c r="BE45" s="104">
        <v>4.9959545408529999E-3</v>
      </c>
      <c r="BF45" s="104">
        <v>7.2807362034404705E-4</v>
      </c>
      <c r="BG45" s="104">
        <v>7.4731432398632999E-5</v>
      </c>
      <c r="BH45" s="104">
        <v>0</v>
      </c>
      <c r="BI45" s="104">
        <v>8.0280505274267998E-4</v>
      </c>
      <c r="BJ45" s="104">
        <v>1.21135733020551E-2</v>
      </c>
      <c r="BK45" s="104">
        <v>1.2433697074488699E-3</v>
      </c>
      <c r="BL45" s="104">
        <v>0</v>
      </c>
      <c r="BM45" s="104">
        <v>1.3356943009504E-2</v>
      </c>
      <c r="BN45" s="104">
        <v>7.5732614650480699</v>
      </c>
    </row>
    <row r="46" spans="1:66">
      <c r="A46" s="104" t="s">
        <v>799</v>
      </c>
      <c r="B46" s="104">
        <v>2018</v>
      </c>
      <c r="C46" s="104" t="s">
        <v>828</v>
      </c>
      <c r="D46" s="104" t="s">
        <v>801</v>
      </c>
      <c r="E46" s="104" t="s">
        <v>801</v>
      </c>
      <c r="F46" s="104" t="s">
        <v>804</v>
      </c>
      <c r="G46" s="104">
        <v>49323.1523452404</v>
      </c>
      <c r="H46" s="104">
        <v>2659220.4657217399</v>
      </c>
      <c r="I46" s="104">
        <v>986857.63212356996</v>
      </c>
      <c r="J46" s="104">
        <v>0.49568584316886499</v>
      </c>
      <c r="K46" s="104">
        <v>5.4085229796407397E-2</v>
      </c>
      <c r="L46" s="104">
        <v>0.31695580856285299</v>
      </c>
      <c r="M46" s="104">
        <v>0.86672688152812605</v>
      </c>
      <c r="N46" s="104">
        <v>3.9804731290682101E-3</v>
      </c>
      <c r="O46" s="104">
        <v>0.14824225338895899</v>
      </c>
      <c r="P46" s="104">
        <v>0.75703614258377505</v>
      </c>
      <c r="Q46" s="104">
        <v>2.0210560321860002E-3</v>
      </c>
      <c r="R46" s="104">
        <v>1.77800680666211</v>
      </c>
      <c r="S46" s="104">
        <v>0.70670076239994095</v>
      </c>
      <c r="T46" s="104">
        <v>7.86210163685125E-2</v>
      </c>
      <c r="U46" s="104">
        <v>0.34657470251651301</v>
      </c>
      <c r="V46" s="104">
        <v>1.1318964812849599</v>
      </c>
      <c r="W46" s="104">
        <v>3.9804731290682101E-3</v>
      </c>
      <c r="X46" s="104">
        <v>0.14824225338889799</v>
      </c>
      <c r="Y46" s="104">
        <v>0.75703614258346297</v>
      </c>
      <c r="Z46" s="104">
        <v>2.0210560321860002E-3</v>
      </c>
      <c r="AA46" s="104">
        <v>2.04317640641858</v>
      </c>
      <c r="AB46" s="104">
        <v>12.1798550095747</v>
      </c>
      <c r="AC46" s="104">
        <v>0.78909412667216805</v>
      </c>
      <c r="AD46" s="104">
        <v>6.2187582327429904</v>
      </c>
      <c r="AE46" s="104">
        <v>19.187707368989901</v>
      </c>
      <c r="AF46" s="104">
        <v>2.8029569808216301</v>
      </c>
      <c r="AG46" s="104">
        <v>4.7755966617686E-3</v>
      </c>
      <c r="AH46" s="104">
        <v>0.43541118471267598</v>
      </c>
      <c r="AI46" s="104">
        <v>3.2431437621960799</v>
      </c>
      <c r="AJ46" s="104">
        <v>5214.8072553599504</v>
      </c>
      <c r="AK46" s="104">
        <v>30.3257747615482</v>
      </c>
      <c r="AL46" s="104">
        <v>46.9863104993956</v>
      </c>
      <c r="AM46" s="104">
        <v>5292.1193406208904</v>
      </c>
      <c r="AN46" s="104">
        <v>9.40214269497269E-2</v>
      </c>
      <c r="AO46" s="104">
        <v>1.34084742083268E-2</v>
      </c>
      <c r="AP46" s="104">
        <v>5.3359654596900202E-2</v>
      </c>
      <c r="AQ46" s="104">
        <v>0.16078955575495399</v>
      </c>
      <c r="AR46" s="104">
        <v>4.3093063344839299E-3</v>
      </c>
      <c r="AS46" s="104">
        <v>0</v>
      </c>
      <c r="AT46" s="104">
        <v>8.5688823462224198E-4</v>
      </c>
      <c r="AU46" s="104">
        <v>5.16619456910617E-3</v>
      </c>
      <c r="AV46" s="104">
        <v>3.5175465571280297E-2</v>
      </c>
      <c r="AW46" s="104">
        <v>0.38206418188005598</v>
      </c>
      <c r="AX46" s="104">
        <v>0.42240584202044201</v>
      </c>
      <c r="AY46" s="104">
        <v>3.9720078644606902E-3</v>
      </c>
      <c r="AZ46" s="104">
        <v>0</v>
      </c>
      <c r="BA46" s="104">
        <v>7.9499693764033198E-4</v>
      </c>
      <c r="BB46" s="104">
        <v>4.7670048021010202E-3</v>
      </c>
      <c r="BC46" s="104">
        <v>8.7938663928200708E-3</v>
      </c>
      <c r="BD46" s="104">
        <v>0.16374179223430901</v>
      </c>
      <c r="BE46" s="104">
        <v>0.17730266342923001</v>
      </c>
      <c r="BF46" s="104">
        <v>5.1604745206344102E-2</v>
      </c>
      <c r="BG46" s="104">
        <v>3.00098125035429E-4</v>
      </c>
      <c r="BH46" s="104">
        <v>4.6496763212394498E-4</v>
      </c>
      <c r="BI46" s="104">
        <v>5.2369810963503502E-2</v>
      </c>
      <c r="BJ46" s="104">
        <v>0.12390348257346299</v>
      </c>
      <c r="BK46" s="104">
        <v>3.6047086016663198E-4</v>
      </c>
      <c r="BL46" s="104">
        <v>3.01370559040363E-2</v>
      </c>
      <c r="BM46" s="104">
        <v>0.15440100933766601</v>
      </c>
      <c r="BN46" s="104">
        <v>558.60014494113898</v>
      </c>
    </row>
    <row r="47" spans="1:66">
      <c r="A47" s="104" t="s">
        <v>799</v>
      </c>
      <c r="B47" s="104">
        <v>2018</v>
      </c>
      <c r="C47" s="104" t="s">
        <v>829</v>
      </c>
      <c r="D47" s="104" t="s">
        <v>801</v>
      </c>
      <c r="E47" s="104" t="s">
        <v>801</v>
      </c>
      <c r="F47" s="104" t="s">
        <v>802</v>
      </c>
      <c r="G47" s="104">
        <v>919.33443618499405</v>
      </c>
      <c r="H47" s="104">
        <v>14603.573471434</v>
      </c>
      <c r="I47" s="104">
        <v>4045.0715192139701</v>
      </c>
      <c r="J47" s="104">
        <v>1.9112396356317E-2</v>
      </c>
      <c r="K47" s="104">
        <v>3.1224755006218799E-3</v>
      </c>
      <c r="L47" s="104">
        <v>0</v>
      </c>
      <c r="M47" s="104">
        <v>2.2234871856938902E-2</v>
      </c>
      <c r="N47" s="104">
        <v>0</v>
      </c>
      <c r="O47" s="104">
        <v>0</v>
      </c>
      <c r="P47" s="104">
        <v>0</v>
      </c>
      <c r="Q47" s="104">
        <v>0</v>
      </c>
      <c r="R47" s="104">
        <v>2.2234871856938902E-2</v>
      </c>
      <c r="S47" s="104">
        <v>2.17580083914263E-2</v>
      </c>
      <c r="T47" s="104">
        <v>3.554700670599E-3</v>
      </c>
      <c r="U47" s="104">
        <v>0</v>
      </c>
      <c r="V47" s="104">
        <v>2.5312709062025301E-2</v>
      </c>
      <c r="W47" s="104">
        <v>0</v>
      </c>
      <c r="X47" s="104">
        <v>0</v>
      </c>
      <c r="Y47" s="104">
        <v>0</v>
      </c>
      <c r="Z47" s="104">
        <v>0</v>
      </c>
      <c r="AA47" s="104">
        <v>2.5312709062025301E-2</v>
      </c>
      <c r="AB47" s="104">
        <v>6.5749352496775895E-2</v>
      </c>
      <c r="AC47" s="104">
        <v>1.24215690047968E-2</v>
      </c>
      <c r="AD47" s="104">
        <v>0</v>
      </c>
      <c r="AE47" s="104">
        <v>7.8170921501572704E-2</v>
      </c>
      <c r="AF47" s="104">
        <v>0.25014524845483099</v>
      </c>
      <c r="AG47" s="104">
        <v>2.49868074234024E-2</v>
      </c>
      <c r="AH47" s="104">
        <v>2.8024340205165602E-3</v>
      </c>
      <c r="AI47" s="104">
        <v>0.27793448989875003</v>
      </c>
      <c r="AJ47" s="104">
        <v>26.931205943366301</v>
      </c>
      <c r="AK47" s="104">
        <v>1.75809758490386</v>
      </c>
      <c r="AL47" s="104">
        <v>0</v>
      </c>
      <c r="AM47" s="104">
        <v>28.689303528270202</v>
      </c>
      <c r="AN47" s="104">
        <v>8.8772130928215995E-4</v>
      </c>
      <c r="AO47" s="104">
        <v>1.4503089973316399E-4</v>
      </c>
      <c r="AP47" s="104">
        <v>0</v>
      </c>
      <c r="AQ47" s="104">
        <v>1.0327522090153201E-3</v>
      </c>
      <c r="AR47" s="104">
        <v>1.1242285846329201E-2</v>
      </c>
      <c r="AS47" s="104">
        <v>4.9581610502363697E-4</v>
      </c>
      <c r="AT47" s="104">
        <v>0</v>
      </c>
      <c r="AU47" s="104">
        <v>1.17381019513529E-2</v>
      </c>
      <c r="AV47" s="104">
        <v>5.7951663182917597E-4</v>
      </c>
      <c r="AW47" s="104">
        <v>9.9387102358703696E-4</v>
      </c>
      <c r="AX47" s="104">
        <v>1.33114896067691E-2</v>
      </c>
      <c r="AY47" s="104">
        <v>1.07559495370816E-2</v>
      </c>
      <c r="AZ47" s="104">
        <v>4.74367319796256E-4</v>
      </c>
      <c r="BA47" s="104">
        <v>0</v>
      </c>
      <c r="BB47" s="104">
        <v>1.12303168568778E-2</v>
      </c>
      <c r="BC47" s="104">
        <v>1.4487915795729399E-4</v>
      </c>
      <c r="BD47" s="104">
        <v>4.2594472439444399E-4</v>
      </c>
      <c r="BE47" s="104">
        <v>1.1801140739229599E-2</v>
      </c>
      <c r="BF47" s="104">
        <v>2.5443268003330399E-4</v>
      </c>
      <c r="BG47" s="104">
        <v>1.6609634237242599E-5</v>
      </c>
      <c r="BH47" s="104">
        <v>0</v>
      </c>
      <c r="BI47" s="104">
        <v>2.7104231427054599E-4</v>
      </c>
      <c r="BJ47" s="104">
        <v>4.2332105351727302E-3</v>
      </c>
      <c r="BK47" s="104">
        <v>2.7634845739650098E-4</v>
      </c>
      <c r="BL47" s="104">
        <v>0</v>
      </c>
      <c r="BM47" s="104">
        <v>4.5095589925692302E-3</v>
      </c>
      <c r="BN47" s="104">
        <v>2.5568776716712001</v>
      </c>
    </row>
    <row r="48" spans="1:66">
      <c r="A48" s="104" t="s">
        <v>799</v>
      </c>
      <c r="B48" s="104">
        <v>2018</v>
      </c>
      <c r="C48" s="104" t="s">
        <v>830</v>
      </c>
      <c r="D48" s="104" t="s">
        <v>801</v>
      </c>
      <c r="E48" s="104" t="s">
        <v>801</v>
      </c>
      <c r="F48" s="104" t="s">
        <v>802</v>
      </c>
      <c r="G48" s="104">
        <v>42481.498691067798</v>
      </c>
      <c r="H48" s="104">
        <v>8292895.8170107799</v>
      </c>
      <c r="I48" s="104">
        <v>620229.88088959001</v>
      </c>
      <c r="J48" s="104">
        <v>1.0305797478163401</v>
      </c>
      <c r="K48" s="104">
        <v>0.510131952740421</v>
      </c>
      <c r="L48" s="104">
        <v>0</v>
      </c>
      <c r="M48" s="104">
        <v>1.5407117005567601</v>
      </c>
      <c r="N48" s="104">
        <v>0</v>
      </c>
      <c r="O48" s="104">
        <v>0</v>
      </c>
      <c r="P48" s="104">
        <v>0</v>
      </c>
      <c r="Q48" s="104">
        <v>0</v>
      </c>
      <c r="R48" s="104">
        <v>1.5407117005567601</v>
      </c>
      <c r="S48" s="104">
        <v>1.1732365938303999</v>
      </c>
      <c r="T48" s="104">
        <v>0.58074639629332403</v>
      </c>
      <c r="U48" s="104">
        <v>0</v>
      </c>
      <c r="V48" s="104">
        <v>1.7539829901237201</v>
      </c>
      <c r="W48" s="104">
        <v>0</v>
      </c>
      <c r="X48" s="104">
        <v>0</v>
      </c>
      <c r="Y48" s="104">
        <v>0</v>
      </c>
      <c r="Z48" s="104">
        <v>0</v>
      </c>
      <c r="AA48" s="104">
        <v>1.7539829901237201</v>
      </c>
      <c r="AB48" s="104">
        <v>4.0756677570377304</v>
      </c>
      <c r="AC48" s="104">
        <v>5.6313348955025102</v>
      </c>
      <c r="AD48" s="104">
        <v>0</v>
      </c>
      <c r="AE48" s="104">
        <v>9.7070026525402504</v>
      </c>
      <c r="AF48" s="104">
        <v>35.981423596585401</v>
      </c>
      <c r="AG48" s="104">
        <v>6.3801470315867697</v>
      </c>
      <c r="AH48" s="104">
        <v>1.0767487299379399</v>
      </c>
      <c r="AI48" s="104">
        <v>43.4383193581101</v>
      </c>
      <c r="AJ48" s="104">
        <v>13222.004202791601</v>
      </c>
      <c r="AK48" s="104">
        <v>1213.7528822982899</v>
      </c>
      <c r="AL48" s="104">
        <v>0</v>
      </c>
      <c r="AM48" s="104">
        <v>14435.757085089899</v>
      </c>
      <c r="AN48" s="104">
        <v>4.7867760064991299E-2</v>
      </c>
      <c r="AO48" s="104">
        <v>2.3694307953367199E-2</v>
      </c>
      <c r="AP48" s="104">
        <v>0</v>
      </c>
      <c r="AQ48" s="104">
        <v>7.1562068018358599E-2</v>
      </c>
      <c r="AR48" s="104">
        <v>0.60460053900734601</v>
      </c>
      <c r="AS48" s="104">
        <v>1.9559510541609999E-2</v>
      </c>
      <c r="AT48" s="104">
        <v>0</v>
      </c>
      <c r="AU48" s="104">
        <v>0.62416004954895699</v>
      </c>
      <c r="AV48" s="104">
        <v>0.32908870293870601</v>
      </c>
      <c r="AW48" s="104">
        <v>0.56438712553988202</v>
      </c>
      <c r="AX48" s="104">
        <v>1.5176358780275401</v>
      </c>
      <c r="AY48" s="104">
        <v>0.57844578731990604</v>
      </c>
      <c r="AZ48" s="104">
        <v>1.87133747737134E-2</v>
      </c>
      <c r="BA48" s="104">
        <v>0</v>
      </c>
      <c r="BB48" s="104">
        <v>0.59715916209361897</v>
      </c>
      <c r="BC48" s="104">
        <v>8.2272175734676697E-2</v>
      </c>
      <c r="BD48" s="104">
        <v>0.241880196659949</v>
      </c>
      <c r="BE48" s="104">
        <v>0.92131153448824599</v>
      </c>
      <c r="BF48" s="104">
        <v>0.124914939635538</v>
      </c>
      <c r="BG48" s="104">
        <v>1.14669353979438E-2</v>
      </c>
      <c r="BH48" s="104">
        <v>0</v>
      </c>
      <c r="BI48" s="104">
        <v>0.13638187503348201</v>
      </c>
      <c r="BJ48" s="104">
        <v>2.0783149334291999</v>
      </c>
      <c r="BK48" s="104">
        <v>0.19078505059321399</v>
      </c>
      <c r="BL48" s="104">
        <v>0</v>
      </c>
      <c r="BM48" s="104">
        <v>2.26909998402241</v>
      </c>
      <c r="BN48" s="104">
        <v>1286.55841812836</v>
      </c>
    </row>
    <row r="49" spans="1:66">
      <c r="A49" s="104" t="s">
        <v>799</v>
      </c>
      <c r="B49" s="104">
        <v>2018</v>
      </c>
      <c r="C49" s="104" t="s">
        <v>831</v>
      </c>
      <c r="D49" s="104" t="s">
        <v>801</v>
      </c>
      <c r="E49" s="104" t="s">
        <v>801</v>
      </c>
      <c r="F49" s="104" t="s">
        <v>802</v>
      </c>
      <c r="G49" s="104">
        <v>2494.8540333451501</v>
      </c>
      <c r="H49" s="104">
        <v>489546.94484745403</v>
      </c>
      <c r="I49" s="104">
        <v>11279.1380850516</v>
      </c>
      <c r="J49" s="104">
        <v>0.111804047982368</v>
      </c>
      <c r="K49" s="104">
        <v>4.4158533586277898E-3</v>
      </c>
      <c r="L49" s="104">
        <v>0</v>
      </c>
      <c r="M49" s="104">
        <v>0.116219901340995</v>
      </c>
      <c r="N49" s="104">
        <v>0</v>
      </c>
      <c r="O49" s="104">
        <v>0</v>
      </c>
      <c r="P49" s="104">
        <v>0</v>
      </c>
      <c r="Q49" s="104">
        <v>0</v>
      </c>
      <c r="R49" s="104">
        <v>0.116219901340995</v>
      </c>
      <c r="S49" s="104">
        <v>0.12728039795971199</v>
      </c>
      <c r="T49" s="104">
        <v>5.0271129083494003E-3</v>
      </c>
      <c r="U49" s="104">
        <v>0</v>
      </c>
      <c r="V49" s="104">
        <v>0.132307510868062</v>
      </c>
      <c r="W49" s="104">
        <v>0</v>
      </c>
      <c r="X49" s="104">
        <v>0</v>
      </c>
      <c r="Y49" s="104">
        <v>0</v>
      </c>
      <c r="Z49" s="104">
        <v>0</v>
      </c>
      <c r="AA49" s="104">
        <v>0.132307510868062</v>
      </c>
      <c r="AB49" s="104">
        <v>0.39713434123215402</v>
      </c>
      <c r="AC49" s="104">
        <v>5.2311439001269798E-2</v>
      </c>
      <c r="AD49" s="104">
        <v>0</v>
      </c>
      <c r="AE49" s="104">
        <v>0.44944578023342402</v>
      </c>
      <c r="AF49" s="104">
        <v>2.6097379639298901</v>
      </c>
      <c r="AG49" s="104">
        <v>6.40307747293513E-2</v>
      </c>
      <c r="AH49" s="104">
        <v>4.0289816012605201E-2</v>
      </c>
      <c r="AI49" s="104">
        <v>2.7140585546718499</v>
      </c>
      <c r="AJ49" s="104">
        <v>907.61397387151305</v>
      </c>
      <c r="AK49" s="104">
        <v>10.9540475218718</v>
      </c>
      <c r="AL49" s="104">
        <v>0</v>
      </c>
      <c r="AM49" s="104">
        <v>918.56802139338504</v>
      </c>
      <c r="AN49" s="104">
        <v>5.19300845417788E-3</v>
      </c>
      <c r="AO49" s="104">
        <v>2.0510495136437501E-4</v>
      </c>
      <c r="AP49" s="104">
        <v>0</v>
      </c>
      <c r="AQ49" s="104">
        <v>5.3981134055422599E-3</v>
      </c>
      <c r="AR49" s="104">
        <v>3.4603484269632299E-2</v>
      </c>
      <c r="AS49" s="104">
        <v>9.7994933269998402E-5</v>
      </c>
      <c r="AT49" s="104">
        <v>0</v>
      </c>
      <c r="AU49" s="104">
        <v>3.4701479202902299E-2</v>
      </c>
      <c r="AV49" s="104">
        <v>1.9426792843217699E-2</v>
      </c>
      <c r="AW49" s="104">
        <v>3.33169497261184E-2</v>
      </c>
      <c r="AX49" s="104">
        <v>8.7445221772238499E-2</v>
      </c>
      <c r="AY49" s="104">
        <v>3.3106552857565703E-2</v>
      </c>
      <c r="AZ49" s="104">
        <v>9.3755715834777101E-5</v>
      </c>
      <c r="BA49" s="104">
        <v>0</v>
      </c>
      <c r="BB49" s="104">
        <v>3.3200308573400499E-2</v>
      </c>
      <c r="BC49" s="104">
        <v>4.8566982108044403E-3</v>
      </c>
      <c r="BD49" s="104">
        <v>1.4278692739765E-2</v>
      </c>
      <c r="BE49" s="104">
        <v>5.2335699523969999E-2</v>
      </c>
      <c r="BF49" s="104">
        <v>8.5746867887543498E-3</v>
      </c>
      <c r="BG49" s="104">
        <v>1.03488409470521E-4</v>
      </c>
      <c r="BH49" s="104">
        <v>0</v>
      </c>
      <c r="BI49" s="104">
        <v>8.6781751982248703E-3</v>
      </c>
      <c r="BJ49" s="104">
        <v>0.142664277423836</v>
      </c>
      <c r="BK49" s="104">
        <v>1.72182372634496E-3</v>
      </c>
      <c r="BL49" s="104">
        <v>0</v>
      </c>
      <c r="BM49" s="104">
        <v>0.14438610115018</v>
      </c>
      <c r="BN49" s="104">
        <v>81.8655657324543</v>
      </c>
    </row>
    <row r="50" spans="1:66">
      <c r="A50" s="104" t="s">
        <v>799</v>
      </c>
      <c r="B50" s="104">
        <v>2018</v>
      </c>
      <c r="C50" s="104" t="s">
        <v>832</v>
      </c>
      <c r="D50" s="104" t="s">
        <v>801</v>
      </c>
      <c r="E50" s="104" t="s">
        <v>801</v>
      </c>
      <c r="F50" s="104" t="s">
        <v>802</v>
      </c>
      <c r="G50" s="104">
        <v>48970.090418066502</v>
      </c>
      <c r="H50" s="104">
        <v>10110308.9817911</v>
      </c>
      <c r="I50" s="104">
        <v>714963.32010377105</v>
      </c>
      <c r="J50" s="104">
        <v>1.25541093570429</v>
      </c>
      <c r="K50" s="104">
        <v>0.75684886240235505</v>
      </c>
      <c r="L50" s="104">
        <v>0</v>
      </c>
      <c r="M50" s="104">
        <v>2.0122597981066401</v>
      </c>
      <c r="N50" s="104">
        <v>0</v>
      </c>
      <c r="O50" s="104">
        <v>0</v>
      </c>
      <c r="P50" s="104">
        <v>0</v>
      </c>
      <c r="Q50" s="104">
        <v>0</v>
      </c>
      <c r="R50" s="104">
        <v>2.0122597981066401</v>
      </c>
      <c r="S50" s="104">
        <v>1.4291897868010699</v>
      </c>
      <c r="T50" s="104">
        <v>0.86161481753433</v>
      </c>
      <c r="U50" s="104">
        <v>0</v>
      </c>
      <c r="V50" s="104">
        <v>2.2908046043354</v>
      </c>
      <c r="W50" s="104">
        <v>0</v>
      </c>
      <c r="X50" s="104">
        <v>0</v>
      </c>
      <c r="Y50" s="104">
        <v>0</v>
      </c>
      <c r="Z50" s="104">
        <v>0</v>
      </c>
      <c r="AA50" s="104">
        <v>2.2908046043354</v>
      </c>
      <c r="AB50" s="104">
        <v>5.3162449538194601</v>
      </c>
      <c r="AC50" s="104">
        <v>8.4402630402139494</v>
      </c>
      <c r="AD50" s="104">
        <v>0</v>
      </c>
      <c r="AE50" s="104">
        <v>13.756507994033401</v>
      </c>
      <c r="AF50" s="104">
        <v>36.684828219311299</v>
      </c>
      <c r="AG50" s="104">
        <v>8.1614072662177595</v>
      </c>
      <c r="AH50" s="104">
        <v>1.34443559486859</v>
      </c>
      <c r="AI50" s="104">
        <v>46.190671080397699</v>
      </c>
      <c r="AJ50" s="104">
        <v>15498.5800294205</v>
      </c>
      <c r="AK50" s="104">
        <v>1609.2046194694899</v>
      </c>
      <c r="AL50" s="104">
        <v>0</v>
      </c>
      <c r="AM50" s="104">
        <v>17107.78464889</v>
      </c>
      <c r="AN50" s="104">
        <v>5.8310586425349198E-2</v>
      </c>
      <c r="AO50" s="104">
        <v>3.5153669405692402E-2</v>
      </c>
      <c r="AP50" s="104">
        <v>0</v>
      </c>
      <c r="AQ50" s="104">
        <v>9.3464255831041704E-2</v>
      </c>
      <c r="AR50" s="104">
        <v>0.83785866604772796</v>
      </c>
      <c r="AS50" s="104">
        <v>3.9674702502986797E-2</v>
      </c>
      <c r="AT50" s="104">
        <v>0</v>
      </c>
      <c r="AU50" s="104">
        <v>0.87753336855071495</v>
      </c>
      <c r="AV50" s="104">
        <v>0.40120948611247498</v>
      </c>
      <c r="AW50" s="104">
        <v>0.68807426868289501</v>
      </c>
      <c r="AX50" s="104">
        <v>1.9668171233460801</v>
      </c>
      <c r="AY50" s="104">
        <v>0.80161327103761504</v>
      </c>
      <c r="AZ50" s="104">
        <v>3.7958392434950201E-2</v>
      </c>
      <c r="BA50" s="104">
        <v>0</v>
      </c>
      <c r="BB50" s="104">
        <v>0.83957166347256595</v>
      </c>
      <c r="BC50" s="104">
        <v>0.100302371528118</v>
      </c>
      <c r="BD50" s="104">
        <v>0.29488897229266903</v>
      </c>
      <c r="BE50" s="104">
        <v>1.23476300729335</v>
      </c>
      <c r="BF50" s="104">
        <v>0.14642289921545101</v>
      </c>
      <c r="BG50" s="104">
        <v>1.5202967327738501E-2</v>
      </c>
      <c r="BH50" s="104">
        <v>0</v>
      </c>
      <c r="BI50" s="104">
        <v>0.16162586654319</v>
      </c>
      <c r="BJ50" s="104">
        <v>2.4361609501902399</v>
      </c>
      <c r="BK50" s="104">
        <v>0.25294455668684301</v>
      </c>
      <c r="BL50" s="104">
        <v>0</v>
      </c>
      <c r="BM50" s="104">
        <v>2.6891055068770902</v>
      </c>
      <c r="BN50" s="104">
        <v>1524.6976120351801</v>
      </c>
    </row>
    <row r="51" spans="1:66">
      <c r="A51" s="104" t="s">
        <v>799</v>
      </c>
      <c r="B51" s="104">
        <v>2018</v>
      </c>
      <c r="C51" s="104" t="s">
        <v>833</v>
      </c>
      <c r="D51" s="104" t="s">
        <v>801</v>
      </c>
      <c r="E51" s="104" t="s">
        <v>801</v>
      </c>
      <c r="F51" s="104" t="s">
        <v>802</v>
      </c>
      <c r="G51" s="104">
        <v>16716.7147923556</v>
      </c>
      <c r="H51" s="104">
        <v>3258059.8306193799</v>
      </c>
      <c r="I51" s="104">
        <v>244064.03596839201</v>
      </c>
      <c r="J51" s="104">
        <v>0.40722532691597801</v>
      </c>
      <c r="K51" s="104">
        <v>0.250550354143453</v>
      </c>
      <c r="L51" s="104">
        <v>0</v>
      </c>
      <c r="M51" s="104">
        <v>0.65777568105943096</v>
      </c>
      <c r="N51" s="104">
        <v>0</v>
      </c>
      <c r="O51" s="104">
        <v>0</v>
      </c>
      <c r="P51" s="104">
        <v>0</v>
      </c>
      <c r="Q51" s="104">
        <v>0</v>
      </c>
      <c r="R51" s="104">
        <v>0.65777568105943096</v>
      </c>
      <c r="S51" s="104">
        <v>0.46359503617716802</v>
      </c>
      <c r="T51" s="104">
        <v>0.28523250597648098</v>
      </c>
      <c r="U51" s="104">
        <v>0</v>
      </c>
      <c r="V51" s="104">
        <v>0.74882754215364999</v>
      </c>
      <c r="W51" s="104">
        <v>0</v>
      </c>
      <c r="X51" s="104">
        <v>0</v>
      </c>
      <c r="Y51" s="104">
        <v>0</v>
      </c>
      <c r="Z51" s="104">
        <v>0</v>
      </c>
      <c r="AA51" s="104">
        <v>0.74882754215364999</v>
      </c>
      <c r="AB51" s="104">
        <v>1.6075101643352301</v>
      </c>
      <c r="AC51" s="104">
        <v>2.7521516566122899</v>
      </c>
      <c r="AD51" s="104">
        <v>0</v>
      </c>
      <c r="AE51" s="104">
        <v>4.3596618209475198</v>
      </c>
      <c r="AF51" s="104">
        <v>14.128236204628299</v>
      </c>
      <c r="AG51" s="104">
        <v>3.1127812862345801</v>
      </c>
      <c r="AH51" s="104">
        <v>0.42392705267846198</v>
      </c>
      <c r="AI51" s="104">
        <v>17.664944543541399</v>
      </c>
      <c r="AJ51" s="104">
        <v>5198.6095856687498</v>
      </c>
      <c r="AK51" s="104">
        <v>594.32757508736302</v>
      </c>
      <c r="AL51" s="104">
        <v>0</v>
      </c>
      <c r="AM51" s="104">
        <v>5792.9371607561197</v>
      </c>
      <c r="AN51" s="104">
        <v>1.8914561713932999E-2</v>
      </c>
      <c r="AO51" s="104">
        <v>1.16374150197978E-2</v>
      </c>
      <c r="AP51" s="104">
        <v>0</v>
      </c>
      <c r="AQ51" s="104">
        <v>3.05519767337309E-2</v>
      </c>
      <c r="AR51" s="104">
        <v>0.238835629163591</v>
      </c>
      <c r="AS51" s="104">
        <v>9.7921863786922993E-3</v>
      </c>
      <c r="AT51" s="104">
        <v>0</v>
      </c>
      <c r="AU51" s="104">
        <v>0.248627815542284</v>
      </c>
      <c r="AV51" s="104">
        <v>0.12929026330656501</v>
      </c>
      <c r="AW51" s="104">
        <v>0.221732801570759</v>
      </c>
      <c r="AX51" s="104">
        <v>0.59965088041960901</v>
      </c>
      <c r="AY51" s="104">
        <v>0.228503705567983</v>
      </c>
      <c r="AZ51" s="104">
        <v>9.36858073051949E-3</v>
      </c>
      <c r="BA51" s="104">
        <v>0</v>
      </c>
      <c r="BB51" s="104">
        <v>0.23787228629850299</v>
      </c>
      <c r="BC51" s="104">
        <v>3.2322565826641302E-2</v>
      </c>
      <c r="BD51" s="104">
        <v>9.5028343530325396E-2</v>
      </c>
      <c r="BE51" s="104">
        <v>0.36522319565547001</v>
      </c>
      <c r="BF51" s="104">
        <v>4.9113885657776399E-2</v>
      </c>
      <c r="BG51" s="104">
        <v>5.61491223472002E-3</v>
      </c>
      <c r="BH51" s="104">
        <v>0</v>
      </c>
      <c r="BI51" s="104">
        <v>5.4728797892496399E-2</v>
      </c>
      <c r="BJ51" s="104">
        <v>0.81714903196615296</v>
      </c>
      <c r="BK51" s="104">
        <v>9.3420018304943495E-2</v>
      </c>
      <c r="BL51" s="104">
        <v>0</v>
      </c>
      <c r="BM51" s="104">
        <v>0.91056905027109603</v>
      </c>
      <c r="BN51" s="104">
        <v>516.28411491886504</v>
      </c>
    </row>
    <row r="52" spans="1:66">
      <c r="A52" s="104" t="s">
        <v>799</v>
      </c>
      <c r="B52" s="104">
        <v>2018</v>
      </c>
      <c r="C52" s="104" t="s">
        <v>834</v>
      </c>
      <c r="D52" s="104" t="s">
        <v>801</v>
      </c>
      <c r="E52" s="104" t="s">
        <v>801</v>
      </c>
      <c r="F52" s="104" t="s">
        <v>802</v>
      </c>
      <c r="G52" s="104">
        <v>1381.6860681374401</v>
      </c>
      <c r="H52" s="104">
        <v>224214.947735922</v>
      </c>
      <c r="I52" s="104">
        <v>10500.8141178445</v>
      </c>
      <c r="J52" s="104">
        <v>6.7307645431643803E-2</v>
      </c>
      <c r="K52" s="104">
        <v>2.5039454234603801E-3</v>
      </c>
      <c r="L52" s="104">
        <v>0</v>
      </c>
      <c r="M52" s="104">
        <v>6.9811590855104202E-2</v>
      </c>
      <c r="N52" s="104">
        <v>0</v>
      </c>
      <c r="O52" s="104">
        <v>0</v>
      </c>
      <c r="P52" s="104">
        <v>0</v>
      </c>
      <c r="Q52" s="104">
        <v>0</v>
      </c>
      <c r="R52" s="104">
        <v>6.9811590855104202E-2</v>
      </c>
      <c r="S52" s="104">
        <v>7.6624630779217398E-2</v>
      </c>
      <c r="T52" s="104">
        <v>2.8505512610571999E-3</v>
      </c>
      <c r="U52" s="104">
        <v>0</v>
      </c>
      <c r="V52" s="104">
        <v>7.9475182040274595E-2</v>
      </c>
      <c r="W52" s="104">
        <v>0</v>
      </c>
      <c r="X52" s="104">
        <v>0</v>
      </c>
      <c r="Y52" s="104">
        <v>0</v>
      </c>
      <c r="Z52" s="104">
        <v>0</v>
      </c>
      <c r="AA52" s="104">
        <v>7.9475182040274595E-2</v>
      </c>
      <c r="AB52" s="104">
        <v>0.22466104371243101</v>
      </c>
      <c r="AC52" s="104">
        <v>2.4227796342554501E-2</v>
      </c>
      <c r="AD52" s="104">
        <v>0</v>
      </c>
      <c r="AE52" s="104">
        <v>0.24888884005498499</v>
      </c>
      <c r="AF52" s="104">
        <v>1.50392701037972</v>
      </c>
      <c r="AG52" s="104">
        <v>4.6687800619905101E-2</v>
      </c>
      <c r="AH52" s="104">
        <v>1.06266083029749E-2</v>
      </c>
      <c r="AI52" s="104">
        <v>1.5612414193026001</v>
      </c>
      <c r="AJ52" s="104">
        <v>462.26900697461298</v>
      </c>
      <c r="AK52" s="104">
        <v>7.2919968690871997</v>
      </c>
      <c r="AL52" s="104">
        <v>0</v>
      </c>
      <c r="AM52" s="104">
        <v>469.56100384370097</v>
      </c>
      <c r="AN52" s="104">
        <v>3.12626580222261E-3</v>
      </c>
      <c r="AO52" s="104">
        <v>1.16301779653635E-4</v>
      </c>
      <c r="AP52" s="104">
        <v>0</v>
      </c>
      <c r="AQ52" s="104">
        <v>3.2425675818762499E-3</v>
      </c>
      <c r="AR52" s="104">
        <v>8.6339219463383108E-3</v>
      </c>
      <c r="AS52" s="104">
        <v>1.5767842474560702E-5</v>
      </c>
      <c r="AT52" s="104">
        <v>0</v>
      </c>
      <c r="AU52" s="104">
        <v>8.6496897888128695E-3</v>
      </c>
      <c r="AV52" s="104">
        <v>8.8975682268345804E-3</v>
      </c>
      <c r="AW52" s="104">
        <v>1.5259329509021299E-2</v>
      </c>
      <c r="AX52" s="104">
        <v>3.2806587524668702E-2</v>
      </c>
      <c r="AY52" s="104">
        <v>8.2604223047965004E-3</v>
      </c>
      <c r="AZ52" s="104">
        <v>1.5085732588840299E-5</v>
      </c>
      <c r="BA52" s="104">
        <v>0</v>
      </c>
      <c r="BB52" s="104">
        <v>8.2755080373853492E-3</v>
      </c>
      <c r="BC52" s="104">
        <v>2.2243920567086399E-3</v>
      </c>
      <c r="BD52" s="104">
        <v>6.5397126467234201E-3</v>
      </c>
      <c r="BE52" s="104">
        <v>1.70396127408174E-2</v>
      </c>
      <c r="BF52" s="104">
        <v>4.367288363849E-3</v>
      </c>
      <c r="BG52" s="104">
        <v>6.8891170714667407E-5</v>
      </c>
      <c r="BH52" s="104">
        <v>0</v>
      </c>
      <c r="BI52" s="104">
        <v>4.4361795345636704E-3</v>
      </c>
      <c r="BJ52" s="104">
        <v>7.2662250421459004E-2</v>
      </c>
      <c r="BK52" s="104">
        <v>1.1462003607851799E-3</v>
      </c>
      <c r="BL52" s="104">
        <v>0</v>
      </c>
      <c r="BM52" s="104">
        <v>7.3808450782244198E-2</v>
      </c>
      <c r="BN52" s="104">
        <v>41.848699639306297</v>
      </c>
    </row>
    <row r="53" spans="1:66">
      <c r="A53" s="104" t="s">
        <v>799</v>
      </c>
      <c r="B53" s="104">
        <v>2018</v>
      </c>
      <c r="C53" s="104" t="s">
        <v>835</v>
      </c>
      <c r="D53" s="104" t="s">
        <v>801</v>
      </c>
      <c r="E53" s="104" t="s">
        <v>801</v>
      </c>
      <c r="F53" s="104" t="s">
        <v>802</v>
      </c>
      <c r="G53" s="104">
        <v>5046.6655503859602</v>
      </c>
      <c r="H53" s="104">
        <v>538452.19036816398</v>
      </c>
      <c r="I53" s="104">
        <v>38354.658182933301</v>
      </c>
      <c r="J53" s="104">
        <v>0.192800964095033</v>
      </c>
      <c r="K53" s="104">
        <v>1.46028853523379E-2</v>
      </c>
      <c r="L53" s="104">
        <v>0</v>
      </c>
      <c r="M53" s="104">
        <v>0.207403849447371</v>
      </c>
      <c r="N53" s="104">
        <v>0</v>
      </c>
      <c r="O53" s="104">
        <v>0</v>
      </c>
      <c r="P53" s="104">
        <v>0</v>
      </c>
      <c r="Q53" s="104">
        <v>0</v>
      </c>
      <c r="R53" s="104">
        <v>0.207403849447371</v>
      </c>
      <c r="S53" s="104">
        <v>0.21948922136434701</v>
      </c>
      <c r="T53" s="104">
        <v>1.6624273383185E-2</v>
      </c>
      <c r="U53" s="104">
        <v>0</v>
      </c>
      <c r="V53" s="104">
        <v>0.23611349474753199</v>
      </c>
      <c r="W53" s="104">
        <v>0</v>
      </c>
      <c r="X53" s="104">
        <v>0</v>
      </c>
      <c r="Y53" s="104">
        <v>0</v>
      </c>
      <c r="Z53" s="104">
        <v>0</v>
      </c>
      <c r="AA53" s="104">
        <v>0.23611349474753199</v>
      </c>
      <c r="AB53" s="104">
        <v>0.61738131923633899</v>
      </c>
      <c r="AC53" s="104">
        <v>0.14129530500755799</v>
      </c>
      <c r="AD53" s="104">
        <v>0</v>
      </c>
      <c r="AE53" s="104">
        <v>0.75867662424389704</v>
      </c>
      <c r="AF53" s="104">
        <v>3.97015044443659</v>
      </c>
      <c r="AG53" s="104">
        <v>0.27228093448741703</v>
      </c>
      <c r="AH53" s="104">
        <v>3.8814126650609203E-2</v>
      </c>
      <c r="AI53" s="104">
        <v>4.2812455055746197</v>
      </c>
      <c r="AJ53" s="104">
        <v>1140.90839373011</v>
      </c>
      <c r="AK53" s="104">
        <v>42.526563586888798</v>
      </c>
      <c r="AL53" s="104">
        <v>0</v>
      </c>
      <c r="AM53" s="104">
        <v>1183.434957317</v>
      </c>
      <c r="AN53" s="104">
        <v>8.9551054240634594E-3</v>
      </c>
      <c r="AO53" s="104">
        <v>6.7826620286628905E-4</v>
      </c>
      <c r="AP53" s="104">
        <v>0</v>
      </c>
      <c r="AQ53" s="104">
        <v>9.6333716269297494E-3</v>
      </c>
      <c r="AR53" s="104">
        <v>2.3004504736676899E-2</v>
      </c>
      <c r="AS53" s="104">
        <v>9.1957274209086793E-5</v>
      </c>
      <c r="AT53" s="104">
        <v>0</v>
      </c>
      <c r="AU53" s="104">
        <v>2.3096462010885999E-2</v>
      </c>
      <c r="AV53" s="104">
        <v>2.1367509834054201E-2</v>
      </c>
      <c r="AW53" s="104">
        <v>3.6645279365403002E-2</v>
      </c>
      <c r="AX53" s="104">
        <v>8.1109251210343195E-2</v>
      </c>
      <c r="AY53" s="104">
        <v>2.2009340044848901E-2</v>
      </c>
      <c r="AZ53" s="104">
        <v>8.7979243232234896E-5</v>
      </c>
      <c r="BA53" s="104">
        <v>0</v>
      </c>
      <c r="BB53" s="104">
        <v>2.2097319288081101E-2</v>
      </c>
      <c r="BC53" s="104">
        <v>5.3418774585135501E-3</v>
      </c>
      <c r="BD53" s="104">
        <v>1.57051197280298E-2</v>
      </c>
      <c r="BE53" s="104">
        <v>4.3144316474624501E-2</v>
      </c>
      <c r="BF53" s="104">
        <v>1.0778736789569801E-2</v>
      </c>
      <c r="BG53" s="104">
        <v>4.0176988616003799E-4</v>
      </c>
      <c r="BH53" s="104">
        <v>0</v>
      </c>
      <c r="BI53" s="104">
        <v>1.1180506675729901E-2</v>
      </c>
      <c r="BJ53" s="104">
        <v>0.17933491140952701</v>
      </c>
      <c r="BK53" s="104">
        <v>6.6845835785921803E-3</v>
      </c>
      <c r="BL53" s="104">
        <v>0</v>
      </c>
      <c r="BM53" s="104">
        <v>0.18601949498811901</v>
      </c>
      <c r="BN53" s="104">
        <v>105.471309725498</v>
      </c>
    </row>
    <row r="54" spans="1:66">
      <c r="A54" s="104" t="s">
        <v>799</v>
      </c>
      <c r="B54" s="104">
        <v>2018</v>
      </c>
      <c r="C54" s="104" t="s">
        <v>836</v>
      </c>
      <c r="D54" s="104" t="s">
        <v>801</v>
      </c>
      <c r="E54" s="104" t="s">
        <v>801</v>
      </c>
      <c r="F54" s="104" t="s">
        <v>802</v>
      </c>
      <c r="G54" s="104">
        <v>15264.1244713243</v>
      </c>
      <c r="H54" s="104">
        <v>1783453.3406869699</v>
      </c>
      <c r="I54" s="104">
        <v>116007.345982065</v>
      </c>
      <c r="J54" s="104">
        <v>0.44252204243774701</v>
      </c>
      <c r="K54" s="104">
        <v>5.5072013297142397E-2</v>
      </c>
      <c r="L54" s="104">
        <v>0</v>
      </c>
      <c r="M54" s="104">
        <v>0.49759405573488902</v>
      </c>
      <c r="N54" s="104">
        <v>0</v>
      </c>
      <c r="O54" s="104">
        <v>0</v>
      </c>
      <c r="P54" s="104">
        <v>0</v>
      </c>
      <c r="Q54" s="104">
        <v>0</v>
      </c>
      <c r="R54" s="104">
        <v>0.49759405573488902</v>
      </c>
      <c r="S54" s="104">
        <v>0.50377765996723001</v>
      </c>
      <c r="T54" s="104">
        <v>6.2695294986173503E-2</v>
      </c>
      <c r="U54" s="104">
        <v>0</v>
      </c>
      <c r="V54" s="104">
        <v>0.566472954953403</v>
      </c>
      <c r="W54" s="104">
        <v>0</v>
      </c>
      <c r="X54" s="104">
        <v>0</v>
      </c>
      <c r="Y54" s="104">
        <v>0</v>
      </c>
      <c r="Z54" s="104">
        <v>0</v>
      </c>
      <c r="AA54" s="104">
        <v>0.566472954953403</v>
      </c>
      <c r="AB54" s="104">
        <v>1.3952027444008701</v>
      </c>
      <c r="AC54" s="104">
        <v>0.53286845225791302</v>
      </c>
      <c r="AD54" s="104">
        <v>0</v>
      </c>
      <c r="AE54" s="104">
        <v>1.92807119665879</v>
      </c>
      <c r="AF54" s="104">
        <v>11.5524497642702</v>
      </c>
      <c r="AG54" s="104">
        <v>1.0268559180496899</v>
      </c>
      <c r="AH54" s="104">
        <v>0.11739705247464501</v>
      </c>
      <c r="AI54" s="104">
        <v>12.696702734794499</v>
      </c>
      <c r="AJ54" s="104">
        <v>3429.3808605477102</v>
      </c>
      <c r="AK54" s="104">
        <v>160.38087123405001</v>
      </c>
      <c r="AL54" s="104">
        <v>0</v>
      </c>
      <c r="AM54" s="104">
        <v>3589.7617317817599</v>
      </c>
      <c r="AN54" s="104">
        <v>2.0554002730756998E-2</v>
      </c>
      <c r="AO54" s="104">
        <v>2.5579523800941298E-3</v>
      </c>
      <c r="AP54" s="104">
        <v>0</v>
      </c>
      <c r="AQ54" s="104">
        <v>2.3111955110851099E-2</v>
      </c>
      <c r="AR54" s="104">
        <v>7.7905505075450507E-2</v>
      </c>
      <c r="AS54" s="104">
        <v>3.46799423937201E-4</v>
      </c>
      <c r="AT54" s="104">
        <v>0</v>
      </c>
      <c r="AU54" s="104">
        <v>7.8252304499387706E-2</v>
      </c>
      <c r="AV54" s="104">
        <v>7.0773148438024805E-2</v>
      </c>
      <c r="AW54" s="104">
        <v>0.12137594957121201</v>
      </c>
      <c r="AX54" s="104">
        <v>0.27040140250862499</v>
      </c>
      <c r="AY54" s="104">
        <v>7.4535347411220698E-2</v>
      </c>
      <c r="AZ54" s="104">
        <v>3.3179703437050199E-4</v>
      </c>
      <c r="BA54" s="104">
        <v>0</v>
      </c>
      <c r="BB54" s="104">
        <v>7.4867144445591199E-2</v>
      </c>
      <c r="BC54" s="104">
        <v>1.7693287109506201E-2</v>
      </c>
      <c r="BD54" s="104">
        <v>5.2018264101948201E-2</v>
      </c>
      <c r="BE54" s="104">
        <v>0.14457869565704501</v>
      </c>
      <c r="BF54" s="104">
        <v>3.2399089927088599E-2</v>
      </c>
      <c r="BG54" s="104">
        <v>1.51519894727205E-3</v>
      </c>
      <c r="BH54" s="104">
        <v>0</v>
      </c>
      <c r="BI54" s="104">
        <v>3.3914288874360703E-2</v>
      </c>
      <c r="BJ54" s="104">
        <v>0.53905091433776497</v>
      </c>
      <c r="BK54" s="104">
        <v>2.5209639522859699E-2</v>
      </c>
      <c r="BL54" s="104">
        <v>0</v>
      </c>
      <c r="BM54" s="104">
        <v>0.56426055386062501</v>
      </c>
      <c r="BN54" s="104">
        <v>319.93044409628197</v>
      </c>
    </row>
    <row r="55" spans="1:66">
      <c r="A55" s="104" t="s">
        <v>799</v>
      </c>
      <c r="B55" s="104">
        <v>2018</v>
      </c>
      <c r="C55" s="104" t="s">
        <v>837</v>
      </c>
      <c r="D55" s="104" t="s">
        <v>801</v>
      </c>
      <c r="E55" s="104" t="s">
        <v>801</v>
      </c>
      <c r="F55" s="104" t="s">
        <v>802</v>
      </c>
      <c r="G55" s="104">
        <v>25032.876518626999</v>
      </c>
      <c r="H55" s="104">
        <v>507296.93200176902</v>
      </c>
      <c r="I55" s="104">
        <v>75933.058697235698</v>
      </c>
      <c r="J55" s="104">
        <v>7.4190256251849399E-2</v>
      </c>
      <c r="K55" s="104">
        <v>3.1590454105330498E-2</v>
      </c>
      <c r="L55" s="104">
        <v>0</v>
      </c>
      <c r="M55" s="104">
        <v>0.10578071035717999</v>
      </c>
      <c r="N55" s="104">
        <v>0</v>
      </c>
      <c r="O55" s="104">
        <v>0</v>
      </c>
      <c r="P55" s="104">
        <v>0</v>
      </c>
      <c r="Q55" s="104">
        <v>0</v>
      </c>
      <c r="R55" s="104">
        <v>0.10578071035717999</v>
      </c>
      <c r="S55" s="104">
        <v>8.4459959284816297E-2</v>
      </c>
      <c r="T55" s="104">
        <v>3.5963327292841997E-2</v>
      </c>
      <c r="U55" s="104">
        <v>0</v>
      </c>
      <c r="V55" s="104">
        <v>0.120423286577658</v>
      </c>
      <c r="W55" s="104">
        <v>0</v>
      </c>
      <c r="X55" s="104">
        <v>0</v>
      </c>
      <c r="Y55" s="104">
        <v>0</v>
      </c>
      <c r="Z55" s="104">
        <v>0</v>
      </c>
      <c r="AA55" s="104">
        <v>0.120423286577658</v>
      </c>
      <c r="AB55" s="104">
        <v>0.258653761542185</v>
      </c>
      <c r="AC55" s="104">
        <v>0.23355209660063</v>
      </c>
      <c r="AD55" s="104">
        <v>0</v>
      </c>
      <c r="AE55" s="104">
        <v>0.49220585814281598</v>
      </c>
      <c r="AF55" s="104">
        <v>6.5944869899891696</v>
      </c>
      <c r="AG55" s="104">
        <v>1.0591214571838601</v>
      </c>
      <c r="AH55" s="104">
        <v>0.14171069524947599</v>
      </c>
      <c r="AI55" s="104">
        <v>7.7953191424225103</v>
      </c>
      <c r="AJ55" s="104">
        <v>1008.62311083456</v>
      </c>
      <c r="AK55" s="104">
        <v>93.661157325387194</v>
      </c>
      <c r="AL55" s="104">
        <v>0</v>
      </c>
      <c r="AM55" s="104">
        <v>1102.28426815995</v>
      </c>
      <c r="AN55" s="104">
        <v>3.4459452487287001E-3</v>
      </c>
      <c r="AO55" s="104">
        <v>1.4672947733177901E-3</v>
      </c>
      <c r="AP55" s="104">
        <v>0</v>
      </c>
      <c r="AQ55" s="104">
        <v>4.9132400220465002E-3</v>
      </c>
      <c r="AR55" s="104">
        <v>3.7628138924503403E-2</v>
      </c>
      <c r="AS55" s="104">
        <v>3.0217059695144001E-3</v>
      </c>
      <c r="AT55" s="104">
        <v>0</v>
      </c>
      <c r="AU55" s="104">
        <v>4.0649844894017802E-2</v>
      </c>
      <c r="AV55" s="104">
        <v>2.0131169261140398E-2</v>
      </c>
      <c r="AW55" s="104">
        <v>3.4524955282855797E-2</v>
      </c>
      <c r="AX55" s="104">
        <v>9.5305969438014199E-2</v>
      </c>
      <c r="AY55" s="104">
        <v>3.6000362290948502E-2</v>
      </c>
      <c r="AZ55" s="104">
        <v>2.8909883068492901E-3</v>
      </c>
      <c r="BA55" s="104">
        <v>0</v>
      </c>
      <c r="BB55" s="104">
        <v>3.8891350597797802E-2</v>
      </c>
      <c r="BC55" s="104">
        <v>5.03279231528511E-3</v>
      </c>
      <c r="BD55" s="104">
        <v>1.47964094069382E-2</v>
      </c>
      <c r="BE55" s="104">
        <v>5.8720552320021102E-2</v>
      </c>
      <c r="BF55" s="104">
        <v>9.5289710298464298E-3</v>
      </c>
      <c r="BG55" s="104">
        <v>8.84864172938718E-4</v>
      </c>
      <c r="BH55" s="104">
        <v>0</v>
      </c>
      <c r="BI55" s="104">
        <v>1.0413835202785099E-2</v>
      </c>
      <c r="BJ55" s="104">
        <v>0.15854150711937501</v>
      </c>
      <c r="BK55" s="104">
        <v>1.47222296231395E-2</v>
      </c>
      <c r="BL55" s="104">
        <v>0</v>
      </c>
      <c r="BM55" s="104">
        <v>0.173263736742514</v>
      </c>
      <c r="BN55" s="104">
        <v>98.238914385473706</v>
      </c>
    </row>
    <row r="56" spans="1:66">
      <c r="A56" s="104" t="s">
        <v>799</v>
      </c>
      <c r="B56" s="104">
        <v>2018</v>
      </c>
      <c r="C56" s="104" t="s">
        <v>838</v>
      </c>
      <c r="D56" s="104" t="s">
        <v>801</v>
      </c>
      <c r="E56" s="104" t="s">
        <v>801</v>
      </c>
      <c r="F56" s="104" t="s">
        <v>802</v>
      </c>
      <c r="G56" s="104">
        <v>30430.541913004799</v>
      </c>
      <c r="H56" s="104">
        <v>2066487.1322731799</v>
      </c>
      <c r="I56" s="104">
        <v>351164.23464200302</v>
      </c>
      <c r="J56" s="104">
        <v>0.93937230104112701</v>
      </c>
      <c r="K56" s="104">
        <v>7.8159608294912003E-2</v>
      </c>
      <c r="L56" s="104">
        <v>0</v>
      </c>
      <c r="M56" s="104">
        <v>1.01753190933603</v>
      </c>
      <c r="N56" s="104">
        <v>0</v>
      </c>
      <c r="O56" s="104">
        <v>0</v>
      </c>
      <c r="P56" s="104">
        <v>0</v>
      </c>
      <c r="Q56" s="104">
        <v>0</v>
      </c>
      <c r="R56" s="104">
        <v>1.01753190933603</v>
      </c>
      <c r="S56" s="104">
        <v>1.0694038585051999</v>
      </c>
      <c r="T56" s="104">
        <v>8.8978764433650201E-2</v>
      </c>
      <c r="U56" s="104">
        <v>0</v>
      </c>
      <c r="V56" s="104">
        <v>1.1583826229388501</v>
      </c>
      <c r="W56" s="104">
        <v>0</v>
      </c>
      <c r="X56" s="104">
        <v>0</v>
      </c>
      <c r="Y56" s="104">
        <v>0</v>
      </c>
      <c r="Z56" s="104">
        <v>0</v>
      </c>
      <c r="AA56" s="104">
        <v>1.1583826229388501</v>
      </c>
      <c r="AB56" s="104">
        <v>3.1625248790507898</v>
      </c>
      <c r="AC56" s="104">
        <v>0.65121763733889204</v>
      </c>
      <c r="AD56" s="104">
        <v>0</v>
      </c>
      <c r="AE56" s="104">
        <v>3.8137425163896901</v>
      </c>
      <c r="AF56" s="104">
        <v>17.2466291989601</v>
      </c>
      <c r="AG56" s="104">
        <v>1.05882748321445</v>
      </c>
      <c r="AH56" s="104">
        <v>0.57902995691097003</v>
      </c>
      <c r="AI56" s="104">
        <v>18.884486639085502</v>
      </c>
      <c r="AJ56" s="104">
        <v>3695.9713123889101</v>
      </c>
      <c r="AK56" s="104">
        <v>133.84518063867</v>
      </c>
      <c r="AL56" s="104">
        <v>0</v>
      </c>
      <c r="AM56" s="104">
        <v>3829.8164930275798</v>
      </c>
      <c r="AN56" s="104">
        <v>4.3631410391298198E-2</v>
      </c>
      <c r="AO56" s="104">
        <v>3.6303113704319401E-3</v>
      </c>
      <c r="AP56" s="104">
        <v>0</v>
      </c>
      <c r="AQ56" s="104">
        <v>4.7261721761730199E-2</v>
      </c>
      <c r="AR56" s="104">
        <v>0.45176153931836099</v>
      </c>
      <c r="AS56" s="104">
        <v>6.1662262935862598E-3</v>
      </c>
      <c r="AT56" s="104">
        <v>0</v>
      </c>
      <c r="AU56" s="104">
        <v>0.45792776561194698</v>
      </c>
      <c r="AV56" s="104">
        <v>8.2004837032239597E-2</v>
      </c>
      <c r="AW56" s="104">
        <v>0.140638295510291</v>
      </c>
      <c r="AX56" s="104">
        <v>0.68057089815447802</v>
      </c>
      <c r="AY56" s="104">
        <v>0.43221853510237601</v>
      </c>
      <c r="AZ56" s="104">
        <v>5.8994780736423896E-3</v>
      </c>
      <c r="BA56" s="104">
        <v>0</v>
      </c>
      <c r="BB56" s="104">
        <v>0.43811801317601801</v>
      </c>
      <c r="BC56" s="104">
        <v>2.0501209258059899E-2</v>
      </c>
      <c r="BD56" s="104">
        <v>6.0273555218696102E-2</v>
      </c>
      <c r="BE56" s="104">
        <v>0.51889277765277397</v>
      </c>
      <c r="BF56" s="104">
        <v>3.4917704328385299E-2</v>
      </c>
      <c r="BG56" s="104">
        <v>1.26450290013199E-3</v>
      </c>
      <c r="BH56" s="104">
        <v>0</v>
      </c>
      <c r="BI56" s="104">
        <v>3.6182207228517199E-2</v>
      </c>
      <c r="BJ56" s="104">
        <v>0.58095522087657503</v>
      </c>
      <c r="BK56" s="104">
        <v>2.1038598492514899E-2</v>
      </c>
      <c r="BL56" s="104">
        <v>0</v>
      </c>
      <c r="BM56" s="104">
        <v>0.60199381936909002</v>
      </c>
      <c r="BN56" s="104">
        <v>341.32485189021702</v>
      </c>
    </row>
    <row r="57" spans="1:66">
      <c r="A57" s="104" t="s">
        <v>799</v>
      </c>
      <c r="B57" s="104">
        <v>2018</v>
      </c>
      <c r="C57" s="104" t="s">
        <v>839</v>
      </c>
      <c r="D57" s="104" t="s">
        <v>801</v>
      </c>
      <c r="E57" s="104" t="s">
        <v>801</v>
      </c>
      <c r="F57" s="104" t="s">
        <v>802</v>
      </c>
      <c r="G57" s="104">
        <v>17754.832848412101</v>
      </c>
      <c r="H57" s="104">
        <v>1214475.92765423</v>
      </c>
      <c r="I57" s="104">
        <v>80268.9090013573</v>
      </c>
      <c r="J57" s="104">
        <v>0.850166632089013</v>
      </c>
      <c r="K57" s="104">
        <v>3.9290963295886001E-2</v>
      </c>
      <c r="L57" s="104">
        <v>0</v>
      </c>
      <c r="M57" s="104">
        <v>0.88945759538489899</v>
      </c>
      <c r="N57" s="104">
        <v>0</v>
      </c>
      <c r="O57" s="104">
        <v>0</v>
      </c>
      <c r="P57" s="104">
        <v>0</v>
      </c>
      <c r="Q57" s="104">
        <v>0</v>
      </c>
      <c r="R57" s="104">
        <v>0.88945759538489899</v>
      </c>
      <c r="S57" s="104">
        <v>0.96784999485370404</v>
      </c>
      <c r="T57" s="104">
        <v>4.4729770833606103E-2</v>
      </c>
      <c r="U57" s="104">
        <v>0</v>
      </c>
      <c r="V57" s="104">
        <v>1.0125797656873099</v>
      </c>
      <c r="W57" s="104">
        <v>0</v>
      </c>
      <c r="X57" s="104">
        <v>0</v>
      </c>
      <c r="Y57" s="104">
        <v>0</v>
      </c>
      <c r="Z57" s="104">
        <v>0</v>
      </c>
      <c r="AA57" s="104">
        <v>1.0125797656873099</v>
      </c>
      <c r="AB57" s="104">
        <v>2.2274615773743101</v>
      </c>
      <c r="AC57" s="104">
        <v>0.30387710807721502</v>
      </c>
      <c r="AD57" s="104">
        <v>0</v>
      </c>
      <c r="AE57" s="104">
        <v>2.5313386854515301</v>
      </c>
      <c r="AF57" s="104">
        <v>11.4314965998028</v>
      </c>
      <c r="AG57" s="104">
        <v>0.51829610713181395</v>
      </c>
      <c r="AH57" s="104">
        <v>0.167760594281296</v>
      </c>
      <c r="AI57" s="104">
        <v>12.117553301215899</v>
      </c>
      <c r="AJ57" s="104">
        <v>2354.8191483106398</v>
      </c>
      <c r="AK57" s="104">
        <v>61.266345478380998</v>
      </c>
      <c r="AL57" s="104">
        <v>0</v>
      </c>
      <c r="AM57" s="104">
        <v>2416.0854937890199</v>
      </c>
      <c r="AN57" s="104">
        <v>3.9488038112845701E-2</v>
      </c>
      <c r="AO57" s="104">
        <v>1.8249634807543499E-3</v>
      </c>
      <c r="AP57" s="104">
        <v>0</v>
      </c>
      <c r="AQ57" s="104">
        <v>4.1313001593600102E-2</v>
      </c>
      <c r="AR57" s="104">
        <v>0.30867921106537799</v>
      </c>
      <c r="AS57" s="104">
        <v>3.5370773945226199E-3</v>
      </c>
      <c r="AT57" s="104">
        <v>0</v>
      </c>
      <c r="AU57" s="104">
        <v>0.31221628845990002</v>
      </c>
      <c r="AV57" s="104">
        <v>4.8194299868351401E-2</v>
      </c>
      <c r="AW57" s="104">
        <v>8.2653224274222795E-2</v>
      </c>
      <c r="AX57" s="104">
        <v>0.44306381260247502</v>
      </c>
      <c r="AY57" s="104">
        <v>0.29532588503337398</v>
      </c>
      <c r="AZ57" s="104">
        <v>3.3840649921438701E-3</v>
      </c>
      <c r="BA57" s="104">
        <v>0</v>
      </c>
      <c r="BB57" s="104">
        <v>0.29870995002551798</v>
      </c>
      <c r="BC57" s="104">
        <v>1.20485749670878E-2</v>
      </c>
      <c r="BD57" s="104">
        <v>3.5422810403238303E-2</v>
      </c>
      <c r="BE57" s="104">
        <v>0.346181335395845</v>
      </c>
      <c r="BF57" s="104">
        <v>2.2247163686555899E-2</v>
      </c>
      <c r="BG57" s="104">
        <v>5.7881405343270203E-4</v>
      </c>
      <c r="BH57" s="104">
        <v>0</v>
      </c>
      <c r="BI57" s="104">
        <v>2.2825977739988599E-2</v>
      </c>
      <c r="BJ57" s="104">
        <v>0.37014477732700601</v>
      </c>
      <c r="BK57" s="104">
        <v>9.6302163251066105E-3</v>
      </c>
      <c r="BL57" s="104">
        <v>0</v>
      </c>
      <c r="BM57" s="104">
        <v>0.37977499365211298</v>
      </c>
      <c r="BN57" s="104">
        <v>215.32886101018201</v>
      </c>
    </row>
    <row r="58" spans="1:66">
      <c r="A58" s="104" t="s">
        <v>799</v>
      </c>
      <c r="B58" s="104">
        <v>2018</v>
      </c>
      <c r="C58" s="104" t="s">
        <v>840</v>
      </c>
      <c r="D58" s="104" t="s">
        <v>801</v>
      </c>
      <c r="E58" s="104" t="s">
        <v>801</v>
      </c>
      <c r="F58" s="104" t="s">
        <v>802</v>
      </c>
      <c r="G58" s="104">
        <v>8943.9483930029201</v>
      </c>
      <c r="H58" s="104">
        <v>365303.06835508201</v>
      </c>
      <c r="I58" s="104">
        <v>34881.398732711401</v>
      </c>
      <c r="J58" s="104">
        <v>7.8303695532051104E-3</v>
      </c>
      <c r="K58" s="104">
        <v>1.1801263938095699E-2</v>
      </c>
      <c r="L58" s="104">
        <v>0</v>
      </c>
      <c r="M58" s="104">
        <v>1.9631633491300801E-2</v>
      </c>
      <c r="N58" s="104">
        <v>0</v>
      </c>
      <c r="O58" s="104">
        <v>0</v>
      </c>
      <c r="P58" s="104">
        <v>0</v>
      </c>
      <c r="Q58" s="104">
        <v>0</v>
      </c>
      <c r="R58" s="104">
        <v>1.9631633491300801E-2</v>
      </c>
      <c r="S58" s="104">
        <v>8.9142796785026904E-3</v>
      </c>
      <c r="T58" s="104">
        <v>1.34348406661028E-2</v>
      </c>
      <c r="U58" s="104">
        <v>0</v>
      </c>
      <c r="V58" s="104">
        <v>2.23491203446055E-2</v>
      </c>
      <c r="W58" s="104">
        <v>0</v>
      </c>
      <c r="X58" s="104">
        <v>0</v>
      </c>
      <c r="Y58" s="104">
        <v>0</v>
      </c>
      <c r="Z58" s="104">
        <v>0</v>
      </c>
      <c r="AA58" s="104">
        <v>2.23491203446055E-2</v>
      </c>
      <c r="AB58" s="104">
        <v>2.4240987865435E-2</v>
      </c>
      <c r="AC58" s="104">
        <v>7.0956806796274197E-2</v>
      </c>
      <c r="AD58" s="104">
        <v>0</v>
      </c>
      <c r="AE58" s="104">
        <v>9.5197794661709301E-2</v>
      </c>
      <c r="AF58" s="104">
        <v>5.7533565751722504</v>
      </c>
      <c r="AG58" s="104">
        <v>0.58307604227308696</v>
      </c>
      <c r="AH58" s="104">
        <v>2.9757512359544401E-2</v>
      </c>
      <c r="AI58" s="104">
        <v>6.3661901298048802</v>
      </c>
      <c r="AJ58" s="104">
        <v>1818.15522154838</v>
      </c>
      <c r="AK58" s="104">
        <v>43.6421995035058</v>
      </c>
      <c r="AL58" s="104">
        <v>0</v>
      </c>
      <c r="AM58" s="104">
        <v>1861.7974210518901</v>
      </c>
      <c r="AN58" s="104">
        <v>3.63700384940838E-4</v>
      </c>
      <c r="AO58" s="104">
        <v>5.4813814442729704E-4</v>
      </c>
      <c r="AP58" s="104">
        <v>0</v>
      </c>
      <c r="AQ58" s="104">
        <v>9.1183852936813602E-4</v>
      </c>
      <c r="AR58" s="104">
        <v>6.2986057961881498E-3</v>
      </c>
      <c r="AS58" s="104">
        <v>1.21685825603079E-3</v>
      </c>
      <c r="AT58" s="104">
        <v>0</v>
      </c>
      <c r="AU58" s="104">
        <v>7.51546405221895E-3</v>
      </c>
      <c r="AV58" s="104">
        <v>1.4496397349874899E-2</v>
      </c>
      <c r="AW58" s="104">
        <v>2.48613214550354E-2</v>
      </c>
      <c r="AX58" s="104">
        <v>4.6873182857129297E-2</v>
      </c>
      <c r="AY58" s="104">
        <v>6.0261308975602902E-3</v>
      </c>
      <c r="AZ58" s="104">
        <v>1.16421750652443E-3</v>
      </c>
      <c r="BA58" s="104">
        <v>0</v>
      </c>
      <c r="BB58" s="104">
        <v>7.1903484040847301E-3</v>
      </c>
      <c r="BC58" s="104">
        <v>3.6240993374687201E-3</v>
      </c>
      <c r="BD58" s="104">
        <v>1.0654852052158E-2</v>
      </c>
      <c r="BE58" s="104">
        <v>2.14692997937115E-2</v>
      </c>
      <c r="BF58" s="104">
        <v>1.7177029008945899E-2</v>
      </c>
      <c r="BG58" s="104">
        <v>4.1230986111708901E-4</v>
      </c>
      <c r="BH58" s="104">
        <v>0</v>
      </c>
      <c r="BI58" s="104">
        <v>1.7589338870063E-2</v>
      </c>
      <c r="BJ58" s="104">
        <v>0.28578868152518599</v>
      </c>
      <c r="BK58" s="104">
        <v>6.8599460085394899E-3</v>
      </c>
      <c r="BL58" s="104">
        <v>0</v>
      </c>
      <c r="BM58" s="104">
        <v>0.292648627533726</v>
      </c>
      <c r="BN58" s="104">
        <v>165.92902823073899</v>
      </c>
    </row>
    <row r="59" spans="1:66">
      <c r="A59" s="104" t="s">
        <v>799</v>
      </c>
      <c r="B59" s="104">
        <v>2018</v>
      </c>
      <c r="C59" s="104" t="s">
        <v>840</v>
      </c>
      <c r="D59" s="104" t="s">
        <v>801</v>
      </c>
      <c r="E59" s="104" t="s">
        <v>801</v>
      </c>
      <c r="F59" s="104" t="s">
        <v>841</v>
      </c>
      <c r="G59" s="104">
        <v>6303.3635593475501</v>
      </c>
      <c r="H59" s="104">
        <v>256982.071950994</v>
      </c>
      <c r="I59" s="104">
        <v>24583.1178814554</v>
      </c>
      <c r="J59" s="104">
        <v>0.12969725110660901</v>
      </c>
      <c r="K59" s="104">
        <v>6.6982157429702695E-4</v>
      </c>
      <c r="L59" s="104">
        <v>0</v>
      </c>
      <c r="M59" s="104">
        <v>0.130367072680906</v>
      </c>
      <c r="N59" s="104">
        <v>0</v>
      </c>
      <c r="O59" s="104">
        <v>0</v>
      </c>
      <c r="P59" s="104">
        <v>0</v>
      </c>
      <c r="Q59" s="104">
        <v>0</v>
      </c>
      <c r="R59" s="104">
        <v>0.130367072680906</v>
      </c>
      <c r="S59" s="104">
        <v>1.63122614532897</v>
      </c>
      <c r="T59" s="104">
        <v>1.04705787873623E-2</v>
      </c>
      <c r="U59" s="104">
        <v>0</v>
      </c>
      <c r="V59" s="104">
        <v>1.6416967241163301</v>
      </c>
      <c r="W59" s="104">
        <v>0</v>
      </c>
      <c r="X59" s="104">
        <v>0</v>
      </c>
      <c r="Y59" s="104">
        <v>0</v>
      </c>
      <c r="Z59" s="104">
        <v>0</v>
      </c>
      <c r="AA59" s="104">
        <v>1.6416967241163301</v>
      </c>
      <c r="AB59" s="104">
        <v>3.2752367061165799</v>
      </c>
      <c r="AC59" s="104">
        <v>0.137608671952095</v>
      </c>
      <c r="AD59" s="104">
        <v>0</v>
      </c>
      <c r="AE59" s="104">
        <v>3.4128453780686798</v>
      </c>
      <c r="AF59" s="104">
        <v>1.2949206844174099</v>
      </c>
      <c r="AG59" s="104">
        <v>0.186459709730665</v>
      </c>
      <c r="AH59" s="104">
        <v>0</v>
      </c>
      <c r="AI59" s="104">
        <v>1.4813803941480801</v>
      </c>
      <c r="AJ59" s="104">
        <v>979.05824196637798</v>
      </c>
      <c r="AK59" s="104">
        <v>29.739486511036901</v>
      </c>
      <c r="AL59" s="104">
        <v>0</v>
      </c>
      <c r="AM59" s="104">
        <v>1008.79772847741</v>
      </c>
      <c r="AN59" s="104">
        <v>1.4771091290637</v>
      </c>
      <c r="AO59" s="104">
        <v>9.6658931950240005E-3</v>
      </c>
      <c r="AP59" s="104">
        <v>0</v>
      </c>
      <c r="AQ59" s="104">
        <v>1.4867750222587299</v>
      </c>
      <c r="AR59" s="104">
        <v>2.5794096156357901E-3</v>
      </c>
      <c r="AS59" s="104">
        <v>5.1682174487377105E-4</v>
      </c>
      <c r="AT59" s="104">
        <v>0</v>
      </c>
      <c r="AU59" s="104">
        <v>3.0962313605095602E-3</v>
      </c>
      <c r="AV59" s="104">
        <v>1.01978728061891E-2</v>
      </c>
      <c r="AW59" s="104">
        <v>1.74893518626144E-2</v>
      </c>
      <c r="AX59" s="104">
        <v>3.0783456029313101E-2</v>
      </c>
      <c r="AY59" s="104">
        <v>2.4678254974543601E-3</v>
      </c>
      <c r="AZ59" s="104">
        <v>4.9446426496474504E-4</v>
      </c>
      <c r="BA59" s="104">
        <v>0</v>
      </c>
      <c r="BB59" s="104">
        <v>2.9622897624191099E-3</v>
      </c>
      <c r="BC59" s="104">
        <v>2.5494682015472902E-3</v>
      </c>
      <c r="BD59" s="104">
        <v>7.49543651254904E-3</v>
      </c>
      <c r="BE59" s="104">
        <v>1.30071944765154E-2</v>
      </c>
      <c r="BF59" s="104">
        <v>0</v>
      </c>
      <c r="BG59" s="104">
        <v>0</v>
      </c>
      <c r="BH59" s="104">
        <v>0</v>
      </c>
      <c r="BI59" s="104">
        <v>0</v>
      </c>
      <c r="BJ59" s="104">
        <v>0.19958742737740701</v>
      </c>
      <c r="BK59" s="104">
        <v>6.0625888735093298E-3</v>
      </c>
      <c r="BL59" s="104">
        <v>0</v>
      </c>
      <c r="BM59" s="104">
        <v>0.205650016250916</v>
      </c>
      <c r="BN59" s="104">
        <v>116.601631245367</v>
      </c>
    </row>
    <row r="60" spans="1:66">
      <c r="A60" s="104" t="s">
        <v>799</v>
      </c>
      <c r="B60" s="104">
        <v>2018</v>
      </c>
      <c r="C60" s="104" t="s">
        <v>842</v>
      </c>
      <c r="D60" s="104" t="s">
        <v>801</v>
      </c>
      <c r="E60" s="104" t="s">
        <v>801</v>
      </c>
      <c r="F60" s="104" t="s">
        <v>802</v>
      </c>
      <c r="G60" s="104">
        <v>63930.813248286402</v>
      </c>
      <c r="H60" s="104">
        <v>9054417.8850557394</v>
      </c>
      <c r="I60" s="104">
        <v>811921.32825323695</v>
      </c>
      <c r="J60" s="104">
        <v>2.57761132418723</v>
      </c>
      <c r="K60" s="104">
        <v>0.132638766735169</v>
      </c>
      <c r="L60" s="104">
        <v>0</v>
      </c>
      <c r="M60" s="104">
        <v>2.7102500909224001</v>
      </c>
      <c r="N60" s="104">
        <v>0</v>
      </c>
      <c r="O60" s="104">
        <v>0</v>
      </c>
      <c r="P60" s="104">
        <v>0</v>
      </c>
      <c r="Q60" s="104">
        <v>0</v>
      </c>
      <c r="R60" s="104">
        <v>2.7102500909224001</v>
      </c>
      <c r="S60" s="104">
        <v>2.9344142814914198</v>
      </c>
      <c r="T60" s="104">
        <v>0.150999139294136</v>
      </c>
      <c r="U60" s="104">
        <v>0</v>
      </c>
      <c r="V60" s="104">
        <v>3.0854134207855601</v>
      </c>
      <c r="W60" s="104">
        <v>0</v>
      </c>
      <c r="X60" s="104">
        <v>0</v>
      </c>
      <c r="Y60" s="104">
        <v>0</v>
      </c>
      <c r="Z60" s="104">
        <v>0</v>
      </c>
      <c r="AA60" s="104">
        <v>3.0854134207855601</v>
      </c>
      <c r="AB60" s="104">
        <v>9.2829457441431291</v>
      </c>
      <c r="AC60" s="104">
        <v>1.3115318159968401</v>
      </c>
      <c r="AD60" s="104">
        <v>0</v>
      </c>
      <c r="AE60" s="104">
        <v>10.5944775601399</v>
      </c>
      <c r="AF60" s="104">
        <v>60.6020422612172</v>
      </c>
      <c r="AG60" s="104">
        <v>2.0369179623295501</v>
      </c>
      <c r="AH60" s="104">
        <v>0.86724789868230501</v>
      </c>
      <c r="AI60" s="104">
        <v>63.506208122229097</v>
      </c>
      <c r="AJ60" s="104">
        <v>14750.551553453</v>
      </c>
      <c r="AK60" s="104">
        <v>296.928750087482</v>
      </c>
      <c r="AL60" s="104">
        <v>0</v>
      </c>
      <c r="AM60" s="104">
        <v>15047.4803035404</v>
      </c>
      <c r="AN60" s="104">
        <v>0.11972336994631801</v>
      </c>
      <c r="AO60" s="104">
        <v>6.1607271779290903E-3</v>
      </c>
      <c r="AP60" s="104">
        <v>0</v>
      </c>
      <c r="AQ60" s="104">
        <v>0.125884097124247</v>
      </c>
      <c r="AR60" s="104">
        <v>1.36397264178473</v>
      </c>
      <c r="AS60" s="104">
        <v>6.0654975121490302E-3</v>
      </c>
      <c r="AT60" s="104">
        <v>0</v>
      </c>
      <c r="AU60" s="104">
        <v>1.3700381392968799</v>
      </c>
      <c r="AV60" s="104">
        <v>0.359308340947188</v>
      </c>
      <c r="AW60" s="104">
        <v>0.61621380472442799</v>
      </c>
      <c r="AX60" s="104">
        <v>2.3455602849685002</v>
      </c>
      <c r="AY60" s="104">
        <v>1.30496778907171</v>
      </c>
      <c r="AZ60" s="104">
        <v>5.8031067747019299E-3</v>
      </c>
      <c r="BA60" s="104">
        <v>0</v>
      </c>
      <c r="BB60" s="104">
        <v>1.3107708958464099</v>
      </c>
      <c r="BC60" s="104">
        <v>8.9827085236797097E-2</v>
      </c>
      <c r="BD60" s="104">
        <v>0.26409163059618301</v>
      </c>
      <c r="BE60" s="104">
        <v>1.6646896116793899</v>
      </c>
      <c r="BF60" s="104">
        <v>0.139355897081129</v>
      </c>
      <c r="BG60" s="104">
        <v>2.8052356000161302E-3</v>
      </c>
      <c r="BH60" s="104">
        <v>0</v>
      </c>
      <c r="BI60" s="104">
        <v>0.142161132681145</v>
      </c>
      <c r="BJ60" s="104">
        <v>2.3185812906780101</v>
      </c>
      <c r="BK60" s="104">
        <v>4.6673064537446497E-2</v>
      </c>
      <c r="BL60" s="104">
        <v>0</v>
      </c>
      <c r="BM60" s="104">
        <v>2.3652543552154599</v>
      </c>
      <c r="BN60" s="104">
        <v>1341.0770451475801</v>
      </c>
    </row>
    <row r="61" spans="1:66">
      <c r="A61" s="104" t="s">
        <v>799</v>
      </c>
      <c r="B61" s="104">
        <v>2018</v>
      </c>
      <c r="C61" s="104" t="s">
        <v>843</v>
      </c>
      <c r="D61" s="104" t="s">
        <v>801</v>
      </c>
      <c r="E61" s="104" t="s">
        <v>801</v>
      </c>
      <c r="F61" s="104" t="s">
        <v>802</v>
      </c>
      <c r="G61" s="104">
        <v>14310.7923289026</v>
      </c>
      <c r="H61" s="104">
        <v>1001835.71686043</v>
      </c>
      <c r="I61" s="104">
        <v>64698.535716642698</v>
      </c>
      <c r="J61" s="104">
        <v>0.69647518208764803</v>
      </c>
      <c r="K61" s="104">
        <v>2.8229818267138999E-2</v>
      </c>
      <c r="L61" s="104">
        <v>0</v>
      </c>
      <c r="M61" s="104">
        <v>0.72470500035478702</v>
      </c>
      <c r="N61" s="104">
        <v>0</v>
      </c>
      <c r="O61" s="104">
        <v>0</v>
      </c>
      <c r="P61" s="104">
        <v>0</v>
      </c>
      <c r="Q61" s="104">
        <v>0</v>
      </c>
      <c r="R61" s="104">
        <v>0.72470500035478702</v>
      </c>
      <c r="S61" s="104">
        <v>0.79288397821838497</v>
      </c>
      <c r="T61" s="104">
        <v>3.2137499206991701E-2</v>
      </c>
      <c r="U61" s="104">
        <v>0</v>
      </c>
      <c r="V61" s="104">
        <v>0.82502147742537602</v>
      </c>
      <c r="W61" s="104">
        <v>0</v>
      </c>
      <c r="X61" s="104">
        <v>0</v>
      </c>
      <c r="Y61" s="104">
        <v>0</v>
      </c>
      <c r="Z61" s="104">
        <v>0</v>
      </c>
      <c r="AA61" s="104">
        <v>0.82502147742537602</v>
      </c>
      <c r="AB61" s="104">
        <v>1.82938843291211</v>
      </c>
      <c r="AC61" s="104">
        <v>0.25554838563669902</v>
      </c>
      <c r="AD61" s="104">
        <v>0</v>
      </c>
      <c r="AE61" s="104">
        <v>2.08493681854881</v>
      </c>
      <c r="AF61" s="104">
        <v>8.8754393564046303</v>
      </c>
      <c r="AG61" s="104">
        <v>0.41611078017241898</v>
      </c>
      <c r="AH61" s="104">
        <v>0.161195811834285</v>
      </c>
      <c r="AI61" s="104">
        <v>9.4527459484113301</v>
      </c>
      <c r="AJ61" s="104">
        <v>1951.27554938765</v>
      </c>
      <c r="AK61" s="104">
        <v>57.2208812964206</v>
      </c>
      <c r="AL61" s="104">
        <v>0</v>
      </c>
      <c r="AM61" s="104">
        <v>2008.49643068407</v>
      </c>
      <c r="AN61" s="104">
        <v>3.2349468324050501E-2</v>
      </c>
      <c r="AO61" s="104">
        <v>1.3112019427443001E-3</v>
      </c>
      <c r="AP61" s="104">
        <v>0</v>
      </c>
      <c r="AQ61" s="104">
        <v>3.3660670266794798E-2</v>
      </c>
      <c r="AR61" s="104">
        <v>0.207108277366331</v>
      </c>
      <c r="AS61" s="104">
        <v>1.6600916215425501E-3</v>
      </c>
      <c r="AT61" s="104">
        <v>0</v>
      </c>
      <c r="AU61" s="104">
        <v>0.20876836898787299</v>
      </c>
      <c r="AV61" s="104">
        <v>3.9756054325798602E-2</v>
      </c>
      <c r="AW61" s="104">
        <v>6.8181633168744593E-2</v>
      </c>
      <c r="AX61" s="104">
        <v>0.31670605648241601</v>
      </c>
      <c r="AY61" s="104">
        <v>0.19814886496517101</v>
      </c>
      <c r="AZ61" s="104">
        <v>1.58827679284403E-3</v>
      </c>
      <c r="BA61" s="104">
        <v>0</v>
      </c>
      <c r="BB61" s="104">
        <v>0.19973714175801499</v>
      </c>
      <c r="BC61" s="104">
        <v>9.9390135814496593E-3</v>
      </c>
      <c r="BD61" s="104">
        <v>2.9220699929462E-2</v>
      </c>
      <c r="BE61" s="104">
        <v>0.23889685526892701</v>
      </c>
      <c r="BF61" s="104">
        <v>1.84346838592442E-2</v>
      </c>
      <c r="BG61" s="104">
        <v>5.4059451376710301E-4</v>
      </c>
      <c r="BH61" s="104">
        <v>0</v>
      </c>
      <c r="BI61" s="104">
        <v>1.8975278373011301E-2</v>
      </c>
      <c r="BJ61" s="104">
        <v>0.30671334325180499</v>
      </c>
      <c r="BK61" s="104">
        <v>8.9943256921081703E-3</v>
      </c>
      <c r="BL61" s="104">
        <v>0</v>
      </c>
      <c r="BM61" s="104">
        <v>0.315707668943913</v>
      </c>
      <c r="BN61" s="104">
        <v>179.00328853180201</v>
      </c>
    </row>
    <row r="62" spans="1:66">
      <c r="A62" s="104" t="s">
        <v>799</v>
      </c>
      <c r="B62" s="104">
        <v>2018</v>
      </c>
      <c r="C62" s="104" t="s">
        <v>844</v>
      </c>
      <c r="D62" s="104" t="s">
        <v>801</v>
      </c>
      <c r="E62" s="104" t="s">
        <v>801</v>
      </c>
      <c r="F62" s="104" t="s">
        <v>802</v>
      </c>
      <c r="G62" s="104">
        <v>1549.6923796881999</v>
      </c>
      <c r="H62" s="104">
        <v>31468.391772505001</v>
      </c>
      <c r="I62" s="104">
        <v>17821.4623664143</v>
      </c>
      <c r="J62" s="104">
        <v>2.3670157275807501E-3</v>
      </c>
      <c r="K62" s="104">
        <v>9.9438554828459392E-4</v>
      </c>
      <c r="L62" s="104">
        <v>0</v>
      </c>
      <c r="M62" s="104">
        <v>3.3614012758653501E-3</v>
      </c>
      <c r="N62" s="104">
        <v>0</v>
      </c>
      <c r="O62" s="104">
        <v>0</v>
      </c>
      <c r="P62" s="104">
        <v>0</v>
      </c>
      <c r="Q62" s="104">
        <v>0</v>
      </c>
      <c r="R62" s="104">
        <v>3.3614012758653501E-3</v>
      </c>
      <c r="S62" s="104">
        <v>2.6946672255631502E-3</v>
      </c>
      <c r="T62" s="104">
        <v>1.1320322528126101E-3</v>
      </c>
      <c r="U62" s="104">
        <v>0</v>
      </c>
      <c r="V62" s="104">
        <v>3.8266994783757698E-3</v>
      </c>
      <c r="W62" s="104">
        <v>0</v>
      </c>
      <c r="X62" s="104">
        <v>0</v>
      </c>
      <c r="Y62" s="104">
        <v>0</v>
      </c>
      <c r="Z62" s="104">
        <v>0</v>
      </c>
      <c r="AA62" s="104">
        <v>3.8266994783757698E-3</v>
      </c>
      <c r="AB62" s="104">
        <v>9.1312438059386099E-3</v>
      </c>
      <c r="AC62" s="104">
        <v>1.1135703077616001E-2</v>
      </c>
      <c r="AD62" s="104">
        <v>0</v>
      </c>
      <c r="AE62" s="104">
        <v>2.0266946883554599E-2</v>
      </c>
      <c r="AF62" s="104">
        <v>0.17057789228081499</v>
      </c>
      <c r="AG62" s="104">
        <v>2.49560120334852E-2</v>
      </c>
      <c r="AH62" s="104">
        <v>3.8628593201471897E-2</v>
      </c>
      <c r="AI62" s="104">
        <v>0.23416249751577201</v>
      </c>
      <c r="AJ62" s="104">
        <v>58.395974140251901</v>
      </c>
      <c r="AK62" s="104">
        <v>3.09381889853679</v>
      </c>
      <c r="AL62" s="104">
        <v>0</v>
      </c>
      <c r="AM62" s="104">
        <v>61.489793038788697</v>
      </c>
      <c r="AN62" s="104">
        <v>1.0994174993053301E-4</v>
      </c>
      <c r="AO62" s="104">
        <v>4.6186633240404301E-5</v>
      </c>
      <c r="AP62" s="104">
        <v>0</v>
      </c>
      <c r="AQ62" s="104">
        <v>1.5612838317093799E-4</v>
      </c>
      <c r="AR62" s="104">
        <v>6.9223081938849104E-4</v>
      </c>
      <c r="AS62" s="104">
        <v>1.8691321856924299E-5</v>
      </c>
      <c r="AT62" s="104">
        <v>0</v>
      </c>
      <c r="AU62" s="104">
        <v>7.1092214124541598E-4</v>
      </c>
      <c r="AV62" s="104">
        <v>1.2487667107475601E-3</v>
      </c>
      <c r="AW62" s="104">
        <v>2.1416349089320602E-3</v>
      </c>
      <c r="AX62" s="104">
        <v>4.1013237609250396E-3</v>
      </c>
      <c r="AY62" s="104">
        <v>6.6228522056182605E-4</v>
      </c>
      <c r="AZ62" s="104">
        <v>1.7882743547218299E-5</v>
      </c>
      <c r="BA62" s="104">
        <v>0</v>
      </c>
      <c r="BB62" s="104">
        <v>6.8016796410904398E-4</v>
      </c>
      <c r="BC62" s="104">
        <v>3.1219167768689002E-4</v>
      </c>
      <c r="BD62" s="104">
        <v>9.1784353239945796E-4</v>
      </c>
      <c r="BE62" s="104">
        <v>1.91020317419539E-3</v>
      </c>
      <c r="BF62" s="104">
        <v>5.5169620829102002E-4</v>
      </c>
      <c r="BG62" s="104">
        <v>2.92288668969276E-5</v>
      </c>
      <c r="BH62" s="104">
        <v>0</v>
      </c>
      <c r="BI62" s="104">
        <v>5.8092507518794803E-4</v>
      </c>
      <c r="BJ62" s="104">
        <v>9.1790339230271092E-3</v>
      </c>
      <c r="BK62" s="104">
        <v>4.86305246885107E-4</v>
      </c>
      <c r="BL62" s="104">
        <v>0</v>
      </c>
      <c r="BM62" s="104">
        <v>9.6653391699122095E-3</v>
      </c>
      <c r="BN62" s="104">
        <v>5.4801566967855004</v>
      </c>
    </row>
    <row r="63" spans="1:66">
      <c r="A63" s="104" t="s">
        <v>799</v>
      </c>
      <c r="B63" s="104">
        <v>2018</v>
      </c>
      <c r="C63" s="104" t="s">
        <v>845</v>
      </c>
      <c r="D63" s="104" t="s">
        <v>801</v>
      </c>
      <c r="E63" s="104" t="s">
        <v>801</v>
      </c>
      <c r="F63" s="104" t="s">
        <v>804</v>
      </c>
      <c r="G63" s="104">
        <v>281.829483812597</v>
      </c>
      <c r="H63" s="104">
        <v>17615.296009671401</v>
      </c>
      <c r="I63" s="104">
        <v>5638.84431212245</v>
      </c>
      <c r="J63" s="104">
        <v>3.3620630863579297E-2</v>
      </c>
      <c r="K63" s="104">
        <v>0</v>
      </c>
      <c r="L63" s="104">
        <v>5.16156558427115E-6</v>
      </c>
      <c r="M63" s="104">
        <v>3.3625792429163498E-2</v>
      </c>
      <c r="N63" s="104">
        <v>5.90215969661765E-5</v>
      </c>
      <c r="O63" s="104">
        <v>3.2065152770276301E-3</v>
      </c>
      <c r="P63" s="104">
        <v>1.4147972365368799E-2</v>
      </c>
      <c r="Q63" s="104">
        <v>3.2723339109511398E-5</v>
      </c>
      <c r="R63" s="104">
        <v>5.1072025007635698E-2</v>
      </c>
      <c r="S63" s="104">
        <v>4.4559926137940402E-2</v>
      </c>
      <c r="T63" s="104">
        <v>0</v>
      </c>
      <c r="U63" s="104">
        <v>5.6512646171402003E-6</v>
      </c>
      <c r="V63" s="104">
        <v>4.45655774025576E-2</v>
      </c>
      <c r="W63" s="104">
        <v>5.90215969661765E-5</v>
      </c>
      <c r="X63" s="104">
        <v>3.2065152770263099E-3</v>
      </c>
      <c r="Y63" s="104">
        <v>1.4147972365363E-2</v>
      </c>
      <c r="Z63" s="104">
        <v>3.2723339109511398E-5</v>
      </c>
      <c r="AA63" s="104">
        <v>6.2011809981022598E-2</v>
      </c>
      <c r="AB63" s="104">
        <v>1.40362899237728</v>
      </c>
      <c r="AC63" s="104">
        <v>0</v>
      </c>
      <c r="AD63" s="104">
        <v>1.9888999432458001E-2</v>
      </c>
      <c r="AE63" s="104">
        <v>1.42351799180974</v>
      </c>
      <c r="AF63" s="104">
        <v>0.15177782652281699</v>
      </c>
      <c r="AG63" s="104">
        <v>0</v>
      </c>
      <c r="AH63" s="104">
        <v>5.7002463570471999E-3</v>
      </c>
      <c r="AI63" s="104">
        <v>0.15747807287986401</v>
      </c>
      <c r="AJ63" s="104">
        <v>44.565218726744099</v>
      </c>
      <c r="AK63" s="104">
        <v>0</v>
      </c>
      <c r="AL63" s="104">
        <v>0.42546385927548003</v>
      </c>
      <c r="AM63" s="104">
        <v>44.990682586019602</v>
      </c>
      <c r="AN63" s="104">
        <v>5.0535729688152798E-3</v>
      </c>
      <c r="AO63" s="104">
        <v>0</v>
      </c>
      <c r="AP63" s="104">
        <v>9.8361188708387492E-7</v>
      </c>
      <c r="AQ63" s="104">
        <v>5.0545565807023603E-3</v>
      </c>
      <c r="AR63" s="104">
        <v>7.4166106495951198E-5</v>
      </c>
      <c r="AS63" s="104">
        <v>0</v>
      </c>
      <c r="AT63" s="104">
        <v>2.38355346344621E-5</v>
      </c>
      <c r="AU63" s="104">
        <v>9.8001641130413407E-5</v>
      </c>
      <c r="AV63" s="104">
        <v>3.8835080073484099E-4</v>
      </c>
      <c r="AW63" s="104">
        <v>1.1988389218684501E-3</v>
      </c>
      <c r="AX63" s="104">
        <v>1.68519136373371E-3</v>
      </c>
      <c r="AY63" s="104">
        <v>6.9400521406743403E-5</v>
      </c>
      <c r="AZ63" s="104">
        <v>0</v>
      </c>
      <c r="BA63" s="104">
        <v>2.2491081212501901E-5</v>
      </c>
      <c r="BB63" s="104">
        <v>9.1891602619245403E-5</v>
      </c>
      <c r="BC63" s="104">
        <v>9.7087700183710396E-5</v>
      </c>
      <c r="BD63" s="104">
        <v>5.1378810937219505E-4</v>
      </c>
      <c r="BE63" s="104">
        <v>7.0276741217515097E-4</v>
      </c>
      <c r="BF63" s="104">
        <v>4.4100896636109401E-4</v>
      </c>
      <c r="BG63" s="104">
        <v>0</v>
      </c>
      <c r="BH63" s="104">
        <v>4.2103097923421701E-6</v>
      </c>
      <c r="BI63" s="104">
        <v>4.4521927615343699E-4</v>
      </c>
      <c r="BJ63" s="104">
        <v>4.28046621550425E-3</v>
      </c>
      <c r="BK63" s="104">
        <v>0</v>
      </c>
      <c r="BL63" s="104">
        <v>1.37133943508995E-4</v>
      </c>
      <c r="BM63" s="104">
        <v>4.4176001590132399E-3</v>
      </c>
      <c r="BN63" s="104">
        <v>4.74891063409064</v>
      </c>
    </row>
    <row r="64" spans="1:66">
      <c r="A64" s="104" t="s">
        <v>799</v>
      </c>
      <c r="B64" s="104">
        <v>2018</v>
      </c>
      <c r="C64" s="104" t="s">
        <v>846</v>
      </c>
      <c r="D64" s="104" t="s">
        <v>801</v>
      </c>
      <c r="E64" s="104" t="s">
        <v>801</v>
      </c>
      <c r="F64" s="104" t="s">
        <v>804</v>
      </c>
      <c r="G64" s="104">
        <v>2403.5456598047699</v>
      </c>
      <c r="H64" s="104">
        <v>219679.84081647301</v>
      </c>
      <c r="I64" s="104">
        <v>9614.1826392190997</v>
      </c>
      <c r="J64" s="104">
        <v>4.3206793685086099E-3</v>
      </c>
      <c r="K64" s="104">
        <v>0</v>
      </c>
      <c r="L64" s="104">
        <v>4.3522679142156198E-3</v>
      </c>
      <c r="M64" s="104">
        <v>8.6729472827242401E-3</v>
      </c>
      <c r="N64" s="104">
        <v>4.8715883803750803E-5</v>
      </c>
      <c r="O64" s="104">
        <v>5.8192818225874499E-4</v>
      </c>
      <c r="P64" s="104">
        <v>3.29764203450413E-3</v>
      </c>
      <c r="Q64" s="104">
        <v>3.3160181261928401E-5</v>
      </c>
      <c r="R64" s="104">
        <v>1.2634393564552799E-2</v>
      </c>
      <c r="S64" s="104">
        <v>6.3047251920911101E-3</v>
      </c>
      <c r="T64" s="104">
        <v>0</v>
      </c>
      <c r="U64" s="104">
        <v>4.7651855365108998E-3</v>
      </c>
      <c r="V64" s="104">
        <v>1.1069910728602E-2</v>
      </c>
      <c r="W64" s="104">
        <v>4.8715883803750803E-5</v>
      </c>
      <c r="X64" s="104">
        <v>5.8192818225850495E-4</v>
      </c>
      <c r="Y64" s="104">
        <v>3.2976420345027699E-3</v>
      </c>
      <c r="Z64" s="104">
        <v>3.3160181261928401E-5</v>
      </c>
      <c r="AA64" s="104">
        <v>1.5031357010428899E-2</v>
      </c>
      <c r="AB64" s="104">
        <v>7.5125763347873603E-2</v>
      </c>
      <c r="AC64" s="104">
        <v>0</v>
      </c>
      <c r="AD64" s="104">
        <v>6.8194085060059098E-2</v>
      </c>
      <c r="AE64" s="104">
        <v>0.14331984840793199</v>
      </c>
      <c r="AF64" s="104">
        <v>6.0796727466836897E-2</v>
      </c>
      <c r="AG64" s="104">
        <v>0</v>
      </c>
      <c r="AH64" s="104">
        <v>8.2532813045030507E-3</v>
      </c>
      <c r="AI64" s="104">
        <v>6.9050008771340002E-2</v>
      </c>
      <c r="AJ64" s="104">
        <v>453.80750165827902</v>
      </c>
      <c r="AK64" s="104">
        <v>0</v>
      </c>
      <c r="AL64" s="104">
        <v>0.82894292599193098</v>
      </c>
      <c r="AM64" s="104">
        <v>454.63644458427098</v>
      </c>
      <c r="AN64" s="104">
        <v>1.3340307670497899E-3</v>
      </c>
      <c r="AO64" s="104">
        <v>0</v>
      </c>
      <c r="AP64" s="104">
        <v>1.0248871941930401E-3</v>
      </c>
      <c r="AQ64" s="104">
        <v>2.35891796124284E-3</v>
      </c>
      <c r="AR64" s="104">
        <v>1.6388539628160899E-4</v>
      </c>
      <c r="AS64" s="104">
        <v>0</v>
      </c>
      <c r="AT64" s="104">
        <v>2.4970164689119398E-6</v>
      </c>
      <c r="AU64" s="104">
        <v>1.6638241275052101E-4</v>
      </c>
      <c r="AV64" s="104">
        <v>2.5521426521201299E-3</v>
      </c>
      <c r="AW64" s="104">
        <v>2.7922735653169599E-2</v>
      </c>
      <c r="AX64" s="104">
        <v>3.06412607180402E-2</v>
      </c>
      <c r="AY64" s="104">
        <v>1.50686572420003E-4</v>
      </c>
      <c r="AZ64" s="104">
        <v>0</v>
      </c>
      <c r="BA64" s="104">
        <v>2.2959144714156801E-6</v>
      </c>
      <c r="BB64" s="104">
        <v>1.5298248689141899E-4</v>
      </c>
      <c r="BC64" s="104">
        <v>6.3803566303003399E-4</v>
      </c>
      <c r="BD64" s="104">
        <v>1.19668867085012E-2</v>
      </c>
      <c r="BE64" s="104">
        <v>1.27579048584227E-2</v>
      </c>
      <c r="BF64" s="104">
        <v>4.4907931106624704E-3</v>
      </c>
      <c r="BG64" s="104">
        <v>0</v>
      </c>
      <c r="BH64" s="104">
        <v>8.2030622402097403E-6</v>
      </c>
      <c r="BI64" s="104">
        <v>4.4989961729026799E-3</v>
      </c>
      <c r="BJ64" s="104">
        <v>5.3076522840272396E-3</v>
      </c>
      <c r="BK64" s="104">
        <v>0</v>
      </c>
      <c r="BL64" s="104">
        <v>7.3248806491025295E-4</v>
      </c>
      <c r="BM64" s="104">
        <v>6.0401403489374998E-3</v>
      </c>
      <c r="BN64" s="104">
        <v>47.988332744307002</v>
      </c>
    </row>
    <row r="65" spans="1:66">
      <c r="A65" s="104" t="s">
        <v>799</v>
      </c>
      <c r="B65" s="104">
        <v>2018</v>
      </c>
      <c r="C65" s="104" t="s">
        <v>846</v>
      </c>
      <c r="D65" s="104" t="s">
        <v>801</v>
      </c>
      <c r="E65" s="104" t="s">
        <v>801</v>
      </c>
      <c r="F65" s="104" t="s">
        <v>802</v>
      </c>
      <c r="G65" s="104">
        <v>3221.0110742891202</v>
      </c>
      <c r="H65" s="104">
        <v>325270.40637752798</v>
      </c>
      <c r="I65" s="104">
        <v>12884.044297156401</v>
      </c>
      <c r="J65" s="104">
        <v>1.47035751582258E-3</v>
      </c>
      <c r="K65" s="104">
        <v>0</v>
      </c>
      <c r="L65" s="104">
        <v>0</v>
      </c>
      <c r="M65" s="104">
        <v>1.47035751582258E-3</v>
      </c>
      <c r="N65" s="104">
        <v>0</v>
      </c>
      <c r="O65" s="104">
        <v>0</v>
      </c>
      <c r="P65" s="104">
        <v>0</v>
      </c>
      <c r="Q65" s="104">
        <v>0</v>
      </c>
      <c r="R65" s="104">
        <v>1.47035751582258E-3</v>
      </c>
      <c r="S65" s="104">
        <v>4.6085436357750399E-2</v>
      </c>
      <c r="T65" s="104">
        <v>0</v>
      </c>
      <c r="U65" s="104">
        <v>0</v>
      </c>
      <c r="V65" s="104">
        <v>4.6085436357750399E-2</v>
      </c>
      <c r="W65" s="104">
        <v>0</v>
      </c>
      <c r="X65" s="104">
        <v>0</v>
      </c>
      <c r="Y65" s="104">
        <v>0</v>
      </c>
      <c r="Z65" s="104">
        <v>0</v>
      </c>
      <c r="AA65" s="104">
        <v>4.6085436357750399E-2</v>
      </c>
      <c r="AB65" s="104">
        <v>9.2797067961453206E-2</v>
      </c>
      <c r="AC65" s="104">
        <v>0</v>
      </c>
      <c r="AD65" s="104">
        <v>0</v>
      </c>
      <c r="AE65" s="104">
        <v>9.2797067961453206E-2</v>
      </c>
      <c r="AF65" s="104">
        <v>0.818860463301323</v>
      </c>
      <c r="AG65" s="104">
        <v>0</v>
      </c>
      <c r="AH65" s="104">
        <v>0</v>
      </c>
      <c r="AI65" s="104">
        <v>0.818860463301323</v>
      </c>
      <c r="AJ65" s="104">
        <v>577.472958965109</v>
      </c>
      <c r="AK65" s="104">
        <v>0</v>
      </c>
      <c r="AL65" s="104">
        <v>0</v>
      </c>
      <c r="AM65" s="104">
        <v>577.472958965109</v>
      </c>
      <c r="AN65" s="104">
        <v>4.4247342904188303E-2</v>
      </c>
      <c r="AO65" s="104">
        <v>0</v>
      </c>
      <c r="AP65" s="104">
        <v>0</v>
      </c>
      <c r="AQ65" s="104">
        <v>4.4247342904188303E-2</v>
      </c>
      <c r="AR65" s="104">
        <v>2.5268077525872801E-3</v>
      </c>
      <c r="AS65" s="104">
        <v>0</v>
      </c>
      <c r="AT65" s="104">
        <v>0</v>
      </c>
      <c r="AU65" s="104">
        <v>2.5268077525872801E-3</v>
      </c>
      <c r="AV65" s="104">
        <v>1.11007816850336E-2</v>
      </c>
      <c r="AW65" s="104">
        <v>2.7153559015397899E-2</v>
      </c>
      <c r="AX65" s="104">
        <v>4.0781148453018903E-2</v>
      </c>
      <c r="AY65" s="104">
        <v>2.4174991677168101E-3</v>
      </c>
      <c r="AZ65" s="104">
        <v>0</v>
      </c>
      <c r="BA65" s="104">
        <v>0</v>
      </c>
      <c r="BB65" s="104">
        <v>2.4174991677168101E-3</v>
      </c>
      <c r="BC65" s="104">
        <v>2.7751954212584199E-3</v>
      </c>
      <c r="BD65" s="104">
        <v>1.16372395780276E-2</v>
      </c>
      <c r="BE65" s="104">
        <v>1.6829934167002899E-2</v>
      </c>
      <c r="BF65" s="104">
        <v>5.4591961852576204E-3</v>
      </c>
      <c r="BG65" s="104">
        <v>0</v>
      </c>
      <c r="BH65" s="104">
        <v>0</v>
      </c>
      <c r="BI65" s="104">
        <v>5.4591961852576204E-3</v>
      </c>
      <c r="BJ65" s="104">
        <v>9.0770707364874303E-2</v>
      </c>
      <c r="BK65" s="104">
        <v>0</v>
      </c>
      <c r="BL65" s="104">
        <v>0</v>
      </c>
      <c r="BM65" s="104">
        <v>9.0770707364874303E-2</v>
      </c>
      <c r="BN65" s="104">
        <v>51.466140100502201</v>
      </c>
    </row>
    <row r="66" spans="1:66">
      <c r="A66" s="104" t="s">
        <v>799</v>
      </c>
      <c r="B66" s="104">
        <v>2018</v>
      </c>
      <c r="C66" s="104" t="s">
        <v>846</v>
      </c>
      <c r="D66" s="104" t="s">
        <v>801</v>
      </c>
      <c r="E66" s="104" t="s">
        <v>801</v>
      </c>
      <c r="F66" s="104" t="s">
        <v>805</v>
      </c>
      <c r="G66" s="104">
        <v>36.056135080647898</v>
      </c>
      <c r="H66" s="104">
        <v>2738.0653889390501</v>
      </c>
      <c r="I66" s="104">
        <v>144.224540322591</v>
      </c>
      <c r="J66" s="104">
        <v>0</v>
      </c>
      <c r="K66" s="104">
        <v>0</v>
      </c>
      <c r="L66" s="104">
        <v>0</v>
      </c>
      <c r="M66" s="104">
        <v>0</v>
      </c>
      <c r="N66" s="104">
        <v>0</v>
      </c>
      <c r="O66" s="104">
        <v>0</v>
      </c>
      <c r="P66" s="104">
        <v>0</v>
      </c>
      <c r="Q66" s="104">
        <v>0</v>
      </c>
      <c r="R66" s="104">
        <v>0</v>
      </c>
      <c r="S66" s="104">
        <v>0</v>
      </c>
      <c r="T66" s="104">
        <v>0</v>
      </c>
      <c r="U66" s="104">
        <v>0</v>
      </c>
      <c r="V66" s="104">
        <v>0</v>
      </c>
      <c r="W66" s="104">
        <v>0</v>
      </c>
      <c r="X66" s="104">
        <v>0</v>
      </c>
      <c r="Y66" s="104">
        <v>0</v>
      </c>
      <c r="Z66" s="104">
        <v>0</v>
      </c>
      <c r="AA66" s="104">
        <v>0</v>
      </c>
      <c r="AB66" s="104">
        <v>0</v>
      </c>
      <c r="AC66" s="104">
        <v>0</v>
      </c>
      <c r="AD66" s="104">
        <v>0</v>
      </c>
      <c r="AE66" s="104">
        <v>0</v>
      </c>
      <c r="AF66" s="104">
        <v>0</v>
      </c>
      <c r="AG66" s="104">
        <v>0</v>
      </c>
      <c r="AH66" s="104">
        <v>0</v>
      </c>
      <c r="AI66" s="104">
        <v>0</v>
      </c>
      <c r="AJ66" s="104">
        <v>0</v>
      </c>
      <c r="AK66" s="104">
        <v>0</v>
      </c>
      <c r="AL66" s="104">
        <v>0</v>
      </c>
      <c r="AM66" s="104">
        <v>0</v>
      </c>
      <c r="AN66" s="104">
        <v>0</v>
      </c>
      <c r="AO66" s="104">
        <v>0</v>
      </c>
      <c r="AP66" s="104">
        <v>0</v>
      </c>
      <c r="AQ66" s="104">
        <v>0</v>
      </c>
      <c r="AR66" s="104">
        <v>0</v>
      </c>
      <c r="AS66" s="104">
        <v>0</v>
      </c>
      <c r="AT66" s="104">
        <v>0</v>
      </c>
      <c r="AU66" s="104">
        <v>0</v>
      </c>
      <c r="AV66" s="104">
        <v>7.61723166816623E-5</v>
      </c>
      <c r="AW66" s="104">
        <v>2.7919080847250998E-4</v>
      </c>
      <c r="AX66" s="104">
        <v>3.5536312515417297E-4</v>
      </c>
      <c r="AY66" s="104">
        <v>0</v>
      </c>
      <c r="AZ66" s="104">
        <v>0</v>
      </c>
      <c r="BA66" s="104">
        <v>0</v>
      </c>
      <c r="BB66" s="104">
        <v>0</v>
      </c>
      <c r="BC66" s="104">
        <v>1.90430791704155E-5</v>
      </c>
      <c r="BD66" s="104">
        <v>1.1965320363107601E-4</v>
      </c>
      <c r="BE66" s="104">
        <v>1.3869628280149099E-4</v>
      </c>
      <c r="BF66" s="104">
        <v>0</v>
      </c>
      <c r="BG66" s="104">
        <v>0</v>
      </c>
      <c r="BH66" s="104">
        <v>0</v>
      </c>
      <c r="BI66" s="104">
        <v>0</v>
      </c>
      <c r="BJ66" s="104">
        <v>0</v>
      </c>
      <c r="BK66" s="104">
        <v>0</v>
      </c>
      <c r="BL66" s="104">
        <v>0</v>
      </c>
      <c r="BM66" s="104">
        <v>0</v>
      </c>
      <c r="BN66" s="104">
        <v>0</v>
      </c>
    </row>
    <row r="67" spans="1:66">
      <c r="A67" s="104" t="s">
        <v>799</v>
      </c>
      <c r="B67" s="104">
        <v>2018</v>
      </c>
      <c r="C67" s="104" t="s">
        <v>846</v>
      </c>
      <c r="D67" s="104" t="s">
        <v>801</v>
      </c>
      <c r="E67" s="104" t="s">
        <v>801</v>
      </c>
      <c r="F67" s="104" t="s">
        <v>841</v>
      </c>
      <c r="G67" s="104">
        <v>8042.2677493334604</v>
      </c>
      <c r="H67" s="104">
        <v>874825.70687441295</v>
      </c>
      <c r="I67" s="104">
        <v>32169.070997333802</v>
      </c>
      <c r="J67" s="104">
        <v>0.34912321493795601</v>
      </c>
      <c r="K67" s="104">
        <v>0</v>
      </c>
      <c r="L67" s="104">
        <v>0</v>
      </c>
      <c r="M67" s="104">
        <v>0.34912321493795601</v>
      </c>
      <c r="N67" s="104">
        <v>0</v>
      </c>
      <c r="O67" s="104">
        <v>0</v>
      </c>
      <c r="P67" s="104">
        <v>0</v>
      </c>
      <c r="Q67" s="104">
        <v>0</v>
      </c>
      <c r="R67" s="104">
        <v>0.34912321493795601</v>
      </c>
      <c r="S67" s="104">
        <v>7.5006715392328704</v>
      </c>
      <c r="T67" s="104">
        <v>0</v>
      </c>
      <c r="U67" s="104">
        <v>0</v>
      </c>
      <c r="V67" s="104">
        <v>7.5006715392328704</v>
      </c>
      <c r="W67" s="104">
        <v>0</v>
      </c>
      <c r="X67" s="104">
        <v>0</v>
      </c>
      <c r="Y67" s="104">
        <v>0</v>
      </c>
      <c r="Z67" s="104">
        <v>0</v>
      </c>
      <c r="AA67" s="104">
        <v>7.5006715392328704</v>
      </c>
      <c r="AB67" s="104">
        <v>38.206922448183398</v>
      </c>
      <c r="AC67" s="104">
        <v>0</v>
      </c>
      <c r="AD67" s="104">
        <v>0</v>
      </c>
      <c r="AE67" s="104">
        <v>38.206922448183398</v>
      </c>
      <c r="AF67" s="104">
        <v>2.6565912224996699</v>
      </c>
      <c r="AG67" s="104">
        <v>0</v>
      </c>
      <c r="AH67" s="104">
        <v>0</v>
      </c>
      <c r="AI67" s="104">
        <v>2.6565912224996699</v>
      </c>
      <c r="AJ67" s="104">
        <v>1868.9342254047999</v>
      </c>
      <c r="AK67" s="104">
        <v>0</v>
      </c>
      <c r="AL67" s="104">
        <v>0</v>
      </c>
      <c r="AM67" s="104">
        <v>1868.9342254047999</v>
      </c>
      <c r="AN67" s="104">
        <v>7.0725219672053603</v>
      </c>
      <c r="AO67" s="104">
        <v>0</v>
      </c>
      <c r="AP67" s="104">
        <v>0</v>
      </c>
      <c r="AQ67" s="104">
        <v>7.0725219672053603</v>
      </c>
      <c r="AR67" s="104">
        <v>4.8682775171871497E-3</v>
      </c>
      <c r="AS67" s="104">
        <v>0</v>
      </c>
      <c r="AT67" s="104">
        <v>0</v>
      </c>
      <c r="AU67" s="104">
        <v>4.8682775171871497E-3</v>
      </c>
      <c r="AV67" s="104">
        <v>3.15410375042924E-2</v>
      </c>
      <c r="AW67" s="104">
        <v>6.8072431005023998E-2</v>
      </c>
      <c r="AX67" s="104">
        <v>0.10448174602650299</v>
      </c>
      <c r="AY67" s="104">
        <v>4.6576779867655701E-3</v>
      </c>
      <c r="AZ67" s="104">
        <v>0</v>
      </c>
      <c r="BA67" s="104">
        <v>0</v>
      </c>
      <c r="BB67" s="104">
        <v>4.6576779867655701E-3</v>
      </c>
      <c r="BC67" s="104">
        <v>7.8852593760731105E-3</v>
      </c>
      <c r="BD67" s="104">
        <v>2.91738990021531E-2</v>
      </c>
      <c r="BE67" s="104">
        <v>4.1716836364991801E-2</v>
      </c>
      <c r="BF67" s="104">
        <v>0</v>
      </c>
      <c r="BG67" s="104">
        <v>0</v>
      </c>
      <c r="BH67" s="104">
        <v>0</v>
      </c>
      <c r="BI67" s="104">
        <v>0</v>
      </c>
      <c r="BJ67" s="104">
        <v>0.380994467946006</v>
      </c>
      <c r="BK67" s="104">
        <v>0</v>
      </c>
      <c r="BL67" s="104">
        <v>0</v>
      </c>
      <c r="BM67" s="104">
        <v>0.380994467946006</v>
      </c>
      <c r="BN67" s="104">
        <v>216.020291502248</v>
      </c>
    </row>
    <row r="68" spans="1:66">
      <c r="A68" s="104" t="s">
        <v>799</v>
      </c>
      <c r="B68" s="104">
        <v>2019</v>
      </c>
      <c r="C68" s="104" t="s">
        <v>800</v>
      </c>
      <c r="D68" s="104" t="s">
        <v>801</v>
      </c>
      <c r="E68" s="104" t="s">
        <v>801</v>
      </c>
      <c r="F68" s="104" t="s">
        <v>802</v>
      </c>
      <c r="G68" s="104">
        <v>8736.6802415116999</v>
      </c>
      <c r="H68" s="104">
        <v>501784.69087304099</v>
      </c>
      <c r="I68" s="104">
        <v>73388.114028698197</v>
      </c>
      <c r="J68" s="104">
        <v>0.178373487772096</v>
      </c>
      <c r="K68" s="104">
        <v>1.55319661545753E-3</v>
      </c>
      <c r="L68" s="104">
        <v>0</v>
      </c>
      <c r="M68" s="104">
        <v>0.17992668438755399</v>
      </c>
      <c r="N68" s="104">
        <v>0</v>
      </c>
      <c r="O68" s="104">
        <v>0</v>
      </c>
      <c r="P68" s="104">
        <v>0</v>
      </c>
      <c r="Q68" s="104">
        <v>0</v>
      </c>
      <c r="R68" s="104">
        <v>0.17992668438755399</v>
      </c>
      <c r="S68" s="104">
        <v>0.20306463780877401</v>
      </c>
      <c r="T68" s="104">
        <v>1.7681961153704301E-3</v>
      </c>
      <c r="U68" s="104">
        <v>0</v>
      </c>
      <c r="V68" s="104">
        <v>0.204832833924144</v>
      </c>
      <c r="W68" s="104">
        <v>0</v>
      </c>
      <c r="X68" s="104">
        <v>0</v>
      </c>
      <c r="Y68" s="104">
        <v>0</v>
      </c>
      <c r="Z68" s="104">
        <v>0</v>
      </c>
      <c r="AA68" s="104">
        <v>0.204832833924144</v>
      </c>
      <c r="AB68" s="104">
        <v>0.49298787273427003</v>
      </c>
      <c r="AC68" s="104">
        <v>2.18340168086869E-2</v>
      </c>
      <c r="AD68" s="104">
        <v>0</v>
      </c>
      <c r="AE68" s="104">
        <v>0.51482188954295705</v>
      </c>
      <c r="AF68" s="104">
        <v>2.4964896871244902</v>
      </c>
      <c r="AG68" s="104">
        <v>6.2963433680496894E-2</v>
      </c>
      <c r="AH68" s="104">
        <v>9.88008796335067E-2</v>
      </c>
      <c r="AI68" s="104">
        <v>2.65825400043849</v>
      </c>
      <c r="AJ68" s="104">
        <v>613.42248600431901</v>
      </c>
      <c r="AK68" s="104">
        <v>6.4061575719861503</v>
      </c>
      <c r="AL68" s="104">
        <v>0</v>
      </c>
      <c r="AM68" s="104">
        <v>619.82864357630501</v>
      </c>
      <c r="AN68" s="104">
        <v>8.2849865163001392E-3</v>
      </c>
      <c r="AO68" s="104">
        <v>7.21419599793331E-5</v>
      </c>
      <c r="AP68" s="104">
        <v>0</v>
      </c>
      <c r="AQ68" s="104">
        <v>8.3571284762794795E-3</v>
      </c>
      <c r="AR68" s="104">
        <v>7.52073827160675E-2</v>
      </c>
      <c r="AS68" s="104">
        <v>4.3415213579127101E-4</v>
      </c>
      <c r="AT68" s="104">
        <v>0</v>
      </c>
      <c r="AU68" s="104">
        <v>7.5641534851858705E-2</v>
      </c>
      <c r="AV68" s="104">
        <v>6.6374752847766097E-3</v>
      </c>
      <c r="AW68" s="104">
        <v>7.2094044051481995E-2</v>
      </c>
      <c r="AX68" s="104">
        <v>0.154373054188117</v>
      </c>
      <c r="AY68" s="104">
        <v>7.1953944630764696E-2</v>
      </c>
      <c r="AZ68" s="104">
        <v>4.1537090657696099E-4</v>
      </c>
      <c r="BA68" s="104">
        <v>0</v>
      </c>
      <c r="BB68" s="104">
        <v>7.2369315537341702E-2</v>
      </c>
      <c r="BC68" s="104">
        <v>1.65936882119415E-3</v>
      </c>
      <c r="BD68" s="104">
        <v>3.08974474506351E-2</v>
      </c>
      <c r="BE68" s="104">
        <v>0.104926131809171</v>
      </c>
      <c r="BF68" s="104">
        <v>5.7953114849361104E-3</v>
      </c>
      <c r="BG68" s="104">
        <v>6.0522200275162998E-5</v>
      </c>
      <c r="BH68" s="104">
        <v>0</v>
      </c>
      <c r="BI68" s="104">
        <v>5.8558336852112796E-3</v>
      </c>
      <c r="BJ68" s="104">
        <v>9.6421472388798002E-2</v>
      </c>
      <c r="BK68" s="104">
        <v>1.0069587593194301E-3</v>
      </c>
      <c r="BL68" s="104">
        <v>0</v>
      </c>
      <c r="BM68" s="104">
        <v>9.74284311481175E-2</v>
      </c>
      <c r="BN68" s="104">
        <v>55.241007069440599</v>
      </c>
    </row>
    <row r="69" spans="1:66">
      <c r="A69" s="104" t="s">
        <v>799</v>
      </c>
      <c r="B69" s="104">
        <v>2019</v>
      </c>
      <c r="C69" s="104" t="s">
        <v>803</v>
      </c>
      <c r="D69" s="104" t="s">
        <v>801</v>
      </c>
      <c r="E69" s="104" t="s">
        <v>801</v>
      </c>
      <c r="F69" s="104" t="s">
        <v>804</v>
      </c>
      <c r="G69" s="104">
        <v>14639315.258627299</v>
      </c>
      <c r="H69" s="104">
        <v>573317405.63477302</v>
      </c>
      <c r="I69" s="104">
        <v>68748768.195397407</v>
      </c>
      <c r="J69" s="104">
        <v>10.9327502589292</v>
      </c>
      <c r="K69" s="104">
        <v>0</v>
      </c>
      <c r="L69" s="104">
        <v>24.742411148685999</v>
      </c>
      <c r="M69" s="104">
        <v>35.675161407615199</v>
      </c>
      <c r="N69" s="104">
        <v>5.3561214712813596</v>
      </c>
      <c r="O69" s="104">
        <v>10.1727584297648</v>
      </c>
      <c r="P69" s="104">
        <v>19.8497617111762</v>
      </c>
      <c r="Q69" s="104">
        <v>4.5188769910520499</v>
      </c>
      <c r="R69" s="104">
        <v>75.572680010889798</v>
      </c>
      <c r="S69" s="104">
        <v>15.935448466259601</v>
      </c>
      <c r="T69" s="104">
        <v>0</v>
      </c>
      <c r="U69" s="104">
        <v>27.0894437749273</v>
      </c>
      <c r="V69" s="104">
        <v>43.024892241186897</v>
      </c>
      <c r="W69" s="104">
        <v>5.3561214712813596</v>
      </c>
      <c r="X69" s="104">
        <v>10.1727584297606</v>
      </c>
      <c r="Y69" s="104">
        <v>19.8497617111681</v>
      </c>
      <c r="Z69" s="104">
        <v>4.5188769910520499</v>
      </c>
      <c r="AA69" s="104">
        <v>82.922410844449104</v>
      </c>
      <c r="AB69" s="104">
        <v>568.399130800855</v>
      </c>
      <c r="AC69" s="104">
        <v>0</v>
      </c>
      <c r="AD69" s="104">
        <v>186.78630506321201</v>
      </c>
      <c r="AE69" s="104">
        <v>755.18543586406702</v>
      </c>
      <c r="AF69" s="104">
        <v>39.649744527483897</v>
      </c>
      <c r="AG69" s="104">
        <v>0</v>
      </c>
      <c r="AH69" s="104">
        <v>18.258255600702199</v>
      </c>
      <c r="AI69" s="104">
        <v>57.908000128186103</v>
      </c>
      <c r="AJ69" s="104">
        <v>183790.987878474</v>
      </c>
      <c r="AK69" s="104">
        <v>0</v>
      </c>
      <c r="AL69" s="104">
        <v>4532.3943498060798</v>
      </c>
      <c r="AM69" s="104">
        <v>188323.38222828001</v>
      </c>
      <c r="AN69" s="104">
        <v>2.6502799272648598</v>
      </c>
      <c r="AO69" s="104">
        <v>0</v>
      </c>
      <c r="AP69" s="104">
        <v>5.1919965388872198</v>
      </c>
      <c r="AQ69" s="104">
        <v>7.8422764661520796</v>
      </c>
      <c r="AR69" s="104">
        <v>1.1070569748379699</v>
      </c>
      <c r="AS69" s="104">
        <v>0</v>
      </c>
      <c r="AT69" s="104">
        <v>0.16434388731005201</v>
      </c>
      <c r="AU69" s="104">
        <v>1.27140086214802</v>
      </c>
      <c r="AV69" s="104">
        <v>5.0557940878482803</v>
      </c>
      <c r="AW69" s="104">
        <v>23.225054091053</v>
      </c>
      <c r="AX69" s="104">
        <v>29.552249041049301</v>
      </c>
      <c r="AY69" s="104">
        <v>1.01794309307193</v>
      </c>
      <c r="AZ69" s="104">
        <v>0</v>
      </c>
      <c r="BA69" s="104">
        <v>0.15112862278338501</v>
      </c>
      <c r="BB69" s="104">
        <v>1.1690717158553099</v>
      </c>
      <c r="BC69" s="104">
        <v>1.2639485219620701</v>
      </c>
      <c r="BD69" s="104">
        <v>9.9535946104513098</v>
      </c>
      <c r="BE69" s="104">
        <v>12.3866148482687</v>
      </c>
      <c r="BF69" s="104">
        <v>1.81876081631635</v>
      </c>
      <c r="BG69" s="104">
        <v>0</v>
      </c>
      <c r="BH69" s="104">
        <v>4.4851716303802698E-2</v>
      </c>
      <c r="BI69" s="104">
        <v>1.86361253262016</v>
      </c>
      <c r="BJ69" s="104">
        <v>3.8571775633434102</v>
      </c>
      <c r="BK69" s="104">
        <v>0</v>
      </c>
      <c r="BL69" s="104">
        <v>2.24004897762511</v>
      </c>
      <c r="BM69" s="104">
        <v>6.0972265409685296</v>
      </c>
      <c r="BN69" s="104">
        <v>19878.136118559301</v>
      </c>
    </row>
    <row r="70" spans="1:66">
      <c r="A70" s="104" t="s">
        <v>799</v>
      </c>
      <c r="B70" s="104">
        <v>2019</v>
      </c>
      <c r="C70" s="104" t="s">
        <v>803</v>
      </c>
      <c r="D70" s="104" t="s">
        <v>801</v>
      </c>
      <c r="E70" s="104" t="s">
        <v>801</v>
      </c>
      <c r="F70" s="104" t="s">
        <v>802</v>
      </c>
      <c r="G70" s="104">
        <v>131763.417713879</v>
      </c>
      <c r="H70" s="104">
        <v>5255179.7537970999</v>
      </c>
      <c r="I70" s="104">
        <v>617260.45392608806</v>
      </c>
      <c r="J70" s="104">
        <v>0.14404988340774599</v>
      </c>
      <c r="K70" s="104">
        <v>0</v>
      </c>
      <c r="L70" s="104">
        <v>0</v>
      </c>
      <c r="M70" s="104">
        <v>0.14404988340774599</v>
      </c>
      <c r="N70" s="104">
        <v>0</v>
      </c>
      <c r="O70" s="104">
        <v>0</v>
      </c>
      <c r="P70" s="104">
        <v>0</v>
      </c>
      <c r="Q70" s="104">
        <v>0</v>
      </c>
      <c r="R70" s="104">
        <v>0.14404988340774599</v>
      </c>
      <c r="S70" s="104">
        <v>0.163991215172752</v>
      </c>
      <c r="T70" s="104">
        <v>0</v>
      </c>
      <c r="U70" s="104">
        <v>0</v>
      </c>
      <c r="V70" s="104">
        <v>0.163991215172752</v>
      </c>
      <c r="W70" s="104">
        <v>0</v>
      </c>
      <c r="X70" s="104">
        <v>0</v>
      </c>
      <c r="Y70" s="104">
        <v>0</v>
      </c>
      <c r="Z70" s="104">
        <v>0</v>
      </c>
      <c r="AA70" s="104">
        <v>0.163991215172752</v>
      </c>
      <c r="AB70" s="104">
        <v>1.7069182846489701</v>
      </c>
      <c r="AC70" s="104">
        <v>0</v>
      </c>
      <c r="AD70" s="104">
        <v>0</v>
      </c>
      <c r="AE70" s="104">
        <v>1.7069182846489701</v>
      </c>
      <c r="AF70" s="104">
        <v>0.88162424337799605</v>
      </c>
      <c r="AG70" s="104">
        <v>0</v>
      </c>
      <c r="AH70" s="104">
        <v>0</v>
      </c>
      <c r="AI70" s="104">
        <v>0.88162424337799605</v>
      </c>
      <c r="AJ70" s="104">
        <v>1307.7394149872</v>
      </c>
      <c r="AK70" s="104">
        <v>0</v>
      </c>
      <c r="AL70" s="104">
        <v>0</v>
      </c>
      <c r="AM70" s="104">
        <v>1307.7394149872</v>
      </c>
      <c r="AN70" s="104">
        <v>6.6908417430395304E-3</v>
      </c>
      <c r="AO70" s="104">
        <v>0</v>
      </c>
      <c r="AP70" s="104">
        <v>0</v>
      </c>
      <c r="AQ70" s="104">
        <v>6.6908417430395304E-3</v>
      </c>
      <c r="AR70" s="104">
        <v>7.85432602217387E-2</v>
      </c>
      <c r="AS70" s="104">
        <v>0</v>
      </c>
      <c r="AT70" s="104">
        <v>0</v>
      </c>
      <c r="AU70" s="104">
        <v>7.85432602217387E-2</v>
      </c>
      <c r="AV70" s="104">
        <v>4.6342752668411098E-2</v>
      </c>
      <c r="AW70" s="104">
        <v>0.21288702007051299</v>
      </c>
      <c r="AX70" s="104">
        <v>0.33777303296066302</v>
      </c>
      <c r="AY70" s="104">
        <v>7.5145513552186599E-2</v>
      </c>
      <c r="AZ70" s="104">
        <v>0</v>
      </c>
      <c r="BA70" s="104">
        <v>0</v>
      </c>
      <c r="BB70" s="104">
        <v>7.5145513552186599E-2</v>
      </c>
      <c r="BC70" s="104">
        <v>1.15856881671027E-2</v>
      </c>
      <c r="BD70" s="104">
        <v>9.12372943159344E-2</v>
      </c>
      <c r="BE70" s="104">
        <v>0.17796849603522299</v>
      </c>
      <c r="BF70" s="104">
        <v>1.23628403975891E-2</v>
      </c>
      <c r="BG70" s="104">
        <v>0</v>
      </c>
      <c r="BH70" s="104">
        <v>0</v>
      </c>
      <c r="BI70" s="104">
        <v>1.23628403975891E-2</v>
      </c>
      <c r="BJ70" s="104">
        <v>0.20555842469238</v>
      </c>
      <c r="BK70" s="104">
        <v>0</v>
      </c>
      <c r="BL70" s="104">
        <v>0</v>
      </c>
      <c r="BM70" s="104">
        <v>0.20555842469238</v>
      </c>
      <c r="BN70" s="104">
        <v>116.54969969034801</v>
      </c>
    </row>
    <row r="71" spans="1:66">
      <c r="A71" s="104" t="s">
        <v>799</v>
      </c>
      <c r="B71" s="104">
        <v>2019</v>
      </c>
      <c r="C71" s="104" t="s">
        <v>803</v>
      </c>
      <c r="D71" s="104" t="s">
        <v>801</v>
      </c>
      <c r="E71" s="104" t="s">
        <v>801</v>
      </c>
      <c r="F71" s="104" t="s">
        <v>805</v>
      </c>
      <c r="G71" s="104">
        <v>195618.162512485</v>
      </c>
      <c r="H71" s="104">
        <v>7454238.6398270801</v>
      </c>
      <c r="I71" s="104">
        <v>981182.23776675796</v>
      </c>
      <c r="J71" s="104">
        <v>0</v>
      </c>
      <c r="K71" s="104">
        <v>0</v>
      </c>
      <c r="L71" s="104">
        <v>0</v>
      </c>
      <c r="M71" s="104">
        <v>0</v>
      </c>
      <c r="N71" s="104">
        <v>4.4889222149043497E-3</v>
      </c>
      <c r="O71" s="104">
        <v>5.2867326294667302E-3</v>
      </c>
      <c r="P71" s="104">
        <v>0</v>
      </c>
      <c r="Q71" s="104">
        <v>1.4869008977326701E-3</v>
      </c>
      <c r="R71" s="104">
        <v>1.12625557421037E-2</v>
      </c>
      <c r="S71" s="104">
        <v>0</v>
      </c>
      <c r="T71" s="104">
        <v>0</v>
      </c>
      <c r="U71" s="104">
        <v>0</v>
      </c>
      <c r="V71" s="104">
        <v>0</v>
      </c>
      <c r="W71" s="104">
        <v>4.4889222149043497E-3</v>
      </c>
      <c r="X71" s="104">
        <v>5.2867326294645496E-3</v>
      </c>
      <c r="Y71" s="104">
        <v>0</v>
      </c>
      <c r="Z71" s="104">
        <v>1.4869008977326701E-3</v>
      </c>
      <c r="AA71" s="104">
        <v>1.1262555742101501E-2</v>
      </c>
      <c r="AB71" s="104">
        <v>0</v>
      </c>
      <c r="AC71" s="104">
        <v>0</v>
      </c>
      <c r="AD71" s="104">
        <v>0</v>
      </c>
      <c r="AE71" s="104">
        <v>0</v>
      </c>
      <c r="AF71" s="104">
        <v>0</v>
      </c>
      <c r="AG71" s="104">
        <v>0</v>
      </c>
      <c r="AH71" s="104">
        <v>0</v>
      </c>
      <c r="AI71" s="104">
        <v>0</v>
      </c>
      <c r="AJ71" s="104">
        <v>0</v>
      </c>
      <c r="AK71" s="104">
        <v>0</v>
      </c>
      <c r="AL71" s="104">
        <v>0</v>
      </c>
      <c r="AM71" s="104">
        <v>0</v>
      </c>
      <c r="AN71" s="104">
        <v>0</v>
      </c>
      <c r="AO71" s="104">
        <v>0</v>
      </c>
      <c r="AP71" s="104">
        <v>0</v>
      </c>
      <c r="AQ71" s="104">
        <v>0</v>
      </c>
      <c r="AR71" s="104">
        <v>0</v>
      </c>
      <c r="AS71" s="104">
        <v>0</v>
      </c>
      <c r="AT71" s="104">
        <v>0</v>
      </c>
      <c r="AU71" s="104">
        <v>0</v>
      </c>
      <c r="AV71" s="104">
        <v>6.5735132536087995E-2</v>
      </c>
      <c r="AW71" s="104">
        <v>0.30197076508765403</v>
      </c>
      <c r="AX71" s="104">
        <v>0.36770589762374201</v>
      </c>
      <c r="AY71" s="104">
        <v>0</v>
      </c>
      <c r="AZ71" s="104">
        <v>0</v>
      </c>
      <c r="BA71" s="104">
        <v>0</v>
      </c>
      <c r="BB71" s="104">
        <v>0</v>
      </c>
      <c r="BC71" s="104">
        <v>1.6433783134021999E-2</v>
      </c>
      <c r="BD71" s="104">
        <v>0.12941604218042299</v>
      </c>
      <c r="BE71" s="104">
        <v>0.14584982531444499</v>
      </c>
      <c r="BF71" s="104">
        <v>0</v>
      </c>
      <c r="BG71" s="104">
        <v>0</v>
      </c>
      <c r="BH71" s="104">
        <v>0</v>
      </c>
      <c r="BI71" s="104">
        <v>0</v>
      </c>
      <c r="BJ71" s="104">
        <v>0</v>
      </c>
      <c r="BK71" s="104">
        <v>0</v>
      </c>
      <c r="BL71" s="104">
        <v>0</v>
      </c>
      <c r="BM71" s="104">
        <v>0</v>
      </c>
      <c r="BN71" s="104">
        <v>0</v>
      </c>
    </row>
    <row r="72" spans="1:66">
      <c r="A72" s="104" t="s">
        <v>799</v>
      </c>
      <c r="B72" s="104">
        <v>2019</v>
      </c>
      <c r="C72" s="104" t="s">
        <v>806</v>
      </c>
      <c r="D72" s="104" t="s">
        <v>801</v>
      </c>
      <c r="E72" s="104" t="s">
        <v>801</v>
      </c>
      <c r="F72" s="104" t="s">
        <v>804</v>
      </c>
      <c r="G72" s="104">
        <v>1647824.1278476701</v>
      </c>
      <c r="H72" s="104">
        <v>59633501.023197398</v>
      </c>
      <c r="I72" s="104">
        <v>7472687.7074574204</v>
      </c>
      <c r="J72" s="104">
        <v>3.1581093038104902</v>
      </c>
      <c r="K72" s="104">
        <v>0</v>
      </c>
      <c r="L72" s="104">
        <v>4.5445745180365602</v>
      </c>
      <c r="M72" s="104">
        <v>7.7026838218470504</v>
      </c>
      <c r="N72" s="104">
        <v>1.5152729251613899</v>
      </c>
      <c r="O72" s="104">
        <v>2.3952174401245299</v>
      </c>
      <c r="P72" s="104">
        <v>8.4348475400781595</v>
      </c>
      <c r="Q72" s="104">
        <v>1.1288135793062899</v>
      </c>
      <c r="R72" s="104">
        <v>21.1768353065174</v>
      </c>
      <c r="S72" s="104">
        <v>4.5828963888638903</v>
      </c>
      <c r="T72" s="104">
        <v>0</v>
      </c>
      <c r="U72" s="104">
        <v>4.9755511595739303</v>
      </c>
      <c r="V72" s="104">
        <v>9.5584475484378206</v>
      </c>
      <c r="W72" s="104">
        <v>1.5152729251613899</v>
      </c>
      <c r="X72" s="104">
        <v>2.39521744012354</v>
      </c>
      <c r="Y72" s="104">
        <v>8.4348475400746903</v>
      </c>
      <c r="Z72" s="104">
        <v>1.1288135793062899</v>
      </c>
      <c r="AA72" s="104">
        <v>23.0325990331037</v>
      </c>
      <c r="AB72" s="104">
        <v>126.69494790196001</v>
      </c>
      <c r="AC72" s="104">
        <v>0</v>
      </c>
      <c r="AD72" s="104">
        <v>22.767463935391</v>
      </c>
      <c r="AE72" s="104">
        <v>149.462411837351</v>
      </c>
      <c r="AF72" s="104">
        <v>11.9100122711924</v>
      </c>
      <c r="AG72" s="104">
        <v>0</v>
      </c>
      <c r="AH72" s="104">
        <v>2.9685854502086202</v>
      </c>
      <c r="AI72" s="104">
        <v>14.8785977214011</v>
      </c>
      <c r="AJ72" s="104">
        <v>22302.662132974601</v>
      </c>
      <c r="AK72" s="104">
        <v>0</v>
      </c>
      <c r="AL72" s="104">
        <v>582.36499843546903</v>
      </c>
      <c r="AM72" s="104">
        <v>22885.027131409999</v>
      </c>
      <c r="AN72" s="104">
        <v>0.689170822534655</v>
      </c>
      <c r="AO72" s="104">
        <v>0</v>
      </c>
      <c r="AP72" s="104">
        <v>0.85541986769893896</v>
      </c>
      <c r="AQ72" s="104">
        <v>1.54459069023359</v>
      </c>
      <c r="AR72" s="104">
        <v>0.18874924445495</v>
      </c>
      <c r="AS72" s="104">
        <v>0</v>
      </c>
      <c r="AT72" s="104">
        <v>2.7418618753185301E-2</v>
      </c>
      <c r="AU72" s="104">
        <v>0.216167863208135</v>
      </c>
      <c r="AV72" s="104">
        <v>0.52587746150313197</v>
      </c>
      <c r="AW72" s="104">
        <v>2.41574958878001</v>
      </c>
      <c r="AX72" s="104">
        <v>3.1577949134912799</v>
      </c>
      <c r="AY72" s="104">
        <v>0.17358488941566599</v>
      </c>
      <c r="AZ72" s="104">
        <v>0</v>
      </c>
      <c r="BA72" s="104">
        <v>2.52185088608546E-2</v>
      </c>
      <c r="BB72" s="104">
        <v>0.19880339827652099</v>
      </c>
      <c r="BC72" s="104">
        <v>0.13146936537578299</v>
      </c>
      <c r="BD72" s="104">
        <v>1.0353212523342901</v>
      </c>
      <c r="BE72" s="104">
        <v>1.36559401598659</v>
      </c>
      <c r="BF72" s="104">
        <v>0.22070292159166099</v>
      </c>
      <c r="BG72" s="104">
        <v>0</v>
      </c>
      <c r="BH72" s="104">
        <v>5.7629737571731196E-3</v>
      </c>
      <c r="BI72" s="104">
        <v>0.22646589534883399</v>
      </c>
      <c r="BJ72" s="104">
        <v>0.81270350105254796</v>
      </c>
      <c r="BK72" s="104">
        <v>0</v>
      </c>
      <c r="BL72" s="104">
        <v>0.28274637050373302</v>
      </c>
      <c r="BM72" s="104">
        <v>1.0954498715562799</v>
      </c>
      <c r="BN72" s="104">
        <v>2415.58790529613</v>
      </c>
    </row>
    <row r="73" spans="1:66">
      <c r="A73" s="104" t="s">
        <v>799</v>
      </c>
      <c r="B73" s="104">
        <v>2019</v>
      </c>
      <c r="C73" s="104" t="s">
        <v>806</v>
      </c>
      <c r="D73" s="104" t="s">
        <v>801</v>
      </c>
      <c r="E73" s="104" t="s">
        <v>801</v>
      </c>
      <c r="F73" s="104" t="s">
        <v>802</v>
      </c>
      <c r="G73" s="104">
        <v>1754.0978061385099</v>
      </c>
      <c r="H73" s="104">
        <v>33900.858084147803</v>
      </c>
      <c r="I73" s="104">
        <v>6046.7440608197903</v>
      </c>
      <c r="J73" s="104">
        <v>8.3208287028391399E-3</v>
      </c>
      <c r="K73" s="104">
        <v>0</v>
      </c>
      <c r="L73" s="104">
        <v>0</v>
      </c>
      <c r="M73" s="104">
        <v>8.3208287028391399E-3</v>
      </c>
      <c r="N73" s="104">
        <v>0</v>
      </c>
      <c r="O73" s="104">
        <v>0</v>
      </c>
      <c r="P73" s="104">
        <v>0</v>
      </c>
      <c r="Q73" s="104">
        <v>0</v>
      </c>
      <c r="R73" s="104">
        <v>8.3208287028391399E-3</v>
      </c>
      <c r="S73" s="104">
        <v>9.4727102719024906E-3</v>
      </c>
      <c r="T73" s="104">
        <v>0</v>
      </c>
      <c r="U73" s="104">
        <v>0</v>
      </c>
      <c r="V73" s="104">
        <v>9.4727102719024906E-3</v>
      </c>
      <c r="W73" s="104">
        <v>0</v>
      </c>
      <c r="X73" s="104">
        <v>0</v>
      </c>
      <c r="Y73" s="104">
        <v>0</v>
      </c>
      <c r="Z73" s="104">
        <v>0</v>
      </c>
      <c r="AA73" s="104">
        <v>9.4727102719024906E-3</v>
      </c>
      <c r="AB73" s="104">
        <v>5.0611003624496803E-2</v>
      </c>
      <c r="AC73" s="104">
        <v>0</v>
      </c>
      <c r="AD73" s="104">
        <v>0</v>
      </c>
      <c r="AE73" s="104">
        <v>5.0611003624496803E-2</v>
      </c>
      <c r="AF73" s="104">
        <v>4.8858117931054899E-2</v>
      </c>
      <c r="AG73" s="104">
        <v>0</v>
      </c>
      <c r="AH73" s="104">
        <v>0</v>
      </c>
      <c r="AI73" s="104">
        <v>4.8858117931054899E-2</v>
      </c>
      <c r="AJ73" s="104">
        <v>16.890744284804001</v>
      </c>
      <c r="AK73" s="104">
        <v>0</v>
      </c>
      <c r="AL73" s="104">
        <v>0</v>
      </c>
      <c r="AM73" s="104">
        <v>16.890744284804001</v>
      </c>
      <c r="AN73" s="104">
        <v>3.8648658856633099E-4</v>
      </c>
      <c r="AO73" s="104">
        <v>0</v>
      </c>
      <c r="AP73" s="104">
        <v>0</v>
      </c>
      <c r="AQ73" s="104">
        <v>3.8648658856633099E-4</v>
      </c>
      <c r="AR73" s="104">
        <v>6.40699222508737E-3</v>
      </c>
      <c r="AS73" s="104">
        <v>0</v>
      </c>
      <c r="AT73" s="104">
        <v>0</v>
      </c>
      <c r="AU73" s="104">
        <v>6.40699222508737E-3</v>
      </c>
      <c r="AV73" s="104">
        <v>2.98954394529589E-4</v>
      </c>
      <c r="AW73" s="104">
        <v>1.3733217498703E-3</v>
      </c>
      <c r="AX73" s="104">
        <v>8.0792683694872608E-3</v>
      </c>
      <c r="AY73" s="104">
        <v>6.1298285775232301E-3</v>
      </c>
      <c r="AZ73" s="104">
        <v>0</v>
      </c>
      <c r="BA73" s="104">
        <v>0</v>
      </c>
      <c r="BB73" s="104">
        <v>6.1298285775232301E-3</v>
      </c>
      <c r="BC73" s="104">
        <v>7.4738598632397303E-5</v>
      </c>
      <c r="BD73" s="104">
        <v>5.8856646423012895E-4</v>
      </c>
      <c r="BE73" s="104">
        <v>6.7931336403857599E-3</v>
      </c>
      <c r="BF73" s="104">
        <v>1.59678276418369E-4</v>
      </c>
      <c r="BG73" s="104">
        <v>0</v>
      </c>
      <c r="BH73" s="104">
        <v>0</v>
      </c>
      <c r="BI73" s="104">
        <v>1.59678276418369E-4</v>
      </c>
      <c r="BJ73" s="104">
        <v>2.6549897841077999E-3</v>
      </c>
      <c r="BK73" s="104">
        <v>0</v>
      </c>
      <c r="BL73" s="104">
        <v>0</v>
      </c>
      <c r="BM73" s="104">
        <v>2.6549897841077999E-3</v>
      </c>
      <c r="BN73" s="104">
        <v>1.50535431705989</v>
      </c>
    </row>
    <row r="74" spans="1:66">
      <c r="A74" s="104" t="s">
        <v>799</v>
      </c>
      <c r="B74" s="104">
        <v>2019</v>
      </c>
      <c r="C74" s="104" t="s">
        <v>806</v>
      </c>
      <c r="D74" s="104" t="s">
        <v>801</v>
      </c>
      <c r="E74" s="104" t="s">
        <v>801</v>
      </c>
      <c r="F74" s="104" t="s">
        <v>805</v>
      </c>
      <c r="G74" s="104">
        <v>3555.1790946114202</v>
      </c>
      <c r="H74" s="104">
        <v>124683.197747054</v>
      </c>
      <c r="I74" s="104">
        <v>17303.041190680098</v>
      </c>
      <c r="J74" s="104">
        <v>0</v>
      </c>
      <c r="K74" s="104">
        <v>0</v>
      </c>
      <c r="L74" s="104">
        <v>0</v>
      </c>
      <c r="M74" s="104">
        <v>0</v>
      </c>
      <c r="N74" s="104">
        <v>8.1713321001033095E-5</v>
      </c>
      <c r="O74" s="104">
        <v>9.3230950307439796E-5</v>
      </c>
      <c r="P74" s="104">
        <v>0</v>
      </c>
      <c r="Q74" s="104">
        <v>2.6775967163610599E-5</v>
      </c>
      <c r="R74" s="104">
        <v>2.01720238472083E-4</v>
      </c>
      <c r="S74" s="104">
        <v>0</v>
      </c>
      <c r="T74" s="104">
        <v>0</v>
      </c>
      <c r="U74" s="104">
        <v>0</v>
      </c>
      <c r="V74" s="104">
        <v>0</v>
      </c>
      <c r="W74" s="104">
        <v>8.1713321001033095E-5</v>
      </c>
      <c r="X74" s="104">
        <v>9.3230950307401496E-5</v>
      </c>
      <c r="Y74" s="104">
        <v>0</v>
      </c>
      <c r="Z74" s="104">
        <v>2.6775967163610599E-5</v>
      </c>
      <c r="AA74" s="104">
        <v>2.0172023847204499E-4</v>
      </c>
      <c r="AB74" s="104">
        <v>0</v>
      </c>
      <c r="AC74" s="104">
        <v>0</v>
      </c>
      <c r="AD74" s="104">
        <v>0</v>
      </c>
      <c r="AE74" s="104">
        <v>0</v>
      </c>
      <c r="AF74" s="104">
        <v>0</v>
      </c>
      <c r="AG74" s="104">
        <v>0</v>
      </c>
      <c r="AH74" s="104">
        <v>0</v>
      </c>
      <c r="AI74" s="104">
        <v>0</v>
      </c>
      <c r="AJ74" s="104">
        <v>0</v>
      </c>
      <c r="AK74" s="104">
        <v>0</v>
      </c>
      <c r="AL74" s="104">
        <v>0</v>
      </c>
      <c r="AM74" s="104">
        <v>0</v>
      </c>
      <c r="AN74" s="104">
        <v>0</v>
      </c>
      <c r="AO74" s="104">
        <v>0</v>
      </c>
      <c r="AP74" s="104">
        <v>0</v>
      </c>
      <c r="AQ74" s="104">
        <v>0</v>
      </c>
      <c r="AR74" s="104">
        <v>0</v>
      </c>
      <c r="AS74" s="104">
        <v>0</v>
      </c>
      <c r="AT74" s="104">
        <v>0</v>
      </c>
      <c r="AU74" s="104">
        <v>0</v>
      </c>
      <c r="AV74" s="104">
        <v>1.0995175932704E-3</v>
      </c>
      <c r="AW74" s="104">
        <v>5.0509089440859004E-3</v>
      </c>
      <c r="AX74" s="104">
        <v>6.1504265373562997E-3</v>
      </c>
      <c r="AY74" s="104">
        <v>0</v>
      </c>
      <c r="AZ74" s="104">
        <v>0</v>
      </c>
      <c r="BA74" s="104">
        <v>0</v>
      </c>
      <c r="BB74" s="104">
        <v>0</v>
      </c>
      <c r="BC74" s="104">
        <v>2.7487939831759999E-4</v>
      </c>
      <c r="BD74" s="104">
        <v>2.1646752617511E-3</v>
      </c>
      <c r="BE74" s="104">
        <v>2.4395546600686998E-3</v>
      </c>
      <c r="BF74" s="104">
        <v>0</v>
      </c>
      <c r="BG74" s="104">
        <v>0</v>
      </c>
      <c r="BH74" s="104">
        <v>0</v>
      </c>
      <c r="BI74" s="104">
        <v>0</v>
      </c>
      <c r="BJ74" s="104">
        <v>0</v>
      </c>
      <c r="BK74" s="104">
        <v>0</v>
      </c>
      <c r="BL74" s="104">
        <v>0</v>
      </c>
      <c r="BM74" s="104">
        <v>0</v>
      </c>
      <c r="BN74" s="104">
        <v>0</v>
      </c>
    </row>
    <row r="75" spans="1:66">
      <c r="A75" s="104" t="s">
        <v>799</v>
      </c>
      <c r="B75" s="104">
        <v>2019</v>
      </c>
      <c r="C75" s="104" t="s">
        <v>807</v>
      </c>
      <c r="D75" s="104" t="s">
        <v>801</v>
      </c>
      <c r="E75" s="104" t="s">
        <v>801</v>
      </c>
      <c r="F75" s="104" t="s">
        <v>804</v>
      </c>
      <c r="G75" s="104">
        <v>5286766.8583027404</v>
      </c>
      <c r="H75" s="104">
        <v>198226511.673347</v>
      </c>
      <c r="I75" s="104">
        <v>24531354.0017238</v>
      </c>
      <c r="J75" s="104">
        <v>6.2315136168329701</v>
      </c>
      <c r="K75" s="104">
        <v>0</v>
      </c>
      <c r="L75" s="104">
        <v>12.4206061853126</v>
      </c>
      <c r="M75" s="104">
        <v>18.652119802145599</v>
      </c>
      <c r="N75" s="104">
        <v>2.60466420069839</v>
      </c>
      <c r="O75" s="104">
        <v>4.5843754285785101</v>
      </c>
      <c r="P75" s="104">
        <v>14.992086862092</v>
      </c>
      <c r="Q75" s="104">
        <v>2.2909642498402798</v>
      </c>
      <c r="R75" s="104">
        <v>43.124210543354899</v>
      </c>
      <c r="S75" s="104">
        <v>9.0373191899382093</v>
      </c>
      <c r="T75" s="104">
        <v>0</v>
      </c>
      <c r="U75" s="104">
        <v>13.598650612431401</v>
      </c>
      <c r="V75" s="104">
        <v>22.635969802369601</v>
      </c>
      <c r="W75" s="104">
        <v>2.60466420069839</v>
      </c>
      <c r="X75" s="104">
        <v>4.5843754285766298</v>
      </c>
      <c r="Y75" s="104">
        <v>14.992086862085801</v>
      </c>
      <c r="Z75" s="104">
        <v>2.2909642498402798</v>
      </c>
      <c r="AA75" s="104">
        <v>47.108060543570801</v>
      </c>
      <c r="AB75" s="104">
        <v>285.324134301534</v>
      </c>
      <c r="AC75" s="104">
        <v>0</v>
      </c>
      <c r="AD75" s="104">
        <v>86.460961167750398</v>
      </c>
      <c r="AE75" s="104">
        <v>371.78509546928501</v>
      </c>
      <c r="AF75" s="104">
        <v>30.123128048357898</v>
      </c>
      <c r="AG75" s="104">
        <v>0</v>
      </c>
      <c r="AH75" s="104">
        <v>11.1907162143067</v>
      </c>
      <c r="AI75" s="104">
        <v>41.313844262664603</v>
      </c>
      <c r="AJ75" s="104">
        <v>82030.379071806499</v>
      </c>
      <c r="AK75" s="104">
        <v>0</v>
      </c>
      <c r="AL75" s="104">
        <v>2129.70190036959</v>
      </c>
      <c r="AM75" s="104">
        <v>84160.080972176103</v>
      </c>
      <c r="AN75" s="104">
        <v>1.4358815368058799</v>
      </c>
      <c r="AO75" s="104">
        <v>0</v>
      </c>
      <c r="AP75" s="104">
        <v>2.5128978103675799</v>
      </c>
      <c r="AQ75" s="104">
        <v>3.9487793471734598</v>
      </c>
      <c r="AR75" s="104">
        <v>0.40417086206971298</v>
      </c>
      <c r="AS75" s="104">
        <v>0</v>
      </c>
      <c r="AT75" s="104">
        <v>5.8730848974369698E-2</v>
      </c>
      <c r="AU75" s="104">
        <v>0.46290171104408201</v>
      </c>
      <c r="AV75" s="104">
        <v>1.7480586075409199</v>
      </c>
      <c r="AW75" s="104">
        <v>8.03014422839113</v>
      </c>
      <c r="AX75" s="104">
        <v>10.2411045469761</v>
      </c>
      <c r="AY75" s="104">
        <v>0.37168719461857302</v>
      </c>
      <c r="AZ75" s="104">
        <v>0</v>
      </c>
      <c r="BA75" s="104">
        <v>5.4014901437959902E-2</v>
      </c>
      <c r="BB75" s="104">
        <v>0.42570209605653297</v>
      </c>
      <c r="BC75" s="104">
        <v>0.43701465188523098</v>
      </c>
      <c r="BD75" s="104">
        <v>3.4414903835962001</v>
      </c>
      <c r="BE75" s="104">
        <v>4.30420713153796</v>
      </c>
      <c r="BF75" s="104">
        <v>0.81175709933083695</v>
      </c>
      <c r="BG75" s="104">
        <v>0</v>
      </c>
      <c r="BH75" s="104">
        <v>2.1075126759685699E-2</v>
      </c>
      <c r="BI75" s="104">
        <v>0.83283222609052299</v>
      </c>
      <c r="BJ75" s="104">
        <v>2.17928704848643</v>
      </c>
      <c r="BK75" s="104">
        <v>0</v>
      </c>
      <c r="BL75" s="104">
        <v>1.0820528291656499</v>
      </c>
      <c r="BM75" s="104">
        <v>3.2613398776520799</v>
      </c>
      <c r="BN75" s="104">
        <v>8883.3660776440302</v>
      </c>
    </row>
    <row r="76" spans="1:66">
      <c r="A76" s="104" t="s">
        <v>799</v>
      </c>
      <c r="B76" s="104">
        <v>2019</v>
      </c>
      <c r="C76" s="104" t="s">
        <v>807</v>
      </c>
      <c r="D76" s="104" t="s">
        <v>801</v>
      </c>
      <c r="E76" s="104" t="s">
        <v>801</v>
      </c>
      <c r="F76" s="104" t="s">
        <v>802</v>
      </c>
      <c r="G76" s="104">
        <v>24200.1132443426</v>
      </c>
      <c r="H76" s="104">
        <v>1080437.04842669</v>
      </c>
      <c r="I76" s="104">
        <v>119492.07265884</v>
      </c>
      <c r="J76" s="104">
        <v>2.51193277517314E-2</v>
      </c>
      <c r="K76" s="104">
        <v>0</v>
      </c>
      <c r="L76" s="104">
        <v>0</v>
      </c>
      <c r="M76" s="104">
        <v>2.51193277517314E-2</v>
      </c>
      <c r="N76" s="104">
        <v>0</v>
      </c>
      <c r="O76" s="104">
        <v>0</v>
      </c>
      <c r="P76" s="104">
        <v>0</v>
      </c>
      <c r="Q76" s="104">
        <v>0</v>
      </c>
      <c r="R76" s="104">
        <v>2.51193277517314E-2</v>
      </c>
      <c r="S76" s="104">
        <v>2.85966845989656E-2</v>
      </c>
      <c r="T76" s="104">
        <v>0</v>
      </c>
      <c r="U76" s="104">
        <v>0</v>
      </c>
      <c r="V76" s="104">
        <v>2.85966845989656E-2</v>
      </c>
      <c r="W76" s="104">
        <v>0</v>
      </c>
      <c r="X76" s="104">
        <v>0</v>
      </c>
      <c r="Y76" s="104">
        <v>0</v>
      </c>
      <c r="Z76" s="104">
        <v>0</v>
      </c>
      <c r="AA76" s="104">
        <v>2.85966845989656E-2</v>
      </c>
      <c r="AB76" s="104">
        <v>0.18964002427180901</v>
      </c>
      <c r="AC76" s="104">
        <v>0</v>
      </c>
      <c r="AD76" s="104">
        <v>0</v>
      </c>
      <c r="AE76" s="104">
        <v>0.18964002427180901</v>
      </c>
      <c r="AF76" s="104">
        <v>8.1533379563273903E-2</v>
      </c>
      <c r="AG76" s="104">
        <v>0</v>
      </c>
      <c r="AH76" s="104">
        <v>0</v>
      </c>
      <c r="AI76" s="104">
        <v>8.1533379563273903E-2</v>
      </c>
      <c r="AJ76" s="104">
        <v>367.21357880228999</v>
      </c>
      <c r="AK76" s="104">
        <v>0</v>
      </c>
      <c r="AL76" s="104">
        <v>0</v>
      </c>
      <c r="AM76" s="104">
        <v>367.21357880228999</v>
      </c>
      <c r="AN76" s="104">
        <v>1.1667447602344799E-3</v>
      </c>
      <c r="AO76" s="104">
        <v>0</v>
      </c>
      <c r="AP76" s="104">
        <v>0</v>
      </c>
      <c r="AQ76" s="104">
        <v>1.1667447602344799E-3</v>
      </c>
      <c r="AR76" s="104">
        <v>9.6253187531957392E-3</v>
      </c>
      <c r="AS76" s="104">
        <v>0</v>
      </c>
      <c r="AT76" s="104">
        <v>0</v>
      </c>
      <c r="AU76" s="104">
        <v>9.6253187531957392E-3</v>
      </c>
      <c r="AV76" s="104">
        <v>9.5278238337800098E-3</v>
      </c>
      <c r="AW76" s="104">
        <v>4.3768440736426897E-2</v>
      </c>
      <c r="AX76" s="104">
        <v>6.29215833234026E-2</v>
      </c>
      <c r="AY76" s="104">
        <v>9.2089317246369703E-3</v>
      </c>
      <c r="AZ76" s="104">
        <v>0</v>
      </c>
      <c r="BA76" s="104">
        <v>0</v>
      </c>
      <c r="BB76" s="104">
        <v>9.2089317246369703E-3</v>
      </c>
      <c r="BC76" s="104">
        <v>2.3819559584449999E-3</v>
      </c>
      <c r="BD76" s="104">
        <v>1.87579031727543E-2</v>
      </c>
      <c r="BE76" s="104">
        <v>3.0348790855836302E-2</v>
      </c>
      <c r="BF76" s="104">
        <v>3.47148890255376E-3</v>
      </c>
      <c r="BG76" s="104">
        <v>0</v>
      </c>
      <c r="BH76" s="104">
        <v>0</v>
      </c>
      <c r="BI76" s="104">
        <v>3.47148890255376E-3</v>
      </c>
      <c r="BJ76" s="104">
        <v>5.7720860837545802E-2</v>
      </c>
      <c r="BK76" s="104">
        <v>0</v>
      </c>
      <c r="BL76" s="104">
        <v>0</v>
      </c>
      <c r="BM76" s="104">
        <v>5.7720860837545802E-2</v>
      </c>
      <c r="BN76" s="104">
        <v>32.727186961818099</v>
      </c>
    </row>
    <row r="77" spans="1:66">
      <c r="A77" s="104" t="s">
        <v>799</v>
      </c>
      <c r="B77" s="104">
        <v>2019</v>
      </c>
      <c r="C77" s="104" t="s">
        <v>807</v>
      </c>
      <c r="D77" s="104" t="s">
        <v>801</v>
      </c>
      <c r="E77" s="104" t="s">
        <v>801</v>
      </c>
      <c r="F77" s="104" t="s">
        <v>805</v>
      </c>
      <c r="G77" s="104">
        <v>21372.9038697498</v>
      </c>
      <c r="H77" s="104">
        <v>741993.79877815</v>
      </c>
      <c r="I77" s="104">
        <v>108915.609532198</v>
      </c>
      <c r="J77" s="104">
        <v>0</v>
      </c>
      <c r="K77" s="104">
        <v>0</v>
      </c>
      <c r="L77" s="104">
        <v>0</v>
      </c>
      <c r="M77" s="104">
        <v>0</v>
      </c>
      <c r="N77" s="104">
        <v>5.0718984077293002E-4</v>
      </c>
      <c r="O77" s="104">
        <v>5.8685092800162203E-4</v>
      </c>
      <c r="P77" s="104">
        <v>0</v>
      </c>
      <c r="Q77" s="104">
        <v>1.70312760256718E-4</v>
      </c>
      <c r="R77" s="104">
        <v>1.2643535290312699E-3</v>
      </c>
      <c r="S77" s="104">
        <v>0</v>
      </c>
      <c r="T77" s="104">
        <v>0</v>
      </c>
      <c r="U77" s="104">
        <v>0</v>
      </c>
      <c r="V77" s="104">
        <v>0</v>
      </c>
      <c r="W77" s="104">
        <v>5.0718984077293002E-4</v>
      </c>
      <c r="X77" s="104">
        <v>5.8685092800138102E-4</v>
      </c>
      <c r="Y77" s="104">
        <v>0</v>
      </c>
      <c r="Z77" s="104">
        <v>1.70312760256718E-4</v>
      </c>
      <c r="AA77" s="104">
        <v>1.2643535290310301E-3</v>
      </c>
      <c r="AB77" s="104">
        <v>0</v>
      </c>
      <c r="AC77" s="104">
        <v>0</v>
      </c>
      <c r="AD77" s="104">
        <v>0</v>
      </c>
      <c r="AE77" s="104">
        <v>0</v>
      </c>
      <c r="AF77" s="104">
        <v>0</v>
      </c>
      <c r="AG77" s="104">
        <v>0</v>
      </c>
      <c r="AH77" s="104">
        <v>0</v>
      </c>
      <c r="AI77" s="104">
        <v>0</v>
      </c>
      <c r="AJ77" s="104">
        <v>0</v>
      </c>
      <c r="AK77" s="104">
        <v>0</v>
      </c>
      <c r="AL77" s="104">
        <v>0</v>
      </c>
      <c r="AM77" s="104">
        <v>0</v>
      </c>
      <c r="AN77" s="104">
        <v>0</v>
      </c>
      <c r="AO77" s="104">
        <v>0</v>
      </c>
      <c r="AP77" s="104">
        <v>0</v>
      </c>
      <c r="AQ77" s="104">
        <v>0</v>
      </c>
      <c r="AR77" s="104">
        <v>0</v>
      </c>
      <c r="AS77" s="104">
        <v>0</v>
      </c>
      <c r="AT77" s="104">
        <v>0</v>
      </c>
      <c r="AU77" s="104">
        <v>0</v>
      </c>
      <c r="AV77" s="104">
        <v>6.5432652562312701E-3</v>
      </c>
      <c r="AW77" s="104">
        <v>3.0058124770812399E-2</v>
      </c>
      <c r="AX77" s="104">
        <v>3.6601390027043601E-2</v>
      </c>
      <c r="AY77" s="104">
        <v>0</v>
      </c>
      <c r="AZ77" s="104">
        <v>0</v>
      </c>
      <c r="BA77" s="104">
        <v>0</v>
      </c>
      <c r="BB77" s="104">
        <v>0</v>
      </c>
      <c r="BC77" s="104">
        <v>1.6358163140578099E-3</v>
      </c>
      <c r="BD77" s="104">
        <v>1.2882053473205301E-2</v>
      </c>
      <c r="BE77" s="104">
        <v>1.4517869787263099E-2</v>
      </c>
      <c r="BF77" s="104">
        <v>0</v>
      </c>
      <c r="BG77" s="104">
        <v>0</v>
      </c>
      <c r="BH77" s="104">
        <v>0</v>
      </c>
      <c r="BI77" s="104">
        <v>0</v>
      </c>
      <c r="BJ77" s="104">
        <v>0</v>
      </c>
      <c r="BK77" s="104">
        <v>0</v>
      </c>
      <c r="BL77" s="104">
        <v>0</v>
      </c>
      <c r="BM77" s="104">
        <v>0</v>
      </c>
      <c r="BN77" s="104">
        <v>0</v>
      </c>
    </row>
    <row r="78" spans="1:66">
      <c r="A78" s="104" t="s">
        <v>799</v>
      </c>
      <c r="B78" s="104">
        <v>2019</v>
      </c>
      <c r="C78" s="104" t="s">
        <v>808</v>
      </c>
      <c r="D78" s="104" t="s">
        <v>801</v>
      </c>
      <c r="E78" s="104" t="s">
        <v>801</v>
      </c>
      <c r="F78" s="104" t="s">
        <v>804</v>
      </c>
      <c r="G78" s="104">
        <v>465605.975422121</v>
      </c>
      <c r="H78" s="104">
        <v>16442147.886763999</v>
      </c>
      <c r="I78" s="104">
        <v>6936835.2808862301</v>
      </c>
      <c r="J78" s="104">
        <v>1.4889436248279999</v>
      </c>
      <c r="K78" s="104">
        <v>0.24113212865476899</v>
      </c>
      <c r="L78" s="104">
        <v>1.26429094457077</v>
      </c>
      <c r="M78" s="104">
        <v>2.9943666980535402</v>
      </c>
      <c r="N78" s="104">
        <v>3.8239793990152503E-2</v>
      </c>
      <c r="O78" s="104">
        <v>1.25852735980018</v>
      </c>
      <c r="P78" s="104">
        <v>8.8849698775062098</v>
      </c>
      <c r="Q78" s="104">
        <v>1.9167748221283101E-2</v>
      </c>
      <c r="R78" s="104">
        <v>13.1952714775713</v>
      </c>
      <c r="S78" s="104">
        <v>2.1145400488089199</v>
      </c>
      <c r="T78" s="104">
        <v>0.35145451588320598</v>
      </c>
      <c r="U78" s="104">
        <v>1.38359047996254</v>
      </c>
      <c r="V78" s="104">
        <v>3.84958504465467</v>
      </c>
      <c r="W78" s="104">
        <v>3.8239793990152503E-2</v>
      </c>
      <c r="X78" s="104">
        <v>1.25852735979966</v>
      </c>
      <c r="Y78" s="104">
        <v>8.8849698775025594</v>
      </c>
      <c r="Z78" s="104">
        <v>1.9167748221283101E-2</v>
      </c>
      <c r="AA78" s="104">
        <v>14.050489824168301</v>
      </c>
      <c r="AB78" s="104">
        <v>30.368705376082001</v>
      </c>
      <c r="AC78" s="104">
        <v>1.91512759563247</v>
      </c>
      <c r="AD78" s="104">
        <v>15.1216338932207</v>
      </c>
      <c r="AE78" s="104">
        <v>47.405466864935299</v>
      </c>
      <c r="AF78" s="104">
        <v>6.4001934333457999</v>
      </c>
      <c r="AG78" s="104">
        <v>2.1058628875318699E-2</v>
      </c>
      <c r="AH78" s="104">
        <v>4.3828347074271301</v>
      </c>
      <c r="AI78" s="104">
        <v>10.804086769648199</v>
      </c>
      <c r="AJ78" s="104">
        <v>17053.393597136001</v>
      </c>
      <c r="AK78" s="104">
        <v>63.473934547616103</v>
      </c>
      <c r="AL78" s="104">
        <v>150.52015587058801</v>
      </c>
      <c r="AM78" s="104">
        <v>17267.387687554299</v>
      </c>
      <c r="AN78" s="104">
        <v>0.28548382577736497</v>
      </c>
      <c r="AO78" s="104">
        <v>6.5072668318145205E-2</v>
      </c>
      <c r="AP78" s="104">
        <v>0.24379387059702301</v>
      </c>
      <c r="AQ78" s="104">
        <v>0.594350364692533</v>
      </c>
      <c r="AR78" s="104">
        <v>3.9736905133828999E-2</v>
      </c>
      <c r="AS78" s="104">
        <v>0</v>
      </c>
      <c r="AT78" s="104">
        <v>4.2569024537500904E-3</v>
      </c>
      <c r="AU78" s="104">
        <v>4.3993807587579002E-2</v>
      </c>
      <c r="AV78" s="104">
        <v>0.144994924731772</v>
      </c>
      <c r="AW78" s="104">
        <v>1.38542650581208</v>
      </c>
      <c r="AX78" s="104">
        <v>1.57441523813143</v>
      </c>
      <c r="AY78" s="104">
        <v>3.6584202416201202E-2</v>
      </c>
      <c r="AZ78" s="104">
        <v>0</v>
      </c>
      <c r="BA78" s="104">
        <v>3.9290626430928599E-3</v>
      </c>
      <c r="BB78" s="104">
        <v>4.0513265059294097E-2</v>
      </c>
      <c r="BC78" s="104">
        <v>3.6248731182943E-2</v>
      </c>
      <c r="BD78" s="104">
        <v>0.593754216776606</v>
      </c>
      <c r="BE78" s="104">
        <v>0.67051621301884301</v>
      </c>
      <c r="BF78" s="104">
        <v>0.16875715407873901</v>
      </c>
      <c r="BG78" s="104">
        <v>6.2812603787171099E-4</v>
      </c>
      <c r="BH78" s="104">
        <v>1.4895189624002201E-3</v>
      </c>
      <c r="BI78" s="104">
        <v>0.17087479907901101</v>
      </c>
      <c r="BJ78" s="104">
        <v>0.36635373584626602</v>
      </c>
      <c r="BK78" s="104">
        <v>1.6212158732822699E-3</v>
      </c>
      <c r="BL78" s="104">
        <v>0.33245123173073199</v>
      </c>
      <c r="BM78" s="104">
        <v>0.70042618345028096</v>
      </c>
      <c r="BN78" s="104">
        <v>1822.62807094803</v>
      </c>
    </row>
    <row r="79" spans="1:66">
      <c r="A79" s="104" t="s">
        <v>799</v>
      </c>
      <c r="B79" s="104">
        <v>2019</v>
      </c>
      <c r="C79" s="104" t="s">
        <v>808</v>
      </c>
      <c r="D79" s="104" t="s">
        <v>801</v>
      </c>
      <c r="E79" s="104" t="s">
        <v>801</v>
      </c>
      <c r="F79" s="104" t="s">
        <v>802</v>
      </c>
      <c r="G79" s="104">
        <v>384088.61951612402</v>
      </c>
      <c r="H79" s="104">
        <v>14478213.050254799</v>
      </c>
      <c r="I79" s="104">
        <v>4831351.6500294898</v>
      </c>
      <c r="J79" s="104">
        <v>2.6248687725569502</v>
      </c>
      <c r="K79" s="104">
        <v>4.6470624583542897E-2</v>
      </c>
      <c r="L79" s="104">
        <v>0</v>
      </c>
      <c r="M79" s="104">
        <v>2.67133939714049</v>
      </c>
      <c r="N79" s="104">
        <v>0</v>
      </c>
      <c r="O79" s="104">
        <v>0</v>
      </c>
      <c r="P79" s="104">
        <v>0</v>
      </c>
      <c r="Q79" s="104">
        <v>0</v>
      </c>
      <c r="R79" s="104">
        <v>2.67133939714049</v>
      </c>
      <c r="S79" s="104">
        <v>2.9882385844227599</v>
      </c>
      <c r="T79" s="104">
        <v>5.2903716511319303E-2</v>
      </c>
      <c r="U79" s="104">
        <v>0</v>
      </c>
      <c r="V79" s="104">
        <v>3.0411423009340699</v>
      </c>
      <c r="W79" s="104">
        <v>0</v>
      </c>
      <c r="X79" s="104">
        <v>0</v>
      </c>
      <c r="Y79" s="104">
        <v>0</v>
      </c>
      <c r="Z79" s="104">
        <v>0</v>
      </c>
      <c r="AA79" s="104">
        <v>3.0411423009340699</v>
      </c>
      <c r="AB79" s="104">
        <v>12.775948881594701</v>
      </c>
      <c r="AC79" s="104">
        <v>0.38517251750687498</v>
      </c>
      <c r="AD79" s="104">
        <v>0</v>
      </c>
      <c r="AE79" s="104">
        <v>13.161121399101599</v>
      </c>
      <c r="AF79" s="104">
        <v>51.126675801819601</v>
      </c>
      <c r="AG79" s="104">
        <v>1.03732721035218</v>
      </c>
      <c r="AH79" s="104">
        <v>0</v>
      </c>
      <c r="AI79" s="104">
        <v>52.164003012171698</v>
      </c>
      <c r="AJ79" s="104">
        <v>8767.2280110730899</v>
      </c>
      <c r="AK79" s="104">
        <v>59.130848941120497</v>
      </c>
      <c r="AL79" s="104">
        <v>0</v>
      </c>
      <c r="AM79" s="104">
        <v>8826.3588600142102</v>
      </c>
      <c r="AN79" s="104">
        <v>0.12192013723268701</v>
      </c>
      <c r="AO79" s="104">
        <v>2.15847168656554E-3</v>
      </c>
      <c r="AP79" s="104">
        <v>0</v>
      </c>
      <c r="AQ79" s="104">
        <v>0.124078608919252</v>
      </c>
      <c r="AR79" s="104">
        <v>0.499626860823073</v>
      </c>
      <c r="AS79" s="104">
        <v>1.1994629330326601E-2</v>
      </c>
      <c r="AT79" s="104">
        <v>0</v>
      </c>
      <c r="AU79" s="104">
        <v>0.51162149015339897</v>
      </c>
      <c r="AV79" s="104">
        <v>0.19151397608722801</v>
      </c>
      <c r="AW79" s="104">
        <v>1.2199440276756399</v>
      </c>
      <c r="AX79" s="104">
        <v>1.9230794939162701</v>
      </c>
      <c r="AY79" s="104">
        <v>0.47801322398666202</v>
      </c>
      <c r="AZ79" s="104">
        <v>1.14757469749905E-2</v>
      </c>
      <c r="BA79" s="104">
        <v>0</v>
      </c>
      <c r="BB79" s="104">
        <v>0.489488970961653</v>
      </c>
      <c r="BC79" s="104">
        <v>4.7878494021807001E-2</v>
      </c>
      <c r="BD79" s="104">
        <v>0.52283315471813296</v>
      </c>
      <c r="BE79" s="104">
        <v>1.0602006197015901</v>
      </c>
      <c r="BF79" s="104">
        <v>8.2881833634440003E-2</v>
      </c>
      <c r="BG79" s="104">
        <v>5.5899917036619795E-4</v>
      </c>
      <c r="BH79" s="104">
        <v>0</v>
      </c>
      <c r="BI79" s="104">
        <v>8.34408328048062E-2</v>
      </c>
      <c r="BJ79" s="104">
        <v>1.37808615250212</v>
      </c>
      <c r="BK79" s="104">
        <v>9.29454600798949E-3</v>
      </c>
      <c r="BL79" s="104">
        <v>0</v>
      </c>
      <c r="BM79" s="104">
        <v>1.38738069851011</v>
      </c>
      <c r="BN79" s="104">
        <v>786.631849361185</v>
      </c>
    </row>
    <row r="80" spans="1:66">
      <c r="A80" s="104" t="s">
        <v>799</v>
      </c>
      <c r="B80" s="104">
        <v>2019</v>
      </c>
      <c r="C80" s="104" t="s">
        <v>809</v>
      </c>
      <c r="D80" s="104" t="s">
        <v>801</v>
      </c>
      <c r="E80" s="104" t="s">
        <v>801</v>
      </c>
      <c r="F80" s="104" t="s">
        <v>804</v>
      </c>
      <c r="G80" s="104">
        <v>68072.844512871903</v>
      </c>
      <c r="H80" s="104">
        <v>2412616.1485316898</v>
      </c>
      <c r="I80" s="104">
        <v>1014183.95470346</v>
      </c>
      <c r="J80" s="104">
        <v>0.13251799539086301</v>
      </c>
      <c r="K80" s="104">
        <v>3.5384174257116201E-2</v>
      </c>
      <c r="L80" s="104">
        <v>0.16706704225303901</v>
      </c>
      <c r="M80" s="104">
        <v>0.33496921190101903</v>
      </c>
      <c r="N80" s="104">
        <v>4.5619984974839198E-3</v>
      </c>
      <c r="O80" s="104">
        <v>0.15207517566017401</v>
      </c>
      <c r="P80" s="104">
        <v>1.0571422712782199</v>
      </c>
      <c r="Q80" s="104">
        <v>2.3724508650612998E-3</v>
      </c>
      <c r="R80" s="104">
        <v>1.55112110820196</v>
      </c>
      <c r="S80" s="104">
        <v>0.19312648029121501</v>
      </c>
      <c r="T80" s="104">
        <v>5.1630937641244698E-2</v>
      </c>
      <c r="U80" s="104">
        <v>0.18291485280363301</v>
      </c>
      <c r="V80" s="104">
        <v>0.42767227073609299</v>
      </c>
      <c r="W80" s="104">
        <v>4.5619984974839198E-3</v>
      </c>
      <c r="X80" s="104">
        <v>0.152075175660112</v>
      </c>
      <c r="Y80" s="104">
        <v>1.05714227127779</v>
      </c>
      <c r="Z80" s="104">
        <v>2.3724508650612998E-3</v>
      </c>
      <c r="AA80" s="104">
        <v>1.6438241670365401</v>
      </c>
      <c r="AB80" s="104">
        <v>2.7859413251451999</v>
      </c>
      <c r="AC80" s="104">
        <v>0.28105864474921699</v>
      </c>
      <c r="AD80" s="104">
        <v>2.1191619347998101</v>
      </c>
      <c r="AE80" s="104">
        <v>5.1861619046942398</v>
      </c>
      <c r="AF80" s="104">
        <v>0.83046599562911605</v>
      </c>
      <c r="AG80" s="104">
        <v>3.08963246555162E-3</v>
      </c>
      <c r="AH80" s="104">
        <v>0.63947267103027605</v>
      </c>
      <c r="AI80" s="104">
        <v>1.4730282991249399</v>
      </c>
      <c r="AJ80" s="104">
        <v>2840.90781229098</v>
      </c>
      <c r="AK80" s="104">
        <v>10.7018388557265</v>
      </c>
      <c r="AL80" s="104">
        <v>24.6944745760185</v>
      </c>
      <c r="AM80" s="104">
        <v>2876.3041257227301</v>
      </c>
      <c r="AN80" s="104">
        <v>2.8161386221564898E-2</v>
      </c>
      <c r="AO80" s="104">
        <v>9.7173205618631096E-3</v>
      </c>
      <c r="AP80" s="104">
        <v>3.3196376531145003E-2</v>
      </c>
      <c r="AQ80" s="104">
        <v>7.1075083314573101E-2</v>
      </c>
      <c r="AR80" s="104">
        <v>4.6442103236774999E-3</v>
      </c>
      <c r="AS80" s="104">
        <v>0</v>
      </c>
      <c r="AT80" s="104">
        <v>4.5022537995801498E-4</v>
      </c>
      <c r="AU80" s="104">
        <v>5.0944357036355201E-3</v>
      </c>
      <c r="AV80" s="104">
        <v>2.1275632555562501E-2</v>
      </c>
      <c r="AW80" s="104">
        <v>0.237170113913134</v>
      </c>
      <c r="AX80" s="104">
        <v>0.26354018217233199</v>
      </c>
      <c r="AY80" s="104">
        <v>4.2703826369484303E-3</v>
      </c>
      <c r="AZ80" s="104">
        <v>0</v>
      </c>
      <c r="BA80" s="104">
        <v>4.1402363522246601E-4</v>
      </c>
      <c r="BB80" s="104">
        <v>4.6844062721708999E-3</v>
      </c>
      <c r="BC80" s="104">
        <v>5.3189081388906401E-3</v>
      </c>
      <c r="BD80" s="104">
        <v>0.10164433453420001</v>
      </c>
      <c r="BE80" s="104">
        <v>0.111647648945261</v>
      </c>
      <c r="BF80" s="104">
        <v>2.8113085801455901E-2</v>
      </c>
      <c r="BG80" s="104">
        <v>1.05903370986815E-4</v>
      </c>
      <c r="BH80" s="104">
        <v>2.4437184465258101E-4</v>
      </c>
      <c r="BI80" s="104">
        <v>2.84633610170953E-2</v>
      </c>
      <c r="BJ80" s="104">
        <v>5.09959629959768E-2</v>
      </c>
      <c r="BK80" s="104">
        <v>2.3880114373845901E-4</v>
      </c>
      <c r="BL80" s="104">
        <v>4.8461839952297497E-2</v>
      </c>
      <c r="BM80" s="104">
        <v>9.9696604092012794E-2</v>
      </c>
      <c r="BN80" s="104">
        <v>303.60311212010703</v>
      </c>
    </row>
    <row r="81" spans="1:66">
      <c r="A81" s="104" t="s">
        <v>799</v>
      </c>
      <c r="B81" s="104">
        <v>2019</v>
      </c>
      <c r="C81" s="104" t="s">
        <v>809</v>
      </c>
      <c r="D81" s="104" t="s">
        <v>801</v>
      </c>
      <c r="E81" s="104" t="s">
        <v>801</v>
      </c>
      <c r="F81" s="104" t="s">
        <v>802</v>
      </c>
      <c r="G81" s="104">
        <v>126483.40269387201</v>
      </c>
      <c r="H81" s="104">
        <v>4920495.9293358596</v>
      </c>
      <c r="I81" s="104">
        <v>1591002.0897683201</v>
      </c>
      <c r="J81" s="104">
        <v>0.75874427611048401</v>
      </c>
      <c r="K81" s="104">
        <v>1.53031420978857E-2</v>
      </c>
      <c r="L81" s="104">
        <v>0</v>
      </c>
      <c r="M81" s="104">
        <v>0.77404741820836998</v>
      </c>
      <c r="N81" s="104">
        <v>0</v>
      </c>
      <c r="O81" s="104">
        <v>0</v>
      </c>
      <c r="P81" s="104">
        <v>0</v>
      </c>
      <c r="Q81" s="104">
        <v>0</v>
      </c>
      <c r="R81" s="104">
        <v>0.77404741820836998</v>
      </c>
      <c r="S81" s="104">
        <v>0.86377991360483197</v>
      </c>
      <c r="T81" s="104">
        <v>1.7421609856427302E-2</v>
      </c>
      <c r="U81" s="104">
        <v>0</v>
      </c>
      <c r="V81" s="104">
        <v>0.88120152346125902</v>
      </c>
      <c r="W81" s="104">
        <v>0</v>
      </c>
      <c r="X81" s="104">
        <v>0</v>
      </c>
      <c r="Y81" s="104">
        <v>0</v>
      </c>
      <c r="Z81" s="104">
        <v>0</v>
      </c>
      <c r="AA81" s="104">
        <v>0.88120152346125902</v>
      </c>
      <c r="AB81" s="104">
        <v>3.6768336185877302</v>
      </c>
      <c r="AC81" s="104">
        <v>0.12684033882547599</v>
      </c>
      <c r="AD81" s="104">
        <v>0</v>
      </c>
      <c r="AE81" s="104">
        <v>3.8036739574132099</v>
      </c>
      <c r="AF81" s="104">
        <v>13.1408214675214</v>
      </c>
      <c r="AG81" s="104">
        <v>0.33900859948102602</v>
      </c>
      <c r="AH81" s="104">
        <v>0</v>
      </c>
      <c r="AI81" s="104">
        <v>13.4798300670024</v>
      </c>
      <c r="AJ81" s="104">
        <v>3286.5062139800002</v>
      </c>
      <c r="AK81" s="104">
        <v>31.097627685700498</v>
      </c>
      <c r="AL81" s="104">
        <v>0</v>
      </c>
      <c r="AM81" s="104">
        <v>3317.6038416657002</v>
      </c>
      <c r="AN81" s="104">
        <v>3.5242221338857002E-2</v>
      </c>
      <c r="AO81" s="104">
        <v>7.10801699563843E-4</v>
      </c>
      <c r="AP81" s="104">
        <v>0</v>
      </c>
      <c r="AQ81" s="104">
        <v>3.5953023038420899E-2</v>
      </c>
      <c r="AR81" s="104">
        <v>0.142125765628313</v>
      </c>
      <c r="AS81" s="104">
        <v>3.90802735233204E-3</v>
      </c>
      <c r="AT81" s="104">
        <v>0</v>
      </c>
      <c r="AU81" s="104">
        <v>0.14603379298064501</v>
      </c>
      <c r="AV81" s="104">
        <v>6.5087019819171907E-2</v>
      </c>
      <c r="AW81" s="104">
        <v>0.48370503562281197</v>
      </c>
      <c r="AX81" s="104">
        <v>0.69482584842262896</v>
      </c>
      <c r="AY81" s="104">
        <v>0.135977467920045</v>
      </c>
      <c r="AZ81" s="104">
        <v>3.73896781898166E-3</v>
      </c>
      <c r="BA81" s="104">
        <v>0</v>
      </c>
      <c r="BB81" s="104">
        <v>0.13971643573902701</v>
      </c>
      <c r="BC81" s="104">
        <v>1.62717549547929E-2</v>
      </c>
      <c r="BD81" s="104">
        <v>0.207302158124062</v>
      </c>
      <c r="BE81" s="104">
        <v>0.36329034881788302</v>
      </c>
      <c r="BF81" s="104">
        <v>3.10693027398866E-2</v>
      </c>
      <c r="BG81" s="104">
        <v>2.9398441571459801E-4</v>
      </c>
      <c r="BH81" s="104">
        <v>0</v>
      </c>
      <c r="BI81" s="104">
        <v>3.1363287155601202E-2</v>
      </c>
      <c r="BJ81" s="104">
        <v>0.51659300954392295</v>
      </c>
      <c r="BK81" s="104">
        <v>4.8881140122287196E-3</v>
      </c>
      <c r="BL81" s="104">
        <v>0</v>
      </c>
      <c r="BM81" s="104">
        <v>0.52148112355615195</v>
      </c>
      <c r="BN81" s="104">
        <v>295.67490817080397</v>
      </c>
    </row>
    <row r="82" spans="1:66">
      <c r="A82" s="104" t="s">
        <v>799</v>
      </c>
      <c r="B82" s="104">
        <v>2019</v>
      </c>
      <c r="C82" s="104" t="s">
        <v>810</v>
      </c>
      <c r="D82" s="104" t="s">
        <v>801</v>
      </c>
      <c r="E82" s="104" t="s">
        <v>801</v>
      </c>
      <c r="F82" s="104" t="s">
        <v>804</v>
      </c>
      <c r="G82" s="104">
        <v>753398.44944589701</v>
      </c>
      <c r="H82" s="104">
        <v>5977613.8432469498</v>
      </c>
      <c r="I82" s="104">
        <v>1506796.8988917901</v>
      </c>
      <c r="J82" s="104">
        <v>16.476294933304001</v>
      </c>
      <c r="K82" s="104">
        <v>0</v>
      </c>
      <c r="L82" s="104">
        <v>3.2842050695912399</v>
      </c>
      <c r="M82" s="104">
        <v>19.760500002895299</v>
      </c>
      <c r="N82" s="104">
        <v>1.9132976418954</v>
      </c>
      <c r="O82" s="104">
        <v>1.37223371135983</v>
      </c>
      <c r="P82" s="104">
        <v>4.0820071155428197</v>
      </c>
      <c r="Q82" s="104">
        <v>1.13269656735581</v>
      </c>
      <c r="R82" s="104">
        <v>28.260735039049202</v>
      </c>
      <c r="S82" s="104">
        <v>20.040843455231801</v>
      </c>
      <c r="T82" s="104">
        <v>0</v>
      </c>
      <c r="U82" s="104">
        <v>3.57188479419225</v>
      </c>
      <c r="V82" s="104">
        <v>23.612728249423999</v>
      </c>
      <c r="W82" s="104">
        <v>1.9132976418954</v>
      </c>
      <c r="X82" s="104">
        <v>1.37223371135926</v>
      </c>
      <c r="Y82" s="104">
        <v>4.0820071155411402</v>
      </c>
      <c r="Z82" s="104">
        <v>1.13269656735581</v>
      </c>
      <c r="AA82" s="104">
        <v>32.112963285575702</v>
      </c>
      <c r="AB82" s="104">
        <v>143.891611788311</v>
      </c>
      <c r="AC82" s="104">
        <v>0</v>
      </c>
      <c r="AD82" s="104">
        <v>14.5513719494088</v>
      </c>
      <c r="AE82" s="104">
        <v>158.44298373772</v>
      </c>
      <c r="AF82" s="104">
        <v>7.7266372818367097</v>
      </c>
      <c r="AG82" s="104">
        <v>0</v>
      </c>
      <c r="AH82" s="104">
        <v>0.44448143294366899</v>
      </c>
      <c r="AI82" s="104">
        <v>8.1711187147803805</v>
      </c>
      <c r="AJ82" s="104">
        <v>1431.82919681197</v>
      </c>
      <c r="AK82" s="104">
        <v>0</v>
      </c>
      <c r="AL82" s="104">
        <v>104.141161393437</v>
      </c>
      <c r="AM82" s="104">
        <v>1535.9703582054001</v>
      </c>
      <c r="AN82" s="104">
        <v>2.37044580589748</v>
      </c>
      <c r="AO82" s="104">
        <v>0</v>
      </c>
      <c r="AP82" s="104">
        <v>0.42637388806659299</v>
      </c>
      <c r="AQ82" s="104">
        <v>2.7968196939640699</v>
      </c>
      <c r="AR82" s="104">
        <v>1.2767862959806E-2</v>
      </c>
      <c r="AS82" s="104">
        <v>0</v>
      </c>
      <c r="AT82" s="104">
        <v>5.9326984090057903E-3</v>
      </c>
      <c r="AU82" s="104">
        <v>1.8700561368811802E-2</v>
      </c>
      <c r="AV82" s="104">
        <v>2.6356765406997201E-2</v>
      </c>
      <c r="AW82" s="104">
        <v>7.7488890296571994E-2</v>
      </c>
      <c r="AX82" s="104">
        <v>0.122546217072381</v>
      </c>
      <c r="AY82" s="104">
        <v>1.19847792930356E-2</v>
      </c>
      <c r="AZ82" s="104">
        <v>0</v>
      </c>
      <c r="BA82" s="104">
        <v>5.6136557371484199E-3</v>
      </c>
      <c r="BB82" s="104">
        <v>1.7598435030184E-2</v>
      </c>
      <c r="BC82" s="104">
        <v>6.5891913517493201E-3</v>
      </c>
      <c r="BD82" s="104">
        <v>3.32095244128165E-2</v>
      </c>
      <c r="BE82" s="104">
        <v>5.7397150794749899E-2</v>
      </c>
      <c r="BF82" s="104">
        <v>1.4169110623319801E-2</v>
      </c>
      <c r="BG82" s="104">
        <v>0</v>
      </c>
      <c r="BH82" s="104">
        <v>1.03056121464074E-3</v>
      </c>
      <c r="BI82" s="104">
        <v>1.51996718379606E-2</v>
      </c>
      <c r="BJ82" s="104">
        <v>0.44300455427738999</v>
      </c>
      <c r="BK82" s="104">
        <v>0</v>
      </c>
      <c r="BL82" s="104">
        <v>2.5156455762457699E-2</v>
      </c>
      <c r="BM82" s="104">
        <v>0.468161010039848</v>
      </c>
      <c r="BN82" s="104">
        <v>162.126590406438</v>
      </c>
    </row>
    <row r="83" spans="1:66">
      <c r="A83" s="104" t="s">
        <v>799</v>
      </c>
      <c r="B83" s="104">
        <v>2019</v>
      </c>
      <c r="C83" s="104" t="s">
        <v>811</v>
      </c>
      <c r="D83" s="104" t="s">
        <v>801</v>
      </c>
      <c r="E83" s="104" t="s">
        <v>801</v>
      </c>
      <c r="F83" s="104" t="s">
        <v>804</v>
      </c>
      <c r="G83" s="104">
        <v>4043496.1400067499</v>
      </c>
      <c r="H83" s="104">
        <v>143666057.032805</v>
      </c>
      <c r="I83" s="104">
        <v>18518132.633021802</v>
      </c>
      <c r="J83" s="104">
        <v>6.6910217575365003</v>
      </c>
      <c r="K83" s="104">
        <v>0</v>
      </c>
      <c r="L83" s="104">
        <v>12.187551918640599</v>
      </c>
      <c r="M83" s="104">
        <v>18.878573676177101</v>
      </c>
      <c r="N83" s="104">
        <v>2.2479278939718998</v>
      </c>
      <c r="O83" s="104">
        <v>3.8394667100131601</v>
      </c>
      <c r="P83" s="104">
        <v>11.889333733511</v>
      </c>
      <c r="Q83" s="104">
        <v>2.0315015991430299</v>
      </c>
      <c r="R83" s="104">
        <v>38.886803612816202</v>
      </c>
      <c r="S83" s="104">
        <v>9.2566965952507605</v>
      </c>
      <c r="T83" s="104">
        <v>0</v>
      </c>
      <c r="U83" s="104">
        <v>13.341278118774801</v>
      </c>
      <c r="V83" s="104">
        <v>22.5979747140256</v>
      </c>
      <c r="W83" s="104">
        <v>2.2479278939718998</v>
      </c>
      <c r="X83" s="104">
        <v>3.83946671001158</v>
      </c>
      <c r="Y83" s="104">
        <v>11.889333733506099</v>
      </c>
      <c r="Z83" s="104">
        <v>2.0315015991430299</v>
      </c>
      <c r="AA83" s="104">
        <v>42.606204650658199</v>
      </c>
      <c r="AB83" s="104">
        <v>252.48126945051899</v>
      </c>
      <c r="AC83" s="104">
        <v>0</v>
      </c>
      <c r="AD83" s="104">
        <v>80.875941022561804</v>
      </c>
      <c r="AE83" s="104">
        <v>333.35721047308101</v>
      </c>
      <c r="AF83" s="104">
        <v>27.567952511171999</v>
      </c>
      <c r="AG83" s="104">
        <v>0</v>
      </c>
      <c r="AH83" s="104">
        <v>10.2969538494009</v>
      </c>
      <c r="AI83" s="104">
        <v>37.864906360573002</v>
      </c>
      <c r="AJ83" s="104">
        <v>72148.589994403199</v>
      </c>
      <c r="AK83" s="104">
        <v>0</v>
      </c>
      <c r="AL83" s="104">
        <v>1969.6195446325901</v>
      </c>
      <c r="AM83" s="104">
        <v>74118.209539035801</v>
      </c>
      <c r="AN83" s="104">
        <v>1.38814625487423</v>
      </c>
      <c r="AO83" s="104">
        <v>0</v>
      </c>
      <c r="AP83" s="104">
        <v>2.3384839373350301</v>
      </c>
      <c r="AQ83" s="104">
        <v>3.7266301922092602</v>
      </c>
      <c r="AR83" s="104">
        <v>0.302104707428344</v>
      </c>
      <c r="AS83" s="104">
        <v>0</v>
      </c>
      <c r="AT83" s="104">
        <v>4.9512193077505699E-2</v>
      </c>
      <c r="AU83" s="104">
        <v>0.35161690050584998</v>
      </c>
      <c r="AV83" s="104">
        <v>1.2669177573053501</v>
      </c>
      <c r="AW83" s="104">
        <v>5.8199034476214901</v>
      </c>
      <c r="AX83" s="104">
        <v>7.4384381054326996</v>
      </c>
      <c r="AY83" s="104">
        <v>0.27815894809031499</v>
      </c>
      <c r="AZ83" s="104">
        <v>0</v>
      </c>
      <c r="BA83" s="104">
        <v>4.5603362607343399E-2</v>
      </c>
      <c r="BB83" s="104">
        <v>0.32376231069765898</v>
      </c>
      <c r="BC83" s="104">
        <v>0.31672943932633901</v>
      </c>
      <c r="BD83" s="104">
        <v>2.4942443346949199</v>
      </c>
      <c r="BE83" s="104">
        <v>3.1347360847189201</v>
      </c>
      <c r="BF83" s="104">
        <v>0.71396878567876698</v>
      </c>
      <c r="BG83" s="104">
        <v>0</v>
      </c>
      <c r="BH83" s="104">
        <v>1.9490982077952999E-2</v>
      </c>
      <c r="BI83" s="104">
        <v>0.73345976775671995</v>
      </c>
      <c r="BJ83" s="104">
        <v>1.9208207754962501</v>
      </c>
      <c r="BK83" s="104">
        <v>0</v>
      </c>
      <c r="BL83" s="104">
        <v>0.89616764819935202</v>
      </c>
      <c r="BM83" s="104">
        <v>2.81698842369561</v>
      </c>
      <c r="BN83" s="104">
        <v>7823.4143877839197</v>
      </c>
    </row>
    <row r="84" spans="1:66">
      <c r="A84" s="104" t="s">
        <v>799</v>
      </c>
      <c r="B84" s="104">
        <v>2019</v>
      </c>
      <c r="C84" s="104" t="s">
        <v>811</v>
      </c>
      <c r="D84" s="104" t="s">
        <v>801</v>
      </c>
      <c r="E84" s="104" t="s">
        <v>801</v>
      </c>
      <c r="F84" s="104" t="s">
        <v>802</v>
      </c>
      <c r="G84" s="104">
        <v>70315.8167383736</v>
      </c>
      <c r="H84" s="104">
        <v>3017286.7743398501</v>
      </c>
      <c r="I84" s="104">
        <v>343953.82350134099</v>
      </c>
      <c r="J84" s="104">
        <v>5.3856110794851898E-2</v>
      </c>
      <c r="K84" s="104">
        <v>0</v>
      </c>
      <c r="L84" s="104">
        <v>0</v>
      </c>
      <c r="M84" s="104">
        <v>5.3856110794851898E-2</v>
      </c>
      <c r="N84" s="104">
        <v>0</v>
      </c>
      <c r="O84" s="104">
        <v>0</v>
      </c>
      <c r="P84" s="104">
        <v>0</v>
      </c>
      <c r="Q84" s="104">
        <v>0</v>
      </c>
      <c r="R84" s="104">
        <v>5.3856110794851898E-2</v>
      </c>
      <c r="S84" s="104">
        <v>6.1311601542408903E-2</v>
      </c>
      <c r="T84" s="104">
        <v>0</v>
      </c>
      <c r="U84" s="104">
        <v>0</v>
      </c>
      <c r="V84" s="104">
        <v>6.1311601542408903E-2</v>
      </c>
      <c r="W84" s="104">
        <v>0</v>
      </c>
      <c r="X84" s="104">
        <v>0</v>
      </c>
      <c r="Y84" s="104">
        <v>0</v>
      </c>
      <c r="Z84" s="104">
        <v>0</v>
      </c>
      <c r="AA84" s="104">
        <v>6.1311601542408903E-2</v>
      </c>
      <c r="AB84" s="104">
        <v>0.81919889895934805</v>
      </c>
      <c r="AC84" s="104">
        <v>0</v>
      </c>
      <c r="AD84" s="104">
        <v>0</v>
      </c>
      <c r="AE84" s="104">
        <v>0.81919889895934805</v>
      </c>
      <c r="AF84" s="104">
        <v>0.27763055196696701</v>
      </c>
      <c r="AG84" s="104">
        <v>0</v>
      </c>
      <c r="AH84" s="104">
        <v>0</v>
      </c>
      <c r="AI84" s="104">
        <v>0.27763055196696701</v>
      </c>
      <c r="AJ84" s="104">
        <v>1349.0665086153199</v>
      </c>
      <c r="AK84" s="104">
        <v>0</v>
      </c>
      <c r="AL84" s="104">
        <v>0</v>
      </c>
      <c r="AM84" s="104">
        <v>1349.0665086153199</v>
      </c>
      <c r="AN84" s="104">
        <v>2.5015134042418799E-3</v>
      </c>
      <c r="AO84" s="104">
        <v>0</v>
      </c>
      <c r="AP84" s="104">
        <v>0</v>
      </c>
      <c r="AQ84" s="104">
        <v>2.5015134042418799E-3</v>
      </c>
      <c r="AR84" s="104">
        <v>2.34302120030478E-2</v>
      </c>
      <c r="AS84" s="104">
        <v>0</v>
      </c>
      <c r="AT84" s="104">
        <v>0</v>
      </c>
      <c r="AU84" s="104">
        <v>2.34302120030478E-2</v>
      </c>
      <c r="AV84" s="104">
        <v>2.6607914717258999E-2</v>
      </c>
      <c r="AW84" s="104">
        <v>0.122230108232408</v>
      </c>
      <c r="AX84" s="104">
        <v>0.17226823495271501</v>
      </c>
      <c r="AY84" s="104">
        <v>2.2416631403318302E-2</v>
      </c>
      <c r="AZ84" s="104">
        <v>0</v>
      </c>
      <c r="BA84" s="104">
        <v>0</v>
      </c>
      <c r="BB84" s="104">
        <v>2.2416631403318302E-2</v>
      </c>
      <c r="BC84" s="104">
        <v>6.6519786793147696E-3</v>
      </c>
      <c r="BD84" s="104">
        <v>5.2384332099603803E-2</v>
      </c>
      <c r="BE84" s="104">
        <v>8.1452942182237004E-2</v>
      </c>
      <c r="BF84" s="104">
        <v>1.27535300539269E-2</v>
      </c>
      <c r="BG84" s="104">
        <v>0</v>
      </c>
      <c r="BH84" s="104">
        <v>0</v>
      </c>
      <c r="BI84" s="104">
        <v>1.27535300539269E-2</v>
      </c>
      <c r="BJ84" s="104">
        <v>0.21205446829705701</v>
      </c>
      <c r="BK84" s="104">
        <v>0</v>
      </c>
      <c r="BL84" s="104">
        <v>0</v>
      </c>
      <c r="BM84" s="104">
        <v>0.21205446829705701</v>
      </c>
      <c r="BN84" s="104">
        <v>120.23289551379099</v>
      </c>
    </row>
    <row r="85" spans="1:66">
      <c r="A85" s="104" t="s">
        <v>799</v>
      </c>
      <c r="B85" s="104">
        <v>2019</v>
      </c>
      <c r="C85" s="104" t="s">
        <v>811</v>
      </c>
      <c r="D85" s="104" t="s">
        <v>801</v>
      </c>
      <c r="E85" s="104" t="s">
        <v>801</v>
      </c>
      <c r="F85" s="104" t="s">
        <v>805</v>
      </c>
      <c r="G85" s="104">
        <v>3935.9008708599099</v>
      </c>
      <c r="H85" s="104">
        <v>136518.105033781</v>
      </c>
      <c r="I85" s="104">
        <v>20000.210348803201</v>
      </c>
      <c r="J85" s="104">
        <v>0</v>
      </c>
      <c r="K85" s="104">
        <v>0</v>
      </c>
      <c r="L85" s="104">
        <v>0</v>
      </c>
      <c r="M85" s="104">
        <v>0</v>
      </c>
      <c r="N85" s="104">
        <v>9.5657028582877597E-5</v>
      </c>
      <c r="O85" s="104">
        <v>1.0776363511010699E-4</v>
      </c>
      <c r="P85" s="104">
        <v>0</v>
      </c>
      <c r="Q85" s="104">
        <v>3.2388352983160803E-5</v>
      </c>
      <c r="R85" s="104">
        <v>2.35809016676146E-4</v>
      </c>
      <c r="S85" s="104">
        <v>0</v>
      </c>
      <c r="T85" s="104">
        <v>0</v>
      </c>
      <c r="U85" s="104">
        <v>0</v>
      </c>
      <c r="V85" s="104">
        <v>0</v>
      </c>
      <c r="W85" s="104">
        <v>9.5657028582877597E-5</v>
      </c>
      <c r="X85" s="104">
        <v>1.07763635110063E-4</v>
      </c>
      <c r="Y85" s="104">
        <v>0</v>
      </c>
      <c r="Z85" s="104">
        <v>3.2388352983160803E-5</v>
      </c>
      <c r="AA85" s="104">
        <v>2.3580901667610201E-4</v>
      </c>
      <c r="AB85" s="104">
        <v>0</v>
      </c>
      <c r="AC85" s="104">
        <v>0</v>
      </c>
      <c r="AD85" s="104">
        <v>0</v>
      </c>
      <c r="AE85" s="104">
        <v>0</v>
      </c>
      <c r="AF85" s="104">
        <v>0</v>
      </c>
      <c r="AG85" s="104">
        <v>0</v>
      </c>
      <c r="AH85" s="104">
        <v>0</v>
      </c>
      <c r="AI85" s="104">
        <v>0</v>
      </c>
      <c r="AJ85" s="104">
        <v>0</v>
      </c>
      <c r="AK85" s="104">
        <v>0</v>
      </c>
      <c r="AL85" s="104">
        <v>0</v>
      </c>
      <c r="AM85" s="104">
        <v>0</v>
      </c>
      <c r="AN85" s="104">
        <v>0</v>
      </c>
      <c r="AO85" s="104">
        <v>0</v>
      </c>
      <c r="AP85" s="104">
        <v>0</v>
      </c>
      <c r="AQ85" s="104">
        <v>0</v>
      </c>
      <c r="AR85" s="104">
        <v>0</v>
      </c>
      <c r="AS85" s="104">
        <v>0</v>
      </c>
      <c r="AT85" s="104">
        <v>0</v>
      </c>
      <c r="AU85" s="104">
        <v>0</v>
      </c>
      <c r="AV85" s="104">
        <v>1.2038836105976E-3</v>
      </c>
      <c r="AW85" s="104">
        <v>5.5303403361827604E-3</v>
      </c>
      <c r="AX85" s="104">
        <v>6.7342239467803704E-3</v>
      </c>
      <c r="AY85" s="104">
        <v>0</v>
      </c>
      <c r="AZ85" s="104">
        <v>0</v>
      </c>
      <c r="BA85" s="104">
        <v>0</v>
      </c>
      <c r="BB85" s="104">
        <v>0</v>
      </c>
      <c r="BC85" s="104">
        <v>3.0097090264940201E-4</v>
      </c>
      <c r="BD85" s="104">
        <v>2.3701458583640402E-3</v>
      </c>
      <c r="BE85" s="104">
        <v>2.6711167610134401E-3</v>
      </c>
      <c r="BF85" s="104">
        <v>0</v>
      </c>
      <c r="BG85" s="104">
        <v>0</v>
      </c>
      <c r="BH85" s="104">
        <v>0</v>
      </c>
      <c r="BI85" s="104">
        <v>0</v>
      </c>
      <c r="BJ85" s="104">
        <v>0</v>
      </c>
      <c r="BK85" s="104">
        <v>0</v>
      </c>
      <c r="BL85" s="104">
        <v>0</v>
      </c>
      <c r="BM85" s="104">
        <v>0</v>
      </c>
      <c r="BN85" s="104">
        <v>0</v>
      </c>
    </row>
    <row r="86" spans="1:66">
      <c r="A86" s="104" t="s">
        <v>799</v>
      </c>
      <c r="B86" s="104">
        <v>2019</v>
      </c>
      <c r="C86" s="104" t="s">
        <v>812</v>
      </c>
      <c r="D86" s="104" t="s">
        <v>801</v>
      </c>
      <c r="E86" s="104" t="s">
        <v>801</v>
      </c>
      <c r="F86" s="104" t="s">
        <v>804</v>
      </c>
      <c r="G86" s="104">
        <v>103199.48599894901</v>
      </c>
      <c r="H86" s="104">
        <v>911686.09389473696</v>
      </c>
      <c r="I86" s="104">
        <v>10324.0765793349</v>
      </c>
      <c r="J86" s="104">
        <v>0.116045368574934</v>
      </c>
      <c r="K86" s="104">
        <v>0</v>
      </c>
      <c r="L86" s="104">
        <v>1.84669750201308E-3</v>
      </c>
      <c r="M86" s="104">
        <v>0.11789206607694799</v>
      </c>
      <c r="N86" s="104">
        <v>1.8418680046241798E-2</v>
      </c>
      <c r="O86" s="104">
        <v>1.27764286187654E-3</v>
      </c>
      <c r="P86" s="104">
        <v>3.1021709945951399E-2</v>
      </c>
      <c r="Q86" s="104">
        <v>6.4787015603776799E-3</v>
      </c>
      <c r="R86" s="104">
        <v>0.175088800491395</v>
      </c>
      <c r="S86" s="104">
        <v>0.165160430200225</v>
      </c>
      <c r="T86" s="104">
        <v>0</v>
      </c>
      <c r="U86" s="104">
        <v>2.02066833094446E-3</v>
      </c>
      <c r="V86" s="104">
        <v>0.167181098531169</v>
      </c>
      <c r="W86" s="104">
        <v>1.8418680046241798E-2</v>
      </c>
      <c r="X86" s="104">
        <v>1.2776428618760101E-3</v>
      </c>
      <c r="Y86" s="104">
        <v>3.10217099459386E-2</v>
      </c>
      <c r="Z86" s="104">
        <v>6.4787015603776799E-3</v>
      </c>
      <c r="AA86" s="104">
        <v>0.22437783294560401</v>
      </c>
      <c r="AB86" s="104">
        <v>3.3143592968124</v>
      </c>
      <c r="AC86" s="104">
        <v>0</v>
      </c>
      <c r="AD86" s="104">
        <v>3.8386308426861901E-2</v>
      </c>
      <c r="AE86" s="104">
        <v>3.3527456052392601</v>
      </c>
      <c r="AF86" s="104">
        <v>0.63594983540946504</v>
      </c>
      <c r="AG86" s="104">
        <v>0</v>
      </c>
      <c r="AH86" s="104">
        <v>3.66495754468542E-3</v>
      </c>
      <c r="AI86" s="104">
        <v>0.63961479295415102</v>
      </c>
      <c r="AJ86" s="104">
        <v>1803.0935451610401</v>
      </c>
      <c r="AK86" s="104">
        <v>0</v>
      </c>
      <c r="AL86" s="104">
        <v>0.31320131484271402</v>
      </c>
      <c r="AM86" s="104">
        <v>1803.40674647589</v>
      </c>
      <c r="AN86" s="104">
        <v>2.4015174748941701E-2</v>
      </c>
      <c r="AO86" s="104">
        <v>0</v>
      </c>
      <c r="AP86" s="104">
        <v>4.0401156646272999E-4</v>
      </c>
      <c r="AQ86" s="104">
        <v>2.44191863154045E-2</v>
      </c>
      <c r="AR86" s="104">
        <v>1.9986202439854798E-3</v>
      </c>
      <c r="AS86" s="104">
        <v>0</v>
      </c>
      <c r="AT86" s="104">
        <v>5.5902329951762597E-6</v>
      </c>
      <c r="AU86" s="104">
        <v>2.00421047698065E-3</v>
      </c>
      <c r="AV86" s="104">
        <v>1.20595427197517E-2</v>
      </c>
      <c r="AW86" s="104">
        <v>0.13098673317436901</v>
      </c>
      <c r="AX86" s="104">
        <v>0.14505048637110199</v>
      </c>
      <c r="AY86" s="104">
        <v>1.84020465932251E-3</v>
      </c>
      <c r="AZ86" s="104">
        <v>0</v>
      </c>
      <c r="BA86" s="104">
        <v>5.1609841585263401E-6</v>
      </c>
      <c r="BB86" s="104">
        <v>1.84536564348104E-3</v>
      </c>
      <c r="BC86" s="104">
        <v>3.0148856799379199E-3</v>
      </c>
      <c r="BD86" s="104">
        <v>5.6137171360444202E-2</v>
      </c>
      <c r="BE86" s="104">
        <v>6.0997422683863101E-2</v>
      </c>
      <c r="BF86" s="104">
        <v>1.7843072317888901E-2</v>
      </c>
      <c r="BG86" s="104">
        <v>0</v>
      </c>
      <c r="BH86" s="104">
        <v>3.0993809088797501E-6</v>
      </c>
      <c r="BI86" s="104">
        <v>1.7846171698797798E-2</v>
      </c>
      <c r="BJ86" s="104">
        <v>3.47487860413895E-2</v>
      </c>
      <c r="BK86" s="104">
        <v>0</v>
      </c>
      <c r="BL86" s="104">
        <v>3.5889366875001402E-4</v>
      </c>
      <c r="BM86" s="104">
        <v>3.5107679710139499E-2</v>
      </c>
      <c r="BN86" s="104">
        <v>190.35535768002299</v>
      </c>
    </row>
    <row r="87" spans="1:66">
      <c r="A87" s="104" t="s">
        <v>799</v>
      </c>
      <c r="B87" s="104">
        <v>2019</v>
      </c>
      <c r="C87" s="104" t="s">
        <v>812</v>
      </c>
      <c r="D87" s="104" t="s">
        <v>801</v>
      </c>
      <c r="E87" s="104" t="s">
        <v>801</v>
      </c>
      <c r="F87" s="104" t="s">
        <v>802</v>
      </c>
      <c r="G87" s="104">
        <v>33675.863099091002</v>
      </c>
      <c r="H87" s="104">
        <v>321484.300044787</v>
      </c>
      <c r="I87" s="104">
        <v>3367.5863099090998</v>
      </c>
      <c r="J87" s="104">
        <v>4.0037873267200597E-2</v>
      </c>
      <c r="K87" s="104">
        <v>0</v>
      </c>
      <c r="L87" s="104">
        <v>0</v>
      </c>
      <c r="M87" s="104">
        <v>4.0037873267200597E-2</v>
      </c>
      <c r="N87" s="104">
        <v>0</v>
      </c>
      <c r="O87" s="104">
        <v>0</v>
      </c>
      <c r="P87" s="104">
        <v>0</v>
      </c>
      <c r="Q87" s="104">
        <v>0</v>
      </c>
      <c r="R87" s="104">
        <v>4.0037873267200597E-2</v>
      </c>
      <c r="S87" s="104">
        <v>4.5580456816029798E-2</v>
      </c>
      <c r="T87" s="104">
        <v>0</v>
      </c>
      <c r="U87" s="104">
        <v>0</v>
      </c>
      <c r="V87" s="104">
        <v>4.5580456816029798E-2</v>
      </c>
      <c r="W87" s="104">
        <v>0</v>
      </c>
      <c r="X87" s="104">
        <v>0</v>
      </c>
      <c r="Y87" s="104">
        <v>0</v>
      </c>
      <c r="Z87" s="104">
        <v>0</v>
      </c>
      <c r="AA87" s="104">
        <v>4.5580456816029798E-2</v>
      </c>
      <c r="AB87" s="104">
        <v>0.15843812246265199</v>
      </c>
      <c r="AC87" s="104">
        <v>0</v>
      </c>
      <c r="AD87" s="104">
        <v>0</v>
      </c>
      <c r="AE87" s="104">
        <v>0.15843812246265199</v>
      </c>
      <c r="AF87" s="104">
        <v>1.8083378764715501</v>
      </c>
      <c r="AG87" s="104">
        <v>0</v>
      </c>
      <c r="AH87" s="104">
        <v>0</v>
      </c>
      <c r="AI87" s="104">
        <v>1.8083378764715501</v>
      </c>
      <c r="AJ87" s="104">
        <v>364.278414443499</v>
      </c>
      <c r="AK87" s="104">
        <v>0</v>
      </c>
      <c r="AL87" s="104">
        <v>0</v>
      </c>
      <c r="AM87" s="104">
        <v>364.278414443499</v>
      </c>
      <c r="AN87" s="104">
        <v>1.85968268367447E-3</v>
      </c>
      <c r="AO87" s="104">
        <v>0</v>
      </c>
      <c r="AP87" s="104">
        <v>0</v>
      </c>
      <c r="AQ87" s="104">
        <v>1.85968268367447E-3</v>
      </c>
      <c r="AR87" s="104">
        <v>4.8533445674766799E-2</v>
      </c>
      <c r="AS87" s="104">
        <v>0</v>
      </c>
      <c r="AT87" s="104">
        <v>0</v>
      </c>
      <c r="AU87" s="104">
        <v>4.8533445674766799E-2</v>
      </c>
      <c r="AV87" s="104">
        <v>5.67001248358365E-3</v>
      </c>
      <c r="AW87" s="104">
        <v>4.6189339194393303E-2</v>
      </c>
      <c r="AX87" s="104">
        <v>0.10039279735274299</v>
      </c>
      <c r="AY87" s="104">
        <v>4.6433910298494203E-2</v>
      </c>
      <c r="AZ87" s="104">
        <v>0</v>
      </c>
      <c r="BA87" s="104">
        <v>0</v>
      </c>
      <c r="BB87" s="104">
        <v>4.6433910298494203E-2</v>
      </c>
      <c r="BC87" s="104">
        <v>1.4175031208959099E-3</v>
      </c>
      <c r="BD87" s="104">
        <v>1.9795431083311402E-2</v>
      </c>
      <c r="BE87" s="104">
        <v>6.76468445027016E-2</v>
      </c>
      <c r="BF87" s="104">
        <v>3.4437410438499798E-3</v>
      </c>
      <c r="BG87" s="104">
        <v>0</v>
      </c>
      <c r="BH87" s="104">
        <v>0</v>
      </c>
      <c r="BI87" s="104">
        <v>3.4437410438499798E-3</v>
      </c>
      <c r="BJ87" s="104">
        <v>5.7259493874914198E-2</v>
      </c>
      <c r="BK87" s="104">
        <v>0</v>
      </c>
      <c r="BL87" s="104">
        <v>0</v>
      </c>
      <c r="BM87" s="104">
        <v>5.7259493874914198E-2</v>
      </c>
      <c r="BN87" s="104">
        <v>32.465596219321299</v>
      </c>
    </row>
    <row r="88" spans="1:66">
      <c r="A88" s="104" t="s">
        <v>799</v>
      </c>
      <c r="B88" s="104">
        <v>2019</v>
      </c>
      <c r="C88" s="104" t="s">
        <v>813</v>
      </c>
      <c r="D88" s="104" t="s">
        <v>801</v>
      </c>
      <c r="E88" s="104" t="s">
        <v>801</v>
      </c>
      <c r="F88" s="104" t="s">
        <v>802</v>
      </c>
      <c r="G88" s="104">
        <v>2236.22428335315</v>
      </c>
      <c r="H88" s="104">
        <v>282224.23158653697</v>
      </c>
      <c r="I88" s="104">
        <v>32648.874536955998</v>
      </c>
      <c r="J88" s="104">
        <v>8.8801905944782406E-2</v>
      </c>
      <c r="K88" s="104">
        <v>1.6370011316166899E-2</v>
      </c>
      <c r="L88" s="104">
        <v>0</v>
      </c>
      <c r="M88" s="104">
        <v>0.105171917260949</v>
      </c>
      <c r="N88" s="104">
        <v>0</v>
      </c>
      <c r="O88" s="104">
        <v>0</v>
      </c>
      <c r="P88" s="104">
        <v>0</v>
      </c>
      <c r="Q88" s="104">
        <v>0</v>
      </c>
      <c r="R88" s="104">
        <v>0.105171917260949</v>
      </c>
      <c r="S88" s="104">
        <v>0.101094210202616</v>
      </c>
      <c r="T88" s="104">
        <v>1.8636011777098699E-2</v>
      </c>
      <c r="U88" s="104">
        <v>0</v>
      </c>
      <c r="V88" s="104">
        <v>0.119730221979714</v>
      </c>
      <c r="W88" s="104">
        <v>0</v>
      </c>
      <c r="X88" s="104">
        <v>0</v>
      </c>
      <c r="Y88" s="104">
        <v>0</v>
      </c>
      <c r="Z88" s="104">
        <v>0</v>
      </c>
      <c r="AA88" s="104">
        <v>0.119730221979714</v>
      </c>
      <c r="AB88" s="104">
        <v>0.30208574952206002</v>
      </c>
      <c r="AC88" s="104">
        <v>0.13704646838253901</v>
      </c>
      <c r="AD88" s="104">
        <v>0</v>
      </c>
      <c r="AE88" s="104">
        <v>0.439132217904599</v>
      </c>
      <c r="AF88" s="104">
        <v>1.73261355112064</v>
      </c>
      <c r="AG88" s="104">
        <v>0.24877477392199401</v>
      </c>
      <c r="AH88" s="104">
        <v>4.6528943562233797E-2</v>
      </c>
      <c r="AI88" s="104">
        <v>2.0279172686048699</v>
      </c>
      <c r="AJ88" s="104">
        <v>489.39033054898402</v>
      </c>
      <c r="AK88" s="104">
        <v>27.807315582604598</v>
      </c>
      <c r="AL88" s="104">
        <v>0</v>
      </c>
      <c r="AM88" s="104">
        <v>517.19764613158804</v>
      </c>
      <c r="AN88" s="104">
        <v>4.1246185325158301E-3</v>
      </c>
      <c r="AO88" s="104">
        <v>7.6034462699641002E-4</v>
      </c>
      <c r="AP88" s="104">
        <v>0</v>
      </c>
      <c r="AQ88" s="104">
        <v>4.8849631595122402E-3</v>
      </c>
      <c r="AR88" s="104">
        <v>4.0888371846504498E-2</v>
      </c>
      <c r="AS88" s="104">
        <v>1.3499977084589E-3</v>
      </c>
      <c r="AT88" s="104">
        <v>0</v>
      </c>
      <c r="AU88" s="104">
        <v>4.2238369554963399E-2</v>
      </c>
      <c r="AV88" s="104">
        <v>3.73318755233741E-3</v>
      </c>
      <c r="AW88" s="104">
        <v>4.0548638797638203E-2</v>
      </c>
      <c r="AX88" s="104">
        <v>8.6520195904939007E-2</v>
      </c>
      <c r="AY88" s="104">
        <v>3.9119558979905197E-2</v>
      </c>
      <c r="AZ88" s="104">
        <v>1.29159740517546E-3</v>
      </c>
      <c r="BA88" s="104">
        <v>0</v>
      </c>
      <c r="BB88" s="104">
        <v>4.04111563850807E-2</v>
      </c>
      <c r="BC88" s="104">
        <v>9.3329688808435401E-4</v>
      </c>
      <c r="BD88" s="104">
        <v>1.7377988056130601E-2</v>
      </c>
      <c r="BE88" s="104">
        <v>5.8722441329295702E-2</v>
      </c>
      <c r="BF88" s="104">
        <v>4.6235171809910396E-3</v>
      </c>
      <c r="BG88" s="104">
        <v>2.6270972948972798E-4</v>
      </c>
      <c r="BH88" s="104">
        <v>0</v>
      </c>
      <c r="BI88" s="104">
        <v>4.8862269104807702E-3</v>
      </c>
      <c r="BJ88" s="104">
        <v>7.6925344800681597E-2</v>
      </c>
      <c r="BK88" s="104">
        <v>4.3709227699159098E-3</v>
      </c>
      <c r="BL88" s="104">
        <v>0</v>
      </c>
      <c r="BM88" s="104">
        <v>8.1296267570597505E-2</v>
      </c>
      <c r="BN88" s="104">
        <v>46.094221560020301</v>
      </c>
    </row>
    <row r="89" spans="1:66">
      <c r="A89" s="104" t="s">
        <v>799</v>
      </c>
      <c r="B89" s="104">
        <v>2019</v>
      </c>
      <c r="C89" s="104" t="s">
        <v>814</v>
      </c>
      <c r="D89" s="104" t="s">
        <v>801</v>
      </c>
      <c r="E89" s="104" t="s">
        <v>801</v>
      </c>
      <c r="F89" s="104" t="s">
        <v>804</v>
      </c>
      <c r="G89" s="104">
        <v>14446.8339538044</v>
      </c>
      <c r="H89" s="104">
        <v>727633.99223991798</v>
      </c>
      <c r="I89" s="104">
        <v>289052.25374771998</v>
      </c>
      <c r="J89" s="104">
        <v>8.6137744525197693E-2</v>
      </c>
      <c r="K89" s="104">
        <v>1.18278631802059E-2</v>
      </c>
      <c r="L89" s="104">
        <v>5.8374259350459402E-2</v>
      </c>
      <c r="M89" s="104">
        <v>0.156339867055863</v>
      </c>
      <c r="N89" s="104">
        <v>8.9247516621957402E-4</v>
      </c>
      <c r="O89" s="104">
        <v>1.0550329853792E-2</v>
      </c>
      <c r="P89" s="104">
        <v>0.120904574530503</v>
      </c>
      <c r="Q89" s="104">
        <v>3.87194103568261E-4</v>
      </c>
      <c r="R89" s="104">
        <v>0.28907444070994598</v>
      </c>
      <c r="S89" s="104">
        <v>0.124779753969704</v>
      </c>
      <c r="T89" s="104">
        <v>1.7246363284716199E-2</v>
      </c>
      <c r="U89" s="104">
        <v>6.3886816173746294E-2</v>
      </c>
      <c r="V89" s="104">
        <v>0.20591293342816699</v>
      </c>
      <c r="W89" s="104">
        <v>8.9247516621957402E-4</v>
      </c>
      <c r="X89" s="104">
        <v>1.0550329853787699E-2</v>
      </c>
      <c r="Y89" s="104">
        <v>0.120904574530453</v>
      </c>
      <c r="Z89" s="104">
        <v>3.87194103568261E-4</v>
      </c>
      <c r="AA89" s="104">
        <v>0.33864750708219699</v>
      </c>
      <c r="AB89" s="104">
        <v>2.0606015137710498</v>
      </c>
      <c r="AC89" s="104">
        <v>9.1569210942315404E-2</v>
      </c>
      <c r="AD89" s="104">
        <v>1.1847028573293801</v>
      </c>
      <c r="AE89" s="104">
        <v>3.3368735820427502</v>
      </c>
      <c r="AF89" s="104">
        <v>0.610869503093452</v>
      </c>
      <c r="AG89" s="104">
        <v>1.0317499762376101E-3</v>
      </c>
      <c r="AH89" s="104">
        <v>0.10904178731379199</v>
      </c>
      <c r="AI89" s="104">
        <v>0.720943040383483</v>
      </c>
      <c r="AJ89" s="104">
        <v>1444.47322674825</v>
      </c>
      <c r="AK89" s="104">
        <v>6.1671918846961802</v>
      </c>
      <c r="AL89" s="104">
        <v>8.9164635222379793</v>
      </c>
      <c r="AM89" s="104">
        <v>1459.5568821551899</v>
      </c>
      <c r="AN89" s="104">
        <v>1.7504812583490102E-2</v>
      </c>
      <c r="AO89" s="104">
        <v>3.1056500969031098E-3</v>
      </c>
      <c r="AP89" s="104">
        <v>1.08155662601368E-2</v>
      </c>
      <c r="AQ89" s="104">
        <v>3.14260289405301E-2</v>
      </c>
      <c r="AR89" s="104">
        <v>7.6027985854177998E-4</v>
      </c>
      <c r="AS89" s="104">
        <v>0</v>
      </c>
      <c r="AT89" s="104">
        <v>9.7249102899878793E-5</v>
      </c>
      <c r="AU89" s="104">
        <v>8.5752896144165901E-4</v>
      </c>
      <c r="AV89" s="104">
        <v>9.6249501583095601E-3</v>
      </c>
      <c r="AW89" s="104">
        <v>0.104543000302839</v>
      </c>
      <c r="AX89" s="104">
        <v>0.11502547942259</v>
      </c>
      <c r="AY89" s="104">
        <v>6.9956428625531596E-4</v>
      </c>
      <c r="AZ89" s="104">
        <v>0</v>
      </c>
      <c r="BA89" s="104">
        <v>8.9828197522828193E-5</v>
      </c>
      <c r="BB89" s="104">
        <v>7.8939248377814404E-4</v>
      </c>
      <c r="BC89" s="104">
        <v>2.40623753957739E-3</v>
      </c>
      <c r="BD89" s="104">
        <v>4.4804142986931E-2</v>
      </c>
      <c r="BE89" s="104">
        <v>4.7999773010286503E-2</v>
      </c>
      <c r="BF89" s="104">
        <v>1.42942335494975E-2</v>
      </c>
      <c r="BG89" s="104">
        <v>6.10293631698977E-5</v>
      </c>
      <c r="BH89" s="104">
        <v>8.8235634736799496E-5</v>
      </c>
      <c r="BI89" s="104">
        <v>1.4443498547404199E-2</v>
      </c>
      <c r="BJ89" s="104">
        <v>2.7973725312707799E-2</v>
      </c>
      <c r="BK89" s="104">
        <v>8.3660773048213898E-5</v>
      </c>
      <c r="BL89" s="104">
        <v>8.1753269167496798E-3</v>
      </c>
      <c r="BM89" s="104">
        <v>3.6232713002505697E-2</v>
      </c>
      <c r="BN89" s="104">
        <v>154.06090328757901</v>
      </c>
    </row>
    <row r="90" spans="1:66">
      <c r="A90" s="104" t="s">
        <v>799</v>
      </c>
      <c r="B90" s="104">
        <v>2019</v>
      </c>
      <c r="C90" s="104" t="s">
        <v>815</v>
      </c>
      <c r="D90" s="104" t="s">
        <v>801</v>
      </c>
      <c r="E90" s="104" t="s">
        <v>801</v>
      </c>
      <c r="F90" s="104" t="s">
        <v>802</v>
      </c>
      <c r="G90" s="104">
        <v>0</v>
      </c>
      <c r="H90" s="104">
        <v>421318.17283382599</v>
      </c>
      <c r="I90" s="104">
        <v>0</v>
      </c>
      <c r="J90" s="104">
        <v>0.28850928738826997</v>
      </c>
      <c r="K90" s="104">
        <v>0</v>
      </c>
      <c r="L90" s="104">
        <v>0</v>
      </c>
      <c r="M90" s="104">
        <v>0.28850928738826997</v>
      </c>
      <c r="N90" s="104">
        <v>0</v>
      </c>
      <c r="O90" s="104">
        <v>0</v>
      </c>
      <c r="P90" s="104">
        <v>0</v>
      </c>
      <c r="Q90" s="104">
        <v>0</v>
      </c>
      <c r="R90" s="104">
        <v>0.28850928738826997</v>
      </c>
      <c r="S90" s="104">
        <v>0.32844586199278902</v>
      </c>
      <c r="T90" s="104">
        <v>0</v>
      </c>
      <c r="U90" s="104">
        <v>0</v>
      </c>
      <c r="V90" s="104">
        <v>0.32844586199278902</v>
      </c>
      <c r="W90" s="104">
        <v>0</v>
      </c>
      <c r="X90" s="104">
        <v>0</v>
      </c>
      <c r="Y90" s="104">
        <v>0</v>
      </c>
      <c r="Z90" s="104">
        <v>0</v>
      </c>
      <c r="AA90" s="104">
        <v>0.32844586199278902</v>
      </c>
      <c r="AB90" s="104">
        <v>0.97345329963345395</v>
      </c>
      <c r="AC90" s="104">
        <v>0</v>
      </c>
      <c r="AD90" s="104">
        <v>0</v>
      </c>
      <c r="AE90" s="104">
        <v>0.97345329963345395</v>
      </c>
      <c r="AF90" s="104">
        <v>4.2924594712239097</v>
      </c>
      <c r="AG90" s="104">
        <v>0</v>
      </c>
      <c r="AH90" s="104">
        <v>0</v>
      </c>
      <c r="AI90" s="104">
        <v>4.2924594712239097</v>
      </c>
      <c r="AJ90" s="104">
        <v>996.82220700983203</v>
      </c>
      <c r="AK90" s="104">
        <v>0</v>
      </c>
      <c r="AL90" s="104">
        <v>0</v>
      </c>
      <c r="AM90" s="104">
        <v>996.82220700983203</v>
      </c>
      <c r="AN90" s="104">
        <v>1.34005091546631E-2</v>
      </c>
      <c r="AO90" s="104">
        <v>0</v>
      </c>
      <c r="AP90" s="104">
        <v>0</v>
      </c>
      <c r="AQ90" s="104">
        <v>1.34005091546631E-2</v>
      </c>
      <c r="AR90" s="104">
        <v>9.4668752290355304E-2</v>
      </c>
      <c r="AS90" s="104">
        <v>0</v>
      </c>
      <c r="AT90" s="104">
        <v>0</v>
      </c>
      <c r="AU90" s="104">
        <v>9.4668752290355304E-2</v>
      </c>
      <c r="AV90" s="104">
        <v>0</v>
      </c>
      <c r="AW90" s="104">
        <v>0</v>
      </c>
      <c r="AX90" s="104">
        <v>9.4668752290355304E-2</v>
      </c>
      <c r="AY90" s="104">
        <v>9.0573423971959596E-2</v>
      </c>
      <c r="AZ90" s="104">
        <v>0</v>
      </c>
      <c r="BA90" s="104">
        <v>0</v>
      </c>
      <c r="BB90" s="104">
        <v>9.0573423971959596E-2</v>
      </c>
      <c r="BC90" s="104">
        <v>0</v>
      </c>
      <c r="BD90" s="104">
        <v>0</v>
      </c>
      <c r="BE90" s="104">
        <v>9.0573423971959596E-2</v>
      </c>
      <c r="BF90" s="104">
        <v>9.4174819419364508E-3</v>
      </c>
      <c r="BG90" s="104">
        <v>0</v>
      </c>
      <c r="BH90" s="104">
        <v>0</v>
      </c>
      <c r="BI90" s="104">
        <v>9.4174819419364508E-3</v>
      </c>
      <c r="BJ90" s="104">
        <v>0.156686569375388</v>
      </c>
      <c r="BK90" s="104">
        <v>0</v>
      </c>
      <c r="BL90" s="104">
        <v>0</v>
      </c>
      <c r="BM90" s="104">
        <v>0.156686569375388</v>
      </c>
      <c r="BN90" s="104">
        <v>88.839815899257502</v>
      </c>
    </row>
    <row r="91" spans="1:66">
      <c r="A91" s="104" t="s">
        <v>799</v>
      </c>
      <c r="B91" s="104">
        <v>2019</v>
      </c>
      <c r="C91" s="104" t="s">
        <v>816</v>
      </c>
      <c r="D91" s="104" t="s">
        <v>801</v>
      </c>
      <c r="E91" s="104" t="s">
        <v>801</v>
      </c>
      <c r="F91" s="104" t="s">
        <v>804</v>
      </c>
      <c r="G91" s="104">
        <v>4243.8952537205996</v>
      </c>
      <c r="H91" s="104">
        <v>207715.67553892499</v>
      </c>
      <c r="I91" s="104">
        <v>16975.581014882398</v>
      </c>
      <c r="J91" s="104">
        <v>2.86696697031424E-2</v>
      </c>
      <c r="K91" s="104">
        <v>4.9148453822108702E-2</v>
      </c>
      <c r="L91" s="104">
        <v>7.12752373573003E-3</v>
      </c>
      <c r="M91" s="104">
        <v>8.4945647260981194E-2</v>
      </c>
      <c r="N91" s="104">
        <v>2.7779802619047801E-4</v>
      </c>
      <c r="O91" s="104">
        <v>2.2411963509196102E-3</v>
      </c>
      <c r="P91" s="104">
        <v>2.00867568419177E-2</v>
      </c>
      <c r="Q91" s="104">
        <v>1.01979283663248E-4</v>
      </c>
      <c r="R91" s="104">
        <v>0.107653377763672</v>
      </c>
      <c r="S91" s="104">
        <v>4.1834714731152203E-2</v>
      </c>
      <c r="T91" s="104">
        <v>7.1717308445299804E-2</v>
      </c>
      <c r="U91" s="104">
        <v>7.8037413335019703E-3</v>
      </c>
      <c r="V91" s="104">
        <v>0.121355764509954</v>
      </c>
      <c r="W91" s="104">
        <v>2.7779802619047801E-4</v>
      </c>
      <c r="X91" s="104">
        <v>2.2411963509186899E-3</v>
      </c>
      <c r="Y91" s="104">
        <v>2.0086756841909501E-2</v>
      </c>
      <c r="Z91" s="104">
        <v>1.01979283663248E-4</v>
      </c>
      <c r="AA91" s="104">
        <v>0.14406349501263599</v>
      </c>
      <c r="AB91" s="104">
        <v>0.64136754276448804</v>
      </c>
      <c r="AC91" s="104">
        <v>0.38090274400114699</v>
      </c>
      <c r="AD91" s="104">
        <v>0.18501761115068299</v>
      </c>
      <c r="AE91" s="104">
        <v>1.20728789791631</v>
      </c>
      <c r="AF91" s="104">
        <v>0.175562617464086</v>
      </c>
      <c r="AG91" s="104">
        <v>4.29165293375652E-3</v>
      </c>
      <c r="AH91" s="104">
        <v>1.05754390719143E-2</v>
      </c>
      <c r="AI91" s="104">
        <v>0.19042970946975701</v>
      </c>
      <c r="AJ91" s="104">
        <v>204.933317092876</v>
      </c>
      <c r="AK91" s="104">
        <v>12.4234757740282</v>
      </c>
      <c r="AL91" s="104">
        <v>0.97092578596811696</v>
      </c>
      <c r="AM91" s="104">
        <v>218.32771865287299</v>
      </c>
      <c r="AN91" s="104">
        <v>5.6997648244986199E-3</v>
      </c>
      <c r="AO91" s="104">
        <v>1.12058045609348E-2</v>
      </c>
      <c r="AP91" s="104">
        <v>1.2202103180878299E-3</v>
      </c>
      <c r="AQ91" s="104">
        <v>1.8125779703521298E-2</v>
      </c>
      <c r="AR91" s="104">
        <v>4.0047316820650698E-4</v>
      </c>
      <c r="AS91" s="104">
        <v>0</v>
      </c>
      <c r="AT91" s="104">
        <v>1.08531442929674E-5</v>
      </c>
      <c r="AU91" s="104">
        <v>4.11326312499474E-4</v>
      </c>
      <c r="AV91" s="104">
        <v>1.8317387088228501E-3</v>
      </c>
      <c r="AW91" s="104">
        <v>0.170534871547528</v>
      </c>
      <c r="AX91" s="104">
        <v>0.17277793656884999</v>
      </c>
      <c r="AY91" s="104">
        <v>3.6822029559927102E-4</v>
      </c>
      <c r="AZ91" s="104">
        <v>0</v>
      </c>
      <c r="BA91" s="104">
        <v>9.9790655579633892E-6</v>
      </c>
      <c r="BB91" s="104">
        <v>3.7819936115723499E-4</v>
      </c>
      <c r="BC91" s="104">
        <v>4.5793467720571399E-4</v>
      </c>
      <c r="BD91" s="104">
        <v>7.3086373520369202E-2</v>
      </c>
      <c r="BE91" s="104">
        <v>7.3922507558732198E-2</v>
      </c>
      <c r="BF91" s="104">
        <v>2.0279813030479599E-3</v>
      </c>
      <c r="BG91" s="104">
        <v>1.2294036394863101E-4</v>
      </c>
      <c r="BH91" s="104">
        <v>9.6080977389250892E-6</v>
      </c>
      <c r="BI91" s="104">
        <v>2.1605297647355102E-3</v>
      </c>
      <c r="BJ91" s="104">
        <v>8.6298068447808098E-3</v>
      </c>
      <c r="BK91" s="104">
        <v>3.87248522706794E-4</v>
      </c>
      <c r="BL91" s="104">
        <v>9.31733549269071E-4</v>
      </c>
      <c r="BM91" s="104">
        <v>9.9487889167566793E-3</v>
      </c>
      <c r="BN91" s="104">
        <v>23.0451899200471</v>
      </c>
    </row>
    <row r="92" spans="1:66">
      <c r="A92" s="104" t="s">
        <v>799</v>
      </c>
      <c r="B92" s="104">
        <v>2019</v>
      </c>
      <c r="C92" s="104" t="s">
        <v>816</v>
      </c>
      <c r="D92" s="104" t="s">
        <v>801</v>
      </c>
      <c r="E92" s="104" t="s">
        <v>801</v>
      </c>
      <c r="F92" s="104" t="s">
        <v>802</v>
      </c>
      <c r="G92" s="104">
        <v>24256.684202467699</v>
      </c>
      <c r="H92" s="104">
        <v>767341.35900925996</v>
      </c>
      <c r="I92" s="104">
        <v>279918.77263520099</v>
      </c>
      <c r="J92" s="104">
        <v>0.103926327272927</v>
      </c>
      <c r="K92" s="104">
        <v>8.4018053003329599E-3</v>
      </c>
      <c r="L92" s="104">
        <v>0</v>
      </c>
      <c r="M92" s="104">
        <v>0.11232813257326001</v>
      </c>
      <c r="N92" s="104">
        <v>0</v>
      </c>
      <c r="O92" s="104">
        <v>0</v>
      </c>
      <c r="P92" s="104">
        <v>0</v>
      </c>
      <c r="Q92" s="104">
        <v>0</v>
      </c>
      <c r="R92" s="104">
        <v>0.11232813257326001</v>
      </c>
      <c r="S92" s="104">
        <v>0.118312212594266</v>
      </c>
      <c r="T92" s="104">
        <v>9.5648157781822798E-3</v>
      </c>
      <c r="U92" s="104">
        <v>0</v>
      </c>
      <c r="V92" s="104">
        <v>0.12787702837244899</v>
      </c>
      <c r="W92" s="104">
        <v>0</v>
      </c>
      <c r="X92" s="104">
        <v>0</v>
      </c>
      <c r="Y92" s="104">
        <v>0</v>
      </c>
      <c r="Z92" s="104">
        <v>0</v>
      </c>
      <c r="AA92" s="104">
        <v>0.12787702837244899</v>
      </c>
      <c r="AB92" s="104">
        <v>0.27426516461774803</v>
      </c>
      <c r="AC92" s="104">
        <v>0.142023217090366</v>
      </c>
      <c r="AD92" s="104">
        <v>0</v>
      </c>
      <c r="AE92" s="104">
        <v>0.416288381708114</v>
      </c>
      <c r="AF92" s="104">
        <v>6.7346012912849904</v>
      </c>
      <c r="AG92" s="104">
        <v>1.2596488034701201</v>
      </c>
      <c r="AH92" s="104">
        <v>0.190543899706627</v>
      </c>
      <c r="AI92" s="104">
        <v>8.1847939944617494</v>
      </c>
      <c r="AJ92" s="104">
        <v>1016.75272437474</v>
      </c>
      <c r="AK92" s="104">
        <v>99.457966515567406</v>
      </c>
      <c r="AL92" s="104">
        <v>0</v>
      </c>
      <c r="AM92" s="104">
        <v>1116.2106908902999</v>
      </c>
      <c r="AN92" s="104">
        <v>4.82710873067029E-3</v>
      </c>
      <c r="AO92" s="104">
        <v>3.9024209536551302E-4</v>
      </c>
      <c r="AP92" s="104">
        <v>0</v>
      </c>
      <c r="AQ92" s="104">
        <v>5.2173508260357996E-3</v>
      </c>
      <c r="AR92" s="104">
        <v>4.4259941960776997E-2</v>
      </c>
      <c r="AS92" s="104">
        <v>1.8918816901339799E-3</v>
      </c>
      <c r="AT92" s="104">
        <v>0</v>
      </c>
      <c r="AU92" s="104">
        <v>4.6151823650911E-2</v>
      </c>
      <c r="AV92" s="104">
        <v>1.0150188712511899E-2</v>
      </c>
      <c r="AW92" s="104">
        <v>0.62998837942324404</v>
      </c>
      <c r="AX92" s="104">
        <v>0.68629039178666695</v>
      </c>
      <c r="AY92" s="104">
        <v>4.2345276463479797E-2</v>
      </c>
      <c r="AZ92" s="104">
        <v>1.8100397256714401E-3</v>
      </c>
      <c r="BA92" s="104">
        <v>0</v>
      </c>
      <c r="BB92" s="104">
        <v>4.4155316189151299E-2</v>
      </c>
      <c r="BC92" s="104">
        <v>2.53754717812799E-3</v>
      </c>
      <c r="BD92" s="104">
        <v>0.26999501975281898</v>
      </c>
      <c r="BE92" s="104">
        <v>0.31668788312009799</v>
      </c>
      <c r="BF92" s="104">
        <v>9.6057755875410197E-3</v>
      </c>
      <c r="BG92" s="104">
        <v>9.3962955184528495E-4</v>
      </c>
      <c r="BH92" s="104">
        <v>0</v>
      </c>
      <c r="BI92" s="104">
        <v>1.05454051393863E-2</v>
      </c>
      <c r="BJ92" s="104">
        <v>0.159819369156356</v>
      </c>
      <c r="BK92" s="104">
        <v>1.56334073025149E-2</v>
      </c>
      <c r="BL92" s="104">
        <v>0</v>
      </c>
      <c r="BM92" s="104">
        <v>0.175452776458871</v>
      </c>
      <c r="BN92" s="104">
        <v>99.480079382400703</v>
      </c>
    </row>
    <row r="93" spans="1:66">
      <c r="A93" s="104" t="s">
        <v>799</v>
      </c>
      <c r="B93" s="104">
        <v>2019</v>
      </c>
      <c r="C93" s="104" t="s">
        <v>817</v>
      </c>
      <c r="D93" s="104" t="s">
        <v>801</v>
      </c>
      <c r="E93" s="104" t="s">
        <v>801</v>
      </c>
      <c r="F93" s="104" t="s">
        <v>802</v>
      </c>
      <c r="G93" s="104">
        <v>1182.6676499687301</v>
      </c>
      <c r="H93" s="104">
        <v>16475.1806750945</v>
      </c>
      <c r="I93" s="104">
        <v>5203.7376598624396</v>
      </c>
      <c r="J93" s="104">
        <v>1.3222160861946801E-2</v>
      </c>
      <c r="K93" s="104">
        <v>6.8145528880604795E-4</v>
      </c>
      <c r="L93" s="104">
        <v>0</v>
      </c>
      <c r="M93" s="104">
        <v>1.39036161507529E-2</v>
      </c>
      <c r="N93" s="104">
        <v>0</v>
      </c>
      <c r="O93" s="104">
        <v>0</v>
      </c>
      <c r="P93" s="104">
        <v>0</v>
      </c>
      <c r="Q93" s="104">
        <v>0</v>
      </c>
      <c r="R93" s="104">
        <v>1.39036161507529E-2</v>
      </c>
      <c r="S93" s="104">
        <v>1.50524236534024E-2</v>
      </c>
      <c r="T93" s="104">
        <v>7.7578497305091497E-4</v>
      </c>
      <c r="U93" s="104">
        <v>0</v>
      </c>
      <c r="V93" s="104">
        <v>1.5828208626453299E-2</v>
      </c>
      <c r="W93" s="104">
        <v>0</v>
      </c>
      <c r="X93" s="104">
        <v>0</v>
      </c>
      <c r="Y93" s="104">
        <v>0</v>
      </c>
      <c r="Z93" s="104">
        <v>0</v>
      </c>
      <c r="AA93" s="104">
        <v>1.5828208626453299E-2</v>
      </c>
      <c r="AB93" s="104">
        <v>3.3889297643096998E-2</v>
      </c>
      <c r="AC93" s="104">
        <v>4.9009895766133202E-3</v>
      </c>
      <c r="AD93" s="104">
        <v>0</v>
      </c>
      <c r="AE93" s="104">
        <v>3.8790287219710298E-2</v>
      </c>
      <c r="AF93" s="104">
        <v>0.17291864508156901</v>
      </c>
      <c r="AG93" s="104">
        <v>1.2903746947046201E-2</v>
      </c>
      <c r="AH93" s="104">
        <v>2.8702288725662899E-3</v>
      </c>
      <c r="AI93" s="104">
        <v>0.188692620901182</v>
      </c>
      <c r="AJ93" s="104">
        <v>19.7353719894199</v>
      </c>
      <c r="AK93" s="104">
        <v>0.85939199161626201</v>
      </c>
      <c r="AL93" s="104">
        <v>0</v>
      </c>
      <c r="AM93" s="104">
        <v>20.594763981036198</v>
      </c>
      <c r="AN93" s="104">
        <v>6.1413512639022199E-4</v>
      </c>
      <c r="AO93" s="104">
        <v>3.1651833182928397E-5</v>
      </c>
      <c r="AP93" s="104">
        <v>0</v>
      </c>
      <c r="AQ93" s="104">
        <v>6.4578695957314997E-4</v>
      </c>
      <c r="AR93" s="104">
        <v>7.9622726410056299E-3</v>
      </c>
      <c r="AS93" s="104">
        <v>2.2613006783501699E-4</v>
      </c>
      <c r="AT93" s="104">
        <v>0</v>
      </c>
      <c r="AU93" s="104">
        <v>8.1884027088406502E-3</v>
      </c>
      <c r="AV93" s="104">
        <v>2.1792933609215401E-4</v>
      </c>
      <c r="AW93" s="104">
        <v>2.36707580552095E-3</v>
      </c>
      <c r="AX93" s="104">
        <v>1.0773407850453699E-2</v>
      </c>
      <c r="AY93" s="104">
        <v>7.6178282511029701E-3</v>
      </c>
      <c r="AZ93" s="104">
        <v>2.1634778119829101E-4</v>
      </c>
      <c r="BA93" s="104">
        <v>0</v>
      </c>
      <c r="BB93" s="104">
        <v>7.8341760323012693E-3</v>
      </c>
      <c r="BC93" s="104">
        <v>5.4482334023038603E-5</v>
      </c>
      <c r="BD93" s="104">
        <v>1.0144610595089799E-3</v>
      </c>
      <c r="BE93" s="104">
        <v>8.9031194258332794E-3</v>
      </c>
      <c r="BF93" s="104">
        <v>1.86450008858929E-4</v>
      </c>
      <c r="BG93" s="104">
        <v>8.1191094110638403E-6</v>
      </c>
      <c r="BH93" s="104">
        <v>0</v>
      </c>
      <c r="BI93" s="104">
        <v>1.9456911826999299E-4</v>
      </c>
      <c r="BJ93" s="104">
        <v>3.1021256455002399E-3</v>
      </c>
      <c r="BK93" s="104">
        <v>1.35084453343952E-4</v>
      </c>
      <c r="BL93" s="104">
        <v>0</v>
      </c>
      <c r="BM93" s="104">
        <v>3.2372100988441901E-3</v>
      </c>
      <c r="BN93" s="104">
        <v>1.8354677771999801</v>
      </c>
    </row>
    <row r="94" spans="1:66">
      <c r="A94" s="104" t="s">
        <v>799</v>
      </c>
      <c r="B94" s="104">
        <v>2019</v>
      </c>
      <c r="C94" s="104" t="s">
        <v>818</v>
      </c>
      <c r="D94" s="104" t="s">
        <v>801</v>
      </c>
      <c r="E94" s="104" t="s">
        <v>801</v>
      </c>
      <c r="F94" s="104" t="s">
        <v>802</v>
      </c>
      <c r="G94" s="104">
        <v>2138.8589451808498</v>
      </c>
      <c r="H94" s="104">
        <v>429308.45647190802</v>
      </c>
      <c r="I94" s="104">
        <v>31227.340599640502</v>
      </c>
      <c r="J94" s="104">
        <v>2.40417657775771E-2</v>
      </c>
      <c r="K94" s="104">
        <v>1.7655739236646E-4</v>
      </c>
      <c r="L94" s="104">
        <v>0</v>
      </c>
      <c r="M94" s="104">
        <v>2.42183231699435E-2</v>
      </c>
      <c r="N94" s="104">
        <v>0</v>
      </c>
      <c r="O94" s="104">
        <v>0</v>
      </c>
      <c r="P94" s="104">
        <v>0</v>
      </c>
      <c r="Q94" s="104">
        <v>0</v>
      </c>
      <c r="R94" s="104">
        <v>2.42183231699435E-2</v>
      </c>
      <c r="S94" s="104">
        <v>2.7369720247578101E-2</v>
      </c>
      <c r="T94" s="104">
        <v>2.0099715143297899E-4</v>
      </c>
      <c r="U94" s="104">
        <v>0</v>
      </c>
      <c r="V94" s="104">
        <v>2.75707173990111E-2</v>
      </c>
      <c r="W94" s="104">
        <v>0</v>
      </c>
      <c r="X94" s="104">
        <v>0</v>
      </c>
      <c r="Y94" s="104">
        <v>0</v>
      </c>
      <c r="Z94" s="104">
        <v>0</v>
      </c>
      <c r="AA94" s="104">
        <v>2.75707173990111E-2</v>
      </c>
      <c r="AB94" s="104">
        <v>9.4413595082029594E-2</v>
      </c>
      <c r="AC94" s="104">
        <v>4.6876013446444497E-3</v>
      </c>
      <c r="AD94" s="104">
        <v>0</v>
      </c>
      <c r="AE94" s="104">
        <v>9.9101196426674101E-2</v>
      </c>
      <c r="AF94" s="104">
        <v>0.79393199802413805</v>
      </c>
      <c r="AG94" s="104">
        <v>1.11095526333026E-2</v>
      </c>
      <c r="AH94" s="104">
        <v>3.4750242333900901E-2</v>
      </c>
      <c r="AI94" s="104">
        <v>0.83979179299134099</v>
      </c>
      <c r="AJ94" s="104">
        <v>446.20987806731398</v>
      </c>
      <c r="AK94" s="104">
        <v>1.52730852788477</v>
      </c>
      <c r="AL94" s="104">
        <v>0</v>
      </c>
      <c r="AM94" s="104">
        <v>447.73718659519898</v>
      </c>
      <c r="AN94" s="104">
        <v>1.1166777517394599E-3</v>
      </c>
      <c r="AO94" s="104">
        <v>8.2006335884298304E-6</v>
      </c>
      <c r="AP94" s="104">
        <v>0</v>
      </c>
      <c r="AQ94" s="104">
        <v>1.12487838532789E-3</v>
      </c>
      <c r="AR94" s="104">
        <v>1.7999818763637401E-2</v>
      </c>
      <c r="AS94" s="104">
        <v>2.9011043650286799E-5</v>
      </c>
      <c r="AT94" s="104">
        <v>0</v>
      </c>
      <c r="AU94" s="104">
        <v>1.8028829807287702E-2</v>
      </c>
      <c r="AV94" s="104">
        <v>5.6787788093336997E-3</v>
      </c>
      <c r="AW94" s="104">
        <v>6.1681002500712803E-2</v>
      </c>
      <c r="AX94" s="104">
        <v>8.5388611117334201E-2</v>
      </c>
      <c r="AY94" s="104">
        <v>1.7221154571649001E-2</v>
      </c>
      <c r="AZ94" s="104">
        <v>2.77560387438861E-5</v>
      </c>
      <c r="BA94" s="104">
        <v>0</v>
      </c>
      <c r="BB94" s="104">
        <v>1.7248910610392899E-2</v>
      </c>
      <c r="BC94" s="104">
        <v>1.4196947023334199E-3</v>
      </c>
      <c r="BD94" s="104">
        <v>2.6434715357448301E-2</v>
      </c>
      <c r="BE94" s="104">
        <v>4.5103320670174703E-2</v>
      </c>
      <c r="BF94" s="104">
        <v>4.2155696767810303E-3</v>
      </c>
      <c r="BG94" s="104">
        <v>1.4429253662261699E-5</v>
      </c>
      <c r="BH94" s="104">
        <v>0</v>
      </c>
      <c r="BI94" s="104">
        <v>4.2299989304433001E-3</v>
      </c>
      <c r="BJ94" s="104">
        <v>7.0137978993768904E-2</v>
      </c>
      <c r="BK94" s="104">
        <v>2.4007163155994999E-4</v>
      </c>
      <c r="BL94" s="104">
        <v>0</v>
      </c>
      <c r="BM94" s="104">
        <v>7.0378050625328897E-2</v>
      </c>
      <c r="BN94" s="104">
        <v>39.903694910336803</v>
      </c>
    </row>
    <row r="95" spans="1:66">
      <c r="A95" s="104" t="s">
        <v>799</v>
      </c>
      <c r="B95" s="104">
        <v>2019</v>
      </c>
      <c r="C95" s="104" t="s">
        <v>819</v>
      </c>
      <c r="D95" s="104" t="s">
        <v>801</v>
      </c>
      <c r="E95" s="104" t="s">
        <v>801</v>
      </c>
      <c r="F95" s="104" t="s">
        <v>802</v>
      </c>
      <c r="G95" s="104">
        <v>1118.2032591821701</v>
      </c>
      <c r="H95" s="104">
        <v>59532.6106763731</v>
      </c>
      <c r="I95" s="104">
        <v>16325.7675840596</v>
      </c>
      <c r="J95" s="104">
        <v>6.0260777060487701E-3</v>
      </c>
      <c r="K95" s="104">
        <v>1.08212087047684E-4</v>
      </c>
      <c r="L95" s="104">
        <v>0</v>
      </c>
      <c r="M95" s="104">
        <v>6.1342897930964603E-3</v>
      </c>
      <c r="N95" s="104">
        <v>0</v>
      </c>
      <c r="O95" s="104">
        <v>0</v>
      </c>
      <c r="P95" s="104">
        <v>0</v>
      </c>
      <c r="Q95" s="104">
        <v>0</v>
      </c>
      <c r="R95" s="104">
        <v>6.1342897930964603E-3</v>
      </c>
      <c r="S95" s="104">
        <v>6.8602307555357799E-3</v>
      </c>
      <c r="T95" s="104">
        <v>1.2319122386027001E-4</v>
      </c>
      <c r="U95" s="104">
        <v>0</v>
      </c>
      <c r="V95" s="104">
        <v>6.9834219793960496E-3</v>
      </c>
      <c r="W95" s="104">
        <v>0</v>
      </c>
      <c r="X95" s="104">
        <v>0</v>
      </c>
      <c r="Y95" s="104">
        <v>0</v>
      </c>
      <c r="Z95" s="104">
        <v>0</v>
      </c>
      <c r="AA95" s="104">
        <v>6.9834219793960496E-3</v>
      </c>
      <c r="AB95" s="104">
        <v>2.2442924148530299E-2</v>
      </c>
      <c r="AC95" s="104">
        <v>2.54461725736409E-3</v>
      </c>
      <c r="AD95" s="104">
        <v>0</v>
      </c>
      <c r="AE95" s="104">
        <v>2.49875414058944E-2</v>
      </c>
      <c r="AF95" s="104">
        <v>0.13583897522989499</v>
      </c>
      <c r="AG95" s="104">
        <v>6.5601402069435603E-3</v>
      </c>
      <c r="AH95" s="104">
        <v>1.700309311295E-2</v>
      </c>
      <c r="AI95" s="104">
        <v>0.15940220854978901</v>
      </c>
      <c r="AJ95" s="104">
        <v>64.963844971076796</v>
      </c>
      <c r="AK95" s="104">
        <v>0.80516701324780304</v>
      </c>
      <c r="AL95" s="104">
        <v>0</v>
      </c>
      <c r="AM95" s="104">
        <v>65.769011984324607</v>
      </c>
      <c r="AN95" s="104">
        <v>2.7989570179050402E-4</v>
      </c>
      <c r="AO95" s="104">
        <v>5.0261711720087298E-6</v>
      </c>
      <c r="AP95" s="104">
        <v>0</v>
      </c>
      <c r="AQ95" s="104">
        <v>2.8492187296251298E-4</v>
      </c>
      <c r="AR95" s="104">
        <v>4.5188482522862403E-3</v>
      </c>
      <c r="AS95" s="104">
        <v>2.19827317479963E-5</v>
      </c>
      <c r="AT95" s="104">
        <v>0</v>
      </c>
      <c r="AU95" s="104">
        <v>4.5408309840342404E-3</v>
      </c>
      <c r="AV95" s="104">
        <v>7.8748164140908896E-4</v>
      </c>
      <c r="AW95" s="104">
        <v>8.5533630951050606E-3</v>
      </c>
      <c r="AX95" s="104">
        <v>1.3881675720548299E-2</v>
      </c>
      <c r="AY95" s="104">
        <v>4.3233648771873398E-3</v>
      </c>
      <c r="AZ95" s="104">
        <v>2.1031768503364599E-5</v>
      </c>
      <c r="BA95" s="104">
        <v>0</v>
      </c>
      <c r="BB95" s="104">
        <v>4.3443966456907096E-3</v>
      </c>
      <c r="BC95" s="104">
        <v>1.96870410352272E-4</v>
      </c>
      <c r="BD95" s="104">
        <v>3.6657270407593101E-3</v>
      </c>
      <c r="BE95" s="104">
        <v>8.2069940968022906E-3</v>
      </c>
      <c r="BF95" s="104">
        <v>6.1374619525088499E-4</v>
      </c>
      <c r="BG95" s="104">
        <v>7.60681870265487E-6</v>
      </c>
      <c r="BH95" s="104">
        <v>0</v>
      </c>
      <c r="BI95" s="104">
        <v>6.2135301395353998E-4</v>
      </c>
      <c r="BJ95" s="104">
        <v>1.02114117546462E-2</v>
      </c>
      <c r="BK95" s="104">
        <v>1.2656104187171399E-4</v>
      </c>
      <c r="BL95" s="104">
        <v>0</v>
      </c>
      <c r="BM95" s="104">
        <v>1.0337972796517899E-2</v>
      </c>
      <c r="BN95" s="104">
        <v>5.8615336571307202</v>
      </c>
    </row>
    <row r="96" spans="1:66">
      <c r="A96" s="104" t="s">
        <v>799</v>
      </c>
      <c r="B96" s="104">
        <v>2019</v>
      </c>
      <c r="C96" s="104" t="s">
        <v>820</v>
      </c>
      <c r="D96" s="104" t="s">
        <v>801</v>
      </c>
      <c r="E96" s="104" t="s">
        <v>801</v>
      </c>
      <c r="F96" s="104" t="s">
        <v>802</v>
      </c>
      <c r="G96" s="104">
        <v>10509.581582385499</v>
      </c>
      <c r="H96" s="104">
        <v>706741.18835808395</v>
      </c>
      <c r="I96" s="104">
        <v>47513.409722372802</v>
      </c>
      <c r="J96" s="104">
        <v>0.355348145646603</v>
      </c>
      <c r="K96" s="104">
        <v>2.6401803099848501E-3</v>
      </c>
      <c r="L96" s="104">
        <v>0</v>
      </c>
      <c r="M96" s="104">
        <v>0.35798832595658803</v>
      </c>
      <c r="N96" s="104">
        <v>0</v>
      </c>
      <c r="O96" s="104">
        <v>0</v>
      </c>
      <c r="P96" s="104">
        <v>0</v>
      </c>
      <c r="Q96" s="104">
        <v>0</v>
      </c>
      <c r="R96" s="104">
        <v>0.35798832595658803</v>
      </c>
      <c r="S96" s="104">
        <v>0.40453681425987698</v>
      </c>
      <c r="T96" s="104">
        <v>3.0056443089901698E-3</v>
      </c>
      <c r="U96" s="104">
        <v>0</v>
      </c>
      <c r="V96" s="104">
        <v>0.40754245856886701</v>
      </c>
      <c r="W96" s="104">
        <v>0</v>
      </c>
      <c r="X96" s="104">
        <v>0</v>
      </c>
      <c r="Y96" s="104">
        <v>0</v>
      </c>
      <c r="Z96" s="104">
        <v>0</v>
      </c>
      <c r="AA96" s="104">
        <v>0.40754245856886701</v>
      </c>
      <c r="AB96" s="104">
        <v>0.79420368792123297</v>
      </c>
      <c r="AC96" s="104">
        <v>2.7700995311453602E-2</v>
      </c>
      <c r="AD96" s="104">
        <v>0</v>
      </c>
      <c r="AE96" s="104">
        <v>0.82190468323268695</v>
      </c>
      <c r="AF96" s="104">
        <v>4.3558694442259096</v>
      </c>
      <c r="AG96" s="104">
        <v>8.7917736837465801E-2</v>
      </c>
      <c r="AH96" s="104">
        <v>5.7943516686480498E-2</v>
      </c>
      <c r="AI96" s="104">
        <v>4.5017306977498599</v>
      </c>
      <c r="AJ96" s="104">
        <v>910.27483470424102</v>
      </c>
      <c r="AK96" s="104">
        <v>7.7996373162785204</v>
      </c>
      <c r="AL96" s="104">
        <v>0</v>
      </c>
      <c r="AM96" s="104">
        <v>918.07447202052003</v>
      </c>
      <c r="AN96" s="104">
        <v>1.65050010068531E-2</v>
      </c>
      <c r="AO96" s="104">
        <v>1.2262953728175801E-4</v>
      </c>
      <c r="AP96" s="104">
        <v>0</v>
      </c>
      <c r="AQ96" s="104">
        <v>1.6627630544134901E-2</v>
      </c>
      <c r="AR96" s="104">
        <v>0.134791161277246</v>
      </c>
      <c r="AS96" s="104">
        <v>7.8708944380840196E-4</v>
      </c>
      <c r="AT96" s="104">
        <v>0</v>
      </c>
      <c r="AU96" s="104">
        <v>0.13557825072105401</v>
      </c>
      <c r="AV96" s="104">
        <v>9.34858566987911E-3</v>
      </c>
      <c r="AW96" s="104">
        <v>0.10154122135100301</v>
      </c>
      <c r="AX96" s="104">
        <v>0.246468057741937</v>
      </c>
      <c r="AY96" s="104">
        <v>0.12896015530650001</v>
      </c>
      <c r="AZ96" s="104">
        <v>7.53040302879065E-4</v>
      </c>
      <c r="BA96" s="104">
        <v>0</v>
      </c>
      <c r="BB96" s="104">
        <v>0.129713195609379</v>
      </c>
      <c r="BC96" s="104">
        <v>2.3371464174697701E-3</v>
      </c>
      <c r="BD96" s="104">
        <v>4.3517666293287197E-2</v>
      </c>
      <c r="BE96" s="104">
        <v>0.175568008320136</v>
      </c>
      <c r="BF96" s="104">
        <v>8.5998252825258605E-3</v>
      </c>
      <c r="BG96" s="104">
        <v>7.36871059484554E-5</v>
      </c>
      <c r="BH96" s="104">
        <v>0</v>
      </c>
      <c r="BI96" s="104">
        <v>8.67351238847432E-3</v>
      </c>
      <c r="BJ96" s="104">
        <v>0.143082527692072</v>
      </c>
      <c r="BK96" s="104">
        <v>1.22599436977419E-3</v>
      </c>
      <c r="BL96" s="104">
        <v>0</v>
      </c>
      <c r="BM96" s="104">
        <v>0.144308522061846</v>
      </c>
      <c r="BN96" s="104">
        <v>81.821579116672396</v>
      </c>
    </row>
    <row r="97" spans="1:66">
      <c r="A97" s="104" t="s">
        <v>799</v>
      </c>
      <c r="B97" s="104">
        <v>2019</v>
      </c>
      <c r="C97" s="104" t="s">
        <v>821</v>
      </c>
      <c r="D97" s="104" t="s">
        <v>801</v>
      </c>
      <c r="E97" s="104" t="s">
        <v>801</v>
      </c>
      <c r="F97" s="104" t="s">
        <v>802</v>
      </c>
      <c r="G97" s="104">
        <v>36660.440971851502</v>
      </c>
      <c r="H97" s="104">
        <v>1848463.96975366</v>
      </c>
      <c r="I97" s="104">
        <v>165740.42827907301</v>
      </c>
      <c r="J97" s="104">
        <v>0.801828677244393</v>
      </c>
      <c r="K97" s="104">
        <v>5.2128647052401399E-3</v>
      </c>
      <c r="L97" s="104">
        <v>0</v>
      </c>
      <c r="M97" s="104">
        <v>0.80704154194963296</v>
      </c>
      <c r="N97" s="104">
        <v>0</v>
      </c>
      <c r="O97" s="104">
        <v>0</v>
      </c>
      <c r="P97" s="104">
        <v>0</v>
      </c>
      <c r="Q97" s="104">
        <v>0</v>
      </c>
      <c r="R97" s="104">
        <v>0.80704154194963296</v>
      </c>
      <c r="S97" s="104">
        <v>0.91282091281051903</v>
      </c>
      <c r="T97" s="104">
        <v>5.9344496569367598E-3</v>
      </c>
      <c r="U97" s="104">
        <v>0</v>
      </c>
      <c r="V97" s="104">
        <v>0.91875536246745604</v>
      </c>
      <c r="W97" s="104">
        <v>0</v>
      </c>
      <c r="X97" s="104">
        <v>0</v>
      </c>
      <c r="Y97" s="104">
        <v>0</v>
      </c>
      <c r="Z97" s="104">
        <v>0</v>
      </c>
      <c r="AA97" s="104">
        <v>0.91875536246745604</v>
      </c>
      <c r="AB97" s="104">
        <v>1.96075067566494</v>
      </c>
      <c r="AC97" s="104">
        <v>8.8090409971869302E-2</v>
      </c>
      <c r="AD97" s="104">
        <v>0</v>
      </c>
      <c r="AE97" s="104">
        <v>2.04884108563681</v>
      </c>
      <c r="AF97" s="104">
        <v>8.7079555543301996</v>
      </c>
      <c r="AG97" s="104">
        <v>0.297830685841802</v>
      </c>
      <c r="AH97" s="104">
        <v>0.25054087326624702</v>
      </c>
      <c r="AI97" s="104">
        <v>9.2563271134382497</v>
      </c>
      <c r="AJ97" s="104">
        <v>2365.3246944407701</v>
      </c>
      <c r="AK97" s="104">
        <v>27.478491178386601</v>
      </c>
      <c r="AL97" s="104">
        <v>0</v>
      </c>
      <c r="AM97" s="104">
        <v>2392.8031856191501</v>
      </c>
      <c r="AN97" s="104">
        <v>3.7242865306532202E-2</v>
      </c>
      <c r="AO97" s="104">
        <v>2.42124064140027E-4</v>
      </c>
      <c r="AP97" s="104">
        <v>0</v>
      </c>
      <c r="AQ97" s="104">
        <v>3.7484989370672302E-2</v>
      </c>
      <c r="AR97" s="104">
        <v>0.30693519924199397</v>
      </c>
      <c r="AS97" s="104">
        <v>1.4746587538585899E-3</v>
      </c>
      <c r="AT97" s="104">
        <v>0</v>
      </c>
      <c r="AU97" s="104">
        <v>0.30840985799585202</v>
      </c>
      <c r="AV97" s="104">
        <v>2.4450992900347902E-2</v>
      </c>
      <c r="AW97" s="104">
        <v>0.26557853455261199</v>
      </c>
      <c r="AX97" s="104">
        <v>0.59843938544881203</v>
      </c>
      <c r="AY97" s="104">
        <v>0.29365731838947301</v>
      </c>
      <c r="AZ97" s="104">
        <v>1.4108656689331199E-3</v>
      </c>
      <c r="BA97" s="104">
        <v>0</v>
      </c>
      <c r="BB97" s="104">
        <v>0.29506818405840601</v>
      </c>
      <c r="BC97" s="104">
        <v>6.1127482250869702E-3</v>
      </c>
      <c r="BD97" s="104">
        <v>0.11381937195111901</v>
      </c>
      <c r="BE97" s="104">
        <v>0.41500030423461198</v>
      </c>
      <c r="BF97" s="104">
        <v>2.23464148772646E-2</v>
      </c>
      <c r="BG97" s="104">
        <v>2.5960315956480599E-4</v>
      </c>
      <c r="BH97" s="104">
        <v>0</v>
      </c>
      <c r="BI97" s="104">
        <v>2.2606018036829399E-2</v>
      </c>
      <c r="BJ97" s="104">
        <v>0.371796102880318</v>
      </c>
      <c r="BK97" s="104">
        <v>4.3192361527222799E-3</v>
      </c>
      <c r="BL97" s="104">
        <v>0</v>
      </c>
      <c r="BM97" s="104">
        <v>0.37611533903304101</v>
      </c>
      <c r="BN97" s="104">
        <v>213.25387115043</v>
      </c>
    </row>
    <row r="98" spans="1:66">
      <c r="A98" s="104" t="s">
        <v>799</v>
      </c>
      <c r="B98" s="104">
        <v>2019</v>
      </c>
      <c r="C98" s="104" t="s">
        <v>822</v>
      </c>
      <c r="D98" s="104" t="s">
        <v>801</v>
      </c>
      <c r="E98" s="104" t="s">
        <v>801</v>
      </c>
      <c r="F98" s="104" t="s">
        <v>802</v>
      </c>
      <c r="G98" s="104">
        <v>44620.447020348904</v>
      </c>
      <c r="H98" s="104">
        <v>5841810.2278032601</v>
      </c>
      <c r="I98" s="104">
        <v>514913.77222528198</v>
      </c>
      <c r="J98" s="104">
        <v>1.52950489954168</v>
      </c>
      <c r="K98" s="104">
        <v>6.9722588811526398E-3</v>
      </c>
      <c r="L98" s="104">
        <v>0</v>
      </c>
      <c r="M98" s="104">
        <v>1.5364771584228401</v>
      </c>
      <c r="N98" s="104">
        <v>0</v>
      </c>
      <c r="O98" s="104">
        <v>0</v>
      </c>
      <c r="P98" s="104">
        <v>0</v>
      </c>
      <c r="Q98" s="104">
        <v>0</v>
      </c>
      <c r="R98" s="104">
        <v>1.5364771584228401</v>
      </c>
      <c r="S98" s="104">
        <v>1.74122490024419</v>
      </c>
      <c r="T98" s="104">
        <v>7.93738599886115E-3</v>
      </c>
      <c r="U98" s="104">
        <v>0</v>
      </c>
      <c r="V98" s="104">
        <v>1.74916228624305</v>
      </c>
      <c r="W98" s="104">
        <v>0</v>
      </c>
      <c r="X98" s="104">
        <v>0</v>
      </c>
      <c r="Y98" s="104">
        <v>0</v>
      </c>
      <c r="Z98" s="104">
        <v>0</v>
      </c>
      <c r="AA98" s="104">
        <v>1.74916228624305</v>
      </c>
      <c r="AB98" s="104">
        <v>4.3720862138438497</v>
      </c>
      <c r="AC98" s="104">
        <v>0.10167930041359199</v>
      </c>
      <c r="AD98" s="104">
        <v>0</v>
      </c>
      <c r="AE98" s="104">
        <v>4.4737655142574502</v>
      </c>
      <c r="AF98" s="104">
        <v>26.6009524601706</v>
      </c>
      <c r="AG98" s="104">
        <v>0.347512617193379</v>
      </c>
      <c r="AH98" s="104">
        <v>0.60706195561874698</v>
      </c>
      <c r="AI98" s="104">
        <v>27.555527032982699</v>
      </c>
      <c r="AJ98" s="104">
        <v>6674.73285166607</v>
      </c>
      <c r="AK98" s="104">
        <v>33.1289048782808</v>
      </c>
      <c r="AL98" s="104">
        <v>0</v>
      </c>
      <c r="AM98" s="104">
        <v>6707.8617565443501</v>
      </c>
      <c r="AN98" s="104">
        <v>7.1041541137035397E-2</v>
      </c>
      <c r="AO98" s="104">
        <v>3.2384336674690399E-4</v>
      </c>
      <c r="AP98" s="104">
        <v>0</v>
      </c>
      <c r="AQ98" s="104">
        <v>7.1365384503782298E-2</v>
      </c>
      <c r="AR98" s="104">
        <v>0.74073763316507701</v>
      </c>
      <c r="AS98" s="104">
        <v>1.92809863524916E-3</v>
      </c>
      <c r="AT98" s="104">
        <v>0</v>
      </c>
      <c r="AU98" s="104">
        <v>0.74266573180032702</v>
      </c>
      <c r="AV98" s="104">
        <v>7.72739218845757E-2</v>
      </c>
      <c r="AW98" s="104">
        <v>0.83932358153630005</v>
      </c>
      <c r="AX98" s="104">
        <v>1.6592632352212</v>
      </c>
      <c r="AY98" s="104">
        <v>0.70869365104626603</v>
      </c>
      <c r="AZ98" s="104">
        <v>1.8446899417725799E-3</v>
      </c>
      <c r="BA98" s="104">
        <v>0</v>
      </c>
      <c r="BB98" s="104">
        <v>0.71053834098803903</v>
      </c>
      <c r="BC98" s="104">
        <v>1.9318480471143901E-2</v>
      </c>
      <c r="BD98" s="104">
        <v>0.35971010637270001</v>
      </c>
      <c r="BE98" s="104">
        <v>1.08956692783188</v>
      </c>
      <c r="BF98" s="104">
        <v>6.3059566345711707E-2</v>
      </c>
      <c r="BG98" s="104">
        <v>3.1298546646870801E-4</v>
      </c>
      <c r="BH98" s="104">
        <v>0</v>
      </c>
      <c r="BI98" s="104">
        <v>6.3372551812180405E-2</v>
      </c>
      <c r="BJ98" s="104">
        <v>1.04917505315413</v>
      </c>
      <c r="BK98" s="104">
        <v>5.2074024997019299E-3</v>
      </c>
      <c r="BL98" s="104">
        <v>0</v>
      </c>
      <c r="BM98" s="104">
        <v>1.0543824556538299</v>
      </c>
      <c r="BN98" s="104">
        <v>597.82496752020302</v>
      </c>
    </row>
    <row r="99" spans="1:66">
      <c r="A99" s="104" t="s">
        <v>799</v>
      </c>
      <c r="B99" s="104">
        <v>2019</v>
      </c>
      <c r="C99" s="104" t="s">
        <v>823</v>
      </c>
      <c r="D99" s="104" t="s">
        <v>801</v>
      </c>
      <c r="E99" s="104" t="s">
        <v>801</v>
      </c>
      <c r="F99" s="104" t="s">
        <v>802</v>
      </c>
      <c r="G99" s="104">
        <v>153231.81740399799</v>
      </c>
      <c r="H99" s="104">
        <v>7558884.0357438996</v>
      </c>
      <c r="I99" s="104">
        <v>1768273.92805916</v>
      </c>
      <c r="J99" s="104">
        <v>2.06085266644466</v>
      </c>
      <c r="K99" s="104">
        <v>2.1420027282566201E-2</v>
      </c>
      <c r="L99" s="104">
        <v>0</v>
      </c>
      <c r="M99" s="104">
        <v>2.08227269372723</v>
      </c>
      <c r="N99" s="104">
        <v>0</v>
      </c>
      <c r="O99" s="104">
        <v>0</v>
      </c>
      <c r="P99" s="104">
        <v>0</v>
      </c>
      <c r="Q99" s="104">
        <v>0</v>
      </c>
      <c r="R99" s="104">
        <v>2.08227269372723</v>
      </c>
      <c r="S99" s="104">
        <v>2.3461238859864699</v>
      </c>
      <c r="T99" s="104">
        <v>2.4385070541121E-2</v>
      </c>
      <c r="U99" s="104">
        <v>0</v>
      </c>
      <c r="V99" s="104">
        <v>2.3705089565275901</v>
      </c>
      <c r="W99" s="104">
        <v>0</v>
      </c>
      <c r="X99" s="104">
        <v>0</v>
      </c>
      <c r="Y99" s="104">
        <v>0</v>
      </c>
      <c r="Z99" s="104">
        <v>0</v>
      </c>
      <c r="AA99" s="104">
        <v>2.3705089565275901</v>
      </c>
      <c r="AB99" s="104">
        <v>6.2833814305638898</v>
      </c>
      <c r="AC99" s="104">
        <v>0.36777015032640897</v>
      </c>
      <c r="AD99" s="104">
        <v>0</v>
      </c>
      <c r="AE99" s="104">
        <v>6.6511515808902901</v>
      </c>
      <c r="AF99" s="104">
        <v>30.5600748020357</v>
      </c>
      <c r="AG99" s="104">
        <v>1.2240106479609301</v>
      </c>
      <c r="AH99" s="104">
        <v>2.1858261843680298</v>
      </c>
      <c r="AI99" s="104">
        <v>33.969911634364699</v>
      </c>
      <c r="AJ99" s="104">
        <v>8877.8157510839392</v>
      </c>
      <c r="AK99" s="104">
        <v>114.46493440079701</v>
      </c>
      <c r="AL99" s="104">
        <v>0</v>
      </c>
      <c r="AM99" s="104">
        <v>8992.2806854847404</v>
      </c>
      <c r="AN99" s="104">
        <v>9.5721268708892596E-2</v>
      </c>
      <c r="AO99" s="104">
        <v>9.9490478899859998E-4</v>
      </c>
      <c r="AP99" s="104">
        <v>0</v>
      </c>
      <c r="AQ99" s="104">
        <v>9.67161734978913E-2</v>
      </c>
      <c r="AR99" s="104">
        <v>1.05971362277273</v>
      </c>
      <c r="AS99" s="104">
        <v>5.9982640198619798E-3</v>
      </c>
      <c r="AT99" s="104">
        <v>0</v>
      </c>
      <c r="AU99" s="104">
        <v>1.0657118867925901</v>
      </c>
      <c r="AV99" s="104">
        <v>9.9986920446795399E-2</v>
      </c>
      <c r="AW99" s="104">
        <v>1.08602460091961</v>
      </c>
      <c r="AX99" s="104">
        <v>2.2517234081589899</v>
      </c>
      <c r="AY99" s="104">
        <v>1.0138708805401</v>
      </c>
      <c r="AZ99" s="104">
        <v>5.7387817735299199E-3</v>
      </c>
      <c r="BA99" s="104">
        <v>0</v>
      </c>
      <c r="BB99" s="104">
        <v>1.0196096623136299</v>
      </c>
      <c r="BC99" s="104">
        <v>2.4996730111698801E-2</v>
      </c>
      <c r="BD99" s="104">
        <v>0.46543911467983201</v>
      </c>
      <c r="BE99" s="104">
        <v>1.5100455071051599</v>
      </c>
      <c r="BF99" s="104">
        <v>8.38732011904781E-2</v>
      </c>
      <c r="BG99" s="104">
        <v>1.0814079432861299E-3</v>
      </c>
      <c r="BH99" s="104">
        <v>0</v>
      </c>
      <c r="BI99" s="104">
        <v>8.4954609133764195E-2</v>
      </c>
      <c r="BJ99" s="104">
        <v>1.3954690052068699</v>
      </c>
      <c r="BK99" s="104">
        <v>1.7992293669740499E-2</v>
      </c>
      <c r="BL99" s="104">
        <v>0</v>
      </c>
      <c r="BM99" s="104">
        <v>1.41346129887661</v>
      </c>
      <c r="BN99" s="104">
        <v>801.419305263365</v>
      </c>
    </row>
    <row r="100" spans="1:66">
      <c r="A100" s="104" t="s">
        <v>799</v>
      </c>
      <c r="B100" s="104">
        <v>2019</v>
      </c>
      <c r="C100" s="104" t="s">
        <v>824</v>
      </c>
      <c r="D100" s="104" t="s">
        <v>801</v>
      </c>
      <c r="E100" s="104" t="s">
        <v>801</v>
      </c>
      <c r="F100" s="104" t="s">
        <v>802</v>
      </c>
      <c r="G100" s="104">
        <v>1225.6015834575001</v>
      </c>
      <c r="H100" s="104">
        <v>246314.70231221599</v>
      </c>
      <c r="I100" s="104">
        <v>17893.783118479601</v>
      </c>
      <c r="J100" s="104">
        <v>1.4091265647292199E-2</v>
      </c>
      <c r="K100" s="104">
        <v>1.01396784778677E-4</v>
      </c>
      <c r="L100" s="104">
        <v>0</v>
      </c>
      <c r="M100" s="104">
        <v>1.41926624320709E-2</v>
      </c>
      <c r="N100" s="104">
        <v>0</v>
      </c>
      <c r="O100" s="104">
        <v>0</v>
      </c>
      <c r="P100" s="104">
        <v>0</v>
      </c>
      <c r="Q100" s="104">
        <v>0</v>
      </c>
      <c r="R100" s="104">
        <v>1.41926624320709E-2</v>
      </c>
      <c r="S100" s="104">
        <v>1.60418332941418E-2</v>
      </c>
      <c r="T100" s="104">
        <v>1.15432521016597E-4</v>
      </c>
      <c r="U100" s="104">
        <v>0</v>
      </c>
      <c r="V100" s="104">
        <v>1.61572658151584E-2</v>
      </c>
      <c r="W100" s="104">
        <v>0</v>
      </c>
      <c r="X100" s="104">
        <v>0</v>
      </c>
      <c r="Y100" s="104">
        <v>0</v>
      </c>
      <c r="Z100" s="104">
        <v>0</v>
      </c>
      <c r="AA100" s="104">
        <v>1.61572658151584E-2</v>
      </c>
      <c r="AB100" s="104">
        <v>5.5910723777188198E-2</v>
      </c>
      <c r="AC100" s="104">
        <v>2.7136018680841102E-3</v>
      </c>
      <c r="AD100" s="104">
        <v>0</v>
      </c>
      <c r="AE100" s="104">
        <v>5.8624325645272403E-2</v>
      </c>
      <c r="AF100" s="104">
        <v>0.44877921784420799</v>
      </c>
      <c r="AG100" s="104">
        <v>6.3090524433862304E-3</v>
      </c>
      <c r="AH100" s="104">
        <v>2.0043590078519202E-2</v>
      </c>
      <c r="AI100" s="104">
        <v>0.47513186036611399</v>
      </c>
      <c r="AJ100" s="104">
        <v>256.03931441113099</v>
      </c>
      <c r="AK100" s="104">
        <v>0.87493704342217005</v>
      </c>
      <c r="AL100" s="104">
        <v>0</v>
      </c>
      <c r="AM100" s="104">
        <v>256.91425145455298</v>
      </c>
      <c r="AN100" s="104">
        <v>6.5450279267164897E-4</v>
      </c>
      <c r="AO100" s="104">
        <v>4.7096180333753697E-6</v>
      </c>
      <c r="AP100" s="104">
        <v>0</v>
      </c>
      <c r="AQ100" s="104">
        <v>6.5921241070502495E-4</v>
      </c>
      <c r="AR100" s="104">
        <v>1.0679486993161499E-2</v>
      </c>
      <c r="AS100" s="104">
        <v>1.66976370206765E-5</v>
      </c>
      <c r="AT100" s="104">
        <v>0</v>
      </c>
      <c r="AU100" s="104">
        <v>1.0696184630182201E-2</v>
      </c>
      <c r="AV100" s="104">
        <v>3.2581857888687501E-3</v>
      </c>
      <c r="AW100" s="104">
        <v>3.5389327976762801E-2</v>
      </c>
      <c r="AX100" s="104">
        <v>4.9343698395813797E-2</v>
      </c>
      <c r="AY100" s="104">
        <v>1.02174971131757E-2</v>
      </c>
      <c r="AZ100" s="104">
        <v>1.5975304634470199E-5</v>
      </c>
      <c r="BA100" s="104">
        <v>0</v>
      </c>
      <c r="BB100" s="104">
        <v>1.0233472417810099E-2</v>
      </c>
      <c r="BC100" s="104">
        <v>8.1454644721718795E-4</v>
      </c>
      <c r="BD100" s="104">
        <v>1.5166854847184E-2</v>
      </c>
      <c r="BE100" s="104">
        <v>2.6214873712211401E-2</v>
      </c>
      <c r="BF100" s="104">
        <v>2.4189324865922001E-3</v>
      </c>
      <c r="BG100" s="104">
        <v>8.2659713525807194E-6</v>
      </c>
      <c r="BH100" s="104">
        <v>0</v>
      </c>
      <c r="BI100" s="104">
        <v>2.42719845794478E-3</v>
      </c>
      <c r="BJ100" s="104">
        <v>4.0245814668042397E-2</v>
      </c>
      <c r="BK100" s="104">
        <v>1.37527919010248E-4</v>
      </c>
      <c r="BL100" s="104">
        <v>0</v>
      </c>
      <c r="BM100" s="104">
        <v>4.0383342587052597E-2</v>
      </c>
      <c r="BN100" s="104">
        <v>22.896976653022101</v>
      </c>
    </row>
    <row r="101" spans="1:66">
      <c r="A101" s="104" t="s">
        <v>799</v>
      </c>
      <c r="B101" s="104">
        <v>2019</v>
      </c>
      <c r="C101" s="104" t="s">
        <v>825</v>
      </c>
      <c r="D101" s="104" t="s">
        <v>801</v>
      </c>
      <c r="E101" s="104" t="s">
        <v>801</v>
      </c>
      <c r="F101" s="104" t="s">
        <v>802</v>
      </c>
      <c r="G101" s="104">
        <v>647.03026721199001</v>
      </c>
      <c r="H101" s="104">
        <v>34228.599422450403</v>
      </c>
      <c r="I101" s="104">
        <v>9446.6419012950591</v>
      </c>
      <c r="J101" s="104">
        <v>3.55336099336579E-3</v>
      </c>
      <c r="K101" s="104">
        <v>6.3310311738876306E-5</v>
      </c>
      <c r="L101" s="104">
        <v>0</v>
      </c>
      <c r="M101" s="104">
        <v>3.61667130510466E-3</v>
      </c>
      <c r="N101" s="104">
        <v>0</v>
      </c>
      <c r="O101" s="104">
        <v>0</v>
      </c>
      <c r="P101" s="104">
        <v>0</v>
      </c>
      <c r="Q101" s="104">
        <v>0</v>
      </c>
      <c r="R101" s="104">
        <v>3.61667130510466E-3</v>
      </c>
      <c r="S101" s="104">
        <v>4.04523100452895E-3</v>
      </c>
      <c r="T101" s="104">
        <v>7.2073970652193603E-5</v>
      </c>
      <c r="U101" s="104">
        <v>0</v>
      </c>
      <c r="V101" s="104">
        <v>4.1173049751811403E-3</v>
      </c>
      <c r="W101" s="104">
        <v>0</v>
      </c>
      <c r="X101" s="104">
        <v>0</v>
      </c>
      <c r="Y101" s="104">
        <v>0</v>
      </c>
      <c r="Z101" s="104">
        <v>0</v>
      </c>
      <c r="AA101" s="104">
        <v>4.1173049751811403E-3</v>
      </c>
      <c r="AB101" s="104">
        <v>1.3244461641721401E-2</v>
      </c>
      <c r="AC101" s="104">
        <v>1.47549428859768E-3</v>
      </c>
      <c r="AD101" s="104">
        <v>0</v>
      </c>
      <c r="AE101" s="104">
        <v>1.4719955930319099E-2</v>
      </c>
      <c r="AF101" s="104">
        <v>7.8995968968519001E-2</v>
      </c>
      <c r="AG101" s="104">
        <v>3.8304780210620102E-3</v>
      </c>
      <c r="AH101" s="104">
        <v>9.77886261218717E-3</v>
      </c>
      <c r="AI101" s="104">
        <v>9.2605309601768201E-2</v>
      </c>
      <c r="AJ101" s="104">
        <v>37.379189857933603</v>
      </c>
      <c r="AK101" s="104">
        <v>0.46627752546463003</v>
      </c>
      <c r="AL101" s="104">
        <v>0</v>
      </c>
      <c r="AM101" s="104">
        <v>37.845467383398301</v>
      </c>
      <c r="AN101" s="104">
        <v>1.6504441486952701E-4</v>
      </c>
      <c r="AO101" s="104">
        <v>2.9406000053635802E-6</v>
      </c>
      <c r="AP101" s="104">
        <v>0</v>
      </c>
      <c r="AQ101" s="104">
        <v>1.6798501487489E-4</v>
      </c>
      <c r="AR101" s="104">
        <v>2.6707186198171801E-3</v>
      </c>
      <c r="AS101" s="104">
        <v>1.3046677263502199E-5</v>
      </c>
      <c r="AT101" s="104">
        <v>0</v>
      </c>
      <c r="AU101" s="104">
        <v>2.6837652970806902E-3</v>
      </c>
      <c r="AV101" s="104">
        <v>4.5276686760560499E-4</v>
      </c>
      <c r="AW101" s="104">
        <v>4.9178027936428803E-3</v>
      </c>
      <c r="AX101" s="104">
        <v>8.0543349583291693E-3</v>
      </c>
      <c r="AY101" s="104">
        <v>2.5551845145333398E-3</v>
      </c>
      <c r="AZ101" s="104">
        <v>1.24822837802722E-5</v>
      </c>
      <c r="BA101" s="104">
        <v>0</v>
      </c>
      <c r="BB101" s="104">
        <v>2.5676667983136098E-3</v>
      </c>
      <c r="BC101" s="104">
        <v>1.13191716901401E-4</v>
      </c>
      <c r="BD101" s="104">
        <v>2.1076297687040902E-3</v>
      </c>
      <c r="BE101" s="104">
        <v>4.78848828391911E-3</v>
      </c>
      <c r="BF101" s="104">
        <v>3.53140051471418E-4</v>
      </c>
      <c r="BG101" s="104">
        <v>4.4051588589364697E-6</v>
      </c>
      <c r="BH101" s="104">
        <v>0</v>
      </c>
      <c r="BI101" s="104">
        <v>3.5754521033035401E-4</v>
      </c>
      <c r="BJ101" s="104">
        <v>5.8754881098000899E-3</v>
      </c>
      <c r="BK101" s="104">
        <v>7.3292333706182996E-5</v>
      </c>
      <c r="BL101" s="104">
        <v>0</v>
      </c>
      <c r="BM101" s="104">
        <v>5.9487804435062698E-3</v>
      </c>
      <c r="BN101" s="104">
        <v>3.3729027416513899</v>
      </c>
    </row>
    <row r="102" spans="1:66">
      <c r="A102" s="104" t="s">
        <v>799</v>
      </c>
      <c r="B102" s="104">
        <v>2019</v>
      </c>
      <c r="C102" s="104" t="s">
        <v>826</v>
      </c>
      <c r="D102" s="104" t="s">
        <v>801</v>
      </c>
      <c r="E102" s="104" t="s">
        <v>801</v>
      </c>
      <c r="F102" s="104" t="s">
        <v>802</v>
      </c>
      <c r="G102" s="104">
        <v>25980.877599159299</v>
      </c>
      <c r="H102" s="104">
        <v>398725.598780356</v>
      </c>
      <c r="I102" s="104">
        <v>78808.661971974696</v>
      </c>
      <c r="J102" s="104">
        <v>3.6594187625536498E-2</v>
      </c>
      <c r="K102" s="104">
        <v>1.18747062570966E-2</v>
      </c>
      <c r="L102" s="104">
        <v>0</v>
      </c>
      <c r="M102" s="104">
        <v>4.8468893882633202E-2</v>
      </c>
      <c r="N102" s="104">
        <v>0</v>
      </c>
      <c r="O102" s="104">
        <v>0</v>
      </c>
      <c r="P102" s="104">
        <v>0</v>
      </c>
      <c r="Q102" s="104">
        <v>0</v>
      </c>
      <c r="R102" s="104">
        <v>4.8468893882633202E-2</v>
      </c>
      <c r="S102" s="104">
        <v>4.1659697014952597E-2</v>
      </c>
      <c r="T102" s="104">
        <v>1.35184491557614E-2</v>
      </c>
      <c r="U102" s="104">
        <v>0</v>
      </c>
      <c r="V102" s="104">
        <v>5.5178146170714003E-2</v>
      </c>
      <c r="W102" s="104">
        <v>0</v>
      </c>
      <c r="X102" s="104">
        <v>0</v>
      </c>
      <c r="Y102" s="104">
        <v>0</v>
      </c>
      <c r="Z102" s="104">
        <v>0</v>
      </c>
      <c r="AA102" s="104">
        <v>5.5178146170714003E-2</v>
      </c>
      <c r="AB102" s="104">
        <v>9.5582921605798205E-2</v>
      </c>
      <c r="AC102" s="104">
        <v>0.17101125662118399</v>
      </c>
      <c r="AD102" s="104">
        <v>0</v>
      </c>
      <c r="AE102" s="104">
        <v>0.266594178226982</v>
      </c>
      <c r="AF102" s="104">
        <v>2.97061510752697</v>
      </c>
      <c r="AG102" s="104">
        <v>1.17978601025415</v>
      </c>
      <c r="AH102" s="104">
        <v>9.5312586886453304E-2</v>
      </c>
      <c r="AI102" s="104">
        <v>4.2457137046675797</v>
      </c>
      <c r="AJ102" s="104">
        <v>517.28295887483296</v>
      </c>
      <c r="AK102" s="104">
        <v>99.029610886366697</v>
      </c>
      <c r="AL102" s="104">
        <v>0</v>
      </c>
      <c r="AM102" s="104">
        <v>616.31256976120005</v>
      </c>
      <c r="AN102" s="104">
        <v>1.6997052355667099E-3</v>
      </c>
      <c r="AO102" s="104">
        <v>5.5154934992789301E-4</v>
      </c>
      <c r="AP102" s="104">
        <v>0</v>
      </c>
      <c r="AQ102" s="104">
        <v>2.2512545854946001E-3</v>
      </c>
      <c r="AR102" s="104">
        <v>1.7660043534538698E-2</v>
      </c>
      <c r="AS102" s="104">
        <v>2.80170975559077E-3</v>
      </c>
      <c r="AT102" s="104">
        <v>0</v>
      </c>
      <c r="AU102" s="104">
        <v>2.0461753290129499E-2</v>
      </c>
      <c r="AV102" s="104">
        <v>5.27423684988823E-3</v>
      </c>
      <c r="AW102" s="104">
        <v>5.7287002584535902E-2</v>
      </c>
      <c r="AX102" s="104">
        <v>8.3022992724553699E-2</v>
      </c>
      <c r="AY102" s="104">
        <v>1.68960778685576E-2</v>
      </c>
      <c r="AZ102" s="104">
        <v>2.6805090317573699E-3</v>
      </c>
      <c r="BA102" s="104">
        <v>0</v>
      </c>
      <c r="BB102" s="104">
        <v>1.9576586900315E-2</v>
      </c>
      <c r="BC102" s="104">
        <v>1.3185592124720499E-3</v>
      </c>
      <c r="BD102" s="104">
        <v>2.45515725362297E-2</v>
      </c>
      <c r="BE102" s="104">
        <v>4.5446718649016803E-2</v>
      </c>
      <c r="BF102" s="104">
        <v>4.887032902977E-3</v>
      </c>
      <c r="BG102" s="104">
        <v>9.3558266025884501E-4</v>
      </c>
      <c r="BH102" s="104">
        <v>0</v>
      </c>
      <c r="BI102" s="104">
        <v>5.8226155632358396E-3</v>
      </c>
      <c r="BJ102" s="104">
        <v>8.1309677545785705E-2</v>
      </c>
      <c r="BK102" s="104">
        <v>1.5566075762807901E-2</v>
      </c>
      <c r="BL102" s="104">
        <v>0</v>
      </c>
      <c r="BM102" s="104">
        <v>9.6875753308593604E-2</v>
      </c>
      <c r="BN102" s="104">
        <v>54.927643915785303</v>
      </c>
    </row>
    <row r="103" spans="1:66">
      <c r="A103" s="104" t="s">
        <v>799</v>
      </c>
      <c r="B103" s="104">
        <v>2019</v>
      </c>
      <c r="C103" s="104" t="s">
        <v>827</v>
      </c>
      <c r="D103" s="104" t="s">
        <v>801</v>
      </c>
      <c r="E103" s="104" t="s">
        <v>801</v>
      </c>
      <c r="F103" s="104" t="s">
        <v>802</v>
      </c>
      <c r="G103" s="104">
        <v>3944.48052155804</v>
      </c>
      <c r="H103" s="104">
        <v>65917.894703801299</v>
      </c>
      <c r="I103" s="104">
        <v>45361.525997917503</v>
      </c>
      <c r="J103" s="104">
        <v>1.8376333834931901E-3</v>
      </c>
      <c r="K103" s="104">
        <v>6.1511042398640597E-4</v>
      </c>
      <c r="L103" s="104">
        <v>0</v>
      </c>
      <c r="M103" s="104">
        <v>2.45274380747959E-3</v>
      </c>
      <c r="N103" s="104">
        <v>0</v>
      </c>
      <c r="O103" s="104">
        <v>0</v>
      </c>
      <c r="P103" s="104">
        <v>0</v>
      </c>
      <c r="Q103" s="104">
        <v>0</v>
      </c>
      <c r="R103" s="104">
        <v>2.45274380747959E-3</v>
      </c>
      <c r="S103" s="104">
        <v>2.0920057240856999E-3</v>
      </c>
      <c r="T103" s="104">
        <v>7.0025639471036195E-4</v>
      </c>
      <c r="U103" s="104">
        <v>0</v>
      </c>
      <c r="V103" s="104">
        <v>2.79226211879606E-3</v>
      </c>
      <c r="W103" s="104">
        <v>0</v>
      </c>
      <c r="X103" s="104">
        <v>0</v>
      </c>
      <c r="Y103" s="104">
        <v>0</v>
      </c>
      <c r="Z103" s="104">
        <v>0</v>
      </c>
      <c r="AA103" s="104">
        <v>2.79226211879606E-3</v>
      </c>
      <c r="AB103" s="104">
        <v>7.7064614675088003E-3</v>
      </c>
      <c r="AC103" s="104">
        <v>2.0335458127840801E-2</v>
      </c>
      <c r="AD103" s="104">
        <v>0</v>
      </c>
      <c r="AE103" s="104">
        <v>2.8041919595349601E-2</v>
      </c>
      <c r="AF103" s="104">
        <v>0.13834069723313</v>
      </c>
      <c r="AG103" s="104">
        <v>5.5868203964590399E-2</v>
      </c>
      <c r="AH103" s="104">
        <v>7.3370106524687298E-2</v>
      </c>
      <c r="AI103" s="104">
        <v>0.267579007722408</v>
      </c>
      <c r="AJ103" s="104">
        <v>76.205720054639798</v>
      </c>
      <c r="AK103" s="104">
        <v>7.8695586931376296</v>
      </c>
      <c r="AL103" s="104">
        <v>0</v>
      </c>
      <c r="AM103" s="104">
        <v>84.075278747777404</v>
      </c>
      <c r="AN103" s="104">
        <v>8.53533111579698E-5</v>
      </c>
      <c r="AO103" s="104">
        <v>2.85702860465132E-5</v>
      </c>
      <c r="AP103" s="104">
        <v>0</v>
      </c>
      <c r="AQ103" s="104">
        <v>1.13923597204483E-4</v>
      </c>
      <c r="AR103" s="104">
        <v>6.8301314384371602E-4</v>
      </c>
      <c r="AS103" s="104">
        <v>2.6567495262714301E-5</v>
      </c>
      <c r="AT103" s="104">
        <v>0</v>
      </c>
      <c r="AU103" s="104">
        <v>7.0958063910643002E-4</v>
      </c>
      <c r="AV103" s="104">
        <v>8.71944491091875E-4</v>
      </c>
      <c r="AW103" s="104">
        <v>9.4707704140762506E-3</v>
      </c>
      <c r="AX103" s="104">
        <v>1.1052295544274501E-2</v>
      </c>
      <c r="AY103" s="104">
        <v>6.5346629758085905E-4</v>
      </c>
      <c r="AZ103" s="104">
        <v>2.54181971779088E-5</v>
      </c>
      <c r="BA103" s="104">
        <v>0</v>
      </c>
      <c r="BB103" s="104">
        <v>6.7888449475876796E-4</v>
      </c>
      <c r="BC103" s="104">
        <v>2.1798612277296799E-4</v>
      </c>
      <c r="BD103" s="104">
        <v>4.0589016060326799E-3</v>
      </c>
      <c r="BE103" s="104">
        <v>4.9557722235644098E-3</v>
      </c>
      <c r="BF103" s="104">
        <v>7.19953856806238E-4</v>
      </c>
      <c r="BG103" s="104">
        <v>7.4347688446814095E-5</v>
      </c>
      <c r="BH103" s="104">
        <v>0</v>
      </c>
      <c r="BI103" s="104">
        <v>7.9430154525305199E-4</v>
      </c>
      <c r="BJ103" s="104">
        <v>1.19784779654542E-2</v>
      </c>
      <c r="BK103" s="104">
        <v>1.23698503650394E-3</v>
      </c>
      <c r="BL103" s="104">
        <v>0</v>
      </c>
      <c r="BM103" s="104">
        <v>1.3215463001958199E-2</v>
      </c>
      <c r="BN103" s="104">
        <v>7.4930436271446696</v>
      </c>
    </row>
    <row r="104" spans="1:66">
      <c r="A104" s="104" t="s">
        <v>799</v>
      </c>
      <c r="B104" s="104">
        <v>2019</v>
      </c>
      <c r="C104" s="104" t="s">
        <v>828</v>
      </c>
      <c r="D104" s="104" t="s">
        <v>801</v>
      </c>
      <c r="E104" s="104" t="s">
        <v>801</v>
      </c>
      <c r="F104" s="104" t="s">
        <v>804</v>
      </c>
      <c r="G104" s="104">
        <v>48869.675843570003</v>
      </c>
      <c r="H104" s="104">
        <v>2647826.5358386701</v>
      </c>
      <c r="I104" s="104">
        <v>977784.47427814803</v>
      </c>
      <c r="J104" s="104">
        <v>0.39063785126983303</v>
      </c>
      <c r="K104" s="104">
        <v>5.3712335814743002E-2</v>
      </c>
      <c r="L104" s="104">
        <v>0.276241207875487</v>
      </c>
      <c r="M104" s="104">
        <v>0.72059139496006297</v>
      </c>
      <c r="N104" s="104">
        <v>3.45255361793851E-3</v>
      </c>
      <c r="O104" s="104">
        <v>0.125732506037909</v>
      </c>
      <c r="P104" s="104">
        <v>0.68633660743932201</v>
      </c>
      <c r="Q104" s="104">
        <v>1.79204699295498E-3</v>
      </c>
      <c r="R104" s="104">
        <v>1.5379051090481799</v>
      </c>
      <c r="S104" s="104">
        <v>0.56506954785295804</v>
      </c>
      <c r="T104" s="104">
        <v>7.8280614395398698E-2</v>
      </c>
      <c r="U104" s="104">
        <v>0.302303988451393</v>
      </c>
      <c r="V104" s="104">
        <v>0.94565415069975001</v>
      </c>
      <c r="W104" s="104">
        <v>3.45255361793851E-3</v>
      </c>
      <c r="X104" s="104">
        <v>0.12573250603785699</v>
      </c>
      <c r="Y104" s="104">
        <v>0.68633660743903901</v>
      </c>
      <c r="Z104" s="104">
        <v>1.79204699295498E-3</v>
      </c>
      <c r="AA104" s="104">
        <v>1.76296786478754</v>
      </c>
      <c r="AB104" s="104">
        <v>9.5757561543939698</v>
      </c>
      <c r="AC104" s="104">
        <v>0.78448719014544399</v>
      </c>
      <c r="AD104" s="104">
        <v>5.9044553598058904</v>
      </c>
      <c r="AE104" s="104">
        <v>16.2646987043453</v>
      </c>
      <c r="AF104" s="104">
        <v>2.3579488716650401</v>
      </c>
      <c r="AG104" s="104">
        <v>4.7495773182398603E-3</v>
      </c>
      <c r="AH104" s="104">
        <v>0.42091946003873199</v>
      </c>
      <c r="AI104" s="104">
        <v>2.7836179090220101</v>
      </c>
      <c r="AJ104" s="104">
        <v>5148.7971448172602</v>
      </c>
      <c r="AK104" s="104">
        <v>29.908723959957399</v>
      </c>
      <c r="AL104" s="104">
        <v>44.940785070566598</v>
      </c>
      <c r="AM104" s="104">
        <v>5223.6466538477798</v>
      </c>
      <c r="AN104" s="104">
        <v>7.6337505210404194E-2</v>
      </c>
      <c r="AO104" s="104">
        <v>1.35687243338347E-2</v>
      </c>
      <c r="AP104" s="104">
        <v>4.8638288143350798E-2</v>
      </c>
      <c r="AQ104" s="104">
        <v>0.13854451768758899</v>
      </c>
      <c r="AR104" s="104">
        <v>3.9029773104556202E-3</v>
      </c>
      <c r="AS104" s="104">
        <v>0</v>
      </c>
      <c r="AT104" s="104">
        <v>6.7573961759827402E-4</v>
      </c>
      <c r="AU104" s="104">
        <v>4.5787169280539003E-3</v>
      </c>
      <c r="AV104" s="104">
        <v>3.50247496778485E-2</v>
      </c>
      <c r="AW104" s="104">
        <v>0.380427156084231</v>
      </c>
      <c r="AX104" s="104">
        <v>0.42003062269013403</v>
      </c>
      <c r="AY104" s="104">
        <v>3.5917435153956499E-3</v>
      </c>
      <c r="AZ104" s="104">
        <v>0</v>
      </c>
      <c r="BA104" s="104">
        <v>6.2360395665450499E-4</v>
      </c>
      <c r="BB104" s="104">
        <v>4.2153474720501597E-3</v>
      </c>
      <c r="BC104" s="104">
        <v>8.7561874194621303E-3</v>
      </c>
      <c r="BD104" s="104">
        <v>0.163040209750385</v>
      </c>
      <c r="BE104" s="104">
        <v>0.17601174464189701</v>
      </c>
      <c r="BF104" s="104">
        <v>5.0951521651035003E-2</v>
      </c>
      <c r="BG104" s="104">
        <v>2.9597106926897301E-4</v>
      </c>
      <c r="BH104" s="104">
        <v>4.4472549978831098E-4</v>
      </c>
      <c r="BI104" s="104">
        <v>5.1692218220092297E-2</v>
      </c>
      <c r="BJ104" s="104">
        <v>0.106528736597989</v>
      </c>
      <c r="BK104" s="104">
        <v>3.7306336049004897E-4</v>
      </c>
      <c r="BL104" s="104">
        <v>3.0280975252043801E-2</v>
      </c>
      <c r="BM104" s="104">
        <v>0.13718277521052299</v>
      </c>
      <c r="BN104" s="104">
        <v>551.37263356164601</v>
      </c>
    </row>
    <row r="105" spans="1:66">
      <c r="A105" s="104" t="s">
        <v>799</v>
      </c>
      <c r="B105" s="104">
        <v>2019</v>
      </c>
      <c r="C105" s="104" t="s">
        <v>829</v>
      </c>
      <c r="D105" s="104" t="s">
        <v>801</v>
      </c>
      <c r="E105" s="104" t="s">
        <v>801</v>
      </c>
      <c r="F105" s="104" t="s">
        <v>802</v>
      </c>
      <c r="G105" s="104">
        <v>912.05481546202998</v>
      </c>
      <c r="H105" s="104">
        <v>14009.5335578347</v>
      </c>
      <c r="I105" s="104">
        <v>4013.0411880329302</v>
      </c>
      <c r="J105" s="104">
        <v>1.7941056114192E-2</v>
      </c>
      <c r="K105" s="104">
        <v>3.05963580077394E-3</v>
      </c>
      <c r="L105" s="104">
        <v>0</v>
      </c>
      <c r="M105" s="104">
        <v>2.10006919149659E-2</v>
      </c>
      <c r="N105" s="104">
        <v>0</v>
      </c>
      <c r="O105" s="104">
        <v>0</v>
      </c>
      <c r="P105" s="104">
        <v>0</v>
      </c>
      <c r="Q105" s="104">
        <v>0</v>
      </c>
      <c r="R105" s="104">
        <v>2.10006919149659E-2</v>
      </c>
      <c r="S105" s="104">
        <v>2.0424526689695702E-2</v>
      </c>
      <c r="T105" s="104">
        <v>3.4831624557610402E-3</v>
      </c>
      <c r="U105" s="104">
        <v>0</v>
      </c>
      <c r="V105" s="104">
        <v>2.3907689145456702E-2</v>
      </c>
      <c r="W105" s="104">
        <v>0</v>
      </c>
      <c r="X105" s="104">
        <v>0</v>
      </c>
      <c r="Y105" s="104">
        <v>0</v>
      </c>
      <c r="Z105" s="104">
        <v>0</v>
      </c>
      <c r="AA105" s="104">
        <v>2.3907689145456702E-2</v>
      </c>
      <c r="AB105" s="104">
        <v>6.2016446056634998E-2</v>
      </c>
      <c r="AC105" s="104">
        <v>1.22746992493194E-2</v>
      </c>
      <c r="AD105" s="104">
        <v>0</v>
      </c>
      <c r="AE105" s="104">
        <v>7.4291145305954501E-2</v>
      </c>
      <c r="AF105" s="104">
        <v>0.23404256676540799</v>
      </c>
      <c r="AG105" s="104">
        <v>2.4660301126961898E-2</v>
      </c>
      <c r="AH105" s="104">
        <v>3.0403925672636101E-3</v>
      </c>
      <c r="AI105" s="104">
        <v>0.26174326045963398</v>
      </c>
      <c r="AJ105" s="104">
        <v>25.817361900209001</v>
      </c>
      <c r="AK105" s="104">
        <v>1.7488913819880101</v>
      </c>
      <c r="AL105" s="104">
        <v>0</v>
      </c>
      <c r="AM105" s="104">
        <v>27.566253282197</v>
      </c>
      <c r="AN105" s="104">
        <v>8.3331558882887699E-4</v>
      </c>
      <c r="AO105" s="104">
        <v>1.4211215843124101E-4</v>
      </c>
      <c r="AP105" s="104">
        <v>0</v>
      </c>
      <c r="AQ105" s="104">
        <v>9.75427747260118E-4</v>
      </c>
      <c r="AR105" s="104">
        <v>1.06211439784671E-2</v>
      </c>
      <c r="AS105" s="104">
        <v>4.8426007343849598E-4</v>
      </c>
      <c r="AT105" s="104">
        <v>0</v>
      </c>
      <c r="AU105" s="104">
        <v>1.1105404051905601E-2</v>
      </c>
      <c r="AV105" s="104">
        <v>5.5594322285673495E-4</v>
      </c>
      <c r="AW105" s="104">
        <v>9.5344262719929997E-4</v>
      </c>
      <c r="AX105" s="104">
        <v>1.26147899019616E-2</v>
      </c>
      <c r="AY105" s="104">
        <v>1.0161677991471E-2</v>
      </c>
      <c r="AZ105" s="104">
        <v>4.6331119702214198E-4</v>
      </c>
      <c r="BA105" s="104">
        <v>0</v>
      </c>
      <c r="BB105" s="104">
        <v>1.06249891884932E-2</v>
      </c>
      <c r="BC105" s="104">
        <v>1.3898580571418301E-4</v>
      </c>
      <c r="BD105" s="104">
        <v>4.0861826879970002E-4</v>
      </c>
      <c r="BE105" s="104">
        <v>1.11725932630071E-2</v>
      </c>
      <c r="BF105" s="104">
        <v>2.43909633808206E-4</v>
      </c>
      <c r="BG105" s="104">
        <v>1.6522658596948701E-5</v>
      </c>
      <c r="BH105" s="104">
        <v>0</v>
      </c>
      <c r="BI105" s="104">
        <v>2.60432292405155E-4</v>
      </c>
      <c r="BJ105" s="104">
        <v>4.05812976277997E-3</v>
      </c>
      <c r="BK105" s="104">
        <v>2.7490137050205398E-4</v>
      </c>
      <c r="BL105" s="104">
        <v>0</v>
      </c>
      <c r="BM105" s="104">
        <v>4.3330311332820202E-3</v>
      </c>
      <c r="BN105" s="104">
        <v>2.4567880304040299</v>
      </c>
    </row>
    <row r="106" spans="1:66">
      <c r="A106" s="104" t="s">
        <v>799</v>
      </c>
      <c r="B106" s="104">
        <v>2019</v>
      </c>
      <c r="C106" s="104" t="s">
        <v>830</v>
      </c>
      <c r="D106" s="104" t="s">
        <v>801</v>
      </c>
      <c r="E106" s="104" t="s">
        <v>801</v>
      </c>
      <c r="F106" s="104" t="s">
        <v>802</v>
      </c>
      <c r="G106" s="104">
        <v>45339.154397809099</v>
      </c>
      <c r="H106" s="104">
        <v>8515039.2619269006</v>
      </c>
      <c r="I106" s="104">
        <v>661951.65420801297</v>
      </c>
      <c r="J106" s="104">
        <v>0.81264223775450595</v>
      </c>
      <c r="K106" s="104">
        <v>0.53811497541685105</v>
      </c>
      <c r="L106" s="104">
        <v>0</v>
      </c>
      <c r="M106" s="104">
        <v>1.3507572131713499</v>
      </c>
      <c r="N106" s="104">
        <v>0</v>
      </c>
      <c r="O106" s="104">
        <v>0</v>
      </c>
      <c r="P106" s="104">
        <v>0</v>
      </c>
      <c r="Q106" s="104">
        <v>0</v>
      </c>
      <c r="R106" s="104">
        <v>1.3507572131713499</v>
      </c>
      <c r="S106" s="104">
        <v>0.92513132830912204</v>
      </c>
      <c r="T106" s="104">
        <v>0.61260293750669204</v>
      </c>
      <c r="U106" s="104">
        <v>0</v>
      </c>
      <c r="V106" s="104">
        <v>1.53773426581581</v>
      </c>
      <c r="W106" s="104">
        <v>0</v>
      </c>
      <c r="X106" s="104">
        <v>0</v>
      </c>
      <c r="Y106" s="104">
        <v>0</v>
      </c>
      <c r="Z106" s="104">
        <v>0</v>
      </c>
      <c r="AA106" s="104">
        <v>1.53773426581581</v>
      </c>
      <c r="AB106" s="104">
        <v>3.4785364843514199</v>
      </c>
      <c r="AC106" s="104">
        <v>6.4108533064076401</v>
      </c>
      <c r="AD106" s="104">
        <v>0</v>
      </c>
      <c r="AE106" s="104">
        <v>9.8893897907590596</v>
      </c>
      <c r="AF106" s="104">
        <v>32.631640053044798</v>
      </c>
      <c r="AG106" s="104">
        <v>6.6794843245543101</v>
      </c>
      <c r="AH106" s="104">
        <v>1.26044343736019</v>
      </c>
      <c r="AI106" s="104">
        <v>40.571567814959302</v>
      </c>
      <c r="AJ106" s="104">
        <v>13248.2315667843</v>
      </c>
      <c r="AK106" s="104">
        <v>1299.1214010865399</v>
      </c>
      <c r="AL106" s="104">
        <v>0</v>
      </c>
      <c r="AM106" s="104">
        <v>14547.3529678708</v>
      </c>
      <c r="AN106" s="104">
        <v>3.77451271849003E-2</v>
      </c>
      <c r="AO106" s="104">
        <v>2.49940468801284E-2</v>
      </c>
      <c r="AP106" s="104">
        <v>0</v>
      </c>
      <c r="AQ106" s="104">
        <v>6.2739174065028797E-2</v>
      </c>
      <c r="AR106" s="104">
        <v>0.52100483268482001</v>
      </c>
      <c r="AS106" s="104">
        <v>1.5988807205152299E-2</v>
      </c>
      <c r="AT106" s="104">
        <v>0</v>
      </c>
      <c r="AU106" s="104">
        <v>0.53699363988997195</v>
      </c>
      <c r="AV106" s="104">
        <v>0.33790406728994199</v>
      </c>
      <c r="AW106" s="104">
        <v>0.57950547540224995</v>
      </c>
      <c r="AX106" s="104">
        <v>1.4544031825821599</v>
      </c>
      <c r="AY106" s="104">
        <v>0.498466394248756</v>
      </c>
      <c r="AZ106" s="104">
        <v>1.52971384829978E-2</v>
      </c>
      <c r="BA106" s="104">
        <v>0</v>
      </c>
      <c r="BB106" s="104">
        <v>0.51376353273175401</v>
      </c>
      <c r="BC106" s="104">
        <v>8.4476016822485497E-2</v>
      </c>
      <c r="BD106" s="104">
        <v>0.24835948945810701</v>
      </c>
      <c r="BE106" s="104">
        <v>0.84659903901234701</v>
      </c>
      <c r="BF106" s="104">
        <v>0.125162722765819</v>
      </c>
      <c r="BG106" s="104">
        <v>1.22734548338518E-2</v>
      </c>
      <c r="BH106" s="104">
        <v>0</v>
      </c>
      <c r="BI106" s="104">
        <v>0.137436177599671</v>
      </c>
      <c r="BJ106" s="104">
        <v>2.0824375098112999</v>
      </c>
      <c r="BK106" s="104">
        <v>0.20420379292010499</v>
      </c>
      <c r="BL106" s="104">
        <v>0</v>
      </c>
      <c r="BM106" s="104">
        <v>2.2866413027314101</v>
      </c>
      <c r="BN106" s="104">
        <v>1296.50418138649</v>
      </c>
    </row>
    <row r="107" spans="1:66">
      <c r="A107" s="104" t="s">
        <v>799</v>
      </c>
      <c r="B107" s="104">
        <v>2019</v>
      </c>
      <c r="C107" s="104" t="s">
        <v>831</v>
      </c>
      <c r="D107" s="104" t="s">
        <v>801</v>
      </c>
      <c r="E107" s="104" t="s">
        <v>801</v>
      </c>
      <c r="F107" s="104" t="s">
        <v>802</v>
      </c>
      <c r="G107" s="104">
        <v>2675.6803997058801</v>
      </c>
      <c r="H107" s="104">
        <v>507658.33488924999</v>
      </c>
      <c r="I107" s="104">
        <v>12096.6470568555</v>
      </c>
      <c r="J107" s="104">
        <v>8.7397151220908895E-2</v>
      </c>
      <c r="K107" s="104">
        <v>4.7231680459083698E-3</v>
      </c>
      <c r="L107" s="104">
        <v>0</v>
      </c>
      <c r="M107" s="104">
        <v>9.2120319266817297E-2</v>
      </c>
      <c r="N107" s="104">
        <v>0</v>
      </c>
      <c r="O107" s="104">
        <v>0</v>
      </c>
      <c r="P107" s="104">
        <v>0</v>
      </c>
      <c r="Q107" s="104">
        <v>0</v>
      </c>
      <c r="R107" s="104">
        <v>9.2120319266817297E-2</v>
      </c>
      <c r="S107" s="104">
        <v>9.9495003881225799E-2</v>
      </c>
      <c r="T107" s="104">
        <v>5.3769672866283104E-3</v>
      </c>
      <c r="U107" s="104">
        <v>0</v>
      </c>
      <c r="V107" s="104">
        <v>0.104871971167854</v>
      </c>
      <c r="W107" s="104">
        <v>0</v>
      </c>
      <c r="X107" s="104">
        <v>0</v>
      </c>
      <c r="Y107" s="104">
        <v>0</v>
      </c>
      <c r="Z107" s="104">
        <v>0</v>
      </c>
      <c r="AA107" s="104">
        <v>0.104871971167854</v>
      </c>
      <c r="AB107" s="104">
        <v>0.35052445715275499</v>
      </c>
      <c r="AC107" s="104">
        <v>5.9288134769637797E-2</v>
      </c>
      <c r="AD107" s="104">
        <v>0</v>
      </c>
      <c r="AE107" s="104">
        <v>0.409812591922392</v>
      </c>
      <c r="AF107" s="104">
        <v>2.4548131853861501</v>
      </c>
      <c r="AG107" s="104">
        <v>6.5585873964644895E-2</v>
      </c>
      <c r="AH107" s="104">
        <v>4.7382685918026503E-2</v>
      </c>
      <c r="AI107" s="104">
        <v>2.5677817452688201</v>
      </c>
      <c r="AJ107" s="104">
        <v>916.52062659398496</v>
      </c>
      <c r="AK107" s="104">
        <v>11.7476879644049</v>
      </c>
      <c r="AL107" s="104">
        <v>0</v>
      </c>
      <c r="AM107" s="104">
        <v>928.26831455838999</v>
      </c>
      <c r="AN107" s="104">
        <v>4.0593713139332596E-3</v>
      </c>
      <c r="AO107" s="104">
        <v>2.19378922637694E-4</v>
      </c>
      <c r="AP107" s="104">
        <v>0</v>
      </c>
      <c r="AQ107" s="104">
        <v>4.2787502365709499E-3</v>
      </c>
      <c r="AR107" s="104">
        <v>2.9212212245284901E-2</v>
      </c>
      <c r="AS107" s="104">
        <v>8.2368687506884506E-5</v>
      </c>
      <c r="AT107" s="104">
        <v>0</v>
      </c>
      <c r="AU107" s="104">
        <v>2.9294580932791799E-2</v>
      </c>
      <c r="AV107" s="104">
        <v>2.01455108868046E-2</v>
      </c>
      <c r="AW107" s="104">
        <v>3.4549551170869899E-2</v>
      </c>
      <c r="AX107" s="104">
        <v>8.3989642990466296E-2</v>
      </c>
      <c r="AY107" s="104">
        <v>2.79485048745131E-2</v>
      </c>
      <c r="AZ107" s="104">
        <v>7.8805454546325101E-5</v>
      </c>
      <c r="BA107" s="104">
        <v>0</v>
      </c>
      <c r="BB107" s="104">
        <v>2.8027310329059401E-2</v>
      </c>
      <c r="BC107" s="104">
        <v>5.0363777217011501E-3</v>
      </c>
      <c r="BD107" s="104">
        <v>1.4806950501801299E-2</v>
      </c>
      <c r="BE107" s="104">
        <v>4.7870638552561899E-2</v>
      </c>
      <c r="BF107" s="104">
        <v>8.6588324273518206E-3</v>
      </c>
      <c r="BG107" s="104">
        <v>1.10986330848462E-4</v>
      </c>
      <c r="BH107" s="104">
        <v>0</v>
      </c>
      <c r="BI107" s="104">
        <v>8.7698187582002807E-3</v>
      </c>
      <c r="BJ107" s="104">
        <v>0.14406427919936601</v>
      </c>
      <c r="BK107" s="104">
        <v>1.8465729518172701E-3</v>
      </c>
      <c r="BL107" s="104">
        <v>0</v>
      </c>
      <c r="BM107" s="104">
        <v>0.14591085215118299</v>
      </c>
      <c r="BN107" s="104">
        <v>82.730085255482294</v>
      </c>
    </row>
    <row r="108" spans="1:66">
      <c r="A108" s="104" t="s">
        <v>799</v>
      </c>
      <c r="B108" s="104">
        <v>2019</v>
      </c>
      <c r="C108" s="104" t="s">
        <v>832</v>
      </c>
      <c r="D108" s="104" t="s">
        <v>801</v>
      </c>
      <c r="E108" s="104" t="s">
        <v>801</v>
      </c>
      <c r="F108" s="104" t="s">
        <v>802</v>
      </c>
      <c r="G108" s="104">
        <v>50878.938118909398</v>
      </c>
      <c r="H108" s="104">
        <v>10381135.833585599</v>
      </c>
      <c r="I108" s="104">
        <v>742832.496536077</v>
      </c>
      <c r="J108" s="104">
        <v>1.0733079550009601</v>
      </c>
      <c r="K108" s="104">
        <v>0.77655222649425604</v>
      </c>
      <c r="L108" s="104">
        <v>0</v>
      </c>
      <c r="M108" s="104">
        <v>1.84986018149522</v>
      </c>
      <c r="N108" s="104">
        <v>0</v>
      </c>
      <c r="O108" s="104">
        <v>0</v>
      </c>
      <c r="P108" s="104">
        <v>0</v>
      </c>
      <c r="Q108" s="104">
        <v>0</v>
      </c>
      <c r="R108" s="104">
        <v>1.84986018149522</v>
      </c>
      <c r="S108" s="104">
        <v>1.2218794051838999</v>
      </c>
      <c r="T108" s="104">
        <v>0.88404559770749302</v>
      </c>
      <c r="U108" s="104">
        <v>0</v>
      </c>
      <c r="V108" s="104">
        <v>2.1059250028913898</v>
      </c>
      <c r="W108" s="104">
        <v>0</v>
      </c>
      <c r="X108" s="104">
        <v>0</v>
      </c>
      <c r="Y108" s="104">
        <v>0</v>
      </c>
      <c r="Z108" s="104">
        <v>0</v>
      </c>
      <c r="AA108" s="104">
        <v>2.1059250028913898</v>
      </c>
      <c r="AB108" s="104">
        <v>4.7385279700148297</v>
      </c>
      <c r="AC108" s="104">
        <v>9.0790498703244999</v>
      </c>
      <c r="AD108" s="104">
        <v>0</v>
      </c>
      <c r="AE108" s="104">
        <v>13.8175778403393</v>
      </c>
      <c r="AF108" s="104">
        <v>34.5574464490373</v>
      </c>
      <c r="AG108" s="104">
        <v>8.5077153243046997</v>
      </c>
      <c r="AH108" s="104">
        <v>1.4646809879980101</v>
      </c>
      <c r="AI108" s="104">
        <v>44.529842761339999</v>
      </c>
      <c r="AJ108" s="104">
        <v>15581.211568807599</v>
      </c>
      <c r="AK108" s="104">
        <v>1684.9981927940701</v>
      </c>
      <c r="AL108" s="104">
        <v>0</v>
      </c>
      <c r="AM108" s="104">
        <v>17266.209761601702</v>
      </c>
      <c r="AN108" s="104">
        <v>4.9852374621850798E-2</v>
      </c>
      <c r="AO108" s="104">
        <v>3.6068839635674803E-2</v>
      </c>
      <c r="AP108" s="104">
        <v>0</v>
      </c>
      <c r="AQ108" s="104">
        <v>8.5921214257525705E-2</v>
      </c>
      <c r="AR108" s="104">
        <v>0.74027255512553003</v>
      </c>
      <c r="AS108" s="104">
        <v>3.5012599672449803E-2</v>
      </c>
      <c r="AT108" s="104">
        <v>0</v>
      </c>
      <c r="AU108" s="104">
        <v>0.77528515479797999</v>
      </c>
      <c r="AV108" s="104">
        <v>0.41195676418574301</v>
      </c>
      <c r="AW108" s="104">
        <v>0.70650585057854898</v>
      </c>
      <c r="AX108" s="104">
        <v>1.89374776956227</v>
      </c>
      <c r="AY108" s="104">
        <v>0.70824869207684105</v>
      </c>
      <c r="AZ108" s="104">
        <v>3.3497970109154597E-2</v>
      </c>
      <c r="BA108" s="104">
        <v>0</v>
      </c>
      <c r="BB108" s="104">
        <v>0.74174666218599605</v>
      </c>
      <c r="BC108" s="104">
        <v>0.102989191046435</v>
      </c>
      <c r="BD108" s="104">
        <v>0.30278822167652097</v>
      </c>
      <c r="BE108" s="104">
        <v>1.1475240749089499</v>
      </c>
      <c r="BF108" s="104">
        <v>0.147203561027097</v>
      </c>
      <c r="BG108" s="104">
        <v>1.5919027426600198E-2</v>
      </c>
      <c r="BH108" s="104">
        <v>0</v>
      </c>
      <c r="BI108" s="104">
        <v>0.16312258845369701</v>
      </c>
      <c r="BJ108" s="104">
        <v>2.44914947746997</v>
      </c>
      <c r="BK108" s="104">
        <v>0.264858250925813</v>
      </c>
      <c r="BL108" s="104">
        <v>0</v>
      </c>
      <c r="BM108" s="104">
        <v>2.7140077283957802</v>
      </c>
      <c r="BN108" s="104">
        <v>1538.8169381779501</v>
      </c>
    </row>
    <row r="109" spans="1:66">
      <c r="A109" s="104" t="s">
        <v>799</v>
      </c>
      <c r="B109" s="104">
        <v>2019</v>
      </c>
      <c r="C109" s="104" t="s">
        <v>833</v>
      </c>
      <c r="D109" s="104" t="s">
        <v>801</v>
      </c>
      <c r="E109" s="104" t="s">
        <v>801</v>
      </c>
      <c r="F109" s="104" t="s">
        <v>802</v>
      </c>
      <c r="G109" s="104">
        <v>17859.605270239499</v>
      </c>
      <c r="H109" s="104">
        <v>3345334.1254479499</v>
      </c>
      <c r="I109" s="104">
        <v>260750.23694549699</v>
      </c>
      <c r="J109" s="104">
        <v>0.32543994315214902</v>
      </c>
      <c r="K109" s="104">
        <v>0.26449499613355898</v>
      </c>
      <c r="L109" s="104">
        <v>0</v>
      </c>
      <c r="M109" s="104">
        <v>0.58993493928570795</v>
      </c>
      <c r="N109" s="104">
        <v>0</v>
      </c>
      <c r="O109" s="104">
        <v>0</v>
      </c>
      <c r="P109" s="104">
        <v>0</v>
      </c>
      <c r="Q109" s="104">
        <v>0</v>
      </c>
      <c r="R109" s="104">
        <v>0.58993493928570795</v>
      </c>
      <c r="S109" s="104">
        <v>0.37048860237085701</v>
      </c>
      <c r="T109" s="104">
        <v>0.30110741939809899</v>
      </c>
      <c r="U109" s="104">
        <v>0</v>
      </c>
      <c r="V109" s="104">
        <v>0.67159602176895605</v>
      </c>
      <c r="W109" s="104">
        <v>0</v>
      </c>
      <c r="X109" s="104">
        <v>0</v>
      </c>
      <c r="Y109" s="104">
        <v>0</v>
      </c>
      <c r="Z109" s="104">
        <v>0</v>
      </c>
      <c r="AA109" s="104">
        <v>0.67159602176895605</v>
      </c>
      <c r="AB109" s="104">
        <v>1.38514234112041</v>
      </c>
      <c r="AC109" s="104">
        <v>3.1293228109812201</v>
      </c>
      <c r="AD109" s="104">
        <v>0</v>
      </c>
      <c r="AE109" s="104">
        <v>4.5144651521016304</v>
      </c>
      <c r="AF109" s="104">
        <v>12.8782038790877</v>
      </c>
      <c r="AG109" s="104">
        <v>3.2639795608123898</v>
      </c>
      <c r="AH109" s="104">
        <v>0.49521639300607601</v>
      </c>
      <c r="AI109" s="104">
        <v>16.637399832906201</v>
      </c>
      <c r="AJ109" s="104">
        <v>5210.15754648041</v>
      </c>
      <c r="AK109" s="104">
        <v>636.12512491310599</v>
      </c>
      <c r="AL109" s="104">
        <v>0</v>
      </c>
      <c r="AM109" s="104">
        <v>5846.2826713935201</v>
      </c>
      <c r="AN109" s="104">
        <v>1.5115842463797E-2</v>
      </c>
      <c r="AO109" s="104">
        <v>1.22851075233513E-2</v>
      </c>
      <c r="AP109" s="104">
        <v>0</v>
      </c>
      <c r="AQ109" s="104">
        <v>2.7400949987148301E-2</v>
      </c>
      <c r="AR109" s="104">
        <v>0.20772992380369701</v>
      </c>
      <c r="AS109" s="104">
        <v>8.13594890355329E-3</v>
      </c>
      <c r="AT109" s="104">
        <v>0</v>
      </c>
      <c r="AU109" s="104">
        <v>0.21586587270725099</v>
      </c>
      <c r="AV109" s="104">
        <v>0.132753587230894</v>
      </c>
      <c r="AW109" s="104">
        <v>0.22767240210098399</v>
      </c>
      <c r="AX109" s="104">
        <v>0.57629186203912997</v>
      </c>
      <c r="AY109" s="104">
        <v>0.19874361925283299</v>
      </c>
      <c r="AZ109" s="104">
        <v>7.7839913554116503E-3</v>
      </c>
      <c r="BA109" s="104">
        <v>0</v>
      </c>
      <c r="BB109" s="104">
        <v>0.20652761060824501</v>
      </c>
      <c r="BC109" s="104">
        <v>3.3188396807723598E-2</v>
      </c>
      <c r="BD109" s="104">
        <v>9.7573886614707506E-2</v>
      </c>
      <c r="BE109" s="104">
        <v>0.337289894030676</v>
      </c>
      <c r="BF109" s="104">
        <v>4.9222985065519601E-2</v>
      </c>
      <c r="BG109" s="104">
        <v>6.0097947603430096E-3</v>
      </c>
      <c r="BH109" s="104">
        <v>0</v>
      </c>
      <c r="BI109" s="104">
        <v>5.5232779825862603E-2</v>
      </c>
      <c r="BJ109" s="104">
        <v>0.81896421059092295</v>
      </c>
      <c r="BK109" s="104">
        <v>9.9990011072397897E-2</v>
      </c>
      <c r="BL109" s="104">
        <v>0</v>
      </c>
      <c r="BM109" s="104">
        <v>0.91895422166332097</v>
      </c>
      <c r="BN109" s="104">
        <v>521.03842848727504</v>
      </c>
    </row>
    <row r="110" spans="1:66">
      <c r="A110" s="104" t="s">
        <v>799</v>
      </c>
      <c r="B110" s="104">
        <v>2019</v>
      </c>
      <c r="C110" s="104" t="s">
        <v>834</v>
      </c>
      <c r="D110" s="104" t="s">
        <v>801</v>
      </c>
      <c r="E110" s="104" t="s">
        <v>801</v>
      </c>
      <c r="F110" s="104" t="s">
        <v>802</v>
      </c>
      <c r="G110" s="104">
        <v>1447.0119659111001</v>
      </c>
      <c r="H110" s="104">
        <v>233893.41645382499</v>
      </c>
      <c r="I110" s="104">
        <v>10997.2909409244</v>
      </c>
      <c r="J110" s="104">
        <v>6.64714965816703E-2</v>
      </c>
      <c r="K110" s="104">
        <v>2.62081748390463E-3</v>
      </c>
      <c r="L110" s="104">
        <v>0</v>
      </c>
      <c r="M110" s="104">
        <v>6.9092314065574895E-2</v>
      </c>
      <c r="N110" s="104">
        <v>0</v>
      </c>
      <c r="O110" s="104">
        <v>0</v>
      </c>
      <c r="P110" s="104">
        <v>0</v>
      </c>
      <c r="Q110" s="104">
        <v>0</v>
      </c>
      <c r="R110" s="104">
        <v>6.9092314065574895E-2</v>
      </c>
      <c r="S110" s="104">
        <v>7.5672738962250505E-2</v>
      </c>
      <c r="T110" s="104">
        <v>2.98360120542112E-3</v>
      </c>
      <c r="U110" s="104">
        <v>0</v>
      </c>
      <c r="V110" s="104">
        <v>7.8656340167671604E-2</v>
      </c>
      <c r="W110" s="104">
        <v>0</v>
      </c>
      <c r="X110" s="104">
        <v>0</v>
      </c>
      <c r="Y110" s="104">
        <v>0</v>
      </c>
      <c r="Z110" s="104">
        <v>0</v>
      </c>
      <c r="AA110" s="104">
        <v>7.8656340167671604E-2</v>
      </c>
      <c r="AB110" s="104">
        <v>0.22960075992442999</v>
      </c>
      <c r="AC110" s="104">
        <v>2.63982736200499E-2</v>
      </c>
      <c r="AD110" s="104">
        <v>0</v>
      </c>
      <c r="AE110" s="104">
        <v>0.25599903354448</v>
      </c>
      <c r="AF110" s="104">
        <v>1.55434019123957</v>
      </c>
      <c r="AG110" s="104">
        <v>4.7076233387838201E-2</v>
      </c>
      <c r="AH110" s="104">
        <v>1.18863929875129E-2</v>
      </c>
      <c r="AI110" s="104">
        <v>1.61330281761493</v>
      </c>
      <c r="AJ110" s="104">
        <v>480.37787836369301</v>
      </c>
      <c r="AK110" s="104">
        <v>7.6058723155129098</v>
      </c>
      <c r="AL110" s="104">
        <v>0</v>
      </c>
      <c r="AM110" s="104">
        <v>487.98375067920603</v>
      </c>
      <c r="AN110" s="104">
        <v>3.08742885378271E-3</v>
      </c>
      <c r="AO110" s="104">
        <v>1.21730184160418E-4</v>
      </c>
      <c r="AP110" s="104">
        <v>0</v>
      </c>
      <c r="AQ110" s="104">
        <v>3.20915903794313E-3</v>
      </c>
      <c r="AR110" s="104">
        <v>8.9767531198004496E-3</v>
      </c>
      <c r="AS110" s="104">
        <v>1.5832672713948501E-5</v>
      </c>
      <c r="AT110" s="104">
        <v>0</v>
      </c>
      <c r="AU110" s="104">
        <v>8.9925857925144004E-3</v>
      </c>
      <c r="AV110" s="104">
        <v>9.2816409062807994E-3</v>
      </c>
      <c r="AW110" s="104">
        <v>1.59180141542715E-2</v>
      </c>
      <c r="AX110" s="104">
        <v>3.4192240853066803E-2</v>
      </c>
      <c r="AY110" s="104">
        <v>8.5884227534509302E-3</v>
      </c>
      <c r="AZ110" s="104">
        <v>1.51477583007697E-5</v>
      </c>
      <c r="BA110" s="104">
        <v>0</v>
      </c>
      <c r="BB110" s="104">
        <v>8.6035705117516997E-3</v>
      </c>
      <c r="BC110" s="104">
        <v>2.3204102265701998E-3</v>
      </c>
      <c r="BD110" s="104">
        <v>6.8220060661163904E-3</v>
      </c>
      <c r="BE110" s="104">
        <v>1.7745986804438299E-2</v>
      </c>
      <c r="BF110" s="104">
        <v>4.5383720015290596E-3</v>
      </c>
      <c r="BG110" s="104">
        <v>7.1856510298742496E-5</v>
      </c>
      <c r="BH110" s="104">
        <v>0</v>
      </c>
      <c r="BI110" s="104">
        <v>4.6102285118277998E-3</v>
      </c>
      <c r="BJ110" s="104">
        <v>7.5508712822940305E-2</v>
      </c>
      <c r="BK110" s="104">
        <v>1.19553720999035E-3</v>
      </c>
      <c r="BL110" s="104">
        <v>0</v>
      </c>
      <c r="BM110" s="104">
        <v>7.6704250032930604E-2</v>
      </c>
      <c r="BN110" s="104">
        <v>43.490590666327599</v>
      </c>
    </row>
    <row r="111" spans="1:66">
      <c r="A111" s="104" t="s">
        <v>799</v>
      </c>
      <c r="B111" s="104">
        <v>2019</v>
      </c>
      <c r="C111" s="104" t="s">
        <v>835</v>
      </c>
      <c r="D111" s="104" t="s">
        <v>801</v>
      </c>
      <c r="E111" s="104" t="s">
        <v>801</v>
      </c>
      <c r="F111" s="104" t="s">
        <v>802</v>
      </c>
      <c r="G111" s="104">
        <v>5177.45073748492</v>
      </c>
      <c r="H111" s="104">
        <v>565549.37249766896</v>
      </c>
      <c r="I111" s="104">
        <v>39348.625604885397</v>
      </c>
      <c r="J111" s="104">
        <v>0.19520506599827001</v>
      </c>
      <c r="K111" s="104">
        <v>1.49726716710963E-2</v>
      </c>
      <c r="L111" s="104">
        <v>0</v>
      </c>
      <c r="M111" s="104">
        <v>0.21017773766936601</v>
      </c>
      <c r="N111" s="104">
        <v>0</v>
      </c>
      <c r="O111" s="104">
        <v>0</v>
      </c>
      <c r="P111" s="104">
        <v>0</v>
      </c>
      <c r="Q111" s="104">
        <v>0</v>
      </c>
      <c r="R111" s="104">
        <v>0.21017773766936601</v>
      </c>
      <c r="S111" s="104">
        <v>0.22222610837784701</v>
      </c>
      <c r="T111" s="104">
        <v>1.7045246958480299E-2</v>
      </c>
      <c r="U111" s="104">
        <v>0</v>
      </c>
      <c r="V111" s="104">
        <v>0.23927135533632701</v>
      </c>
      <c r="W111" s="104">
        <v>0</v>
      </c>
      <c r="X111" s="104">
        <v>0</v>
      </c>
      <c r="Y111" s="104">
        <v>0</v>
      </c>
      <c r="Z111" s="104">
        <v>0</v>
      </c>
      <c r="AA111" s="104">
        <v>0.23927135533632701</v>
      </c>
      <c r="AB111" s="104">
        <v>0.64163470804002698</v>
      </c>
      <c r="AC111" s="104">
        <v>0.150812746795287</v>
      </c>
      <c r="AD111" s="104">
        <v>0</v>
      </c>
      <c r="AE111" s="104">
        <v>0.79244745483531398</v>
      </c>
      <c r="AF111" s="104">
        <v>4.1556544890804696</v>
      </c>
      <c r="AG111" s="104">
        <v>0.26894546848713402</v>
      </c>
      <c r="AH111" s="104">
        <v>4.2529858487026999E-2</v>
      </c>
      <c r="AI111" s="104">
        <v>4.46712981605463</v>
      </c>
      <c r="AJ111" s="104">
        <v>1196.42138968176</v>
      </c>
      <c r="AK111" s="104">
        <v>43.452178433574403</v>
      </c>
      <c r="AL111" s="104">
        <v>0</v>
      </c>
      <c r="AM111" s="104">
        <v>1239.87356811533</v>
      </c>
      <c r="AN111" s="104">
        <v>9.0667697307993105E-3</v>
      </c>
      <c r="AO111" s="104">
        <v>6.9544181961904298E-4</v>
      </c>
      <c r="AP111" s="104">
        <v>0</v>
      </c>
      <c r="AQ111" s="104">
        <v>9.7622115504183496E-3</v>
      </c>
      <c r="AR111" s="104">
        <v>2.4276548575945901E-2</v>
      </c>
      <c r="AS111" s="104">
        <v>9.0451705117861403E-5</v>
      </c>
      <c r="AT111" s="104">
        <v>0</v>
      </c>
      <c r="AU111" s="104">
        <v>2.43670002810638E-2</v>
      </c>
      <c r="AV111" s="104">
        <v>2.2442812926853298E-2</v>
      </c>
      <c r="AW111" s="104">
        <v>3.8489424169553497E-2</v>
      </c>
      <c r="AX111" s="104">
        <v>8.5299237377470694E-2</v>
      </c>
      <c r="AY111" s="104">
        <v>2.3226355830708801E-2</v>
      </c>
      <c r="AZ111" s="104">
        <v>8.6538804393446902E-5</v>
      </c>
      <c r="BA111" s="104">
        <v>0</v>
      </c>
      <c r="BB111" s="104">
        <v>2.3312894635102301E-2</v>
      </c>
      <c r="BC111" s="104">
        <v>5.6107032317133298E-3</v>
      </c>
      <c r="BD111" s="104">
        <v>1.6495467501237201E-2</v>
      </c>
      <c r="BE111" s="104">
        <v>4.5419065368052798E-2</v>
      </c>
      <c r="BF111" s="104">
        <v>1.1303196049446899E-2</v>
      </c>
      <c r="BG111" s="104">
        <v>4.10514636269486E-4</v>
      </c>
      <c r="BH111" s="104">
        <v>0</v>
      </c>
      <c r="BI111" s="104">
        <v>1.1713710685716401E-2</v>
      </c>
      <c r="BJ111" s="104">
        <v>0.18806078130914</v>
      </c>
      <c r="BK111" s="104">
        <v>6.8300773425454698E-3</v>
      </c>
      <c r="BL111" s="104">
        <v>0</v>
      </c>
      <c r="BM111" s="104">
        <v>0.19489085865168501</v>
      </c>
      <c r="BN111" s="104">
        <v>110.501289753705</v>
      </c>
    </row>
    <row r="112" spans="1:66">
      <c r="A112" s="104" t="s">
        <v>799</v>
      </c>
      <c r="B112" s="104">
        <v>2019</v>
      </c>
      <c r="C112" s="104" t="s">
        <v>836</v>
      </c>
      <c r="D112" s="104" t="s">
        <v>801</v>
      </c>
      <c r="E112" s="104" t="s">
        <v>801</v>
      </c>
      <c r="F112" s="104" t="s">
        <v>802</v>
      </c>
      <c r="G112" s="104">
        <v>15639.8185126548</v>
      </c>
      <c r="H112" s="104">
        <v>1871849.66295794</v>
      </c>
      <c r="I112" s="104">
        <v>118862.620696176</v>
      </c>
      <c r="J112" s="104">
        <v>0.44972213200678501</v>
      </c>
      <c r="K112" s="104">
        <v>5.6394913973643601E-2</v>
      </c>
      <c r="L112" s="104">
        <v>0</v>
      </c>
      <c r="M112" s="104">
        <v>0.50611704598042795</v>
      </c>
      <c r="N112" s="104">
        <v>0</v>
      </c>
      <c r="O112" s="104">
        <v>0</v>
      </c>
      <c r="P112" s="104">
        <v>0</v>
      </c>
      <c r="Q112" s="104">
        <v>0</v>
      </c>
      <c r="R112" s="104">
        <v>0.50611704598042795</v>
      </c>
      <c r="S112" s="104">
        <v>0.51197441386148301</v>
      </c>
      <c r="T112" s="104">
        <v>6.4201316705465902E-2</v>
      </c>
      <c r="U112" s="104">
        <v>0</v>
      </c>
      <c r="V112" s="104">
        <v>0.57617573056694804</v>
      </c>
      <c r="W112" s="104">
        <v>0</v>
      </c>
      <c r="X112" s="104">
        <v>0</v>
      </c>
      <c r="Y112" s="104">
        <v>0</v>
      </c>
      <c r="Z112" s="104">
        <v>0</v>
      </c>
      <c r="AA112" s="104">
        <v>0.57617573056694804</v>
      </c>
      <c r="AB112" s="104">
        <v>1.45161153823097</v>
      </c>
      <c r="AC112" s="104">
        <v>0.568039697154887</v>
      </c>
      <c r="AD112" s="104">
        <v>0</v>
      </c>
      <c r="AE112" s="104">
        <v>2.01965123538585</v>
      </c>
      <c r="AF112" s="104">
        <v>12.0512850696414</v>
      </c>
      <c r="AG112" s="104">
        <v>1.0129893242908901</v>
      </c>
      <c r="AH112" s="104">
        <v>0.12847235093715501</v>
      </c>
      <c r="AI112" s="104">
        <v>13.1927467448694</v>
      </c>
      <c r="AJ112" s="104">
        <v>3593.6489295672</v>
      </c>
      <c r="AK112" s="104">
        <v>163.663634557573</v>
      </c>
      <c r="AL112" s="104">
        <v>0</v>
      </c>
      <c r="AM112" s="104">
        <v>3757.3125641247698</v>
      </c>
      <c r="AN112" s="104">
        <v>2.0888428242870401E-2</v>
      </c>
      <c r="AO112" s="104">
        <v>2.6193976901797899E-3</v>
      </c>
      <c r="AP112" s="104">
        <v>0</v>
      </c>
      <c r="AQ112" s="104">
        <v>2.3507825933050199E-2</v>
      </c>
      <c r="AR112" s="104">
        <v>8.3496796495331899E-2</v>
      </c>
      <c r="AS112" s="104">
        <v>3.4068843830579201E-4</v>
      </c>
      <c r="AT112" s="104">
        <v>0</v>
      </c>
      <c r="AU112" s="104">
        <v>8.3837484933637699E-2</v>
      </c>
      <c r="AV112" s="104">
        <v>7.4280998009827501E-2</v>
      </c>
      <c r="AW112" s="104">
        <v>0.12739191158685401</v>
      </c>
      <c r="AX112" s="104">
        <v>0.28551039453031901</v>
      </c>
      <c r="AY112" s="104">
        <v>7.9884762039296495E-2</v>
      </c>
      <c r="AZ112" s="104">
        <v>3.2595040727244302E-4</v>
      </c>
      <c r="BA112" s="104">
        <v>0</v>
      </c>
      <c r="BB112" s="104">
        <v>8.0210712446568896E-2</v>
      </c>
      <c r="BC112" s="104">
        <v>1.8570249502456799E-2</v>
      </c>
      <c r="BD112" s="104">
        <v>5.4596533537223199E-2</v>
      </c>
      <c r="BE112" s="104">
        <v>0.15337749548624899</v>
      </c>
      <c r="BF112" s="104">
        <v>3.3951013191587699E-2</v>
      </c>
      <c r="BG112" s="104">
        <v>1.5462128674089901E-3</v>
      </c>
      <c r="BH112" s="104">
        <v>0</v>
      </c>
      <c r="BI112" s="104">
        <v>3.5497226058996703E-2</v>
      </c>
      <c r="BJ112" s="104">
        <v>0.56487156722007903</v>
      </c>
      <c r="BK112" s="104">
        <v>2.57256442021466E-2</v>
      </c>
      <c r="BL112" s="104">
        <v>0</v>
      </c>
      <c r="BM112" s="104">
        <v>0.59059721142222599</v>
      </c>
      <c r="BN112" s="104">
        <v>334.86308202754498</v>
      </c>
    </row>
    <row r="113" spans="1:66">
      <c r="A113" s="104" t="s">
        <v>799</v>
      </c>
      <c r="B113" s="104">
        <v>2019</v>
      </c>
      <c r="C113" s="104" t="s">
        <v>837</v>
      </c>
      <c r="D113" s="104" t="s">
        <v>801</v>
      </c>
      <c r="E113" s="104" t="s">
        <v>801</v>
      </c>
      <c r="F113" s="104" t="s">
        <v>802</v>
      </c>
      <c r="G113" s="104">
        <v>25260.128316456099</v>
      </c>
      <c r="H113" s="104">
        <v>511644.41733488103</v>
      </c>
      <c r="I113" s="104">
        <v>76622.389149961105</v>
      </c>
      <c r="J113" s="104">
        <v>7.1609952508203095E-2</v>
      </c>
      <c r="K113" s="104">
        <v>3.18396692655726E-2</v>
      </c>
      <c r="L113" s="104">
        <v>0</v>
      </c>
      <c r="M113" s="104">
        <v>0.10344962177377499</v>
      </c>
      <c r="N113" s="104">
        <v>0</v>
      </c>
      <c r="O113" s="104">
        <v>0</v>
      </c>
      <c r="P113" s="104">
        <v>0</v>
      </c>
      <c r="Q113" s="104">
        <v>0</v>
      </c>
      <c r="R113" s="104">
        <v>0.10344962177377499</v>
      </c>
      <c r="S113" s="104">
        <v>8.1522479888721106E-2</v>
      </c>
      <c r="T113" s="104">
        <v>3.6247039782198398E-2</v>
      </c>
      <c r="U113" s="104">
        <v>0</v>
      </c>
      <c r="V113" s="104">
        <v>0.117769519670919</v>
      </c>
      <c r="W113" s="104">
        <v>0</v>
      </c>
      <c r="X113" s="104">
        <v>0</v>
      </c>
      <c r="Y113" s="104">
        <v>0</v>
      </c>
      <c r="Z113" s="104">
        <v>0</v>
      </c>
      <c r="AA113" s="104">
        <v>0.117769519670919</v>
      </c>
      <c r="AB113" s="104">
        <v>0.25287595369373</v>
      </c>
      <c r="AC113" s="104">
        <v>0.25059650990621701</v>
      </c>
      <c r="AD113" s="104">
        <v>0</v>
      </c>
      <c r="AE113" s="104">
        <v>0.50347246359994802</v>
      </c>
      <c r="AF113" s="104">
        <v>6.2647982991451698</v>
      </c>
      <c r="AG113" s="104">
        <v>1.0301444922930001</v>
      </c>
      <c r="AH113" s="104">
        <v>0.16065506654303599</v>
      </c>
      <c r="AI113" s="104">
        <v>7.4555978579812097</v>
      </c>
      <c r="AJ113" s="104">
        <v>1003.96882397348</v>
      </c>
      <c r="AK113" s="104">
        <v>93.855152786894806</v>
      </c>
      <c r="AL113" s="104">
        <v>0</v>
      </c>
      <c r="AM113" s="104">
        <v>1097.82397676037</v>
      </c>
      <c r="AN113" s="104">
        <v>3.3260968228719301E-3</v>
      </c>
      <c r="AO113" s="104">
        <v>1.4788701720390401E-3</v>
      </c>
      <c r="AP113" s="104">
        <v>0</v>
      </c>
      <c r="AQ113" s="104">
        <v>4.8049669949109799E-3</v>
      </c>
      <c r="AR113" s="104">
        <v>3.5685129543779302E-2</v>
      </c>
      <c r="AS113" s="104">
        <v>2.8278808479821698E-3</v>
      </c>
      <c r="AT113" s="104">
        <v>0</v>
      </c>
      <c r="AU113" s="104">
        <v>3.8513010391761499E-2</v>
      </c>
      <c r="AV113" s="104">
        <v>2.0303691422384001E-2</v>
      </c>
      <c r="AW113" s="104">
        <v>3.4820830789388697E-2</v>
      </c>
      <c r="AX113" s="104">
        <v>9.3637532603534301E-2</v>
      </c>
      <c r="AY113" s="104">
        <v>3.4141406635949903E-2</v>
      </c>
      <c r="AZ113" s="104">
        <v>2.7055479742767001E-3</v>
      </c>
      <c r="BA113" s="104">
        <v>0</v>
      </c>
      <c r="BB113" s="104">
        <v>3.68469546102266E-2</v>
      </c>
      <c r="BC113" s="104">
        <v>5.0759228555960203E-3</v>
      </c>
      <c r="BD113" s="104">
        <v>1.49232131954523E-2</v>
      </c>
      <c r="BE113" s="104">
        <v>5.6846090661274898E-2</v>
      </c>
      <c r="BF113" s="104">
        <v>9.4849996353905102E-3</v>
      </c>
      <c r="BG113" s="104">
        <v>8.8669694586724897E-4</v>
      </c>
      <c r="BH113" s="104">
        <v>0</v>
      </c>
      <c r="BI113" s="104">
        <v>1.03716965812577E-2</v>
      </c>
      <c r="BJ113" s="104">
        <v>0.15780991803957301</v>
      </c>
      <c r="BK113" s="104">
        <v>1.47527230081426E-2</v>
      </c>
      <c r="BL113" s="104">
        <v>0</v>
      </c>
      <c r="BM113" s="104">
        <v>0.17256264104771499</v>
      </c>
      <c r="BN113" s="104">
        <v>97.841399699295096</v>
      </c>
    </row>
    <row r="114" spans="1:66">
      <c r="A114" s="104" t="s">
        <v>799</v>
      </c>
      <c r="B114" s="104">
        <v>2019</v>
      </c>
      <c r="C114" s="104" t="s">
        <v>838</v>
      </c>
      <c r="D114" s="104" t="s">
        <v>801</v>
      </c>
      <c r="E114" s="104" t="s">
        <v>801</v>
      </c>
      <c r="F114" s="104" t="s">
        <v>802</v>
      </c>
      <c r="G114" s="104">
        <v>30854.462680157802</v>
      </c>
      <c r="H114" s="104">
        <v>2121842.5329157799</v>
      </c>
      <c r="I114" s="104">
        <v>356056.22152057098</v>
      </c>
      <c r="J114" s="104">
        <v>0.83428630447337304</v>
      </c>
      <c r="K114" s="104">
        <v>7.7359599540505697E-2</v>
      </c>
      <c r="L114" s="104">
        <v>0</v>
      </c>
      <c r="M114" s="104">
        <v>0.91164590401387902</v>
      </c>
      <c r="N114" s="104">
        <v>0</v>
      </c>
      <c r="O114" s="104">
        <v>0</v>
      </c>
      <c r="P114" s="104">
        <v>0</v>
      </c>
      <c r="Q114" s="104">
        <v>0</v>
      </c>
      <c r="R114" s="104">
        <v>0.91164590401387902</v>
      </c>
      <c r="S114" s="104">
        <v>0.94977145069430102</v>
      </c>
      <c r="T114" s="104">
        <v>8.8068015364456007E-2</v>
      </c>
      <c r="U114" s="104">
        <v>0</v>
      </c>
      <c r="V114" s="104">
        <v>1.03783946605875</v>
      </c>
      <c r="W114" s="104">
        <v>0</v>
      </c>
      <c r="X114" s="104">
        <v>0</v>
      </c>
      <c r="Y114" s="104">
        <v>0</v>
      </c>
      <c r="Z114" s="104">
        <v>0</v>
      </c>
      <c r="AA114" s="104">
        <v>1.03783946605875</v>
      </c>
      <c r="AB114" s="104">
        <v>2.7983064042182599</v>
      </c>
      <c r="AC114" s="104">
        <v>0.693647368314804</v>
      </c>
      <c r="AD114" s="104">
        <v>0</v>
      </c>
      <c r="AE114" s="104">
        <v>3.49195377253307</v>
      </c>
      <c r="AF114" s="104">
        <v>16.411883439230799</v>
      </c>
      <c r="AG114" s="104">
        <v>1.06581816668911</v>
      </c>
      <c r="AH114" s="104">
        <v>0.657333167529634</v>
      </c>
      <c r="AI114" s="104">
        <v>18.135034773449501</v>
      </c>
      <c r="AJ114" s="104">
        <v>3746.07241888099</v>
      </c>
      <c r="AK114" s="104">
        <v>141.02517172405899</v>
      </c>
      <c r="AL114" s="104">
        <v>0</v>
      </c>
      <c r="AM114" s="104">
        <v>3887.0975906050498</v>
      </c>
      <c r="AN114" s="104">
        <v>3.8750438025448697E-2</v>
      </c>
      <c r="AO114" s="104">
        <v>3.5931530358276099E-3</v>
      </c>
      <c r="AP114" s="104">
        <v>0</v>
      </c>
      <c r="AQ114" s="104">
        <v>4.2343591061276303E-2</v>
      </c>
      <c r="AR114" s="104">
        <v>0.39377106283468499</v>
      </c>
      <c r="AS114" s="104">
        <v>5.4188611550255996E-3</v>
      </c>
      <c r="AT114" s="104">
        <v>0</v>
      </c>
      <c r="AU114" s="104">
        <v>0.39918992398970998</v>
      </c>
      <c r="AV114" s="104">
        <v>8.4201516865206993E-2</v>
      </c>
      <c r="AW114" s="104">
        <v>0.14440560142382899</v>
      </c>
      <c r="AX114" s="104">
        <v>0.627797042278747</v>
      </c>
      <c r="AY114" s="104">
        <v>0.37673670096155398</v>
      </c>
      <c r="AZ114" s="104">
        <v>5.1844436201502397E-3</v>
      </c>
      <c r="BA114" s="104">
        <v>0</v>
      </c>
      <c r="BB114" s="104">
        <v>0.38192114458170501</v>
      </c>
      <c r="BC114" s="104">
        <v>2.10503792163017E-2</v>
      </c>
      <c r="BD114" s="104">
        <v>6.1888114895927097E-2</v>
      </c>
      <c r="BE114" s="104">
        <v>0.46485963869393299</v>
      </c>
      <c r="BF114" s="104">
        <v>3.5391034740109899E-2</v>
      </c>
      <c r="BG114" s="104">
        <v>1.33233589573984E-3</v>
      </c>
      <c r="BH114" s="104">
        <v>0</v>
      </c>
      <c r="BI114" s="104">
        <v>3.6723370635849698E-2</v>
      </c>
      <c r="BJ114" s="104">
        <v>0.58883041711814299</v>
      </c>
      <c r="BK114" s="104">
        <v>2.2167193103875101E-2</v>
      </c>
      <c r="BL114" s="104">
        <v>0</v>
      </c>
      <c r="BM114" s="104">
        <v>0.61099761022201804</v>
      </c>
      <c r="BN114" s="104">
        <v>346.42991689328801</v>
      </c>
    </row>
    <row r="115" spans="1:66">
      <c r="A115" s="104" t="s">
        <v>799</v>
      </c>
      <c r="B115" s="104">
        <v>2019</v>
      </c>
      <c r="C115" s="104" t="s">
        <v>839</v>
      </c>
      <c r="D115" s="104" t="s">
        <v>801</v>
      </c>
      <c r="E115" s="104" t="s">
        <v>801</v>
      </c>
      <c r="F115" s="104" t="s">
        <v>802</v>
      </c>
      <c r="G115" s="104">
        <v>18111.232903856398</v>
      </c>
      <c r="H115" s="104">
        <v>1259406.9551146701</v>
      </c>
      <c r="I115" s="104">
        <v>81880.179795218704</v>
      </c>
      <c r="J115" s="104">
        <v>0.76234734825542605</v>
      </c>
      <c r="K115" s="104">
        <v>3.8401213146737202E-2</v>
      </c>
      <c r="L115" s="104">
        <v>0</v>
      </c>
      <c r="M115" s="104">
        <v>0.80074856140216299</v>
      </c>
      <c r="N115" s="104">
        <v>0</v>
      </c>
      <c r="O115" s="104">
        <v>0</v>
      </c>
      <c r="P115" s="104">
        <v>0</v>
      </c>
      <c r="Q115" s="104">
        <v>0</v>
      </c>
      <c r="R115" s="104">
        <v>0.80074856140216299</v>
      </c>
      <c r="S115" s="104">
        <v>0.86787442512622204</v>
      </c>
      <c r="T115" s="104">
        <v>4.3716858017728302E-2</v>
      </c>
      <c r="U115" s="104">
        <v>0</v>
      </c>
      <c r="V115" s="104">
        <v>0.91159128314394999</v>
      </c>
      <c r="W115" s="104">
        <v>0</v>
      </c>
      <c r="X115" s="104">
        <v>0</v>
      </c>
      <c r="Y115" s="104">
        <v>0</v>
      </c>
      <c r="Z115" s="104">
        <v>0</v>
      </c>
      <c r="AA115" s="104">
        <v>0.91159128314394999</v>
      </c>
      <c r="AB115" s="104">
        <v>2.0123368684731799</v>
      </c>
      <c r="AC115" s="104">
        <v>0.32148573914718698</v>
      </c>
      <c r="AD115" s="104">
        <v>0</v>
      </c>
      <c r="AE115" s="104">
        <v>2.3338226076203701</v>
      </c>
      <c r="AF115" s="104">
        <v>11.0336016005439</v>
      </c>
      <c r="AG115" s="104">
        <v>0.51842246107877199</v>
      </c>
      <c r="AH115" s="104">
        <v>0.19205380166671199</v>
      </c>
      <c r="AI115" s="104">
        <v>11.7440778632894</v>
      </c>
      <c r="AJ115" s="104">
        <v>2413.2252690117998</v>
      </c>
      <c r="AK115" s="104">
        <v>64.373059999697105</v>
      </c>
      <c r="AL115" s="104">
        <v>0</v>
      </c>
      <c r="AM115" s="104">
        <v>2477.5983290115</v>
      </c>
      <c r="AN115" s="104">
        <v>3.5409059832385001E-2</v>
      </c>
      <c r="AO115" s="104">
        <v>1.7836368907961401E-3</v>
      </c>
      <c r="AP115" s="104">
        <v>0</v>
      </c>
      <c r="AQ115" s="104">
        <v>3.7192696723181103E-2</v>
      </c>
      <c r="AR115" s="104">
        <v>0.26998425550982602</v>
      </c>
      <c r="AS115" s="104">
        <v>3.1062560920563599E-3</v>
      </c>
      <c r="AT115" s="104">
        <v>0</v>
      </c>
      <c r="AU115" s="104">
        <v>0.27309051160188302</v>
      </c>
      <c r="AV115" s="104">
        <v>4.9977307140471001E-2</v>
      </c>
      <c r="AW115" s="104">
        <v>8.5711081745907802E-2</v>
      </c>
      <c r="AX115" s="104">
        <v>0.40877890048826199</v>
      </c>
      <c r="AY115" s="104">
        <v>0.25830485612660498</v>
      </c>
      <c r="AZ115" s="104">
        <v>2.9718808285166998E-3</v>
      </c>
      <c r="BA115" s="104">
        <v>0</v>
      </c>
      <c r="BB115" s="104">
        <v>0.26127673695512099</v>
      </c>
      <c r="BC115" s="104">
        <v>1.24943267851177E-2</v>
      </c>
      <c r="BD115" s="104">
        <v>3.6733320748246201E-2</v>
      </c>
      <c r="BE115" s="104">
        <v>0.310504384488485</v>
      </c>
      <c r="BF115" s="104">
        <v>2.27989557545232E-2</v>
      </c>
      <c r="BG115" s="104">
        <v>6.0816475177941098E-4</v>
      </c>
      <c r="BH115" s="104">
        <v>0</v>
      </c>
      <c r="BI115" s="104">
        <v>2.3407120506302701E-2</v>
      </c>
      <c r="BJ115" s="104">
        <v>0.379325406148109</v>
      </c>
      <c r="BK115" s="104">
        <v>1.0118548584310501E-2</v>
      </c>
      <c r="BL115" s="104">
        <v>0</v>
      </c>
      <c r="BM115" s="104">
        <v>0.38944395473241999</v>
      </c>
      <c r="BN115" s="104">
        <v>220.81107129620599</v>
      </c>
    </row>
    <row r="116" spans="1:66">
      <c r="A116" s="104" t="s">
        <v>799</v>
      </c>
      <c r="B116" s="104">
        <v>2019</v>
      </c>
      <c r="C116" s="104" t="s">
        <v>840</v>
      </c>
      <c r="D116" s="104" t="s">
        <v>801</v>
      </c>
      <c r="E116" s="104" t="s">
        <v>801</v>
      </c>
      <c r="F116" s="104" t="s">
        <v>802</v>
      </c>
      <c r="G116" s="104">
        <v>8568.4573722999503</v>
      </c>
      <c r="H116" s="104">
        <v>349848.49002472201</v>
      </c>
      <c r="I116" s="104">
        <v>33416.983751969798</v>
      </c>
      <c r="J116" s="104">
        <v>7.8958838454714197E-3</v>
      </c>
      <c r="K116" s="104">
        <v>1.1369494652352799E-2</v>
      </c>
      <c r="L116" s="104">
        <v>0</v>
      </c>
      <c r="M116" s="104">
        <v>1.9265378497824299E-2</v>
      </c>
      <c r="N116" s="104">
        <v>0</v>
      </c>
      <c r="O116" s="104">
        <v>0</v>
      </c>
      <c r="P116" s="104">
        <v>0</v>
      </c>
      <c r="Q116" s="104">
        <v>0</v>
      </c>
      <c r="R116" s="104">
        <v>1.9265378497824299E-2</v>
      </c>
      <c r="S116" s="104">
        <v>8.9888627132155303E-3</v>
      </c>
      <c r="T116" s="104">
        <v>1.2943304201118999E-2</v>
      </c>
      <c r="U116" s="104">
        <v>0</v>
      </c>
      <c r="V116" s="104">
        <v>2.19321669143345E-2</v>
      </c>
      <c r="W116" s="104">
        <v>0</v>
      </c>
      <c r="X116" s="104">
        <v>0</v>
      </c>
      <c r="Y116" s="104">
        <v>0</v>
      </c>
      <c r="Z116" s="104">
        <v>0</v>
      </c>
      <c r="AA116" s="104">
        <v>2.19321669143345E-2</v>
      </c>
      <c r="AB116" s="104">
        <v>2.4117182249112201E-2</v>
      </c>
      <c r="AC116" s="104">
        <v>7.1693341457238394E-2</v>
      </c>
      <c r="AD116" s="104">
        <v>0</v>
      </c>
      <c r="AE116" s="104">
        <v>9.5810523706350695E-2</v>
      </c>
      <c r="AF116" s="104">
        <v>5.3249173335089397</v>
      </c>
      <c r="AG116" s="104">
        <v>0.54721246524987799</v>
      </c>
      <c r="AH116" s="104">
        <v>3.30459053615417E-2</v>
      </c>
      <c r="AI116" s="104">
        <v>5.9051757041203601</v>
      </c>
      <c r="AJ116" s="104">
        <v>1729.44705603293</v>
      </c>
      <c r="AK116" s="104">
        <v>41.667389198276503</v>
      </c>
      <c r="AL116" s="104">
        <v>0</v>
      </c>
      <c r="AM116" s="104">
        <v>1771.1144452312101</v>
      </c>
      <c r="AN116" s="104">
        <v>3.6674335413335003E-4</v>
      </c>
      <c r="AO116" s="104">
        <v>5.2808357939517403E-4</v>
      </c>
      <c r="AP116" s="104">
        <v>0</v>
      </c>
      <c r="AQ116" s="104">
        <v>8.9482693352852395E-4</v>
      </c>
      <c r="AR116" s="104">
        <v>6.0338250698025696E-3</v>
      </c>
      <c r="AS116" s="104">
        <v>1.12023541922184E-3</v>
      </c>
      <c r="AT116" s="104">
        <v>0</v>
      </c>
      <c r="AU116" s="104">
        <v>7.1540604890244202E-3</v>
      </c>
      <c r="AV116" s="104">
        <v>1.38831101159064E-2</v>
      </c>
      <c r="AW116" s="104">
        <v>2.3809533848779599E-2</v>
      </c>
      <c r="AX116" s="104">
        <v>4.4846704453710501E-2</v>
      </c>
      <c r="AY116" s="104">
        <v>5.7728044681914E-3</v>
      </c>
      <c r="AZ116" s="104">
        <v>1.0717745308651599E-3</v>
      </c>
      <c r="BA116" s="104">
        <v>0</v>
      </c>
      <c r="BB116" s="104">
        <v>6.8445789990565602E-3</v>
      </c>
      <c r="BC116" s="104">
        <v>3.4707775289766199E-3</v>
      </c>
      <c r="BD116" s="104">
        <v>1.02040859351912E-2</v>
      </c>
      <c r="BE116" s="104">
        <v>2.0519442463224399E-2</v>
      </c>
      <c r="BF116" s="104">
        <v>1.63389582467083E-2</v>
      </c>
      <c r="BG116" s="104">
        <v>3.9365283255425701E-4</v>
      </c>
      <c r="BH116" s="104">
        <v>0</v>
      </c>
      <c r="BI116" s="104">
        <v>1.6732611079262601E-2</v>
      </c>
      <c r="BJ116" s="104">
        <v>0.27184499324009698</v>
      </c>
      <c r="BK116" s="104">
        <v>6.5495333294101404E-3</v>
      </c>
      <c r="BL116" s="104">
        <v>0</v>
      </c>
      <c r="BM116" s="104">
        <v>0.27839452656950697</v>
      </c>
      <c r="BN116" s="104">
        <v>157.847086616224</v>
      </c>
    </row>
    <row r="117" spans="1:66">
      <c r="A117" s="104" t="s">
        <v>799</v>
      </c>
      <c r="B117" s="104">
        <v>2019</v>
      </c>
      <c r="C117" s="104" t="s">
        <v>840</v>
      </c>
      <c r="D117" s="104" t="s">
        <v>801</v>
      </c>
      <c r="E117" s="104" t="s">
        <v>801</v>
      </c>
      <c r="F117" s="104" t="s">
        <v>841</v>
      </c>
      <c r="G117" s="104">
        <v>6823.8776502218798</v>
      </c>
      <c r="H117" s="104">
        <v>277769.57336807402</v>
      </c>
      <c r="I117" s="104">
        <v>26613.122835865299</v>
      </c>
      <c r="J117" s="104">
        <v>0.12444883424627499</v>
      </c>
      <c r="K117" s="104">
        <v>6.4626452621454299E-4</v>
      </c>
      <c r="L117" s="104">
        <v>0</v>
      </c>
      <c r="M117" s="104">
        <v>0.12509509877249</v>
      </c>
      <c r="N117" s="104">
        <v>0</v>
      </c>
      <c r="O117" s="104">
        <v>0</v>
      </c>
      <c r="P117" s="104">
        <v>0</v>
      </c>
      <c r="Q117" s="104">
        <v>0</v>
      </c>
      <c r="R117" s="104">
        <v>0.12509509877249</v>
      </c>
      <c r="S117" s="104">
        <v>1.6812349028829201</v>
      </c>
      <c r="T117" s="104">
        <v>1.0992846954088401E-2</v>
      </c>
      <c r="U117" s="104">
        <v>0</v>
      </c>
      <c r="V117" s="104">
        <v>1.69222774983701</v>
      </c>
      <c r="W117" s="104">
        <v>0</v>
      </c>
      <c r="X117" s="104">
        <v>0</v>
      </c>
      <c r="Y117" s="104">
        <v>0</v>
      </c>
      <c r="Z117" s="104">
        <v>0</v>
      </c>
      <c r="AA117" s="104">
        <v>1.69222774983701</v>
      </c>
      <c r="AB117" s="104">
        <v>3.60889990772483</v>
      </c>
      <c r="AC117" s="104">
        <v>0.150489507036348</v>
      </c>
      <c r="AD117" s="104">
        <v>0</v>
      </c>
      <c r="AE117" s="104">
        <v>3.7593894147611802</v>
      </c>
      <c r="AF117" s="104">
        <v>1.2336554312427701</v>
      </c>
      <c r="AG117" s="104">
        <v>0.193318009980952</v>
      </c>
      <c r="AH117" s="104">
        <v>0</v>
      </c>
      <c r="AI117" s="104">
        <v>1.4269734412237201</v>
      </c>
      <c r="AJ117" s="104">
        <v>1049.89305782561</v>
      </c>
      <c r="AK117" s="104">
        <v>31.831997682902699</v>
      </c>
      <c r="AL117" s="104">
        <v>0</v>
      </c>
      <c r="AM117" s="104">
        <v>1081.72505550851</v>
      </c>
      <c r="AN117" s="104">
        <v>1.5328584521420401</v>
      </c>
      <c r="AO117" s="104">
        <v>1.0212654098928299E-2</v>
      </c>
      <c r="AP117" s="104">
        <v>0</v>
      </c>
      <c r="AQ117" s="104">
        <v>1.5430711062409701</v>
      </c>
      <c r="AR117" s="104">
        <v>2.5117586059619701E-3</v>
      </c>
      <c r="AS117" s="104">
        <v>4.8773285454932198E-4</v>
      </c>
      <c r="AT117" s="104">
        <v>0</v>
      </c>
      <c r="AU117" s="104">
        <v>2.9994914605113001E-3</v>
      </c>
      <c r="AV117" s="104">
        <v>1.1022787531953701E-2</v>
      </c>
      <c r="AW117" s="104">
        <v>1.89040806173006E-2</v>
      </c>
      <c r="AX117" s="104">
        <v>3.2926359609765601E-2</v>
      </c>
      <c r="AY117" s="104">
        <v>2.4031010405129098E-3</v>
      </c>
      <c r="AZ117" s="104">
        <v>4.6663374715936101E-4</v>
      </c>
      <c r="BA117" s="104">
        <v>0</v>
      </c>
      <c r="BB117" s="104">
        <v>2.8697347876722799E-3</v>
      </c>
      <c r="BC117" s="104">
        <v>2.75569688298843E-3</v>
      </c>
      <c r="BD117" s="104">
        <v>8.1017488359859894E-3</v>
      </c>
      <c r="BE117" s="104">
        <v>1.3727180506646701E-2</v>
      </c>
      <c r="BF117" s="104">
        <v>0</v>
      </c>
      <c r="BG117" s="104">
        <v>0</v>
      </c>
      <c r="BH117" s="104">
        <v>0</v>
      </c>
      <c r="BI117" s="104">
        <v>0</v>
      </c>
      <c r="BJ117" s="104">
        <v>0.214027567973847</v>
      </c>
      <c r="BK117" s="104">
        <v>6.4891609645755096E-3</v>
      </c>
      <c r="BL117" s="104">
        <v>0</v>
      </c>
      <c r="BM117" s="104">
        <v>0.220516728938422</v>
      </c>
      <c r="BN117" s="104">
        <v>125.03091796375099</v>
      </c>
    </row>
    <row r="118" spans="1:66">
      <c r="A118" s="104" t="s">
        <v>799</v>
      </c>
      <c r="B118" s="104">
        <v>2019</v>
      </c>
      <c r="C118" s="104" t="s">
        <v>842</v>
      </c>
      <c r="D118" s="104" t="s">
        <v>801</v>
      </c>
      <c r="E118" s="104" t="s">
        <v>801</v>
      </c>
      <c r="F118" s="104" t="s">
        <v>802</v>
      </c>
      <c r="G118" s="104">
        <v>66662.979299393497</v>
      </c>
      <c r="H118" s="104">
        <v>9296960.3726353701</v>
      </c>
      <c r="I118" s="104">
        <v>846619.83710229804</v>
      </c>
      <c r="J118" s="104">
        <v>2.17297622724936</v>
      </c>
      <c r="K118" s="104">
        <v>0.13578841057563201</v>
      </c>
      <c r="L118" s="104">
        <v>0</v>
      </c>
      <c r="M118" s="104">
        <v>2.308764637825</v>
      </c>
      <c r="N118" s="104">
        <v>0</v>
      </c>
      <c r="O118" s="104">
        <v>0</v>
      </c>
      <c r="P118" s="104">
        <v>0</v>
      </c>
      <c r="Q118" s="104">
        <v>0</v>
      </c>
      <c r="R118" s="104">
        <v>2.308764637825</v>
      </c>
      <c r="S118" s="104">
        <v>2.4737680249726801</v>
      </c>
      <c r="T118" s="104">
        <v>0.15458476905155499</v>
      </c>
      <c r="U118" s="104">
        <v>0</v>
      </c>
      <c r="V118" s="104">
        <v>2.6283527940242402</v>
      </c>
      <c r="W118" s="104">
        <v>0</v>
      </c>
      <c r="X118" s="104">
        <v>0</v>
      </c>
      <c r="Y118" s="104">
        <v>0</v>
      </c>
      <c r="Z118" s="104">
        <v>0</v>
      </c>
      <c r="AA118" s="104">
        <v>2.6283527940242402</v>
      </c>
      <c r="AB118" s="104">
        <v>7.9280892650280599</v>
      </c>
      <c r="AC118" s="104">
        <v>1.44614414510735</v>
      </c>
      <c r="AD118" s="104">
        <v>0</v>
      </c>
      <c r="AE118" s="104">
        <v>9.3742334101354103</v>
      </c>
      <c r="AF118" s="104">
        <v>56.009496625859697</v>
      </c>
      <c r="AG118" s="104">
        <v>2.08056349856491</v>
      </c>
      <c r="AH118" s="104">
        <v>1.0088520475554901</v>
      </c>
      <c r="AI118" s="104">
        <v>59.098912171980103</v>
      </c>
      <c r="AJ118" s="104">
        <v>14879.512092307999</v>
      </c>
      <c r="AK118" s="104">
        <v>319.04223915214698</v>
      </c>
      <c r="AL118" s="104">
        <v>0</v>
      </c>
      <c r="AM118" s="104">
        <v>15198.5543314601</v>
      </c>
      <c r="AN118" s="104">
        <v>0.10092911770612301</v>
      </c>
      <c r="AO118" s="104">
        <v>6.3070199766813604E-3</v>
      </c>
      <c r="AP118" s="104">
        <v>0</v>
      </c>
      <c r="AQ118" s="104">
        <v>0.107236137682805</v>
      </c>
      <c r="AR118" s="104">
        <v>1.1687267843172799</v>
      </c>
      <c r="AS118" s="104">
        <v>4.90584975437187E-3</v>
      </c>
      <c r="AT118" s="104">
        <v>0</v>
      </c>
      <c r="AU118" s="104">
        <v>1.1736326340716501</v>
      </c>
      <c r="AV118" s="104">
        <v>0.36893320473498398</v>
      </c>
      <c r="AW118" s="104">
        <v>0.63272044612049705</v>
      </c>
      <c r="AX118" s="104">
        <v>2.1752862849271399</v>
      </c>
      <c r="AY118" s="104">
        <v>1.11816818097156</v>
      </c>
      <c r="AZ118" s="104">
        <v>4.6936248656012603E-3</v>
      </c>
      <c r="BA118" s="104">
        <v>0</v>
      </c>
      <c r="BB118" s="104">
        <v>1.12286180583717</v>
      </c>
      <c r="BC118" s="104">
        <v>9.2233301183745994E-2</v>
      </c>
      <c r="BD118" s="104">
        <v>0.27116590548021302</v>
      </c>
      <c r="BE118" s="104">
        <v>1.48626101250113</v>
      </c>
      <c r="BF118" s="104">
        <v>0.140574252307717</v>
      </c>
      <c r="BG118" s="104">
        <v>3.0141528798231102E-3</v>
      </c>
      <c r="BH118" s="104">
        <v>0</v>
      </c>
      <c r="BI118" s="104">
        <v>0.14358840518754001</v>
      </c>
      <c r="BJ118" s="104">
        <v>2.3388520915047799</v>
      </c>
      <c r="BK118" s="104">
        <v>5.0148997069945002E-2</v>
      </c>
      <c r="BL118" s="104">
        <v>0</v>
      </c>
      <c r="BM118" s="104">
        <v>2.3890010885747199</v>
      </c>
      <c r="BN118" s="104">
        <v>1354.54122033666</v>
      </c>
    </row>
    <row r="119" spans="1:66">
      <c r="A119" s="104" t="s">
        <v>799</v>
      </c>
      <c r="B119" s="104">
        <v>2019</v>
      </c>
      <c r="C119" s="104" t="s">
        <v>843</v>
      </c>
      <c r="D119" s="104" t="s">
        <v>801</v>
      </c>
      <c r="E119" s="104" t="s">
        <v>801</v>
      </c>
      <c r="F119" s="104" t="s">
        <v>802</v>
      </c>
      <c r="G119" s="104">
        <v>14822.1010330972</v>
      </c>
      <c r="H119" s="104">
        <v>1038899.85875087</v>
      </c>
      <c r="I119" s="104">
        <v>67010.142488669604</v>
      </c>
      <c r="J119" s="104">
        <v>0.61937373782150096</v>
      </c>
      <c r="K119" s="104">
        <v>2.8470928261952098E-2</v>
      </c>
      <c r="L119" s="104">
        <v>0</v>
      </c>
      <c r="M119" s="104">
        <v>0.64784466608345304</v>
      </c>
      <c r="N119" s="104">
        <v>0</v>
      </c>
      <c r="O119" s="104">
        <v>0</v>
      </c>
      <c r="P119" s="104">
        <v>0</v>
      </c>
      <c r="Q119" s="104">
        <v>0</v>
      </c>
      <c r="R119" s="104">
        <v>0.64784466608345304</v>
      </c>
      <c r="S119" s="104">
        <v>0.70510985298267403</v>
      </c>
      <c r="T119" s="104">
        <v>3.24119845824829E-2</v>
      </c>
      <c r="U119" s="104">
        <v>0</v>
      </c>
      <c r="V119" s="104">
        <v>0.73752183756515699</v>
      </c>
      <c r="W119" s="104">
        <v>0</v>
      </c>
      <c r="X119" s="104">
        <v>0</v>
      </c>
      <c r="Y119" s="104">
        <v>0</v>
      </c>
      <c r="Z119" s="104">
        <v>0</v>
      </c>
      <c r="AA119" s="104">
        <v>0.73752183756515699</v>
      </c>
      <c r="AB119" s="104">
        <v>1.67063677455878</v>
      </c>
      <c r="AC119" s="104">
        <v>0.276278443158117</v>
      </c>
      <c r="AD119" s="104">
        <v>0</v>
      </c>
      <c r="AE119" s="104">
        <v>1.9469152177169</v>
      </c>
      <c r="AF119" s="104">
        <v>8.5971732170684891</v>
      </c>
      <c r="AG119" s="104">
        <v>0.41975297665772299</v>
      </c>
      <c r="AH119" s="104">
        <v>0.18507025982698599</v>
      </c>
      <c r="AI119" s="104">
        <v>9.2019964535531908</v>
      </c>
      <c r="AJ119" s="104">
        <v>1996.7164659903401</v>
      </c>
      <c r="AK119" s="104">
        <v>60.500656032384803</v>
      </c>
      <c r="AL119" s="104">
        <v>0</v>
      </c>
      <c r="AM119" s="104">
        <v>2057.2171220227201</v>
      </c>
      <c r="AN119" s="104">
        <v>2.8768305932089799E-2</v>
      </c>
      <c r="AO119" s="104">
        <v>1.3224008775239099E-3</v>
      </c>
      <c r="AP119" s="104">
        <v>0</v>
      </c>
      <c r="AQ119" s="104">
        <v>3.0090706809613701E-2</v>
      </c>
      <c r="AR119" s="104">
        <v>0.18354129565345001</v>
      </c>
      <c r="AS119" s="104">
        <v>1.43847310061092E-3</v>
      </c>
      <c r="AT119" s="104">
        <v>0</v>
      </c>
      <c r="AU119" s="104">
        <v>0.184979768754061</v>
      </c>
      <c r="AV119" s="104">
        <v>4.12268783478782E-2</v>
      </c>
      <c r="AW119" s="104">
        <v>7.0704096366611097E-2</v>
      </c>
      <c r="AX119" s="104">
        <v>0.29691074346855101</v>
      </c>
      <c r="AY119" s="104">
        <v>0.17560138044912599</v>
      </c>
      <c r="AZ119" s="104">
        <v>1.37624539102715E-3</v>
      </c>
      <c r="BA119" s="104">
        <v>0</v>
      </c>
      <c r="BB119" s="104">
        <v>0.176977625840153</v>
      </c>
      <c r="BC119" s="104">
        <v>1.03067195869695E-2</v>
      </c>
      <c r="BD119" s="104">
        <v>3.0301755585690399E-2</v>
      </c>
      <c r="BE119" s="104">
        <v>0.217586101012813</v>
      </c>
      <c r="BF119" s="104">
        <v>1.8863987107628401E-2</v>
      </c>
      <c r="BG119" s="104">
        <v>5.7158019921066297E-4</v>
      </c>
      <c r="BH119" s="104">
        <v>0</v>
      </c>
      <c r="BI119" s="104">
        <v>1.94355673068391E-2</v>
      </c>
      <c r="BJ119" s="104">
        <v>0.313856022539725</v>
      </c>
      <c r="BK119" s="104">
        <v>9.5098606070493502E-3</v>
      </c>
      <c r="BL119" s="104">
        <v>0</v>
      </c>
      <c r="BM119" s="104">
        <v>0.323365883146775</v>
      </c>
      <c r="BN119" s="104">
        <v>183.34542418906699</v>
      </c>
    </row>
    <row r="120" spans="1:66">
      <c r="A120" s="104" t="s">
        <v>799</v>
      </c>
      <c r="B120" s="104">
        <v>2019</v>
      </c>
      <c r="C120" s="104" t="s">
        <v>844</v>
      </c>
      <c r="D120" s="104" t="s">
        <v>801</v>
      </c>
      <c r="E120" s="104" t="s">
        <v>801</v>
      </c>
      <c r="F120" s="104" t="s">
        <v>802</v>
      </c>
      <c r="G120" s="104">
        <v>1563.76711876994</v>
      </c>
      <c r="H120" s="104">
        <v>31738.0728272427</v>
      </c>
      <c r="I120" s="104">
        <v>17983.321865854301</v>
      </c>
      <c r="J120" s="104">
        <v>2.31968471451752E-3</v>
      </c>
      <c r="K120" s="104">
        <v>1.0103511089695799E-3</v>
      </c>
      <c r="L120" s="104">
        <v>0</v>
      </c>
      <c r="M120" s="104">
        <v>3.33003582348711E-3</v>
      </c>
      <c r="N120" s="104">
        <v>0</v>
      </c>
      <c r="O120" s="104">
        <v>0</v>
      </c>
      <c r="P120" s="104">
        <v>0</v>
      </c>
      <c r="Q120" s="104">
        <v>0</v>
      </c>
      <c r="R120" s="104">
        <v>3.33003582348711E-3</v>
      </c>
      <c r="S120" s="104">
        <v>2.6407844700883699E-3</v>
      </c>
      <c r="T120" s="104">
        <v>1.15020782833342E-3</v>
      </c>
      <c r="U120" s="104">
        <v>0</v>
      </c>
      <c r="V120" s="104">
        <v>3.7909922984217998E-3</v>
      </c>
      <c r="W120" s="104">
        <v>0</v>
      </c>
      <c r="X120" s="104">
        <v>0</v>
      </c>
      <c r="Y120" s="104">
        <v>0</v>
      </c>
      <c r="Z120" s="104">
        <v>0</v>
      </c>
      <c r="AA120" s="104">
        <v>3.7909922984217998E-3</v>
      </c>
      <c r="AB120" s="104">
        <v>9.1106168907633799E-3</v>
      </c>
      <c r="AC120" s="104">
        <v>1.1502673047455E-2</v>
      </c>
      <c r="AD120" s="104">
        <v>0</v>
      </c>
      <c r="AE120" s="104">
        <v>2.0613289938218399E-2</v>
      </c>
      <c r="AF120" s="104">
        <v>0.16480368059682801</v>
      </c>
      <c r="AG120" s="104">
        <v>2.44385421019657E-2</v>
      </c>
      <c r="AH120" s="104">
        <v>4.0376491400190499E-2</v>
      </c>
      <c r="AI120" s="104">
        <v>0.22961871409898399</v>
      </c>
      <c r="AJ120" s="104">
        <v>58.4183539136082</v>
      </c>
      <c r="AK120" s="104">
        <v>3.1050676189920798</v>
      </c>
      <c r="AL120" s="104">
        <v>0</v>
      </c>
      <c r="AM120" s="104">
        <v>61.523421532600203</v>
      </c>
      <c r="AN120" s="104">
        <v>1.07743346961967E-4</v>
      </c>
      <c r="AO120" s="104">
        <v>4.6928192183117499E-5</v>
      </c>
      <c r="AP120" s="104">
        <v>0</v>
      </c>
      <c r="AQ120" s="104">
        <v>1.5467153914508399E-4</v>
      </c>
      <c r="AR120" s="104">
        <v>6.8038509152088195E-4</v>
      </c>
      <c r="AS120" s="104">
        <v>1.7801976679868899E-5</v>
      </c>
      <c r="AT120" s="104">
        <v>0</v>
      </c>
      <c r="AU120" s="104">
        <v>6.98187068200751E-4</v>
      </c>
      <c r="AV120" s="104">
        <v>1.25946851991881E-3</v>
      </c>
      <c r="AW120" s="104">
        <v>2.15998851166077E-3</v>
      </c>
      <c r="AX120" s="104">
        <v>4.1176440997803404E-3</v>
      </c>
      <c r="AY120" s="104">
        <v>6.5095193363818801E-4</v>
      </c>
      <c r="AZ120" s="104">
        <v>1.70318710488484E-5</v>
      </c>
      <c r="BA120" s="104">
        <v>0</v>
      </c>
      <c r="BB120" s="104">
        <v>6.67983804687036E-4</v>
      </c>
      <c r="BC120" s="104">
        <v>3.1486712997970401E-4</v>
      </c>
      <c r="BD120" s="104">
        <v>9.2570936214033197E-4</v>
      </c>
      <c r="BE120" s="104">
        <v>1.9085602968070699E-3</v>
      </c>
      <c r="BF120" s="104">
        <v>5.5190764129277802E-4</v>
      </c>
      <c r="BG120" s="104">
        <v>2.93351392301608E-5</v>
      </c>
      <c r="BH120" s="104">
        <v>0</v>
      </c>
      <c r="BI120" s="104">
        <v>5.8124278052293897E-4</v>
      </c>
      <c r="BJ120" s="104">
        <v>9.1825517117420097E-3</v>
      </c>
      <c r="BK120" s="104">
        <v>4.8807338909302402E-4</v>
      </c>
      <c r="BL120" s="104">
        <v>0</v>
      </c>
      <c r="BM120" s="104">
        <v>9.67062510083503E-3</v>
      </c>
      <c r="BN120" s="104">
        <v>5.4831537700631401</v>
      </c>
    </row>
    <row r="121" spans="1:66">
      <c r="A121" s="104" t="s">
        <v>799</v>
      </c>
      <c r="B121" s="104">
        <v>2019</v>
      </c>
      <c r="C121" s="104" t="s">
        <v>845</v>
      </c>
      <c r="D121" s="104" t="s">
        <v>801</v>
      </c>
      <c r="E121" s="104" t="s">
        <v>801</v>
      </c>
      <c r="F121" s="104" t="s">
        <v>804</v>
      </c>
      <c r="G121" s="104">
        <v>238.002341105802</v>
      </c>
      <c r="H121" s="104">
        <v>17252.557612660101</v>
      </c>
      <c r="I121" s="104">
        <v>4761.9508408449001</v>
      </c>
      <c r="J121" s="104">
        <v>2.4246625869798599E-2</v>
      </c>
      <c r="K121" s="104">
        <v>0</v>
      </c>
      <c r="L121" s="104">
        <v>5.3825881696840796E-6</v>
      </c>
      <c r="M121" s="104">
        <v>2.4252008457968301E-2</v>
      </c>
      <c r="N121" s="104">
        <v>4.1111810129129599E-5</v>
      </c>
      <c r="O121" s="104">
        <v>2.0889034992859499E-3</v>
      </c>
      <c r="P121" s="104">
        <v>1.0036661556586999E-2</v>
      </c>
      <c r="Q121" s="104">
        <v>2.35046639685004E-5</v>
      </c>
      <c r="R121" s="104">
        <v>3.6442189987939001E-2</v>
      </c>
      <c r="S121" s="104">
        <v>3.3046411411921099E-2</v>
      </c>
      <c r="T121" s="104">
        <v>0</v>
      </c>
      <c r="U121" s="104">
        <v>5.8932565275673803E-6</v>
      </c>
      <c r="V121" s="104">
        <v>3.3052304668448697E-2</v>
      </c>
      <c r="W121" s="104">
        <v>4.1111810129129599E-5</v>
      </c>
      <c r="X121" s="104">
        <v>2.0889034992850899E-3</v>
      </c>
      <c r="Y121" s="104">
        <v>1.00366615565829E-2</v>
      </c>
      <c r="Z121" s="104">
        <v>2.35046639685004E-5</v>
      </c>
      <c r="AA121" s="104">
        <v>4.5242486198414401E-2</v>
      </c>
      <c r="AB121" s="104">
        <v>1.1036045729400401</v>
      </c>
      <c r="AC121" s="104">
        <v>0</v>
      </c>
      <c r="AD121" s="104">
        <v>2.0111673061881E-2</v>
      </c>
      <c r="AE121" s="104">
        <v>1.1237162460019201</v>
      </c>
      <c r="AF121" s="104">
        <v>0.124860740344163</v>
      </c>
      <c r="AG121" s="104">
        <v>0</v>
      </c>
      <c r="AH121" s="104">
        <v>4.7185917353259098E-3</v>
      </c>
      <c r="AI121" s="104">
        <v>0.12957933207948899</v>
      </c>
      <c r="AJ121" s="104">
        <v>42.471794144534599</v>
      </c>
      <c r="AK121" s="104">
        <v>0</v>
      </c>
      <c r="AL121" s="104">
        <v>0.31949504519047001</v>
      </c>
      <c r="AM121" s="104">
        <v>42.791289189725099</v>
      </c>
      <c r="AN121" s="104">
        <v>3.86436051476892E-3</v>
      </c>
      <c r="AO121" s="104">
        <v>0</v>
      </c>
      <c r="AP121" s="104">
        <v>1.02690329350017E-6</v>
      </c>
      <c r="AQ121" s="104">
        <v>3.8653874180624198E-3</v>
      </c>
      <c r="AR121" s="104">
        <v>5.2197162620317598E-5</v>
      </c>
      <c r="AS121" s="104">
        <v>0</v>
      </c>
      <c r="AT121" s="104">
        <v>1.48783877487651E-5</v>
      </c>
      <c r="AU121" s="104">
        <v>6.7075550369082804E-5</v>
      </c>
      <c r="AV121" s="104">
        <v>3.8035378797619899E-4</v>
      </c>
      <c r="AW121" s="104">
        <v>1.1741521434825201E-3</v>
      </c>
      <c r="AX121" s="104">
        <v>1.62158148182781E-3</v>
      </c>
      <c r="AY121" s="104">
        <v>4.8606678163553602E-5</v>
      </c>
      <c r="AZ121" s="104">
        <v>0</v>
      </c>
      <c r="BA121" s="104">
        <v>1.3984652442502601E-5</v>
      </c>
      <c r="BB121" s="104">
        <v>6.2591330606056201E-5</v>
      </c>
      <c r="BC121" s="104">
        <v>9.5088446994049896E-5</v>
      </c>
      <c r="BD121" s="104">
        <v>5.0320806149251203E-4</v>
      </c>
      <c r="BE121" s="104">
        <v>6.6088783909261796E-4</v>
      </c>
      <c r="BF121" s="104">
        <v>4.2029283307302702E-4</v>
      </c>
      <c r="BG121" s="104">
        <v>0</v>
      </c>
      <c r="BH121" s="104">
        <v>3.1616624727207801E-6</v>
      </c>
      <c r="BI121" s="104">
        <v>4.2345449554574699E-4</v>
      </c>
      <c r="BJ121" s="104">
        <v>3.7171710029592301E-3</v>
      </c>
      <c r="BK121" s="104">
        <v>0</v>
      </c>
      <c r="BL121" s="104">
        <v>1.09830458714499E-4</v>
      </c>
      <c r="BM121" s="104">
        <v>3.8270014616737301E-3</v>
      </c>
      <c r="BN121" s="104">
        <v>4.5167576173356299</v>
      </c>
    </row>
    <row r="122" spans="1:66">
      <c r="A122" s="104" t="s">
        <v>799</v>
      </c>
      <c r="B122" s="104">
        <v>2019</v>
      </c>
      <c r="C122" s="104" t="s">
        <v>846</v>
      </c>
      <c r="D122" s="104" t="s">
        <v>801</v>
      </c>
      <c r="E122" s="104" t="s">
        <v>801</v>
      </c>
      <c r="F122" s="104" t="s">
        <v>804</v>
      </c>
      <c r="G122" s="104">
        <v>2442.4458754257598</v>
      </c>
      <c r="H122" s="104">
        <v>223398.95929165001</v>
      </c>
      <c r="I122" s="104">
        <v>9769.7835017030702</v>
      </c>
      <c r="J122" s="104">
        <v>4.3377284348478E-3</v>
      </c>
      <c r="K122" s="104">
        <v>0</v>
      </c>
      <c r="L122" s="104">
        <v>4.36028472299008E-3</v>
      </c>
      <c r="M122" s="104">
        <v>8.6980131578378896E-3</v>
      </c>
      <c r="N122" s="104">
        <v>5.1136296023652801E-5</v>
      </c>
      <c r="O122" s="104">
        <v>6.18628431577847E-4</v>
      </c>
      <c r="P122" s="104">
        <v>3.5802746794727398E-3</v>
      </c>
      <c r="Q122" s="104">
        <v>3.4758916987229999E-5</v>
      </c>
      <c r="R122" s="104">
        <v>1.29828114818993E-2</v>
      </c>
      <c r="S122" s="104">
        <v>6.3296031496719802E-3</v>
      </c>
      <c r="T122" s="104">
        <v>0</v>
      </c>
      <c r="U122" s="104">
        <v>4.7739629330255402E-3</v>
      </c>
      <c r="V122" s="104">
        <v>1.11035660826975E-2</v>
      </c>
      <c r="W122" s="104">
        <v>5.1136296023652801E-5</v>
      </c>
      <c r="X122" s="104">
        <v>6.18628431577592E-4</v>
      </c>
      <c r="Y122" s="104">
        <v>3.5802746794712701E-3</v>
      </c>
      <c r="Z122" s="104">
        <v>3.4758916987229999E-5</v>
      </c>
      <c r="AA122" s="104">
        <v>1.5388364406757201E-2</v>
      </c>
      <c r="AB122" s="104">
        <v>7.4264821977204007E-2</v>
      </c>
      <c r="AC122" s="104">
        <v>0</v>
      </c>
      <c r="AD122" s="104">
        <v>6.9334610016445697E-2</v>
      </c>
      <c r="AE122" s="104">
        <v>0.143599431993649</v>
      </c>
      <c r="AF122" s="104">
        <v>5.9156066684063903E-2</v>
      </c>
      <c r="AG122" s="104">
        <v>0</v>
      </c>
      <c r="AH122" s="104">
        <v>8.2074906582077604E-3</v>
      </c>
      <c r="AI122" s="104">
        <v>6.7363557342271702E-2</v>
      </c>
      <c r="AJ122" s="104">
        <v>455.75997082545899</v>
      </c>
      <c r="AK122" s="104">
        <v>0</v>
      </c>
      <c r="AL122" s="104">
        <v>0.83444422990512002</v>
      </c>
      <c r="AM122" s="104">
        <v>456.59441505536398</v>
      </c>
      <c r="AN122" s="104">
        <v>1.34166839980087E-3</v>
      </c>
      <c r="AO122" s="104">
        <v>0</v>
      </c>
      <c r="AP122" s="104">
        <v>1.0253583673833801E-3</v>
      </c>
      <c r="AQ122" s="104">
        <v>2.3670267671842501E-3</v>
      </c>
      <c r="AR122" s="104">
        <v>2.2614085864671601E-4</v>
      </c>
      <c r="AS122" s="104">
        <v>0</v>
      </c>
      <c r="AT122" s="104">
        <v>3.3829034770956699E-6</v>
      </c>
      <c r="AU122" s="104">
        <v>2.2952376212381201E-4</v>
      </c>
      <c r="AV122" s="104">
        <v>2.5940462915163701E-3</v>
      </c>
      <c r="AW122" s="104">
        <v>2.8382047548370499E-2</v>
      </c>
      <c r="AX122" s="104">
        <v>3.12056176020107E-2</v>
      </c>
      <c r="AY122" s="104">
        <v>2.0792817204429601E-4</v>
      </c>
      <c r="AZ122" s="104">
        <v>0</v>
      </c>
      <c r="BA122" s="104">
        <v>3.1104548749134599E-6</v>
      </c>
      <c r="BB122" s="104">
        <v>2.1103862691920999E-4</v>
      </c>
      <c r="BC122" s="104">
        <v>6.4851157287909296E-4</v>
      </c>
      <c r="BD122" s="104">
        <v>1.21637346635873E-2</v>
      </c>
      <c r="BE122" s="104">
        <v>1.30232848633856E-2</v>
      </c>
      <c r="BF122" s="104">
        <v>4.5101143758524698E-3</v>
      </c>
      <c r="BG122" s="104">
        <v>0</v>
      </c>
      <c r="BH122" s="104">
        <v>8.2575021020955296E-6</v>
      </c>
      <c r="BI122" s="104">
        <v>4.5183718779545599E-3</v>
      </c>
      <c r="BJ122" s="104">
        <v>5.18960909586087E-3</v>
      </c>
      <c r="BK122" s="104">
        <v>0</v>
      </c>
      <c r="BL122" s="104">
        <v>7.3494258255333504E-4</v>
      </c>
      <c r="BM122" s="104">
        <v>5.9245516784142103E-3</v>
      </c>
      <c r="BN122" s="104">
        <v>48.195002798126097</v>
      </c>
    </row>
    <row r="123" spans="1:66">
      <c r="A123" s="104" t="s">
        <v>799</v>
      </c>
      <c r="B123" s="104">
        <v>2019</v>
      </c>
      <c r="C123" s="104" t="s">
        <v>846</v>
      </c>
      <c r="D123" s="104" t="s">
        <v>801</v>
      </c>
      <c r="E123" s="104" t="s">
        <v>801</v>
      </c>
      <c r="F123" s="104" t="s">
        <v>802</v>
      </c>
      <c r="G123" s="104">
        <v>3190.63435068134</v>
      </c>
      <c r="H123" s="104">
        <v>322472.83863808803</v>
      </c>
      <c r="I123" s="104">
        <v>12762.5374027253</v>
      </c>
      <c r="J123" s="104">
        <v>1.27054377145534E-3</v>
      </c>
      <c r="K123" s="104">
        <v>0</v>
      </c>
      <c r="L123" s="104">
        <v>0</v>
      </c>
      <c r="M123" s="104">
        <v>1.27054377145534E-3</v>
      </c>
      <c r="N123" s="104">
        <v>0</v>
      </c>
      <c r="O123" s="104">
        <v>0</v>
      </c>
      <c r="P123" s="104">
        <v>0</v>
      </c>
      <c r="Q123" s="104">
        <v>0</v>
      </c>
      <c r="R123" s="104">
        <v>1.27054377145534E-3</v>
      </c>
      <c r="S123" s="104">
        <v>4.5570836473335999E-2</v>
      </c>
      <c r="T123" s="104">
        <v>0</v>
      </c>
      <c r="U123" s="104">
        <v>0</v>
      </c>
      <c r="V123" s="104">
        <v>4.5570836473335999E-2</v>
      </c>
      <c r="W123" s="104">
        <v>0</v>
      </c>
      <c r="X123" s="104">
        <v>0</v>
      </c>
      <c r="Y123" s="104">
        <v>0</v>
      </c>
      <c r="Z123" s="104">
        <v>0</v>
      </c>
      <c r="AA123" s="104">
        <v>4.5570836473335999E-2</v>
      </c>
      <c r="AB123" s="104">
        <v>8.3098690044731999E-2</v>
      </c>
      <c r="AC123" s="104">
        <v>0</v>
      </c>
      <c r="AD123" s="104">
        <v>0</v>
      </c>
      <c r="AE123" s="104">
        <v>8.3098690044731999E-2</v>
      </c>
      <c r="AF123" s="104">
        <v>0.72904656196109296</v>
      </c>
      <c r="AG123" s="104">
        <v>0</v>
      </c>
      <c r="AH123" s="104">
        <v>0</v>
      </c>
      <c r="AI123" s="104">
        <v>0.72904656196109296</v>
      </c>
      <c r="AJ123" s="104">
        <v>568.56541851356303</v>
      </c>
      <c r="AK123" s="104">
        <v>0</v>
      </c>
      <c r="AL123" s="104">
        <v>0</v>
      </c>
      <c r="AM123" s="104">
        <v>568.56541851356303</v>
      </c>
      <c r="AN123" s="104">
        <v>4.3957647457576701E-2</v>
      </c>
      <c r="AO123" s="104">
        <v>0</v>
      </c>
      <c r="AP123" s="104">
        <v>0</v>
      </c>
      <c r="AQ123" s="104">
        <v>4.3957647457576701E-2</v>
      </c>
      <c r="AR123" s="104">
        <v>2.4288892886675699E-3</v>
      </c>
      <c r="AS123" s="104">
        <v>0</v>
      </c>
      <c r="AT123" s="104">
        <v>0</v>
      </c>
      <c r="AU123" s="104">
        <v>2.4288892886675699E-3</v>
      </c>
      <c r="AV123" s="104">
        <v>1.09738706588567E-2</v>
      </c>
      <c r="AW123" s="104">
        <v>2.7022145722485499E-2</v>
      </c>
      <c r="AX123" s="104">
        <v>4.0424905670009802E-2</v>
      </c>
      <c r="AY123" s="104">
        <v>2.3238166132020801E-3</v>
      </c>
      <c r="AZ123" s="104">
        <v>0</v>
      </c>
      <c r="BA123" s="104">
        <v>0</v>
      </c>
      <c r="BB123" s="104">
        <v>2.3238166132020801E-3</v>
      </c>
      <c r="BC123" s="104">
        <v>2.7434676647141798E-3</v>
      </c>
      <c r="BD123" s="104">
        <v>1.1580919595350901E-2</v>
      </c>
      <c r="BE123" s="104">
        <v>1.6648203873267101E-2</v>
      </c>
      <c r="BF123" s="104">
        <v>5.3749878944655202E-3</v>
      </c>
      <c r="BG123" s="104">
        <v>0</v>
      </c>
      <c r="BH123" s="104">
        <v>0</v>
      </c>
      <c r="BI123" s="104">
        <v>5.3749878944655202E-3</v>
      </c>
      <c r="BJ123" s="104">
        <v>8.9370566050695599E-2</v>
      </c>
      <c r="BK123" s="104">
        <v>0</v>
      </c>
      <c r="BL123" s="104">
        <v>0</v>
      </c>
      <c r="BM123" s="104">
        <v>8.9370566050695599E-2</v>
      </c>
      <c r="BN123" s="104">
        <v>50.672273101687701</v>
      </c>
    </row>
    <row r="124" spans="1:66">
      <c r="A124" s="104" t="s">
        <v>799</v>
      </c>
      <c r="B124" s="104">
        <v>2019</v>
      </c>
      <c r="C124" s="104" t="s">
        <v>846</v>
      </c>
      <c r="D124" s="104" t="s">
        <v>801</v>
      </c>
      <c r="E124" s="104" t="s">
        <v>801</v>
      </c>
      <c r="F124" s="104" t="s">
        <v>805</v>
      </c>
      <c r="G124" s="104">
        <v>35.051188885297996</v>
      </c>
      <c r="H124" s="104">
        <v>2737.9449145314302</v>
      </c>
      <c r="I124" s="104">
        <v>140.20475554119199</v>
      </c>
      <c r="J124" s="104">
        <v>0</v>
      </c>
      <c r="K124" s="104">
        <v>0</v>
      </c>
      <c r="L124" s="104">
        <v>0</v>
      </c>
      <c r="M124" s="104">
        <v>0</v>
      </c>
      <c r="N124" s="104">
        <v>0</v>
      </c>
      <c r="O124" s="104">
        <v>0</v>
      </c>
      <c r="P124" s="104">
        <v>0</v>
      </c>
      <c r="Q124" s="104">
        <v>0</v>
      </c>
      <c r="R124" s="104">
        <v>0</v>
      </c>
      <c r="S124" s="104">
        <v>0</v>
      </c>
      <c r="T124" s="104">
        <v>0</v>
      </c>
      <c r="U124" s="104">
        <v>0</v>
      </c>
      <c r="V124" s="104">
        <v>0</v>
      </c>
      <c r="W124" s="104">
        <v>0</v>
      </c>
      <c r="X124" s="104">
        <v>0</v>
      </c>
      <c r="Y124" s="104">
        <v>0</v>
      </c>
      <c r="Z124" s="104">
        <v>0</v>
      </c>
      <c r="AA124" s="104">
        <v>0</v>
      </c>
      <c r="AB124" s="104">
        <v>0</v>
      </c>
      <c r="AC124" s="104">
        <v>0</v>
      </c>
      <c r="AD124" s="104">
        <v>0</v>
      </c>
      <c r="AE124" s="104">
        <v>0</v>
      </c>
      <c r="AF124" s="104">
        <v>0</v>
      </c>
      <c r="AG124" s="104">
        <v>0</v>
      </c>
      <c r="AH124" s="104">
        <v>0</v>
      </c>
      <c r="AI124" s="104">
        <v>0</v>
      </c>
      <c r="AJ124" s="104">
        <v>0</v>
      </c>
      <c r="AK124" s="104">
        <v>0</v>
      </c>
      <c r="AL124" s="104">
        <v>0</v>
      </c>
      <c r="AM124" s="104">
        <v>0</v>
      </c>
      <c r="AN124" s="104">
        <v>0</v>
      </c>
      <c r="AO124" s="104">
        <v>0</v>
      </c>
      <c r="AP124" s="104">
        <v>0</v>
      </c>
      <c r="AQ124" s="104">
        <v>0</v>
      </c>
      <c r="AR124" s="104">
        <v>0</v>
      </c>
      <c r="AS124" s="104">
        <v>0</v>
      </c>
      <c r="AT124" s="104">
        <v>0</v>
      </c>
      <c r="AU124" s="104">
        <v>0</v>
      </c>
      <c r="AV124" s="104">
        <v>7.6167535869258097E-5</v>
      </c>
      <c r="AW124" s="104">
        <v>2.7918260937923701E-4</v>
      </c>
      <c r="AX124" s="104">
        <v>3.5535014524849503E-4</v>
      </c>
      <c r="AY124" s="104">
        <v>0</v>
      </c>
      <c r="AZ124" s="104">
        <v>0</v>
      </c>
      <c r="BA124" s="104">
        <v>0</v>
      </c>
      <c r="BB124" s="104">
        <v>0</v>
      </c>
      <c r="BC124" s="104">
        <v>1.9041883967314501E-5</v>
      </c>
      <c r="BD124" s="104">
        <v>1.19649689733958E-4</v>
      </c>
      <c r="BE124" s="104">
        <v>1.3869157370127299E-4</v>
      </c>
      <c r="BF124" s="104">
        <v>0</v>
      </c>
      <c r="BG124" s="104">
        <v>0</v>
      </c>
      <c r="BH124" s="104">
        <v>0</v>
      </c>
      <c r="BI124" s="104">
        <v>0</v>
      </c>
      <c r="BJ124" s="104">
        <v>0</v>
      </c>
      <c r="BK124" s="104">
        <v>0</v>
      </c>
      <c r="BL124" s="104">
        <v>0</v>
      </c>
      <c r="BM124" s="104">
        <v>0</v>
      </c>
      <c r="BN124" s="104">
        <v>0</v>
      </c>
    </row>
    <row r="125" spans="1:66">
      <c r="A125" s="104" t="s">
        <v>799</v>
      </c>
      <c r="B125" s="104">
        <v>2019</v>
      </c>
      <c r="C125" s="104" t="s">
        <v>846</v>
      </c>
      <c r="D125" s="104" t="s">
        <v>801</v>
      </c>
      <c r="E125" s="104" t="s">
        <v>801</v>
      </c>
      <c r="F125" s="104" t="s">
        <v>841</v>
      </c>
      <c r="G125" s="104">
        <v>8217.4118525974809</v>
      </c>
      <c r="H125" s="104">
        <v>893217.38719200797</v>
      </c>
      <c r="I125" s="104">
        <v>32869.647410389902</v>
      </c>
      <c r="J125" s="104">
        <v>0.278419396279599</v>
      </c>
      <c r="K125" s="104">
        <v>0</v>
      </c>
      <c r="L125" s="104">
        <v>0</v>
      </c>
      <c r="M125" s="104">
        <v>0.278419396279599</v>
      </c>
      <c r="N125" s="104">
        <v>0</v>
      </c>
      <c r="O125" s="104">
        <v>0</v>
      </c>
      <c r="P125" s="104">
        <v>0</v>
      </c>
      <c r="Q125" s="104">
        <v>0</v>
      </c>
      <c r="R125" s="104">
        <v>0.278419396279599</v>
      </c>
      <c r="S125" s="104">
        <v>7.3299148812791399</v>
      </c>
      <c r="T125" s="104">
        <v>0</v>
      </c>
      <c r="U125" s="104">
        <v>0</v>
      </c>
      <c r="V125" s="104">
        <v>7.3299148812791399</v>
      </c>
      <c r="W125" s="104">
        <v>0</v>
      </c>
      <c r="X125" s="104">
        <v>0</v>
      </c>
      <c r="Y125" s="104">
        <v>0</v>
      </c>
      <c r="Z125" s="104">
        <v>0</v>
      </c>
      <c r="AA125" s="104">
        <v>7.3299148812791399</v>
      </c>
      <c r="AB125" s="104">
        <v>40.799483308719303</v>
      </c>
      <c r="AC125" s="104">
        <v>0</v>
      </c>
      <c r="AD125" s="104">
        <v>0</v>
      </c>
      <c r="AE125" s="104">
        <v>40.799483308719303</v>
      </c>
      <c r="AF125" s="104">
        <v>2.2219756854300599</v>
      </c>
      <c r="AG125" s="104">
        <v>0</v>
      </c>
      <c r="AH125" s="104">
        <v>0</v>
      </c>
      <c r="AI125" s="104">
        <v>2.2219756854300599</v>
      </c>
      <c r="AJ125" s="104">
        <v>1913.91544384962</v>
      </c>
      <c r="AK125" s="104">
        <v>0</v>
      </c>
      <c r="AL125" s="104">
        <v>0</v>
      </c>
      <c r="AM125" s="104">
        <v>1913.91544384962</v>
      </c>
      <c r="AN125" s="104">
        <v>6.9827176237355504</v>
      </c>
      <c r="AO125" s="104">
        <v>0</v>
      </c>
      <c r="AP125" s="104">
        <v>0</v>
      </c>
      <c r="AQ125" s="104">
        <v>6.9827176237355504</v>
      </c>
      <c r="AR125" s="104">
        <v>4.57730229927528E-3</v>
      </c>
      <c r="AS125" s="104">
        <v>0</v>
      </c>
      <c r="AT125" s="104">
        <v>0</v>
      </c>
      <c r="AU125" s="104">
        <v>4.57730229927528E-3</v>
      </c>
      <c r="AV125" s="104">
        <v>3.2227998474602497E-2</v>
      </c>
      <c r="AW125" s="104">
        <v>6.9427086615348604E-2</v>
      </c>
      <c r="AX125" s="104">
        <v>0.106232387389226</v>
      </c>
      <c r="AY125" s="104">
        <v>4.3792902279786603E-3</v>
      </c>
      <c r="AZ125" s="104">
        <v>0</v>
      </c>
      <c r="BA125" s="104">
        <v>0</v>
      </c>
      <c r="BB125" s="104">
        <v>4.3792902279786603E-3</v>
      </c>
      <c r="BC125" s="104">
        <v>8.0569996186506294E-3</v>
      </c>
      <c r="BD125" s="104">
        <v>2.97544656922922E-2</v>
      </c>
      <c r="BE125" s="104">
        <v>4.2190755538921501E-2</v>
      </c>
      <c r="BF125" s="104">
        <v>0</v>
      </c>
      <c r="BG125" s="104">
        <v>0</v>
      </c>
      <c r="BH125" s="104">
        <v>0</v>
      </c>
      <c r="BI125" s="104">
        <v>0</v>
      </c>
      <c r="BJ125" s="104">
        <v>0.39016418358179</v>
      </c>
      <c r="BK125" s="104">
        <v>0</v>
      </c>
      <c r="BL125" s="104">
        <v>0</v>
      </c>
      <c r="BM125" s="104">
        <v>0.39016418358179</v>
      </c>
      <c r="BN125" s="104">
        <v>221.21943430165399</v>
      </c>
    </row>
    <row r="126" spans="1:66">
      <c r="A126" s="104" t="s">
        <v>799</v>
      </c>
      <c r="B126" s="104">
        <v>2020</v>
      </c>
      <c r="C126" s="104" t="s">
        <v>800</v>
      </c>
      <c r="D126" s="104" t="s">
        <v>801</v>
      </c>
      <c r="E126" s="104" t="s">
        <v>801</v>
      </c>
      <c r="F126" s="104" t="s">
        <v>802</v>
      </c>
      <c r="G126" s="104">
        <v>8823.7558511761599</v>
      </c>
      <c r="H126" s="104">
        <v>511273.34561956499</v>
      </c>
      <c r="I126" s="104">
        <v>74119.549149879793</v>
      </c>
      <c r="J126" s="104">
        <v>0.131898032589542</v>
      </c>
      <c r="K126" s="104">
        <v>1.0477362115412601E-3</v>
      </c>
      <c r="L126" s="104">
        <v>0</v>
      </c>
      <c r="M126" s="104">
        <v>0.132945768801083</v>
      </c>
      <c r="N126" s="104">
        <v>0</v>
      </c>
      <c r="O126" s="104">
        <v>0</v>
      </c>
      <c r="P126" s="104">
        <v>0</v>
      </c>
      <c r="Q126" s="104">
        <v>0</v>
      </c>
      <c r="R126" s="104">
        <v>0.132945768801083</v>
      </c>
      <c r="S126" s="104">
        <v>0.150155869854976</v>
      </c>
      <c r="T126" s="104">
        <v>1.19276792180909E-3</v>
      </c>
      <c r="U126" s="104">
        <v>0</v>
      </c>
      <c r="V126" s="104">
        <v>0.151348637776786</v>
      </c>
      <c r="W126" s="104">
        <v>0</v>
      </c>
      <c r="X126" s="104">
        <v>0</v>
      </c>
      <c r="Y126" s="104">
        <v>0</v>
      </c>
      <c r="Z126" s="104">
        <v>0</v>
      </c>
      <c r="AA126" s="104">
        <v>0.151348637776786</v>
      </c>
      <c r="AB126" s="104">
        <v>0.382322938101472</v>
      </c>
      <c r="AC126" s="104">
        <v>2.04956696271964E-2</v>
      </c>
      <c r="AD126" s="104">
        <v>0</v>
      </c>
      <c r="AE126" s="104">
        <v>0.40281860772866901</v>
      </c>
      <c r="AF126" s="104">
        <v>2.1230457785744701</v>
      </c>
      <c r="AG126" s="104">
        <v>5.7416095255450099E-2</v>
      </c>
      <c r="AH126" s="104">
        <v>0.11542347253901999</v>
      </c>
      <c r="AI126" s="104">
        <v>2.2958853463689399</v>
      </c>
      <c r="AJ126" s="104">
        <v>617.00986001329102</v>
      </c>
      <c r="AK126" s="104">
        <v>6.4579904374700599</v>
      </c>
      <c r="AL126" s="104">
        <v>0</v>
      </c>
      <c r="AM126" s="104">
        <v>623.46785045076103</v>
      </c>
      <c r="AN126" s="104">
        <v>6.1263219953801703E-3</v>
      </c>
      <c r="AO126" s="104">
        <v>4.8664633369447601E-5</v>
      </c>
      <c r="AP126" s="104">
        <v>0</v>
      </c>
      <c r="AQ126" s="104">
        <v>6.1749866287496196E-3</v>
      </c>
      <c r="AR126" s="104">
        <v>5.2303983120804497E-2</v>
      </c>
      <c r="AS126" s="104">
        <v>2.5471832795265702E-4</v>
      </c>
      <c r="AT126" s="104">
        <v>0</v>
      </c>
      <c r="AU126" s="104">
        <v>5.2558701448757197E-2</v>
      </c>
      <c r="AV126" s="104">
        <v>6.7629887022072101E-3</v>
      </c>
      <c r="AW126" s="104">
        <v>7.3457328953807299E-2</v>
      </c>
      <c r="AX126" s="104">
        <v>0.132779019104771</v>
      </c>
      <c r="AY126" s="104">
        <v>5.0041335963667097E-2</v>
      </c>
      <c r="AZ126" s="104">
        <v>2.4369932583800401E-4</v>
      </c>
      <c r="BA126" s="104">
        <v>0</v>
      </c>
      <c r="BB126" s="104">
        <v>5.0285035289505099E-2</v>
      </c>
      <c r="BC126" s="104">
        <v>1.6907471755517999E-3</v>
      </c>
      <c r="BD126" s="104">
        <v>3.1481712408774502E-2</v>
      </c>
      <c r="BE126" s="104">
        <v>8.34574948738315E-2</v>
      </c>
      <c r="BF126" s="104">
        <v>5.8292032157893003E-3</v>
      </c>
      <c r="BG126" s="104">
        <v>6.1011891487157298E-5</v>
      </c>
      <c r="BH126" s="104">
        <v>0</v>
      </c>
      <c r="BI126" s="104">
        <v>5.8902151072764601E-3</v>
      </c>
      <c r="BJ126" s="104">
        <v>9.6985357625883797E-2</v>
      </c>
      <c r="BK126" s="104">
        <v>1.0151061639583499E-3</v>
      </c>
      <c r="BL126" s="104">
        <v>0</v>
      </c>
      <c r="BM126" s="104">
        <v>9.8000463789842202E-2</v>
      </c>
      <c r="BN126" s="104">
        <v>55.565344214492498</v>
      </c>
    </row>
    <row r="127" spans="1:66">
      <c r="A127" s="104" t="s">
        <v>799</v>
      </c>
      <c r="B127" s="104">
        <v>2020</v>
      </c>
      <c r="C127" s="104" t="s">
        <v>803</v>
      </c>
      <c r="D127" s="104" t="s">
        <v>801</v>
      </c>
      <c r="E127" s="104" t="s">
        <v>801</v>
      </c>
      <c r="F127" s="104" t="s">
        <v>804</v>
      </c>
      <c r="G127" s="104">
        <v>14938664.818124199</v>
      </c>
      <c r="H127" s="104">
        <v>580265383.822119</v>
      </c>
      <c r="I127" s="104">
        <v>70231058.647973701</v>
      </c>
      <c r="J127" s="104">
        <v>9.2280626345977002</v>
      </c>
      <c r="K127" s="104">
        <v>0</v>
      </c>
      <c r="L127" s="104">
        <v>22.764126050389599</v>
      </c>
      <c r="M127" s="104">
        <v>31.992188684987301</v>
      </c>
      <c r="N127" s="104">
        <v>4.9788090363025299</v>
      </c>
      <c r="O127" s="104">
        <v>9.5959833360365003</v>
      </c>
      <c r="P127" s="104">
        <v>19.146327958076199</v>
      </c>
      <c r="Q127" s="104">
        <v>4.2732367997281298</v>
      </c>
      <c r="R127" s="104">
        <v>69.986545815130697</v>
      </c>
      <c r="S127" s="104">
        <v>13.454292117398101</v>
      </c>
      <c r="T127" s="104">
        <v>0</v>
      </c>
      <c r="U127" s="104">
        <v>24.923580447797399</v>
      </c>
      <c r="V127" s="104">
        <v>38.377872565195602</v>
      </c>
      <c r="W127" s="104">
        <v>4.9788090363025299</v>
      </c>
      <c r="X127" s="104">
        <v>9.5959833360325604</v>
      </c>
      <c r="Y127" s="104">
        <v>19.146327958068301</v>
      </c>
      <c r="Z127" s="104">
        <v>4.2732367997281298</v>
      </c>
      <c r="AA127" s="104">
        <v>76.372229695327206</v>
      </c>
      <c r="AB127" s="104">
        <v>515.89598678339405</v>
      </c>
      <c r="AC127" s="104">
        <v>0</v>
      </c>
      <c r="AD127" s="104">
        <v>185.11654552738401</v>
      </c>
      <c r="AE127" s="104">
        <v>701.01253231077806</v>
      </c>
      <c r="AF127" s="104">
        <v>34.1301583413304</v>
      </c>
      <c r="AG127" s="104">
        <v>0</v>
      </c>
      <c r="AH127" s="104">
        <v>17.311515351107701</v>
      </c>
      <c r="AI127" s="104">
        <v>51.441673692438101</v>
      </c>
      <c r="AJ127" s="104">
        <v>181351.327004058</v>
      </c>
      <c r="AK127" s="104">
        <v>0</v>
      </c>
      <c r="AL127" s="104">
        <v>4513.5800880110601</v>
      </c>
      <c r="AM127" s="104">
        <v>185864.90709206901</v>
      </c>
      <c r="AN127" s="104">
        <v>2.2859613986968501</v>
      </c>
      <c r="AO127" s="104">
        <v>0</v>
      </c>
      <c r="AP127" s="104">
        <v>4.8701176113029199</v>
      </c>
      <c r="AQ127" s="104">
        <v>7.15607900999977</v>
      </c>
      <c r="AR127" s="104">
        <v>1.0989671429665699</v>
      </c>
      <c r="AS127" s="104">
        <v>0</v>
      </c>
      <c r="AT127" s="104">
        <v>0.16376853391013499</v>
      </c>
      <c r="AU127" s="104">
        <v>1.2627356768767</v>
      </c>
      <c r="AV127" s="104">
        <v>5.1170647674000298</v>
      </c>
      <c r="AW127" s="104">
        <v>23.506516275243801</v>
      </c>
      <c r="AX127" s="104">
        <v>29.8863167195206</v>
      </c>
      <c r="AY127" s="104">
        <v>1.0104918431675001</v>
      </c>
      <c r="AZ127" s="104">
        <v>0</v>
      </c>
      <c r="BA127" s="104">
        <v>0.15059388675049101</v>
      </c>
      <c r="BB127" s="104">
        <v>1.16108572991799</v>
      </c>
      <c r="BC127" s="104">
        <v>1.2792661918499999</v>
      </c>
      <c r="BD127" s="104">
        <v>10.074221260818801</v>
      </c>
      <c r="BE127" s="104">
        <v>12.514573182586799</v>
      </c>
      <c r="BF127" s="104">
        <v>1.79461839423839</v>
      </c>
      <c r="BG127" s="104">
        <v>0</v>
      </c>
      <c r="BH127" s="104">
        <v>4.46655339314476E-2</v>
      </c>
      <c r="BI127" s="104">
        <v>1.8392839281698401</v>
      </c>
      <c r="BJ127" s="104">
        <v>3.5100007775944202</v>
      </c>
      <c r="BK127" s="104">
        <v>0</v>
      </c>
      <c r="BL127" s="104">
        <v>2.2034240906404299</v>
      </c>
      <c r="BM127" s="104">
        <v>5.7134248682348501</v>
      </c>
      <c r="BN127" s="104">
        <v>19618.636194421098</v>
      </c>
    </row>
    <row r="128" spans="1:66">
      <c r="A128" s="104" t="s">
        <v>799</v>
      </c>
      <c r="B128" s="104">
        <v>2020</v>
      </c>
      <c r="C128" s="104" t="s">
        <v>803</v>
      </c>
      <c r="D128" s="104" t="s">
        <v>801</v>
      </c>
      <c r="E128" s="104" t="s">
        <v>801</v>
      </c>
      <c r="F128" s="104" t="s">
        <v>802</v>
      </c>
      <c r="G128" s="104">
        <v>140942.58847087901</v>
      </c>
      <c r="H128" s="104">
        <v>5584263.8388409195</v>
      </c>
      <c r="I128" s="104">
        <v>661748.76843828103</v>
      </c>
      <c r="J128" s="104">
        <v>0.137959223807367</v>
      </c>
      <c r="K128" s="104">
        <v>0</v>
      </c>
      <c r="L128" s="104">
        <v>0</v>
      </c>
      <c r="M128" s="104">
        <v>0.137959223807367</v>
      </c>
      <c r="N128" s="104">
        <v>0</v>
      </c>
      <c r="O128" s="104">
        <v>0</v>
      </c>
      <c r="P128" s="104">
        <v>0</v>
      </c>
      <c r="Q128" s="104">
        <v>0</v>
      </c>
      <c r="R128" s="104">
        <v>0.137959223807367</v>
      </c>
      <c r="S128" s="104">
        <v>0.157057404152285</v>
      </c>
      <c r="T128" s="104">
        <v>0</v>
      </c>
      <c r="U128" s="104">
        <v>0</v>
      </c>
      <c r="V128" s="104">
        <v>0.157057404152285</v>
      </c>
      <c r="W128" s="104">
        <v>0</v>
      </c>
      <c r="X128" s="104">
        <v>0</v>
      </c>
      <c r="Y128" s="104">
        <v>0</v>
      </c>
      <c r="Z128" s="104">
        <v>0</v>
      </c>
      <c r="AA128" s="104">
        <v>0.157057404152285</v>
      </c>
      <c r="AB128" s="104">
        <v>1.72616359492593</v>
      </c>
      <c r="AC128" s="104">
        <v>0</v>
      </c>
      <c r="AD128" s="104">
        <v>0</v>
      </c>
      <c r="AE128" s="104">
        <v>1.72616359492593</v>
      </c>
      <c r="AF128" s="104">
        <v>0.77994925194131604</v>
      </c>
      <c r="AG128" s="104">
        <v>0</v>
      </c>
      <c r="AH128" s="104">
        <v>0</v>
      </c>
      <c r="AI128" s="104">
        <v>0.77994925194131604</v>
      </c>
      <c r="AJ128" s="104">
        <v>1355.2758021913901</v>
      </c>
      <c r="AK128" s="104">
        <v>0</v>
      </c>
      <c r="AL128" s="104">
        <v>0</v>
      </c>
      <c r="AM128" s="104">
        <v>1355.2758021913901</v>
      </c>
      <c r="AN128" s="104">
        <v>6.4079422464706397E-3</v>
      </c>
      <c r="AO128" s="104">
        <v>0</v>
      </c>
      <c r="AP128" s="104">
        <v>0</v>
      </c>
      <c r="AQ128" s="104">
        <v>6.4079422464706397E-3</v>
      </c>
      <c r="AR128" s="104">
        <v>7.2058456225105094E-2</v>
      </c>
      <c r="AS128" s="104">
        <v>0</v>
      </c>
      <c r="AT128" s="104">
        <v>0</v>
      </c>
      <c r="AU128" s="104">
        <v>7.2058456225105094E-2</v>
      </c>
      <c r="AV128" s="104">
        <v>4.92447775419231E-2</v>
      </c>
      <c r="AW128" s="104">
        <v>0.22621819683320901</v>
      </c>
      <c r="AX128" s="104">
        <v>0.34752143060023699</v>
      </c>
      <c r="AY128" s="104">
        <v>6.8941239305910396E-2</v>
      </c>
      <c r="AZ128" s="104">
        <v>0</v>
      </c>
      <c r="BA128" s="104">
        <v>0</v>
      </c>
      <c r="BB128" s="104">
        <v>6.8941239305910396E-2</v>
      </c>
      <c r="BC128" s="104">
        <v>1.23111943854807E-2</v>
      </c>
      <c r="BD128" s="104">
        <v>9.6950655785661199E-2</v>
      </c>
      <c r="BE128" s="104">
        <v>0.17820308947705199</v>
      </c>
      <c r="BF128" s="104">
        <v>1.2812230208241199E-2</v>
      </c>
      <c r="BG128" s="104">
        <v>0</v>
      </c>
      <c r="BH128" s="104">
        <v>0</v>
      </c>
      <c r="BI128" s="104">
        <v>1.2812230208241199E-2</v>
      </c>
      <c r="BJ128" s="104">
        <v>0.21303048277771</v>
      </c>
      <c r="BK128" s="104">
        <v>0</v>
      </c>
      <c r="BL128" s="104">
        <v>0</v>
      </c>
      <c r="BM128" s="104">
        <v>0.21303048277771</v>
      </c>
      <c r="BN128" s="104">
        <v>120.786286574185</v>
      </c>
    </row>
    <row r="129" spans="1:66">
      <c r="A129" s="104" t="s">
        <v>799</v>
      </c>
      <c r="B129" s="104">
        <v>2020</v>
      </c>
      <c r="C129" s="104" t="s">
        <v>803</v>
      </c>
      <c r="D129" s="104" t="s">
        <v>801</v>
      </c>
      <c r="E129" s="104" t="s">
        <v>801</v>
      </c>
      <c r="F129" s="104" t="s">
        <v>805</v>
      </c>
      <c r="G129" s="104">
        <v>229562.68010626099</v>
      </c>
      <c r="H129" s="104">
        <v>8903857.11266472</v>
      </c>
      <c r="I129" s="104">
        <v>1147304.2421051201</v>
      </c>
      <c r="J129" s="104">
        <v>0</v>
      </c>
      <c r="K129" s="104">
        <v>0</v>
      </c>
      <c r="L129" s="104">
        <v>0</v>
      </c>
      <c r="M129" s="104">
        <v>0</v>
      </c>
      <c r="N129" s="104">
        <v>5.3238193728874696E-3</v>
      </c>
      <c r="O129" s="104">
        <v>6.1818187684157802E-3</v>
      </c>
      <c r="P129" s="104">
        <v>0</v>
      </c>
      <c r="Q129" s="104">
        <v>1.7707055540810599E-3</v>
      </c>
      <c r="R129" s="104">
        <v>1.32763436953843E-2</v>
      </c>
      <c r="S129" s="104">
        <v>0</v>
      </c>
      <c r="T129" s="104">
        <v>0</v>
      </c>
      <c r="U129" s="104">
        <v>0</v>
      </c>
      <c r="V129" s="104">
        <v>0</v>
      </c>
      <c r="W129" s="104">
        <v>5.3238193728874696E-3</v>
      </c>
      <c r="X129" s="104">
        <v>6.1818187684132397E-3</v>
      </c>
      <c r="Y129" s="104">
        <v>0</v>
      </c>
      <c r="Z129" s="104">
        <v>1.7707055540810599E-3</v>
      </c>
      <c r="AA129" s="104">
        <v>1.32763436953817E-2</v>
      </c>
      <c r="AB129" s="104">
        <v>0</v>
      </c>
      <c r="AC129" s="104">
        <v>0</v>
      </c>
      <c r="AD129" s="104">
        <v>0</v>
      </c>
      <c r="AE129" s="104">
        <v>0</v>
      </c>
      <c r="AF129" s="104">
        <v>0</v>
      </c>
      <c r="AG129" s="104">
        <v>0</v>
      </c>
      <c r="AH129" s="104">
        <v>0</v>
      </c>
      <c r="AI129" s="104">
        <v>0</v>
      </c>
      <c r="AJ129" s="104">
        <v>0</v>
      </c>
      <c r="AK129" s="104">
        <v>0</v>
      </c>
      <c r="AL129" s="104">
        <v>0</v>
      </c>
      <c r="AM129" s="104">
        <v>0</v>
      </c>
      <c r="AN129" s="104">
        <v>0</v>
      </c>
      <c r="AO129" s="104">
        <v>0</v>
      </c>
      <c r="AP129" s="104">
        <v>0</v>
      </c>
      <c r="AQ129" s="104">
        <v>0</v>
      </c>
      <c r="AR129" s="104">
        <v>0</v>
      </c>
      <c r="AS129" s="104">
        <v>0</v>
      </c>
      <c r="AT129" s="104">
        <v>0</v>
      </c>
      <c r="AU129" s="104">
        <v>0</v>
      </c>
      <c r="AV129" s="104">
        <v>7.8518579249159004E-2</v>
      </c>
      <c r="AW129" s="104">
        <v>0.36069472342582398</v>
      </c>
      <c r="AX129" s="104">
        <v>0.43921330267498299</v>
      </c>
      <c r="AY129" s="104">
        <v>0</v>
      </c>
      <c r="AZ129" s="104">
        <v>0</v>
      </c>
      <c r="BA129" s="104">
        <v>0</v>
      </c>
      <c r="BB129" s="104">
        <v>0</v>
      </c>
      <c r="BC129" s="104">
        <v>1.9629644812289699E-2</v>
      </c>
      <c r="BD129" s="104">
        <v>0.15458345289678099</v>
      </c>
      <c r="BE129" s="104">
        <v>0.17421309770907101</v>
      </c>
      <c r="BF129" s="104">
        <v>0</v>
      </c>
      <c r="BG129" s="104">
        <v>0</v>
      </c>
      <c r="BH129" s="104">
        <v>0</v>
      </c>
      <c r="BI129" s="104">
        <v>0</v>
      </c>
      <c r="BJ129" s="104">
        <v>0</v>
      </c>
      <c r="BK129" s="104">
        <v>0</v>
      </c>
      <c r="BL129" s="104">
        <v>0</v>
      </c>
      <c r="BM129" s="104">
        <v>0</v>
      </c>
      <c r="BN129" s="104">
        <v>0</v>
      </c>
    </row>
    <row r="130" spans="1:66">
      <c r="A130" s="104" t="s">
        <v>799</v>
      </c>
      <c r="B130" s="104">
        <v>2020</v>
      </c>
      <c r="C130" s="104" t="s">
        <v>806</v>
      </c>
      <c r="D130" s="104" t="s">
        <v>801</v>
      </c>
      <c r="E130" s="104" t="s">
        <v>801</v>
      </c>
      <c r="F130" s="104" t="s">
        <v>804</v>
      </c>
      <c r="G130" s="104">
        <v>1683470.9176425301</v>
      </c>
      <c r="H130" s="104">
        <v>60697625.9591235</v>
      </c>
      <c r="I130" s="104">
        <v>7658662.78118065</v>
      </c>
      <c r="J130" s="104">
        <v>2.6975732256968499</v>
      </c>
      <c r="K130" s="104">
        <v>0</v>
      </c>
      <c r="L130" s="104">
        <v>4.1718132693568597</v>
      </c>
      <c r="M130" s="104">
        <v>6.8693864950537096</v>
      </c>
      <c r="N130" s="104">
        <v>1.41993081260486</v>
      </c>
      <c r="O130" s="104">
        <v>2.2614182701684502</v>
      </c>
      <c r="P130" s="104">
        <v>7.9321010308707702</v>
      </c>
      <c r="Q130" s="104">
        <v>1.07568614442428</v>
      </c>
      <c r="R130" s="104">
        <v>19.558522753121999</v>
      </c>
      <c r="S130" s="104">
        <v>3.9316105503605399</v>
      </c>
      <c r="T130" s="104">
        <v>0</v>
      </c>
      <c r="U130" s="104">
        <v>4.5675586832204402</v>
      </c>
      <c r="V130" s="104">
        <v>8.4991692335809894</v>
      </c>
      <c r="W130" s="104">
        <v>1.41993081260486</v>
      </c>
      <c r="X130" s="104">
        <v>2.2614182701675198</v>
      </c>
      <c r="Y130" s="104">
        <v>7.9321010308675097</v>
      </c>
      <c r="Z130" s="104">
        <v>1.07568614442428</v>
      </c>
      <c r="AA130" s="104">
        <v>21.188305491645099</v>
      </c>
      <c r="AB130" s="104">
        <v>113.278477300445</v>
      </c>
      <c r="AC130" s="104">
        <v>0</v>
      </c>
      <c r="AD130" s="104">
        <v>22.360743799669098</v>
      </c>
      <c r="AE130" s="104">
        <v>135.63922110011401</v>
      </c>
      <c r="AF130" s="104">
        <v>10.408139718149201</v>
      </c>
      <c r="AG130" s="104">
        <v>0</v>
      </c>
      <c r="AH130" s="104">
        <v>2.7934210533748498</v>
      </c>
      <c r="AI130" s="104">
        <v>13.201560771524001</v>
      </c>
      <c r="AJ130" s="104">
        <v>22154.522498750201</v>
      </c>
      <c r="AK130" s="104">
        <v>0</v>
      </c>
      <c r="AL130" s="104">
        <v>581.53436122678795</v>
      </c>
      <c r="AM130" s="104">
        <v>22736.056859976899</v>
      </c>
      <c r="AN130" s="104">
        <v>0.59938809792241299</v>
      </c>
      <c r="AO130" s="104">
        <v>0</v>
      </c>
      <c r="AP130" s="104">
        <v>0.79729884990662503</v>
      </c>
      <c r="AQ130" s="104">
        <v>1.39668694782903</v>
      </c>
      <c r="AR130" s="104">
        <v>0.179058726041469</v>
      </c>
      <c r="AS130" s="104">
        <v>0</v>
      </c>
      <c r="AT130" s="104">
        <v>2.63448605863498E-2</v>
      </c>
      <c r="AU130" s="104">
        <v>0.20540358662781899</v>
      </c>
      <c r="AV130" s="104">
        <v>0.53526143712799701</v>
      </c>
      <c r="AW130" s="104">
        <v>2.4588572268067299</v>
      </c>
      <c r="AX130" s="104">
        <v>3.1995222505625498</v>
      </c>
      <c r="AY130" s="104">
        <v>0.16465481487334299</v>
      </c>
      <c r="AZ130" s="104">
        <v>0</v>
      </c>
      <c r="BA130" s="104">
        <v>2.4226678347012E-2</v>
      </c>
      <c r="BB130" s="104">
        <v>0.188881493220355</v>
      </c>
      <c r="BC130" s="104">
        <v>0.133815359281999</v>
      </c>
      <c r="BD130" s="104">
        <v>1.05379595434574</v>
      </c>
      <c r="BE130" s="104">
        <v>1.3764928068480899</v>
      </c>
      <c r="BF130" s="104">
        <v>0.21923695982073399</v>
      </c>
      <c r="BG130" s="104">
        <v>0</v>
      </c>
      <c r="BH130" s="104">
        <v>5.7547539286322297E-3</v>
      </c>
      <c r="BI130" s="104">
        <v>0.224991713749366</v>
      </c>
      <c r="BJ130" s="104">
        <v>0.73130343930682296</v>
      </c>
      <c r="BK130" s="104">
        <v>0</v>
      </c>
      <c r="BL130" s="104">
        <v>0.277147636626904</v>
      </c>
      <c r="BM130" s="104">
        <v>1.00845107593372</v>
      </c>
      <c r="BN130" s="104">
        <v>2399.8636160542501</v>
      </c>
    </row>
    <row r="131" spans="1:66">
      <c r="A131" s="104" t="s">
        <v>799</v>
      </c>
      <c r="B131" s="104">
        <v>2020</v>
      </c>
      <c r="C131" s="104" t="s">
        <v>806</v>
      </c>
      <c r="D131" s="104" t="s">
        <v>801</v>
      </c>
      <c r="E131" s="104" t="s">
        <v>801</v>
      </c>
      <c r="F131" s="104" t="s">
        <v>802</v>
      </c>
      <c r="G131" s="104">
        <v>1587.87990093554</v>
      </c>
      <c r="H131" s="104">
        <v>30217.228977118299</v>
      </c>
      <c r="I131" s="104">
        <v>5441.1630132723403</v>
      </c>
      <c r="J131" s="104">
        <v>6.9964435625721102E-3</v>
      </c>
      <c r="K131" s="104">
        <v>0</v>
      </c>
      <c r="L131" s="104">
        <v>0</v>
      </c>
      <c r="M131" s="104">
        <v>6.9964435625721102E-3</v>
      </c>
      <c r="N131" s="104">
        <v>0</v>
      </c>
      <c r="O131" s="104">
        <v>0</v>
      </c>
      <c r="P131" s="104">
        <v>0</v>
      </c>
      <c r="Q131" s="104">
        <v>0</v>
      </c>
      <c r="R131" s="104">
        <v>6.9964435625721102E-3</v>
      </c>
      <c r="S131" s="104">
        <v>7.9649858408152394E-3</v>
      </c>
      <c r="T131" s="104">
        <v>0</v>
      </c>
      <c r="U131" s="104">
        <v>0</v>
      </c>
      <c r="V131" s="104">
        <v>7.9649858408152394E-3</v>
      </c>
      <c r="W131" s="104">
        <v>0</v>
      </c>
      <c r="X131" s="104">
        <v>0</v>
      </c>
      <c r="Y131" s="104">
        <v>0</v>
      </c>
      <c r="Z131" s="104">
        <v>0</v>
      </c>
      <c r="AA131" s="104">
        <v>7.9649858408152394E-3</v>
      </c>
      <c r="AB131" s="104">
        <v>4.3323104688931302E-2</v>
      </c>
      <c r="AC131" s="104">
        <v>0</v>
      </c>
      <c r="AD131" s="104">
        <v>0</v>
      </c>
      <c r="AE131" s="104">
        <v>4.3323104688931302E-2</v>
      </c>
      <c r="AF131" s="104">
        <v>4.1690742900092601E-2</v>
      </c>
      <c r="AG131" s="104">
        <v>0</v>
      </c>
      <c r="AH131" s="104">
        <v>0</v>
      </c>
      <c r="AI131" s="104">
        <v>4.1690742900092601E-2</v>
      </c>
      <c r="AJ131" s="104">
        <v>14.964276363185199</v>
      </c>
      <c r="AK131" s="104">
        <v>0</v>
      </c>
      <c r="AL131" s="104">
        <v>0</v>
      </c>
      <c r="AM131" s="104">
        <v>14.964276363185199</v>
      </c>
      <c r="AN131" s="104">
        <v>3.24971430270248E-4</v>
      </c>
      <c r="AO131" s="104">
        <v>0</v>
      </c>
      <c r="AP131" s="104">
        <v>0</v>
      </c>
      <c r="AQ131" s="104">
        <v>3.24971430270248E-4</v>
      </c>
      <c r="AR131" s="104">
        <v>5.3840365627370497E-3</v>
      </c>
      <c r="AS131" s="104">
        <v>0</v>
      </c>
      <c r="AT131" s="104">
        <v>0</v>
      </c>
      <c r="AU131" s="104">
        <v>5.3840365627370497E-3</v>
      </c>
      <c r="AV131" s="104">
        <v>2.66470346290158E-4</v>
      </c>
      <c r="AW131" s="104">
        <v>1.2240981532704101E-3</v>
      </c>
      <c r="AX131" s="104">
        <v>6.8746050622976304E-3</v>
      </c>
      <c r="AY131" s="104">
        <v>5.1511255243087903E-3</v>
      </c>
      <c r="AZ131" s="104">
        <v>0</v>
      </c>
      <c r="BA131" s="104">
        <v>0</v>
      </c>
      <c r="BB131" s="104">
        <v>5.1511255243087903E-3</v>
      </c>
      <c r="BC131" s="104">
        <v>6.6617586572539499E-5</v>
      </c>
      <c r="BD131" s="104">
        <v>5.24613494258749E-4</v>
      </c>
      <c r="BE131" s="104">
        <v>5.7423566051400801E-3</v>
      </c>
      <c r="BF131" s="104">
        <v>1.4146622654581699E-4</v>
      </c>
      <c r="BG131" s="104">
        <v>0</v>
      </c>
      <c r="BH131" s="104">
        <v>0</v>
      </c>
      <c r="BI131" s="104">
        <v>1.4146622654581699E-4</v>
      </c>
      <c r="BJ131" s="104">
        <v>2.3521758544746999E-3</v>
      </c>
      <c r="BK131" s="104">
        <v>0</v>
      </c>
      <c r="BL131" s="104">
        <v>0</v>
      </c>
      <c r="BM131" s="104">
        <v>2.3521758544746999E-3</v>
      </c>
      <c r="BN131" s="104">
        <v>1.3336616578385201</v>
      </c>
    </row>
    <row r="132" spans="1:66">
      <c r="A132" s="104" t="s">
        <v>799</v>
      </c>
      <c r="B132" s="104">
        <v>2020</v>
      </c>
      <c r="C132" s="104" t="s">
        <v>806</v>
      </c>
      <c r="D132" s="104" t="s">
        <v>801</v>
      </c>
      <c r="E132" s="104" t="s">
        <v>801</v>
      </c>
      <c r="F132" s="104" t="s">
        <v>805</v>
      </c>
      <c r="G132" s="104">
        <v>5173.0332136311599</v>
      </c>
      <c r="H132" s="104">
        <v>195709.995781529</v>
      </c>
      <c r="I132" s="104">
        <v>25565.348442296901</v>
      </c>
      <c r="J132" s="104">
        <v>0</v>
      </c>
      <c r="K132" s="104">
        <v>0</v>
      </c>
      <c r="L132" s="104">
        <v>0</v>
      </c>
      <c r="M132" s="104">
        <v>0</v>
      </c>
      <c r="N132" s="104">
        <v>1.2127815398824501E-4</v>
      </c>
      <c r="O132" s="104">
        <v>1.3774929527995199E-4</v>
      </c>
      <c r="P132" s="104">
        <v>0</v>
      </c>
      <c r="Q132" s="104">
        <v>4.0269135824549297E-5</v>
      </c>
      <c r="R132" s="104">
        <v>2.9929658509274699E-4</v>
      </c>
      <c r="S132" s="104">
        <v>0</v>
      </c>
      <c r="T132" s="104">
        <v>0</v>
      </c>
      <c r="U132" s="104">
        <v>0</v>
      </c>
      <c r="V132" s="104">
        <v>0</v>
      </c>
      <c r="W132" s="104">
        <v>1.2127815398824501E-4</v>
      </c>
      <c r="X132" s="104">
        <v>1.3774929527989499E-4</v>
      </c>
      <c r="Y132" s="104">
        <v>0</v>
      </c>
      <c r="Z132" s="104">
        <v>4.0269135824549297E-5</v>
      </c>
      <c r="AA132" s="104">
        <v>2.9929658509269001E-4</v>
      </c>
      <c r="AB132" s="104">
        <v>0</v>
      </c>
      <c r="AC132" s="104">
        <v>0</v>
      </c>
      <c r="AD132" s="104">
        <v>0</v>
      </c>
      <c r="AE132" s="104">
        <v>0</v>
      </c>
      <c r="AF132" s="104">
        <v>0</v>
      </c>
      <c r="AG132" s="104">
        <v>0</v>
      </c>
      <c r="AH132" s="104">
        <v>0</v>
      </c>
      <c r="AI132" s="104">
        <v>0</v>
      </c>
      <c r="AJ132" s="104">
        <v>0</v>
      </c>
      <c r="AK132" s="104">
        <v>0</v>
      </c>
      <c r="AL132" s="104">
        <v>0</v>
      </c>
      <c r="AM132" s="104">
        <v>0</v>
      </c>
      <c r="AN132" s="104">
        <v>0</v>
      </c>
      <c r="AO132" s="104">
        <v>0</v>
      </c>
      <c r="AP132" s="104">
        <v>0</v>
      </c>
      <c r="AQ132" s="104">
        <v>0</v>
      </c>
      <c r="AR132" s="104">
        <v>0</v>
      </c>
      <c r="AS132" s="104">
        <v>0</v>
      </c>
      <c r="AT132" s="104">
        <v>0</v>
      </c>
      <c r="AU132" s="104">
        <v>0</v>
      </c>
      <c r="AV132" s="104">
        <v>1.72586673608755E-3</v>
      </c>
      <c r="AW132" s="104">
        <v>7.9282003189021892E-3</v>
      </c>
      <c r="AX132" s="104">
        <v>9.6540670549897494E-3</v>
      </c>
      <c r="AY132" s="104">
        <v>0</v>
      </c>
      <c r="AZ132" s="104">
        <v>0</v>
      </c>
      <c r="BA132" s="104">
        <v>0</v>
      </c>
      <c r="BB132" s="104">
        <v>0</v>
      </c>
      <c r="BC132" s="104">
        <v>4.3146668402188799E-4</v>
      </c>
      <c r="BD132" s="104">
        <v>3.3978001366723699E-3</v>
      </c>
      <c r="BE132" s="104">
        <v>3.82926682069425E-3</v>
      </c>
      <c r="BF132" s="104">
        <v>0</v>
      </c>
      <c r="BG132" s="104">
        <v>0</v>
      </c>
      <c r="BH132" s="104">
        <v>0</v>
      </c>
      <c r="BI132" s="104">
        <v>0</v>
      </c>
      <c r="BJ132" s="104">
        <v>0</v>
      </c>
      <c r="BK132" s="104">
        <v>0</v>
      </c>
      <c r="BL132" s="104">
        <v>0</v>
      </c>
      <c r="BM132" s="104">
        <v>0</v>
      </c>
      <c r="BN132" s="104">
        <v>0</v>
      </c>
    </row>
    <row r="133" spans="1:66">
      <c r="A133" s="104" t="s">
        <v>799</v>
      </c>
      <c r="B133" s="104">
        <v>2020</v>
      </c>
      <c r="C133" s="104" t="s">
        <v>807</v>
      </c>
      <c r="D133" s="104" t="s">
        <v>801</v>
      </c>
      <c r="E133" s="104" t="s">
        <v>801</v>
      </c>
      <c r="F133" s="104" t="s">
        <v>804</v>
      </c>
      <c r="G133" s="104">
        <v>5354641.6274699802</v>
      </c>
      <c r="H133" s="104">
        <v>198929135.425338</v>
      </c>
      <c r="I133" s="104">
        <v>24863918.446270201</v>
      </c>
      <c r="J133" s="104">
        <v>5.3115757986518402</v>
      </c>
      <c r="K133" s="104">
        <v>0</v>
      </c>
      <c r="L133" s="104">
        <v>11.535425737709501</v>
      </c>
      <c r="M133" s="104">
        <v>16.847001536361301</v>
      </c>
      <c r="N133" s="104">
        <v>2.5210271580308801</v>
      </c>
      <c r="O133" s="104">
        <v>4.4150165360404099</v>
      </c>
      <c r="P133" s="104">
        <v>14.5815443203561</v>
      </c>
      <c r="Q133" s="104">
        <v>2.2541178426634598</v>
      </c>
      <c r="R133" s="104">
        <v>40.618707393452297</v>
      </c>
      <c r="S133" s="104">
        <v>7.7439044691466501</v>
      </c>
      <c r="T133" s="104">
        <v>0</v>
      </c>
      <c r="U133" s="104">
        <v>12.629762465497</v>
      </c>
      <c r="V133" s="104">
        <v>20.373666934643701</v>
      </c>
      <c r="W133" s="104">
        <v>2.5210271580308801</v>
      </c>
      <c r="X133" s="104">
        <v>4.41501653603859</v>
      </c>
      <c r="Y133" s="104">
        <v>14.581544320350099</v>
      </c>
      <c r="Z133" s="104">
        <v>2.2541178426634598</v>
      </c>
      <c r="AA133" s="104">
        <v>44.1453727917268</v>
      </c>
      <c r="AB133" s="104">
        <v>257.26732073985499</v>
      </c>
      <c r="AC133" s="104">
        <v>0</v>
      </c>
      <c r="AD133" s="104">
        <v>84.317372520124806</v>
      </c>
      <c r="AE133" s="104">
        <v>341.58469325997902</v>
      </c>
      <c r="AF133" s="104">
        <v>26.0252193025254</v>
      </c>
      <c r="AG133" s="104">
        <v>0</v>
      </c>
      <c r="AH133" s="104">
        <v>10.3264310433921</v>
      </c>
      <c r="AI133" s="104">
        <v>36.351650345917498</v>
      </c>
      <c r="AJ133" s="104">
        <v>79713.845928875904</v>
      </c>
      <c r="AK133" s="104">
        <v>0</v>
      </c>
      <c r="AL133" s="104">
        <v>2092.18287744898</v>
      </c>
      <c r="AM133" s="104">
        <v>81806.028806324903</v>
      </c>
      <c r="AN133" s="104">
        <v>1.25515642038209</v>
      </c>
      <c r="AO133" s="104">
        <v>0</v>
      </c>
      <c r="AP133" s="104">
        <v>2.3678650495575702</v>
      </c>
      <c r="AQ133" s="104">
        <v>3.6230214699396699</v>
      </c>
      <c r="AR133" s="104">
        <v>0.39504061902196502</v>
      </c>
      <c r="AS133" s="104">
        <v>0</v>
      </c>
      <c r="AT133" s="104">
        <v>5.7926463278835001E-2</v>
      </c>
      <c r="AU133" s="104">
        <v>0.45296708230080002</v>
      </c>
      <c r="AV133" s="104">
        <v>1.7542546884140799</v>
      </c>
      <c r="AW133" s="104">
        <v>8.0586074749021801</v>
      </c>
      <c r="AX133" s="104">
        <v>10.265829245617001</v>
      </c>
      <c r="AY133" s="104">
        <v>0.36324721992112702</v>
      </c>
      <c r="AZ133" s="104">
        <v>0</v>
      </c>
      <c r="BA133" s="104">
        <v>5.32660164758769E-2</v>
      </c>
      <c r="BB133" s="104">
        <v>0.41651323639700399</v>
      </c>
      <c r="BC133" s="104">
        <v>0.43856367210351999</v>
      </c>
      <c r="BD133" s="104">
        <v>3.4536889178152199</v>
      </c>
      <c r="BE133" s="104">
        <v>4.3087658263157396</v>
      </c>
      <c r="BF133" s="104">
        <v>0.78883312597015198</v>
      </c>
      <c r="BG133" s="104">
        <v>0</v>
      </c>
      <c r="BH133" s="104">
        <v>2.0703845612866902E-2</v>
      </c>
      <c r="BI133" s="104">
        <v>0.80953697158301896</v>
      </c>
      <c r="BJ133" s="104">
        <v>1.9484165348581099</v>
      </c>
      <c r="BK133" s="104">
        <v>0</v>
      </c>
      <c r="BL133" s="104">
        <v>1.0393133086838799</v>
      </c>
      <c r="BM133" s="104">
        <v>2.9877298435420001</v>
      </c>
      <c r="BN133" s="104">
        <v>8634.8883324522103</v>
      </c>
    </row>
    <row r="134" spans="1:66">
      <c r="A134" s="104" t="s">
        <v>799</v>
      </c>
      <c r="B134" s="104">
        <v>2020</v>
      </c>
      <c r="C134" s="104" t="s">
        <v>807</v>
      </c>
      <c r="D134" s="104" t="s">
        <v>801</v>
      </c>
      <c r="E134" s="104" t="s">
        <v>801</v>
      </c>
      <c r="F134" s="104" t="s">
        <v>802</v>
      </c>
      <c r="G134" s="104">
        <v>27473.802403018901</v>
      </c>
      <c r="H134" s="104">
        <v>1201848.4983232699</v>
      </c>
      <c r="I134" s="104">
        <v>135458.34532916799</v>
      </c>
      <c r="J134" s="104">
        <v>2.6028051480375299E-2</v>
      </c>
      <c r="K134" s="104">
        <v>0</v>
      </c>
      <c r="L134" s="104">
        <v>0</v>
      </c>
      <c r="M134" s="104">
        <v>2.6028051480375299E-2</v>
      </c>
      <c r="N134" s="104">
        <v>0</v>
      </c>
      <c r="O134" s="104">
        <v>0</v>
      </c>
      <c r="P134" s="104">
        <v>0</v>
      </c>
      <c r="Q134" s="104">
        <v>0</v>
      </c>
      <c r="R134" s="104">
        <v>2.6028051480375299E-2</v>
      </c>
      <c r="S134" s="104">
        <v>2.96312061479682E-2</v>
      </c>
      <c r="T134" s="104">
        <v>0</v>
      </c>
      <c r="U134" s="104">
        <v>0</v>
      </c>
      <c r="V134" s="104">
        <v>2.96312061479682E-2</v>
      </c>
      <c r="W134" s="104">
        <v>0</v>
      </c>
      <c r="X134" s="104">
        <v>0</v>
      </c>
      <c r="Y134" s="104">
        <v>0</v>
      </c>
      <c r="Z134" s="104">
        <v>0</v>
      </c>
      <c r="AA134" s="104">
        <v>2.96312061479682E-2</v>
      </c>
      <c r="AB134" s="104">
        <v>0.20652246726345599</v>
      </c>
      <c r="AC134" s="104">
        <v>0</v>
      </c>
      <c r="AD134" s="104">
        <v>0</v>
      </c>
      <c r="AE134" s="104">
        <v>0.20652246726345599</v>
      </c>
      <c r="AF134" s="104">
        <v>7.8998840693643393E-2</v>
      </c>
      <c r="AG134" s="104">
        <v>0</v>
      </c>
      <c r="AH134" s="104">
        <v>0</v>
      </c>
      <c r="AI134" s="104">
        <v>7.8998840693643393E-2</v>
      </c>
      <c r="AJ134" s="104">
        <v>397.34329584455003</v>
      </c>
      <c r="AK134" s="104">
        <v>0</v>
      </c>
      <c r="AL134" s="104">
        <v>0</v>
      </c>
      <c r="AM134" s="104">
        <v>397.34329584455003</v>
      </c>
      <c r="AN134" s="104">
        <v>1.20895324046831E-3</v>
      </c>
      <c r="AO134" s="104">
        <v>0</v>
      </c>
      <c r="AP134" s="104">
        <v>0</v>
      </c>
      <c r="AQ134" s="104">
        <v>1.20895324046831E-3</v>
      </c>
      <c r="AR134" s="104">
        <v>9.2543885511215396E-3</v>
      </c>
      <c r="AS134" s="104">
        <v>0</v>
      </c>
      <c r="AT134" s="104">
        <v>0</v>
      </c>
      <c r="AU134" s="104">
        <v>9.2543885511215396E-3</v>
      </c>
      <c r="AV134" s="104">
        <v>1.0598489549753801E-2</v>
      </c>
      <c r="AW134" s="104">
        <v>4.86868113691818E-2</v>
      </c>
      <c r="AX134" s="104">
        <v>6.8539689470057202E-2</v>
      </c>
      <c r="AY134" s="104">
        <v>8.8540477989100409E-3</v>
      </c>
      <c r="AZ134" s="104">
        <v>0</v>
      </c>
      <c r="BA134" s="104">
        <v>0</v>
      </c>
      <c r="BB134" s="104">
        <v>8.8540477989100409E-3</v>
      </c>
      <c r="BC134" s="104">
        <v>2.6496223874384601E-3</v>
      </c>
      <c r="BD134" s="104">
        <v>2.0865776301077901E-2</v>
      </c>
      <c r="BE134" s="104">
        <v>3.2369446487426401E-2</v>
      </c>
      <c r="BF134" s="104">
        <v>3.7563230818628101E-3</v>
      </c>
      <c r="BG134" s="104">
        <v>0</v>
      </c>
      <c r="BH134" s="104">
        <v>0</v>
      </c>
      <c r="BI134" s="104">
        <v>3.7563230818628101E-3</v>
      </c>
      <c r="BJ134" s="104">
        <v>6.2456832775574997E-2</v>
      </c>
      <c r="BK134" s="104">
        <v>0</v>
      </c>
      <c r="BL134" s="104">
        <v>0</v>
      </c>
      <c r="BM134" s="104">
        <v>6.2456832775574997E-2</v>
      </c>
      <c r="BN134" s="104">
        <v>35.412438650943699</v>
      </c>
    </row>
    <row r="135" spans="1:66">
      <c r="A135" s="104" t="s">
        <v>799</v>
      </c>
      <c r="B135" s="104">
        <v>2020</v>
      </c>
      <c r="C135" s="104" t="s">
        <v>807</v>
      </c>
      <c r="D135" s="104" t="s">
        <v>801</v>
      </c>
      <c r="E135" s="104" t="s">
        <v>801</v>
      </c>
      <c r="F135" s="104" t="s">
        <v>805</v>
      </c>
      <c r="G135" s="104">
        <v>27502.2145974747</v>
      </c>
      <c r="H135" s="104">
        <v>929240.36923252803</v>
      </c>
      <c r="I135" s="104">
        <v>139544.112934848</v>
      </c>
      <c r="J135" s="104">
        <v>0</v>
      </c>
      <c r="K135" s="104">
        <v>0</v>
      </c>
      <c r="L135" s="104">
        <v>0</v>
      </c>
      <c r="M135" s="104">
        <v>0</v>
      </c>
      <c r="N135" s="104">
        <v>6.5699013100330205E-4</v>
      </c>
      <c r="O135" s="104">
        <v>7.5188113553888202E-4</v>
      </c>
      <c r="P135" s="104">
        <v>0</v>
      </c>
      <c r="Q135" s="104">
        <v>2.21086739404338E-4</v>
      </c>
      <c r="R135" s="104">
        <v>1.6299580059465199E-3</v>
      </c>
      <c r="S135" s="104">
        <v>0</v>
      </c>
      <c r="T135" s="104">
        <v>0</v>
      </c>
      <c r="U135" s="104">
        <v>0</v>
      </c>
      <c r="V135" s="104">
        <v>0</v>
      </c>
      <c r="W135" s="104">
        <v>6.5699013100330205E-4</v>
      </c>
      <c r="X135" s="104">
        <v>7.5188113553857302E-4</v>
      </c>
      <c r="Y135" s="104">
        <v>0</v>
      </c>
      <c r="Z135" s="104">
        <v>2.21086739404338E-4</v>
      </c>
      <c r="AA135" s="104">
        <v>1.62995800594621E-3</v>
      </c>
      <c r="AB135" s="104">
        <v>0</v>
      </c>
      <c r="AC135" s="104">
        <v>0</v>
      </c>
      <c r="AD135" s="104">
        <v>0</v>
      </c>
      <c r="AE135" s="104">
        <v>0</v>
      </c>
      <c r="AF135" s="104">
        <v>0</v>
      </c>
      <c r="AG135" s="104">
        <v>0</v>
      </c>
      <c r="AH135" s="104">
        <v>0</v>
      </c>
      <c r="AI135" s="104">
        <v>0</v>
      </c>
      <c r="AJ135" s="104">
        <v>0</v>
      </c>
      <c r="AK135" s="104">
        <v>0</v>
      </c>
      <c r="AL135" s="104">
        <v>0</v>
      </c>
      <c r="AM135" s="104">
        <v>0</v>
      </c>
      <c r="AN135" s="104">
        <v>0</v>
      </c>
      <c r="AO135" s="104">
        <v>0</v>
      </c>
      <c r="AP135" s="104">
        <v>0</v>
      </c>
      <c r="AQ135" s="104">
        <v>0</v>
      </c>
      <c r="AR135" s="104">
        <v>0</v>
      </c>
      <c r="AS135" s="104">
        <v>0</v>
      </c>
      <c r="AT135" s="104">
        <v>0</v>
      </c>
      <c r="AU135" s="104">
        <v>0</v>
      </c>
      <c r="AV135" s="104">
        <v>8.1944973565805605E-3</v>
      </c>
      <c r="AW135" s="104">
        <v>3.7643472231791902E-2</v>
      </c>
      <c r="AX135" s="104">
        <v>4.5837969588372503E-2</v>
      </c>
      <c r="AY135" s="104">
        <v>0</v>
      </c>
      <c r="AZ135" s="104">
        <v>0</v>
      </c>
      <c r="BA135" s="104">
        <v>0</v>
      </c>
      <c r="BB135" s="104">
        <v>0</v>
      </c>
      <c r="BC135" s="104">
        <v>2.0486243391451401E-3</v>
      </c>
      <c r="BD135" s="104">
        <v>1.61329166707679E-2</v>
      </c>
      <c r="BE135" s="104">
        <v>1.8181541009913101E-2</v>
      </c>
      <c r="BF135" s="104">
        <v>0</v>
      </c>
      <c r="BG135" s="104">
        <v>0</v>
      </c>
      <c r="BH135" s="104">
        <v>0</v>
      </c>
      <c r="BI135" s="104">
        <v>0</v>
      </c>
      <c r="BJ135" s="104">
        <v>0</v>
      </c>
      <c r="BK135" s="104">
        <v>0</v>
      </c>
      <c r="BL135" s="104">
        <v>0</v>
      </c>
      <c r="BM135" s="104">
        <v>0</v>
      </c>
      <c r="BN135" s="104">
        <v>0</v>
      </c>
    </row>
    <row r="136" spans="1:66">
      <c r="A136" s="104" t="s">
        <v>799</v>
      </c>
      <c r="B136" s="104">
        <v>2020</v>
      </c>
      <c r="C136" s="104" t="s">
        <v>808</v>
      </c>
      <c r="D136" s="104" t="s">
        <v>801</v>
      </c>
      <c r="E136" s="104" t="s">
        <v>801</v>
      </c>
      <c r="F136" s="104" t="s">
        <v>804</v>
      </c>
      <c r="G136" s="104">
        <v>457115.37872717099</v>
      </c>
      <c r="H136" s="104">
        <v>15991087.573761299</v>
      </c>
      <c r="I136" s="104">
        <v>6810338.0411205497</v>
      </c>
      <c r="J136" s="104">
        <v>1.25232273372223</v>
      </c>
      <c r="K136" s="104">
        <v>0.23356462622242699</v>
      </c>
      <c r="L136" s="104">
        <v>1.1508928999436401</v>
      </c>
      <c r="M136" s="104">
        <v>2.6367802598883099</v>
      </c>
      <c r="N136" s="104">
        <v>3.6107029987432197E-2</v>
      </c>
      <c r="O136" s="104">
        <v>1.18650090692373</v>
      </c>
      <c r="P136" s="104">
        <v>8.4629972861255691</v>
      </c>
      <c r="Q136" s="104">
        <v>1.8381705183828201E-2</v>
      </c>
      <c r="R136" s="104">
        <v>12.340767188108799</v>
      </c>
      <c r="S136" s="104">
        <v>1.8082933021660199</v>
      </c>
      <c r="T136" s="104">
        <v>0.34066479200122901</v>
      </c>
      <c r="U136" s="104">
        <v>1.2598390605118801</v>
      </c>
      <c r="V136" s="104">
        <v>3.4087971546791298</v>
      </c>
      <c r="W136" s="104">
        <v>3.6107029987432197E-2</v>
      </c>
      <c r="X136" s="104">
        <v>1.18650090692324</v>
      </c>
      <c r="Y136" s="104">
        <v>8.4629972861220892</v>
      </c>
      <c r="Z136" s="104">
        <v>1.8381705183828201E-2</v>
      </c>
      <c r="AA136" s="104">
        <v>13.112784082895701</v>
      </c>
      <c r="AB136" s="104">
        <v>25.600820571911399</v>
      </c>
      <c r="AC136" s="104">
        <v>1.88260251054432</v>
      </c>
      <c r="AD136" s="104">
        <v>14.426279472256899</v>
      </c>
      <c r="AE136" s="104">
        <v>41.909702554712702</v>
      </c>
      <c r="AF136" s="104">
        <v>5.6745269567602197</v>
      </c>
      <c r="AG136" s="104">
        <v>2.0404648247633699E-2</v>
      </c>
      <c r="AH136" s="104">
        <v>4.2291056577102299</v>
      </c>
      <c r="AI136" s="104">
        <v>9.9240372627180893</v>
      </c>
      <c r="AJ136" s="104">
        <v>16461.966957050699</v>
      </c>
      <c r="AK136" s="104">
        <v>62.039864867271298</v>
      </c>
      <c r="AL136" s="104">
        <v>145.99220616194901</v>
      </c>
      <c r="AM136" s="104">
        <v>16669.999028079899</v>
      </c>
      <c r="AN136" s="104">
        <v>0.24689260509333399</v>
      </c>
      <c r="AO136" s="104">
        <v>6.3491954537061995E-2</v>
      </c>
      <c r="AP136" s="104">
        <v>0.22495071160453201</v>
      </c>
      <c r="AQ136" s="104">
        <v>0.53533527123492797</v>
      </c>
      <c r="AR136" s="104">
        <v>3.6898729208862599E-2</v>
      </c>
      <c r="AS136" s="104">
        <v>0</v>
      </c>
      <c r="AT136" s="104">
        <v>3.8060967017914502E-3</v>
      </c>
      <c r="AU136" s="104">
        <v>4.0704825910653997E-2</v>
      </c>
      <c r="AV136" s="104">
        <v>0.14101725365231599</v>
      </c>
      <c r="AW136" s="104">
        <v>1.3474198586478701</v>
      </c>
      <c r="AX136" s="104">
        <v>1.52914193821085</v>
      </c>
      <c r="AY136" s="104">
        <v>3.3944404805628901E-2</v>
      </c>
      <c r="AZ136" s="104">
        <v>0</v>
      </c>
      <c r="BA136" s="104">
        <v>3.50520141282646E-3</v>
      </c>
      <c r="BB136" s="104">
        <v>3.7449606218455403E-2</v>
      </c>
      <c r="BC136" s="104">
        <v>3.5254313413078997E-2</v>
      </c>
      <c r="BD136" s="104">
        <v>0.57746565370623404</v>
      </c>
      <c r="BE136" s="104">
        <v>0.65016957333776804</v>
      </c>
      <c r="BF136" s="104">
        <v>0.162904508031567</v>
      </c>
      <c r="BG136" s="104">
        <v>6.1393475584757204E-4</v>
      </c>
      <c r="BH136" s="104">
        <v>1.4447112294238499E-3</v>
      </c>
      <c r="BI136" s="104">
        <v>0.164963154016838</v>
      </c>
      <c r="BJ136" s="104">
        <v>0.32730748594407699</v>
      </c>
      <c r="BK136" s="104">
        <v>1.5957269173059599E-3</v>
      </c>
      <c r="BL136" s="104">
        <v>0.32291949438429302</v>
      </c>
      <c r="BM136" s="104">
        <v>0.65182270724567704</v>
      </c>
      <c r="BN136" s="104">
        <v>1759.57178474391</v>
      </c>
    </row>
    <row r="137" spans="1:66">
      <c r="A137" s="104" t="s">
        <v>799</v>
      </c>
      <c r="B137" s="104">
        <v>2020</v>
      </c>
      <c r="C137" s="104" t="s">
        <v>808</v>
      </c>
      <c r="D137" s="104" t="s">
        <v>801</v>
      </c>
      <c r="E137" s="104" t="s">
        <v>801</v>
      </c>
      <c r="F137" s="104" t="s">
        <v>802</v>
      </c>
      <c r="G137" s="104">
        <v>388181.30233125802</v>
      </c>
      <c r="H137" s="104">
        <v>14453025.9293248</v>
      </c>
      <c r="I137" s="104">
        <v>4882832.4512489</v>
      </c>
      <c r="J137" s="104">
        <v>2.50553626975407</v>
      </c>
      <c r="K137" s="104">
        <v>4.6965795533625197E-2</v>
      </c>
      <c r="L137" s="104">
        <v>0</v>
      </c>
      <c r="M137" s="104">
        <v>2.5525020652877002</v>
      </c>
      <c r="N137" s="104">
        <v>0</v>
      </c>
      <c r="O137" s="104">
        <v>0</v>
      </c>
      <c r="P137" s="104">
        <v>0</v>
      </c>
      <c r="Q137" s="104">
        <v>0</v>
      </c>
      <c r="R137" s="104">
        <v>2.5525020652877002</v>
      </c>
      <c r="S137" s="104">
        <v>2.8523864637455301</v>
      </c>
      <c r="T137" s="104">
        <v>5.3467435716786499E-2</v>
      </c>
      <c r="U137" s="104">
        <v>0</v>
      </c>
      <c r="V137" s="104">
        <v>2.9058538994623202</v>
      </c>
      <c r="W137" s="104">
        <v>0</v>
      </c>
      <c r="X137" s="104">
        <v>0</v>
      </c>
      <c r="Y137" s="104">
        <v>0</v>
      </c>
      <c r="Z137" s="104">
        <v>0</v>
      </c>
      <c r="AA137" s="104">
        <v>2.9058538994623202</v>
      </c>
      <c r="AB137" s="104">
        <v>12.1886472328338</v>
      </c>
      <c r="AC137" s="104">
        <v>0.38927674987191702</v>
      </c>
      <c r="AD137" s="104">
        <v>0</v>
      </c>
      <c r="AE137" s="104">
        <v>12.5779239827057</v>
      </c>
      <c r="AF137" s="104">
        <v>46.332065367798897</v>
      </c>
      <c r="AG137" s="104">
        <v>1.01968697754131</v>
      </c>
      <c r="AH137" s="104">
        <v>0</v>
      </c>
      <c r="AI137" s="104">
        <v>47.351752345340202</v>
      </c>
      <c r="AJ137" s="104">
        <v>8645.0489216835595</v>
      </c>
      <c r="AK137" s="104">
        <v>59.308938169974297</v>
      </c>
      <c r="AL137" s="104">
        <v>0</v>
      </c>
      <c r="AM137" s="104">
        <v>8704.3578598535296</v>
      </c>
      <c r="AN137" s="104">
        <v>0.11637737057320401</v>
      </c>
      <c r="AO137" s="104">
        <v>2.1814714307123199E-3</v>
      </c>
      <c r="AP137" s="104">
        <v>0</v>
      </c>
      <c r="AQ137" s="104">
        <v>0.118558842003916</v>
      </c>
      <c r="AR137" s="104">
        <v>0.46902800849681597</v>
      </c>
      <c r="AS137" s="104">
        <v>1.20370003196449E-2</v>
      </c>
      <c r="AT137" s="104">
        <v>0</v>
      </c>
      <c r="AU137" s="104">
        <v>0.48106500881646003</v>
      </c>
      <c r="AV137" s="104">
        <v>0.191180807507739</v>
      </c>
      <c r="AW137" s="104">
        <v>1.21782174382429</v>
      </c>
      <c r="AX137" s="104">
        <v>1.89006756014849</v>
      </c>
      <c r="AY137" s="104">
        <v>0.44873806446727499</v>
      </c>
      <c r="AZ137" s="104">
        <v>1.15162850140667E-2</v>
      </c>
      <c r="BA137" s="104">
        <v>0</v>
      </c>
      <c r="BB137" s="104">
        <v>0.46025434948134197</v>
      </c>
      <c r="BC137" s="104">
        <v>4.7795201876934798E-2</v>
      </c>
      <c r="BD137" s="104">
        <v>0.52192360449612796</v>
      </c>
      <c r="BE137" s="104">
        <v>1.0299731558544001</v>
      </c>
      <c r="BF137" s="104">
        <v>8.1726801856140105E-2</v>
      </c>
      <c r="BG137" s="104">
        <v>5.6068275402791005E-4</v>
      </c>
      <c r="BH137" s="104">
        <v>0</v>
      </c>
      <c r="BI137" s="104">
        <v>8.2287484610167994E-2</v>
      </c>
      <c r="BJ137" s="104">
        <v>1.3588813010940799</v>
      </c>
      <c r="BK137" s="104">
        <v>9.3225391547267795E-3</v>
      </c>
      <c r="BL137" s="104">
        <v>0</v>
      </c>
      <c r="BM137" s="104">
        <v>1.3682038402488099</v>
      </c>
      <c r="BN137" s="104">
        <v>775.75875051007495</v>
      </c>
    </row>
    <row r="138" spans="1:66">
      <c r="A138" s="104" t="s">
        <v>799</v>
      </c>
      <c r="B138" s="104">
        <v>2020</v>
      </c>
      <c r="C138" s="104" t="s">
        <v>809</v>
      </c>
      <c r="D138" s="104" t="s">
        <v>801</v>
      </c>
      <c r="E138" s="104" t="s">
        <v>801</v>
      </c>
      <c r="F138" s="104" t="s">
        <v>804</v>
      </c>
      <c r="G138" s="104">
        <v>67885.514734912795</v>
      </c>
      <c r="H138" s="104">
        <v>2381361.60271317</v>
      </c>
      <c r="I138" s="104">
        <v>1011393.02013324</v>
      </c>
      <c r="J138" s="104">
        <v>0.113577746904447</v>
      </c>
      <c r="K138" s="104">
        <v>3.4780291579295401E-2</v>
      </c>
      <c r="L138" s="104">
        <v>0.15827664726475399</v>
      </c>
      <c r="M138" s="104">
        <v>0.30663468574849601</v>
      </c>
      <c r="N138" s="104">
        <v>4.3857958137167204E-3</v>
      </c>
      <c r="O138" s="104">
        <v>0.147774752521696</v>
      </c>
      <c r="P138" s="104">
        <v>1.00714671784083</v>
      </c>
      <c r="Q138" s="104">
        <v>2.3296733542772798E-3</v>
      </c>
      <c r="R138" s="104">
        <v>1.46827162527902</v>
      </c>
      <c r="S138" s="104">
        <v>0.165625433096039</v>
      </c>
      <c r="T138" s="104">
        <v>5.0750530067599303E-2</v>
      </c>
      <c r="U138" s="104">
        <v>0.173291732302222</v>
      </c>
      <c r="V138" s="104">
        <v>0.38966769546586</v>
      </c>
      <c r="W138" s="104">
        <v>4.3857958137167204E-3</v>
      </c>
      <c r="X138" s="104">
        <v>0.14777475252163499</v>
      </c>
      <c r="Y138" s="104">
        <v>1.0071467178404201</v>
      </c>
      <c r="Z138" s="104">
        <v>2.3296733542772798E-3</v>
      </c>
      <c r="AA138" s="104">
        <v>1.5513046349959101</v>
      </c>
      <c r="AB138" s="104">
        <v>2.3803500567934899</v>
      </c>
      <c r="AC138" s="104">
        <v>0.28060226536590399</v>
      </c>
      <c r="AD138" s="104">
        <v>2.0449938114864401</v>
      </c>
      <c r="AE138" s="104">
        <v>4.7059461336458401</v>
      </c>
      <c r="AF138" s="104">
        <v>0.742939239005317</v>
      </c>
      <c r="AG138" s="104">
        <v>3.03600462641615E-3</v>
      </c>
      <c r="AH138" s="104">
        <v>0.628927126433386</v>
      </c>
      <c r="AI138" s="104">
        <v>1.3749023700651199</v>
      </c>
      <c r="AJ138" s="104">
        <v>2782.5648349726698</v>
      </c>
      <c r="AK138" s="104">
        <v>10.621099986155</v>
      </c>
      <c r="AL138" s="104">
        <v>24.471052578668001</v>
      </c>
      <c r="AM138" s="104">
        <v>2817.6569875374998</v>
      </c>
      <c r="AN138" s="104">
        <v>2.4463947032282302E-2</v>
      </c>
      <c r="AO138" s="104">
        <v>9.6030814435941608E-3</v>
      </c>
      <c r="AP138" s="104">
        <v>3.15838367828307E-2</v>
      </c>
      <c r="AQ138" s="104">
        <v>6.5650865258707294E-2</v>
      </c>
      <c r="AR138" s="104">
        <v>4.46280486685022E-3</v>
      </c>
      <c r="AS138" s="104">
        <v>0</v>
      </c>
      <c r="AT138" s="104">
        <v>4.2926382223684002E-4</v>
      </c>
      <c r="AU138" s="104">
        <v>4.8920686890870603E-3</v>
      </c>
      <c r="AV138" s="104">
        <v>2.1000014640574102E-2</v>
      </c>
      <c r="AW138" s="104">
        <v>0.234097663205799</v>
      </c>
      <c r="AX138" s="104">
        <v>0.25998974653546097</v>
      </c>
      <c r="AY138" s="104">
        <v>4.10348158477502E-3</v>
      </c>
      <c r="AZ138" s="104">
        <v>0</v>
      </c>
      <c r="BA138" s="104">
        <v>3.9472149145342402E-4</v>
      </c>
      <c r="BB138" s="104">
        <v>4.4982030762284499E-3</v>
      </c>
      <c r="BC138" s="104">
        <v>5.2500036601435202E-3</v>
      </c>
      <c r="BD138" s="104">
        <v>0.100327569945342</v>
      </c>
      <c r="BE138" s="104">
        <v>0.110075776681714</v>
      </c>
      <c r="BF138" s="104">
        <v>2.75357347448092E-2</v>
      </c>
      <c r="BG138" s="104">
        <v>1.05104394420959E-4</v>
      </c>
      <c r="BH138" s="104">
        <v>2.4216090287042599E-4</v>
      </c>
      <c r="BI138" s="104">
        <v>2.7883000042100502E-2</v>
      </c>
      <c r="BJ138" s="104">
        <v>4.6277938822019603E-2</v>
      </c>
      <c r="BK138" s="104">
        <v>2.3758877240155399E-4</v>
      </c>
      <c r="BL138" s="104">
        <v>4.7917070547315602E-2</v>
      </c>
      <c r="BM138" s="104">
        <v>9.4432598141736795E-2</v>
      </c>
      <c r="BN138" s="104">
        <v>297.41271886136201</v>
      </c>
    </row>
    <row r="139" spans="1:66">
      <c r="A139" s="104" t="s">
        <v>799</v>
      </c>
      <c r="B139" s="104">
        <v>2020</v>
      </c>
      <c r="C139" s="104" t="s">
        <v>809</v>
      </c>
      <c r="D139" s="104" t="s">
        <v>801</v>
      </c>
      <c r="E139" s="104" t="s">
        <v>801</v>
      </c>
      <c r="F139" s="104" t="s">
        <v>802</v>
      </c>
      <c r="G139" s="104">
        <v>130244.77797625501</v>
      </c>
      <c r="H139" s="104">
        <v>4989656.45594058</v>
      </c>
      <c r="I139" s="104">
        <v>1638315.4590105901</v>
      </c>
      <c r="J139" s="104">
        <v>0.737879392884776</v>
      </c>
      <c r="K139" s="104">
        <v>1.5758228371687898E-2</v>
      </c>
      <c r="L139" s="104">
        <v>0</v>
      </c>
      <c r="M139" s="104">
        <v>0.75363762125646405</v>
      </c>
      <c r="N139" s="104">
        <v>0</v>
      </c>
      <c r="O139" s="104">
        <v>0</v>
      </c>
      <c r="P139" s="104">
        <v>0</v>
      </c>
      <c r="Q139" s="104">
        <v>0</v>
      </c>
      <c r="R139" s="104">
        <v>0.75363762125646405</v>
      </c>
      <c r="S139" s="104">
        <v>0.84002663124405297</v>
      </c>
      <c r="T139" s="104">
        <v>1.79396953229598E-2</v>
      </c>
      <c r="U139" s="104">
        <v>0</v>
      </c>
      <c r="V139" s="104">
        <v>0.85796632656701299</v>
      </c>
      <c r="W139" s="104">
        <v>0</v>
      </c>
      <c r="X139" s="104">
        <v>0</v>
      </c>
      <c r="Y139" s="104">
        <v>0</v>
      </c>
      <c r="Z139" s="104">
        <v>0</v>
      </c>
      <c r="AA139" s="104">
        <v>0.85796632656701299</v>
      </c>
      <c r="AB139" s="104">
        <v>3.5739524473432001</v>
      </c>
      <c r="AC139" s="104">
        <v>0.13061232870799</v>
      </c>
      <c r="AD139" s="104">
        <v>0</v>
      </c>
      <c r="AE139" s="104">
        <v>3.7045647760511899</v>
      </c>
      <c r="AF139" s="104">
        <v>11.9755292786057</v>
      </c>
      <c r="AG139" s="104">
        <v>0.33811674742042702</v>
      </c>
      <c r="AH139" s="104">
        <v>0</v>
      </c>
      <c r="AI139" s="104">
        <v>12.3136460260262</v>
      </c>
      <c r="AJ139" s="104">
        <v>3290.5260116681402</v>
      </c>
      <c r="AK139" s="104">
        <v>31.770208593878301</v>
      </c>
      <c r="AL139" s="104">
        <v>0</v>
      </c>
      <c r="AM139" s="104">
        <v>3322.2962202620201</v>
      </c>
      <c r="AN139" s="104">
        <v>3.4273087394783998E-2</v>
      </c>
      <c r="AO139" s="104">
        <v>7.3193958711645704E-4</v>
      </c>
      <c r="AP139" s="104">
        <v>0</v>
      </c>
      <c r="AQ139" s="104">
        <v>3.5005026981900403E-2</v>
      </c>
      <c r="AR139" s="104">
        <v>0.13709721437869801</v>
      </c>
      <c r="AS139" s="104">
        <v>4.0139383415098697E-3</v>
      </c>
      <c r="AT139" s="104">
        <v>0</v>
      </c>
      <c r="AU139" s="104">
        <v>0.14111115272020799</v>
      </c>
      <c r="AV139" s="104">
        <v>6.6001856988122304E-2</v>
      </c>
      <c r="AW139" s="104">
        <v>0.49050380051672898</v>
      </c>
      <c r="AX139" s="104">
        <v>0.69761681022505995</v>
      </c>
      <c r="AY139" s="104">
        <v>0.131166449571571</v>
      </c>
      <c r="AZ139" s="104">
        <v>3.8402971456497799E-3</v>
      </c>
      <c r="BA139" s="104">
        <v>0</v>
      </c>
      <c r="BB139" s="104">
        <v>0.13500674671722099</v>
      </c>
      <c r="BC139" s="104">
        <v>1.65004642470305E-2</v>
      </c>
      <c r="BD139" s="104">
        <v>0.210215914507169</v>
      </c>
      <c r="BE139" s="104">
        <v>0.36172312547142199</v>
      </c>
      <c r="BF139" s="104">
        <v>3.1107304284138899E-2</v>
      </c>
      <c r="BG139" s="104">
        <v>3.0034272404955799E-4</v>
      </c>
      <c r="BH139" s="104">
        <v>0</v>
      </c>
      <c r="BI139" s="104">
        <v>3.1407647008188398E-2</v>
      </c>
      <c r="BJ139" s="104">
        <v>0.51722486576151905</v>
      </c>
      <c r="BK139" s="104">
        <v>4.9938343647536699E-3</v>
      </c>
      <c r="BL139" s="104">
        <v>0</v>
      </c>
      <c r="BM139" s="104">
        <v>0.52221870012627303</v>
      </c>
      <c r="BN139" s="104">
        <v>296.09310717128301</v>
      </c>
    </row>
    <row r="140" spans="1:66">
      <c r="A140" s="104" t="s">
        <v>799</v>
      </c>
      <c r="B140" s="104">
        <v>2020</v>
      </c>
      <c r="C140" s="104" t="s">
        <v>810</v>
      </c>
      <c r="D140" s="104" t="s">
        <v>801</v>
      </c>
      <c r="E140" s="104" t="s">
        <v>801</v>
      </c>
      <c r="F140" s="104" t="s">
        <v>804</v>
      </c>
      <c r="G140" s="104">
        <v>768035.478020382</v>
      </c>
      <c r="H140" s="104">
        <v>5975374.61458652</v>
      </c>
      <c r="I140" s="104">
        <v>1536070.95604076</v>
      </c>
      <c r="J140" s="104">
        <v>16.269739620094999</v>
      </c>
      <c r="K140" s="104">
        <v>0</v>
      </c>
      <c r="L140" s="104">
        <v>3.3211752634413299</v>
      </c>
      <c r="M140" s="104">
        <v>19.5909148835363</v>
      </c>
      <c r="N140" s="104">
        <v>1.9523060001427299</v>
      </c>
      <c r="O140" s="104">
        <v>1.38087721569805</v>
      </c>
      <c r="P140" s="104">
        <v>3.9839913194716701</v>
      </c>
      <c r="Q140" s="104">
        <v>1.1529750593839301</v>
      </c>
      <c r="R140" s="104">
        <v>28.061064478232701</v>
      </c>
      <c r="S140" s="104">
        <v>19.874200974012499</v>
      </c>
      <c r="T140" s="104">
        <v>0</v>
      </c>
      <c r="U140" s="104">
        <v>3.6126044428791899</v>
      </c>
      <c r="V140" s="104">
        <v>23.486805416891698</v>
      </c>
      <c r="W140" s="104">
        <v>1.9523060001427299</v>
      </c>
      <c r="X140" s="104">
        <v>1.38087721569748</v>
      </c>
      <c r="Y140" s="104">
        <v>3.98399131947003</v>
      </c>
      <c r="Z140" s="104">
        <v>1.1529750593839301</v>
      </c>
      <c r="AA140" s="104">
        <v>31.956955011585901</v>
      </c>
      <c r="AB140" s="104">
        <v>140.361218949202</v>
      </c>
      <c r="AC140" s="104">
        <v>0</v>
      </c>
      <c r="AD140" s="104">
        <v>14.8689825695396</v>
      </c>
      <c r="AE140" s="104">
        <v>155.23020151874101</v>
      </c>
      <c r="AF140" s="104">
        <v>7.6947399831499297</v>
      </c>
      <c r="AG140" s="104">
        <v>0</v>
      </c>
      <c r="AH140" s="104">
        <v>0.45358675490190098</v>
      </c>
      <c r="AI140" s="104">
        <v>8.1483267380518303</v>
      </c>
      <c r="AJ140" s="104">
        <v>1430.4413081882401</v>
      </c>
      <c r="AK140" s="104">
        <v>0</v>
      </c>
      <c r="AL140" s="104">
        <v>105.507782032544</v>
      </c>
      <c r="AM140" s="104">
        <v>1535.9490902207799</v>
      </c>
      <c r="AN140" s="104">
        <v>2.3522006715372199</v>
      </c>
      <c r="AO140" s="104">
        <v>0</v>
      </c>
      <c r="AP140" s="104">
        <v>0.43159068316273702</v>
      </c>
      <c r="AQ140" s="104">
        <v>2.78379135469996</v>
      </c>
      <c r="AR140" s="104">
        <v>1.30902683012411E-2</v>
      </c>
      <c r="AS140" s="104">
        <v>0</v>
      </c>
      <c r="AT140" s="104">
        <v>5.8262192752701596E-3</v>
      </c>
      <c r="AU140" s="104">
        <v>1.89164875765113E-2</v>
      </c>
      <c r="AV140" s="104">
        <v>2.6346892098676699E-2</v>
      </c>
      <c r="AW140" s="104">
        <v>7.7459862770109494E-2</v>
      </c>
      <c r="AX140" s="104">
        <v>0.122723242445297</v>
      </c>
      <c r="AY140" s="104">
        <v>1.22732907273476E-2</v>
      </c>
      <c r="AZ140" s="104">
        <v>0</v>
      </c>
      <c r="BA140" s="104">
        <v>5.5063648103928003E-3</v>
      </c>
      <c r="BB140" s="104">
        <v>1.7779655537740399E-2</v>
      </c>
      <c r="BC140" s="104">
        <v>6.5867230246691704E-3</v>
      </c>
      <c r="BD140" s="104">
        <v>3.3197084044332602E-2</v>
      </c>
      <c r="BE140" s="104">
        <v>5.7563462606742201E-2</v>
      </c>
      <c r="BF140" s="104">
        <v>1.4155376340287899E-2</v>
      </c>
      <c r="BG140" s="104">
        <v>0</v>
      </c>
      <c r="BH140" s="104">
        <v>1.04408503372386E-3</v>
      </c>
      <c r="BI140" s="104">
        <v>1.5199461374011699E-2</v>
      </c>
      <c r="BJ140" s="104">
        <v>0.441523470777965</v>
      </c>
      <c r="BK140" s="104">
        <v>0</v>
      </c>
      <c r="BL140" s="104">
        <v>2.5675411413329699E-2</v>
      </c>
      <c r="BM140" s="104">
        <v>0.46719888219129502</v>
      </c>
      <c r="BN140" s="104">
        <v>162.12434550254801</v>
      </c>
    </row>
    <row r="141" spans="1:66">
      <c r="A141" s="104" t="s">
        <v>799</v>
      </c>
      <c r="B141" s="104">
        <v>2020</v>
      </c>
      <c r="C141" s="104" t="s">
        <v>811</v>
      </c>
      <c r="D141" s="104" t="s">
        <v>801</v>
      </c>
      <c r="E141" s="104" t="s">
        <v>801</v>
      </c>
      <c r="F141" s="104" t="s">
        <v>804</v>
      </c>
      <c r="G141" s="104">
        <v>4046387.26783035</v>
      </c>
      <c r="H141" s="104">
        <v>142006062.75706401</v>
      </c>
      <c r="I141" s="104">
        <v>18519494.3860889</v>
      </c>
      <c r="J141" s="104">
        <v>5.7133716950821603</v>
      </c>
      <c r="K141" s="104">
        <v>0</v>
      </c>
      <c r="L141" s="104">
        <v>11.222650774709701</v>
      </c>
      <c r="M141" s="104">
        <v>16.936022469791901</v>
      </c>
      <c r="N141" s="104">
        <v>2.1907524240746699</v>
      </c>
      <c r="O141" s="104">
        <v>3.7270009523118199</v>
      </c>
      <c r="P141" s="104">
        <v>11.5534468703658</v>
      </c>
      <c r="Q141" s="104">
        <v>2.01253614971623</v>
      </c>
      <c r="R141" s="104">
        <v>36.419758866260501</v>
      </c>
      <c r="S141" s="104">
        <v>7.9590943355024804</v>
      </c>
      <c r="T141" s="104">
        <v>0</v>
      </c>
      <c r="U141" s="104">
        <v>12.2853805368041</v>
      </c>
      <c r="V141" s="104">
        <v>20.244474872306601</v>
      </c>
      <c r="W141" s="104">
        <v>2.1907524240746699</v>
      </c>
      <c r="X141" s="104">
        <v>3.72700095231029</v>
      </c>
      <c r="Y141" s="104">
        <v>11.5534468703611</v>
      </c>
      <c r="Z141" s="104">
        <v>2.01253614971623</v>
      </c>
      <c r="AA141" s="104">
        <v>39.728211268768902</v>
      </c>
      <c r="AB141" s="104">
        <v>227.95055324760401</v>
      </c>
      <c r="AC141" s="104">
        <v>0</v>
      </c>
      <c r="AD141" s="104">
        <v>77.612328376045994</v>
      </c>
      <c r="AE141" s="104">
        <v>305.56288162365001</v>
      </c>
      <c r="AF141" s="104">
        <v>23.936297277457999</v>
      </c>
      <c r="AG141" s="104">
        <v>0</v>
      </c>
      <c r="AH141" s="104">
        <v>9.4851890673283705</v>
      </c>
      <c r="AI141" s="104">
        <v>33.421486344786402</v>
      </c>
      <c r="AJ141" s="104">
        <v>69439.353006093806</v>
      </c>
      <c r="AK141" s="104">
        <v>0</v>
      </c>
      <c r="AL141" s="104">
        <v>1920.42657699952</v>
      </c>
      <c r="AM141" s="104">
        <v>71359.779583093303</v>
      </c>
      <c r="AN141" s="104">
        <v>1.2091014242418301</v>
      </c>
      <c r="AO141" s="104">
        <v>0</v>
      </c>
      <c r="AP141" s="104">
        <v>2.1762984945956698</v>
      </c>
      <c r="AQ141" s="104">
        <v>3.3853999188375101</v>
      </c>
      <c r="AR141" s="104">
        <v>0.290868027080458</v>
      </c>
      <c r="AS141" s="104">
        <v>0</v>
      </c>
      <c r="AT141" s="104">
        <v>4.7899709905143202E-2</v>
      </c>
      <c r="AU141" s="104">
        <v>0.33876773698560098</v>
      </c>
      <c r="AV141" s="104">
        <v>1.2522791135756</v>
      </c>
      <c r="AW141" s="104">
        <v>5.7526571779879099</v>
      </c>
      <c r="AX141" s="104">
        <v>7.3437040285491202</v>
      </c>
      <c r="AY141" s="104">
        <v>0.26771990002620899</v>
      </c>
      <c r="AZ141" s="104">
        <v>0</v>
      </c>
      <c r="BA141" s="104">
        <v>4.4100093579383902E-2</v>
      </c>
      <c r="BB141" s="104">
        <v>0.31181999360559298</v>
      </c>
      <c r="BC141" s="104">
        <v>0.31306977839389999</v>
      </c>
      <c r="BD141" s="104">
        <v>2.4654245048519599</v>
      </c>
      <c r="BE141" s="104">
        <v>3.09031427685145</v>
      </c>
      <c r="BF141" s="104">
        <v>0.68715868942034697</v>
      </c>
      <c r="BG141" s="104">
        <v>0</v>
      </c>
      <c r="BH141" s="104">
        <v>1.9004177784651698E-2</v>
      </c>
      <c r="BI141" s="104">
        <v>0.70616286720499799</v>
      </c>
      <c r="BJ141" s="104">
        <v>1.7080939292318</v>
      </c>
      <c r="BK141" s="104">
        <v>0</v>
      </c>
      <c r="BL141" s="104">
        <v>0.85254086825744901</v>
      </c>
      <c r="BM141" s="104">
        <v>2.56063479748925</v>
      </c>
      <c r="BN141" s="104">
        <v>7532.2532717878803</v>
      </c>
    </row>
    <row r="142" spans="1:66">
      <c r="A142" s="104" t="s">
        <v>799</v>
      </c>
      <c r="B142" s="104">
        <v>2020</v>
      </c>
      <c r="C142" s="104" t="s">
        <v>811</v>
      </c>
      <c r="D142" s="104" t="s">
        <v>801</v>
      </c>
      <c r="E142" s="104" t="s">
        <v>801</v>
      </c>
      <c r="F142" s="104" t="s">
        <v>802</v>
      </c>
      <c r="G142" s="104">
        <v>77069.597825749195</v>
      </c>
      <c r="H142" s="104">
        <v>3229452.0327951098</v>
      </c>
      <c r="I142" s="104">
        <v>375814.95809427398</v>
      </c>
      <c r="J142" s="104">
        <v>5.58481248072756E-2</v>
      </c>
      <c r="K142" s="104">
        <v>0</v>
      </c>
      <c r="L142" s="104">
        <v>0</v>
      </c>
      <c r="M142" s="104">
        <v>5.58481248072756E-2</v>
      </c>
      <c r="N142" s="104">
        <v>0</v>
      </c>
      <c r="O142" s="104">
        <v>0</v>
      </c>
      <c r="P142" s="104">
        <v>0</v>
      </c>
      <c r="Q142" s="104">
        <v>0</v>
      </c>
      <c r="R142" s="104">
        <v>5.58481248072756E-2</v>
      </c>
      <c r="S142" s="104">
        <v>6.3579377057463096E-2</v>
      </c>
      <c r="T142" s="104">
        <v>0</v>
      </c>
      <c r="U142" s="104">
        <v>0</v>
      </c>
      <c r="V142" s="104">
        <v>6.3579377057463096E-2</v>
      </c>
      <c r="W142" s="104">
        <v>0</v>
      </c>
      <c r="X142" s="104">
        <v>0</v>
      </c>
      <c r="Y142" s="104">
        <v>0</v>
      </c>
      <c r="Z142" s="104">
        <v>0</v>
      </c>
      <c r="AA142" s="104">
        <v>6.3579377057463096E-2</v>
      </c>
      <c r="AB142" s="104">
        <v>0.87592763998493595</v>
      </c>
      <c r="AC142" s="104">
        <v>0</v>
      </c>
      <c r="AD142" s="104">
        <v>0</v>
      </c>
      <c r="AE142" s="104">
        <v>0.87592763998493595</v>
      </c>
      <c r="AF142" s="104">
        <v>0.263465957263539</v>
      </c>
      <c r="AG142" s="104">
        <v>0</v>
      </c>
      <c r="AH142" s="104">
        <v>0</v>
      </c>
      <c r="AI142" s="104">
        <v>0.263465957263539</v>
      </c>
      <c r="AJ142" s="104">
        <v>1409.3163881993601</v>
      </c>
      <c r="AK142" s="104">
        <v>0</v>
      </c>
      <c r="AL142" s="104">
        <v>0</v>
      </c>
      <c r="AM142" s="104">
        <v>1409.3163881993601</v>
      </c>
      <c r="AN142" s="104">
        <v>2.5940386475238699E-3</v>
      </c>
      <c r="AO142" s="104">
        <v>0</v>
      </c>
      <c r="AP142" s="104">
        <v>0</v>
      </c>
      <c r="AQ142" s="104">
        <v>2.5940386475238699E-3</v>
      </c>
      <c r="AR142" s="104">
        <v>2.34690499812251E-2</v>
      </c>
      <c r="AS142" s="104">
        <v>0</v>
      </c>
      <c r="AT142" s="104">
        <v>0</v>
      </c>
      <c r="AU142" s="104">
        <v>2.34690499812251E-2</v>
      </c>
      <c r="AV142" s="104">
        <v>2.8478892030702401E-2</v>
      </c>
      <c r="AW142" s="104">
        <v>0.13082491026603901</v>
      </c>
      <c r="AX142" s="104">
        <v>0.182772852277967</v>
      </c>
      <c r="AY142" s="104">
        <v>2.24537892677516E-2</v>
      </c>
      <c r="AZ142" s="104">
        <v>0</v>
      </c>
      <c r="BA142" s="104">
        <v>0</v>
      </c>
      <c r="BB142" s="104">
        <v>2.24537892677516E-2</v>
      </c>
      <c r="BC142" s="104">
        <v>7.1197230076756202E-3</v>
      </c>
      <c r="BD142" s="104">
        <v>5.6067818685445497E-2</v>
      </c>
      <c r="BE142" s="104">
        <v>8.5641330960872702E-2</v>
      </c>
      <c r="BF142" s="104">
        <v>1.3323108088155299E-2</v>
      </c>
      <c r="BG142" s="104">
        <v>0</v>
      </c>
      <c r="BH142" s="104">
        <v>0</v>
      </c>
      <c r="BI142" s="104">
        <v>1.3323108088155299E-2</v>
      </c>
      <c r="BJ142" s="104">
        <v>0.22152491033869401</v>
      </c>
      <c r="BK142" s="104">
        <v>0</v>
      </c>
      <c r="BL142" s="104">
        <v>0</v>
      </c>
      <c r="BM142" s="104">
        <v>0.22152491033869401</v>
      </c>
      <c r="BN142" s="104">
        <v>125.602547366005</v>
      </c>
    </row>
    <row r="143" spans="1:66">
      <c r="A143" s="104" t="s">
        <v>799</v>
      </c>
      <c r="B143" s="104">
        <v>2020</v>
      </c>
      <c r="C143" s="104" t="s">
        <v>811</v>
      </c>
      <c r="D143" s="104" t="s">
        <v>801</v>
      </c>
      <c r="E143" s="104" t="s">
        <v>801</v>
      </c>
      <c r="F143" s="104" t="s">
        <v>805</v>
      </c>
      <c r="G143" s="104">
        <v>8392.9978732203508</v>
      </c>
      <c r="H143" s="104">
        <v>291973.53397350101</v>
      </c>
      <c r="I143" s="104">
        <v>42927.313654048397</v>
      </c>
      <c r="J143" s="104">
        <v>0</v>
      </c>
      <c r="K143" s="104">
        <v>0</v>
      </c>
      <c r="L143" s="104">
        <v>0</v>
      </c>
      <c r="M143" s="104">
        <v>0</v>
      </c>
      <c r="N143" s="104">
        <v>2.0435078477910401E-4</v>
      </c>
      <c r="O143" s="104">
        <v>2.31297735583508E-4</v>
      </c>
      <c r="P143" s="104">
        <v>0</v>
      </c>
      <c r="Q143" s="104">
        <v>6.9355660445249504E-5</v>
      </c>
      <c r="R143" s="104">
        <v>5.0500418080786096E-4</v>
      </c>
      <c r="S143" s="104">
        <v>0</v>
      </c>
      <c r="T143" s="104">
        <v>0</v>
      </c>
      <c r="U143" s="104">
        <v>0</v>
      </c>
      <c r="V143" s="104">
        <v>0</v>
      </c>
      <c r="W143" s="104">
        <v>2.0435078477910401E-4</v>
      </c>
      <c r="X143" s="104">
        <v>2.3129773558341299E-4</v>
      </c>
      <c r="Y143" s="104">
        <v>0</v>
      </c>
      <c r="Z143" s="104">
        <v>6.9355660445249504E-5</v>
      </c>
      <c r="AA143" s="104">
        <v>5.0500418080776598E-4</v>
      </c>
      <c r="AB143" s="104">
        <v>0</v>
      </c>
      <c r="AC143" s="104">
        <v>0</v>
      </c>
      <c r="AD143" s="104">
        <v>0</v>
      </c>
      <c r="AE143" s="104">
        <v>0</v>
      </c>
      <c r="AF143" s="104">
        <v>0</v>
      </c>
      <c r="AG143" s="104">
        <v>0</v>
      </c>
      <c r="AH143" s="104">
        <v>0</v>
      </c>
      <c r="AI143" s="104">
        <v>0</v>
      </c>
      <c r="AJ143" s="104">
        <v>0</v>
      </c>
      <c r="AK143" s="104">
        <v>0</v>
      </c>
      <c r="AL143" s="104">
        <v>0</v>
      </c>
      <c r="AM143" s="104">
        <v>0</v>
      </c>
      <c r="AN143" s="104">
        <v>0</v>
      </c>
      <c r="AO143" s="104">
        <v>0</v>
      </c>
      <c r="AP143" s="104">
        <v>0</v>
      </c>
      <c r="AQ143" s="104">
        <v>0</v>
      </c>
      <c r="AR143" s="104">
        <v>0</v>
      </c>
      <c r="AS143" s="104">
        <v>0</v>
      </c>
      <c r="AT143" s="104">
        <v>0</v>
      </c>
      <c r="AU143" s="104">
        <v>0</v>
      </c>
      <c r="AV143" s="104">
        <v>2.5747658319164499E-3</v>
      </c>
      <c r="AW143" s="104">
        <v>1.1827830540366201E-2</v>
      </c>
      <c r="AX143" s="104">
        <v>1.4402596372282601E-2</v>
      </c>
      <c r="AY143" s="104">
        <v>0</v>
      </c>
      <c r="AZ143" s="104">
        <v>0</v>
      </c>
      <c r="BA143" s="104">
        <v>0</v>
      </c>
      <c r="BB143" s="104">
        <v>0</v>
      </c>
      <c r="BC143" s="104">
        <v>6.4369145797911302E-4</v>
      </c>
      <c r="BD143" s="104">
        <v>5.0690702315855096E-3</v>
      </c>
      <c r="BE143" s="104">
        <v>5.71276168956462E-3</v>
      </c>
      <c r="BF143" s="104">
        <v>0</v>
      </c>
      <c r="BG143" s="104">
        <v>0</v>
      </c>
      <c r="BH143" s="104">
        <v>0</v>
      </c>
      <c r="BI143" s="104">
        <v>0</v>
      </c>
      <c r="BJ143" s="104">
        <v>0</v>
      </c>
      <c r="BK143" s="104">
        <v>0</v>
      </c>
      <c r="BL143" s="104">
        <v>0</v>
      </c>
      <c r="BM143" s="104">
        <v>0</v>
      </c>
      <c r="BN143" s="104">
        <v>0</v>
      </c>
    </row>
    <row r="144" spans="1:66">
      <c r="A144" s="104" t="s">
        <v>799</v>
      </c>
      <c r="B144" s="104">
        <v>2020</v>
      </c>
      <c r="C144" s="104" t="s">
        <v>812</v>
      </c>
      <c r="D144" s="104" t="s">
        <v>801</v>
      </c>
      <c r="E144" s="104" t="s">
        <v>801</v>
      </c>
      <c r="F144" s="104" t="s">
        <v>804</v>
      </c>
      <c r="G144" s="104">
        <v>99717.130554461095</v>
      </c>
      <c r="H144" s="104">
        <v>881774.36286070396</v>
      </c>
      <c r="I144" s="104">
        <v>9975.7017406682899</v>
      </c>
      <c r="J144" s="104">
        <v>9.4090054446235694E-2</v>
      </c>
      <c r="K144" s="104">
        <v>0</v>
      </c>
      <c r="L144" s="104">
        <v>1.6686524117904E-3</v>
      </c>
      <c r="M144" s="104">
        <v>9.5758706858026094E-2</v>
      </c>
      <c r="N144" s="104">
        <v>1.6709025283182001E-2</v>
      </c>
      <c r="O144" s="104">
        <v>1.1711248688067301E-3</v>
      </c>
      <c r="P144" s="104">
        <v>2.8326185278705798E-2</v>
      </c>
      <c r="Q144" s="104">
        <v>5.9671267694310498E-3</v>
      </c>
      <c r="R144" s="104">
        <v>0.14793216905815099</v>
      </c>
      <c r="S144" s="104">
        <v>0.13558588087030299</v>
      </c>
      <c r="T144" s="104">
        <v>0</v>
      </c>
      <c r="U144" s="104">
        <v>1.8264216993633001E-3</v>
      </c>
      <c r="V144" s="104">
        <v>0.13741230256966699</v>
      </c>
      <c r="W144" s="104">
        <v>1.6709025283182001E-2</v>
      </c>
      <c r="X144" s="104">
        <v>1.17112486880625E-3</v>
      </c>
      <c r="Y144" s="104">
        <v>2.8326185278694099E-2</v>
      </c>
      <c r="Z144" s="104">
        <v>5.9671267694310498E-3</v>
      </c>
      <c r="AA144" s="104">
        <v>0.18958576476978001</v>
      </c>
      <c r="AB144" s="104">
        <v>2.6647736490350402</v>
      </c>
      <c r="AC144" s="104">
        <v>0</v>
      </c>
      <c r="AD144" s="104">
        <v>3.5805318259993099E-2</v>
      </c>
      <c r="AE144" s="104">
        <v>2.7005789672950402</v>
      </c>
      <c r="AF144" s="104">
        <v>0.55031774564499603</v>
      </c>
      <c r="AG144" s="104">
        <v>0</v>
      </c>
      <c r="AH144" s="104">
        <v>3.5774211996364002E-3</v>
      </c>
      <c r="AI144" s="104">
        <v>0.55389516684463302</v>
      </c>
      <c r="AJ144" s="104">
        <v>1733.01829938535</v>
      </c>
      <c r="AK144" s="104">
        <v>0</v>
      </c>
      <c r="AL144" s="104">
        <v>0.29737806657874499</v>
      </c>
      <c r="AM144" s="104">
        <v>1733.31567745193</v>
      </c>
      <c r="AN144" s="104">
        <v>2.0137618598451201E-2</v>
      </c>
      <c r="AO144" s="104">
        <v>0</v>
      </c>
      <c r="AP144" s="104">
        <v>3.7696013956120701E-4</v>
      </c>
      <c r="AQ144" s="104">
        <v>2.05145787380124E-2</v>
      </c>
      <c r="AR144" s="104">
        <v>1.7976109532496199E-3</v>
      </c>
      <c r="AS144" s="104">
        <v>0</v>
      </c>
      <c r="AT144" s="104">
        <v>4.8800828016630301E-6</v>
      </c>
      <c r="AU144" s="104">
        <v>1.80249103605128E-3</v>
      </c>
      <c r="AV144" s="104">
        <v>1.1663878246373899E-2</v>
      </c>
      <c r="AW144" s="104">
        <v>0.126689157552698</v>
      </c>
      <c r="AX144" s="104">
        <v>0.140155526835124</v>
      </c>
      <c r="AY144" s="104">
        <v>1.6540076869428801E-3</v>
      </c>
      <c r="AZ144" s="104">
        <v>0</v>
      </c>
      <c r="BA144" s="104">
        <v>4.4968629292948096E-6</v>
      </c>
      <c r="BB144" s="104">
        <v>1.65850454987217E-3</v>
      </c>
      <c r="BC144" s="104">
        <v>2.9159695615934901E-3</v>
      </c>
      <c r="BD144" s="104">
        <v>5.4295353236870902E-2</v>
      </c>
      <c r="BE144" s="104">
        <v>5.8869827348336602E-2</v>
      </c>
      <c r="BF144" s="104">
        <v>1.7149620954023101E-2</v>
      </c>
      <c r="BG144" s="104">
        <v>0</v>
      </c>
      <c r="BH144" s="104">
        <v>2.9427970400973299E-6</v>
      </c>
      <c r="BI144" s="104">
        <v>1.71525637510632E-2</v>
      </c>
      <c r="BJ144" s="104">
        <v>3.0926770536265798E-2</v>
      </c>
      <c r="BK144" s="104">
        <v>0</v>
      </c>
      <c r="BL144" s="104">
        <v>3.58828631615546E-4</v>
      </c>
      <c r="BM144" s="104">
        <v>3.12855991678814E-2</v>
      </c>
      <c r="BN144" s="104">
        <v>182.957020870924</v>
      </c>
    </row>
    <row r="145" spans="1:66">
      <c r="A145" s="104" t="s">
        <v>799</v>
      </c>
      <c r="B145" s="104">
        <v>2020</v>
      </c>
      <c r="C145" s="104" t="s">
        <v>812</v>
      </c>
      <c r="D145" s="104" t="s">
        <v>801</v>
      </c>
      <c r="E145" s="104" t="s">
        <v>801</v>
      </c>
      <c r="F145" s="104" t="s">
        <v>802</v>
      </c>
      <c r="G145" s="104">
        <v>34192.128601915399</v>
      </c>
      <c r="H145" s="104">
        <v>320472.29942045</v>
      </c>
      <c r="I145" s="104">
        <v>3419.2128601915401</v>
      </c>
      <c r="J145" s="104">
        <v>3.8895660263244897E-2</v>
      </c>
      <c r="K145" s="104">
        <v>0</v>
      </c>
      <c r="L145" s="104">
        <v>0</v>
      </c>
      <c r="M145" s="104">
        <v>3.8895660263244897E-2</v>
      </c>
      <c r="N145" s="104">
        <v>0</v>
      </c>
      <c r="O145" s="104">
        <v>0</v>
      </c>
      <c r="P145" s="104">
        <v>0</v>
      </c>
      <c r="Q145" s="104">
        <v>0</v>
      </c>
      <c r="R145" s="104">
        <v>3.8895660263244897E-2</v>
      </c>
      <c r="S145" s="104">
        <v>4.4280123250506398E-2</v>
      </c>
      <c r="T145" s="104">
        <v>0</v>
      </c>
      <c r="U145" s="104">
        <v>0</v>
      </c>
      <c r="V145" s="104">
        <v>4.4280123250506398E-2</v>
      </c>
      <c r="W145" s="104">
        <v>0</v>
      </c>
      <c r="X145" s="104">
        <v>0</v>
      </c>
      <c r="Y145" s="104">
        <v>0</v>
      </c>
      <c r="Z145" s="104">
        <v>0</v>
      </c>
      <c r="AA145" s="104">
        <v>4.4280123250506398E-2</v>
      </c>
      <c r="AB145" s="104">
        <v>0.15267809198729401</v>
      </c>
      <c r="AC145" s="104">
        <v>0</v>
      </c>
      <c r="AD145" s="104">
        <v>0</v>
      </c>
      <c r="AE145" s="104">
        <v>0.15267809198729401</v>
      </c>
      <c r="AF145" s="104">
        <v>1.7322114474888399</v>
      </c>
      <c r="AG145" s="104">
        <v>0</v>
      </c>
      <c r="AH145" s="104">
        <v>0</v>
      </c>
      <c r="AI145" s="104">
        <v>1.7322114474888399</v>
      </c>
      <c r="AJ145" s="104">
        <v>361.57761571824699</v>
      </c>
      <c r="AK145" s="104">
        <v>0</v>
      </c>
      <c r="AL145" s="104">
        <v>0</v>
      </c>
      <c r="AM145" s="104">
        <v>361.57761571824699</v>
      </c>
      <c r="AN145" s="104">
        <v>1.8066290729007799E-3</v>
      </c>
      <c r="AO145" s="104">
        <v>0</v>
      </c>
      <c r="AP145" s="104">
        <v>0</v>
      </c>
      <c r="AQ145" s="104">
        <v>1.8066290729007799E-3</v>
      </c>
      <c r="AR145" s="104">
        <v>4.5662483651596898E-2</v>
      </c>
      <c r="AS145" s="104">
        <v>0</v>
      </c>
      <c r="AT145" s="104">
        <v>0</v>
      </c>
      <c r="AU145" s="104">
        <v>4.5662483651596898E-2</v>
      </c>
      <c r="AV145" s="104">
        <v>5.6521638478257497E-3</v>
      </c>
      <c r="AW145" s="104">
        <v>4.6043939745350503E-2</v>
      </c>
      <c r="AX145" s="104">
        <v>9.7358587244773295E-2</v>
      </c>
      <c r="AY145" s="104">
        <v>4.36871448215983E-2</v>
      </c>
      <c r="AZ145" s="104">
        <v>0</v>
      </c>
      <c r="BA145" s="104">
        <v>0</v>
      </c>
      <c r="BB145" s="104">
        <v>4.36871448215983E-2</v>
      </c>
      <c r="BC145" s="104">
        <v>1.41304096195643E-3</v>
      </c>
      <c r="BD145" s="104">
        <v>1.97331170337216E-2</v>
      </c>
      <c r="BE145" s="104">
        <v>6.4833302817276395E-2</v>
      </c>
      <c r="BF145" s="104">
        <v>3.41820878321484E-3</v>
      </c>
      <c r="BG145" s="104">
        <v>0</v>
      </c>
      <c r="BH145" s="104">
        <v>0</v>
      </c>
      <c r="BI145" s="104">
        <v>3.41820878321484E-3</v>
      </c>
      <c r="BJ145" s="104">
        <v>5.6834965926141297E-2</v>
      </c>
      <c r="BK145" s="104">
        <v>0</v>
      </c>
      <c r="BL145" s="104">
        <v>0</v>
      </c>
      <c r="BM145" s="104">
        <v>5.6834965926141297E-2</v>
      </c>
      <c r="BN145" s="104">
        <v>32.224892852316501</v>
      </c>
    </row>
    <row r="146" spans="1:66">
      <c r="A146" s="104" t="s">
        <v>799</v>
      </c>
      <c r="B146" s="104">
        <v>2020</v>
      </c>
      <c r="C146" s="104" t="s">
        <v>813</v>
      </c>
      <c r="D146" s="104" t="s">
        <v>801</v>
      </c>
      <c r="E146" s="104" t="s">
        <v>801</v>
      </c>
      <c r="F146" s="104" t="s">
        <v>802</v>
      </c>
      <c r="G146" s="104">
        <v>2251.83805028385</v>
      </c>
      <c r="H146" s="104">
        <v>287561.03907256899</v>
      </c>
      <c r="I146" s="104">
        <v>32876.8355341442</v>
      </c>
      <c r="J146" s="104">
        <v>7.42399734844401E-2</v>
      </c>
      <c r="K146" s="104">
        <v>1.5286768101596701E-2</v>
      </c>
      <c r="L146" s="104">
        <v>0</v>
      </c>
      <c r="M146" s="104">
        <v>8.9526741586036795E-2</v>
      </c>
      <c r="N146" s="104">
        <v>0</v>
      </c>
      <c r="O146" s="104">
        <v>0</v>
      </c>
      <c r="P146" s="104">
        <v>0</v>
      </c>
      <c r="Q146" s="104">
        <v>0</v>
      </c>
      <c r="R146" s="104">
        <v>8.9526741586036795E-2</v>
      </c>
      <c r="S146" s="104">
        <v>8.4516558569580902E-2</v>
      </c>
      <c r="T146" s="104">
        <v>1.740282183518E-2</v>
      </c>
      <c r="U146" s="104">
        <v>0</v>
      </c>
      <c r="V146" s="104">
        <v>0.10191938040476101</v>
      </c>
      <c r="W146" s="104">
        <v>0</v>
      </c>
      <c r="X146" s="104">
        <v>0</v>
      </c>
      <c r="Y146" s="104">
        <v>0</v>
      </c>
      <c r="Z146" s="104">
        <v>0</v>
      </c>
      <c r="AA146" s="104">
        <v>0.10191938040476101</v>
      </c>
      <c r="AB146" s="104">
        <v>0.25954205751620602</v>
      </c>
      <c r="AC146" s="104">
        <v>0.138522452892685</v>
      </c>
      <c r="AD146" s="104">
        <v>0</v>
      </c>
      <c r="AE146" s="104">
        <v>0.39806451040889201</v>
      </c>
      <c r="AF146" s="104">
        <v>1.52441218305432</v>
      </c>
      <c r="AG146" s="104">
        <v>0.229710050337505</v>
      </c>
      <c r="AH146" s="104">
        <v>5.1646972270042397E-2</v>
      </c>
      <c r="AI146" s="104">
        <v>1.8057692056618699</v>
      </c>
      <c r="AJ146" s="104">
        <v>492.73136926950599</v>
      </c>
      <c r="AK146" s="104">
        <v>27.750960400826202</v>
      </c>
      <c r="AL146" s="104">
        <v>0</v>
      </c>
      <c r="AM146" s="104">
        <v>520.48232967033198</v>
      </c>
      <c r="AN146" s="104">
        <v>3.4482544854139699E-3</v>
      </c>
      <c r="AO146" s="104">
        <v>7.1003078530007904E-4</v>
      </c>
      <c r="AP146" s="104">
        <v>0</v>
      </c>
      <c r="AQ146" s="104">
        <v>4.1582852707140504E-3</v>
      </c>
      <c r="AR146" s="104">
        <v>3.5236687184818302E-2</v>
      </c>
      <c r="AS146" s="104">
        <v>1.11046027401999E-3</v>
      </c>
      <c r="AT146" s="104">
        <v>0</v>
      </c>
      <c r="AU146" s="104">
        <v>3.6347147458838297E-2</v>
      </c>
      <c r="AV146" s="104">
        <v>3.8037814314103601E-3</v>
      </c>
      <c r="AW146" s="104">
        <v>4.1315405980835503E-2</v>
      </c>
      <c r="AX146" s="104">
        <v>8.1466334871084206E-2</v>
      </c>
      <c r="AY146" s="104">
        <v>3.3712363694931802E-2</v>
      </c>
      <c r="AZ146" s="104">
        <v>1.0624222541177201E-3</v>
      </c>
      <c r="BA146" s="104">
        <v>0</v>
      </c>
      <c r="BB146" s="104">
        <v>3.4774785949049501E-2</v>
      </c>
      <c r="BC146" s="104">
        <v>9.5094535785259003E-4</v>
      </c>
      <c r="BD146" s="104">
        <v>1.7706602563215199E-2</v>
      </c>
      <c r="BE146" s="104">
        <v>5.34323338701174E-2</v>
      </c>
      <c r="BF146" s="104">
        <v>4.6550816581832199E-3</v>
      </c>
      <c r="BG146" s="104">
        <v>2.6217731367575501E-4</v>
      </c>
      <c r="BH146" s="104">
        <v>0</v>
      </c>
      <c r="BI146" s="104">
        <v>4.9172589718589803E-3</v>
      </c>
      <c r="BJ146" s="104">
        <v>7.7450509560844094E-2</v>
      </c>
      <c r="BK146" s="104">
        <v>4.3620645201324698E-3</v>
      </c>
      <c r="BL146" s="104">
        <v>0</v>
      </c>
      <c r="BM146" s="104">
        <v>8.1812574080976502E-2</v>
      </c>
      <c r="BN146" s="104">
        <v>46.386962511031697</v>
      </c>
    </row>
    <row r="147" spans="1:66">
      <c r="A147" s="104" t="s">
        <v>799</v>
      </c>
      <c r="B147" s="104">
        <v>2020</v>
      </c>
      <c r="C147" s="104" t="s">
        <v>814</v>
      </c>
      <c r="D147" s="104" t="s">
        <v>801</v>
      </c>
      <c r="E147" s="104" t="s">
        <v>801</v>
      </c>
      <c r="F147" s="104" t="s">
        <v>804</v>
      </c>
      <c r="G147" s="104">
        <v>14247.6518808323</v>
      </c>
      <c r="H147" s="104">
        <v>698383.85406724305</v>
      </c>
      <c r="I147" s="104">
        <v>285067.018831692</v>
      </c>
      <c r="J147" s="104">
        <v>7.4225065132937806E-2</v>
      </c>
      <c r="K147" s="104">
        <v>1.16668835023922E-2</v>
      </c>
      <c r="L147" s="104">
        <v>5.4804457901679503E-2</v>
      </c>
      <c r="M147" s="104">
        <v>0.14069640653700899</v>
      </c>
      <c r="N147" s="104">
        <v>8.8061654655739697E-4</v>
      </c>
      <c r="O147" s="104">
        <v>1.0363041692365901E-2</v>
      </c>
      <c r="P147" s="104">
        <v>0.121451849211122</v>
      </c>
      <c r="Q147" s="104">
        <v>3.8678628199760302E-4</v>
      </c>
      <c r="R147" s="104">
        <v>0.27377870026905299</v>
      </c>
      <c r="S147" s="104">
        <v>0.10801860802407</v>
      </c>
      <c r="T147" s="104">
        <v>1.7019880499989301E-2</v>
      </c>
      <c r="U147" s="104">
        <v>5.9995192345575397E-2</v>
      </c>
      <c r="V147" s="104">
        <v>0.18503368086963501</v>
      </c>
      <c r="W147" s="104">
        <v>8.8061654655739697E-4</v>
      </c>
      <c r="X147" s="104">
        <v>1.03630416923616E-2</v>
      </c>
      <c r="Y147" s="104">
        <v>0.12145184921107199</v>
      </c>
      <c r="Z147" s="104">
        <v>3.8678628199760302E-4</v>
      </c>
      <c r="AA147" s="104">
        <v>0.318115974601625</v>
      </c>
      <c r="AB147" s="104">
        <v>1.7654878266253</v>
      </c>
      <c r="AC147" s="104">
        <v>9.03523377541052E-2</v>
      </c>
      <c r="AD147" s="104">
        <v>1.1439202387065801</v>
      </c>
      <c r="AE147" s="104">
        <v>2.9997604030859901</v>
      </c>
      <c r="AF147" s="104">
        <v>0.53433669742553302</v>
      </c>
      <c r="AG147" s="104">
        <v>1.0180311455979701E-3</v>
      </c>
      <c r="AH147" s="104">
        <v>0.10620100093680999</v>
      </c>
      <c r="AI147" s="104">
        <v>0.64155572950794104</v>
      </c>
      <c r="AJ147" s="104">
        <v>1377.4264190802901</v>
      </c>
      <c r="AK147" s="104">
        <v>6.0594636516447897</v>
      </c>
      <c r="AL147" s="104">
        <v>8.6689939980313504</v>
      </c>
      <c r="AM147" s="104">
        <v>1392.1548767299601</v>
      </c>
      <c r="AN147" s="104">
        <v>1.51991789834793E-2</v>
      </c>
      <c r="AO147" s="104">
        <v>3.0735569781395202E-3</v>
      </c>
      <c r="AP147" s="104">
        <v>1.02936370970865E-2</v>
      </c>
      <c r="AQ147" s="104">
        <v>2.8566373058705401E-2</v>
      </c>
      <c r="AR147" s="104">
        <v>7.4338454264067104E-4</v>
      </c>
      <c r="AS147" s="104">
        <v>0</v>
      </c>
      <c r="AT147" s="104">
        <v>8.9619697100638997E-5</v>
      </c>
      <c r="AU147" s="104">
        <v>8.3300423974130996E-4</v>
      </c>
      <c r="AV147" s="104">
        <v>9.2380370604634703E-3</v>
      </c>
      <c r="AW147" s="104">
        <v>0.100340479205067</v>
      </c>
      <c r="AX147" s="104">
        <v>0.110411520505272</v>
      </c>
      <c r="AY147" s="104">
        <v>6.8369193811021098E-4</v>
      </c>
      <c r="AZ147" s="104">
        <v>0</v>
      </c>
      <c r="BA147" s="104">
        <v>8.25433427937338E-5</v>
      </c>
      <c r="BB147" s="104">
        <v>7.6623528090394495E-4</v>
      </c>
      <c r="BC147" s="104">
        <v>2.3095092651158602E-3</v>
      </c>
      <c r="BD147" s="104">
        <v>4.3003062516457399E-2</v>
      </c>
      <c r="BE147" s="104">
        <v>4.6078807062477203E-2</v>
      </c>
      <c r="BF147" s="104">
        <v>1.36307510357291E-2</v>
      </c>
      <c r="BG147" s="104">
        <v>5.9963304973320498E-5</v>
      </c>
      <c r="BH147" s="104">
        <v>8.5786723182131497E-5</v>
      </c>
      <c r="BI147" s="104">
        <v>1.37765010638845E-2</v>
      </c>
      <c r="BJ147" s="104">
        <v>2.4732644414742301E-2</v>
      </c>
      <c r="BK147" s="104">
        <v>8.3506367006261695E-5</v>
      </c>
      <c r="BL147" s="104">
        <v>8.0499192625212001E-3</v>
      </c>
      <c r="BM147" s="104">
        <v>3.28660700442698E-2</v>
      </c>
      <c r="BN147" s="104">
        <v>146.94640575331999</v>
      </c>
    </row>
    <row r="148" spans="1:66">
      <c r="A148" s="104" t="s">
        <v>799</v>
      </c>
      <c r="B148" s="104">
        <v>2020</v>
      </c>
      <c r="C148" s="104" t="s">
        <v>815</v>
      </c>
      <c r="D148" s="104" t="s">
        <v>801</v>
      </c>
      <c r="E148" s="104" t="s">
        <v>801</v>
      </c>
      <c r="F148" s="104" t="s">
        <v>802</v>
      </c>
      <c r="G148" s="104">
        <v>0</v>
      </c>
      <c r="H148" s="104">
        <v>429285.22075930302</v>
      </c>
      <c r="I148" s="104">
        <v>0</v>
      </c>
      <c r="J148" s="104">
        <v>0.20267911900664901</v>
      </c>
      <c r="K148" s="104">
        <v>0</v>
      </c>
      <c r="L148" s="104">
        <v>0</v>
      </c>
      <c r="M148" s="104">
        <v>0.20267911900664901</v>
      </c>
      <c r="N148" s="104">
        <v>0</v>
      </c>
      <c r="O148" s="104">
        <v>0</v>
      </c>
      <c r="P148" s="104">
        <v>0</v>
      </c>
      <c r="Q148" s="104">
        <v>0</v>
      </c>
      <c r="R148" s="104">
        <v>0.20267911900664901</v>
      </c>
      <c r="S148" s="104">
        <v>0.23073474879334099</v>
      </c>
      <c r="T148" s="104">
        <v>0</v>
      </c>
      <c r="U148" s="104">
        <v>0</v>
      </c>
      <c r="V148" s="104">
        <v>0.23073474879334099</v>
      </c>
      <c r="W148" s="104">
        <v>0</v>
      </c>
      <c r="X148" s="104">
        <v>0</v>
      </c>
      <c r="Y148" s="104">
        <v>0</v>
      </c>
      <c r="Z148" s="104">
        <v>0</v>
      </c>
      <c r="AA148" s="104">
        <v>0.23073474879334099</v>
      </c>
      <c r="AB148" s="104">
        <v>0.67088955765841796</v>
      </c>
      <c r="AC148" s="104">
        <v>0</v>
      </c>
      <c r="AD148" s="104">
        <v>0</v>
      </c>
      <c r="AE148" s="104">
        <v>0.67088955765841796</v>
      </c>
      <c r="AF148" s="104">
        <v>3.80118100370311</v>
      </c>
      <c r="AG148" s="104">
        <v>0</v>
      </c>
      <c r="AH148" s="104">
        <v>0</v>
      </c>
      <c r="AI148" s="104">
        <v>3.80118100370311</v>
      </c>
      <c r="AJ148" s="104">
        <v>1009.30383363411</v>
      </c>
      <c r="AK148" s="104">
        <v>0</v>
      </c>
      <c r="AL148" s="104">
        <v>0</v>
      </c>
      <c r="AM148" s="104">
        <v>1009.30383363411</v>
      </c>
      <c r="AN148" s="104">
        <v>9.4139201350996096E-3</v>
      </c>
      <c r="AO148" s="104">
        <v>0</v>
      </c>
      <c r="AP148" s="104">
        <v>0</v>
      </c>
      <c r="AQ148" s="104">
        <v>9.4139201350996096E-3</v>
      </c>
      <c r="AR148" s="104">
        <v>5.7015475621112699E-2</v>
      </c>
      <c r="AS148" s="104">
        <v>0</v>
      </c>
      <c r="AT148" s="104">
        <v>0</v>
      </c>
      <c r="AU148" s="104">
        <v>5.7015475621112699E-2</v>
      </c>
      <c r="AV148" s="104">
        <v>0</v>
      </c>
      <c r="AW148" s="104">
        <v>0</v>
      </c>
      <c r="AX148" s="104">
        <v>5.7015475621112699E-2</v>
      </c>
      <c r="AY148" s="104">
        <v>5.4549011383982E-2</v>
      </c>
      <c r="AZ148" s="104">
        <v>0</v>
      </c>
      <c r="BA148" s="104">
        <v>0</v>
      </c>
      <c r="BB148" s="104">
        <v>5.4549011383982E-2</v>
      </c>
      <c r="BC148" s="104">
        <v>0</v>
      </c>
      <c r="BD148" s="104">
        <v>0</v>
      </c>
      <c r="BE148" s="104">
        <v>5.4549011383982E-2</v>
      </c>
      <c r="BF148" s="104">
        <v>9.5354021613231702E-3</v>
      </c>
      <c r="BG148" s="104">
        <v>0</v>
      </c>
      <c r="BH148" s="104">
        <v>0</v>
      </c>
      <c r="BI148" s="104">
        <v>9.5354021613231702E-3</v>
      </c>
      <c r="BJ148" s="104">
        <v>0.15864850726384</v>
      </c>
      <c r="BK148" s="104">
        <v>0</v>
      </c>
      <c r="BL148" s="104">
        <v>0</v>
      </c>
      <c r="BM148" s="104">
        <v>0.15864850726384</v>
      </c>
      <c r="BN148" s="104">
        <v>89.952216288842195</v>
      </c>
    </row>
    <row r="149" spans="1:66">
      <c r="A149" s="104" t="s">
        <v>799</v>
      </c>
      <c r="B149" s="104">
        <v>2020</v>
      </c>
      <c r="C149" s="104" t="s">
        <v>816</v>
      </c>
      <c r="D149" s="104" t="s">
        <v>801</v>
      </c>
      <c r="E149" s="104" t="s">
        <v>801</v>
      </c>
      <c r="F149" s="104" t="s">
        <v>804</v>
      </c>
      <c r="G149" s="104">
        <v>4525.2241761533296</v>
      </c>
      <c r="H149" s="104">
        <v>218469.417681783</v>
      </c>
      <c r="I149" s="104">
        <v>18100.8967046133</v>
      </c>
      <c r="J149" s="104">
        <v>2.5363288668492499E-2</v>
      </c>
      <c r="K149" s="104">
        <v>5.2533610841538902E-2</v>
      </c>
      <c r="L149" s="104">
        <v>7.3423222312806301E-3</v>
      </c>
      <c r="M149" s="104">
        <v>8.5239221741312002E-2</v>
      </c>
      <c r="N149" s="104">
        <v>2.6647800303157202E-4</v>
      </c>
      <c r="O149" s="104">
        <v>2.1798711731376898E-3</v>
      </c>
      <c r="P149" s="104">
        <v>1.8004619839270399E-2</v>
      </c>
      <c r="Q149" s="104">
        <v>1.02400210567698E-4</v>
      </c>
      <c r="R149" s="104">
        <v>0.10579259096731899</v>
      </c>
      <c r="S149" s="104">
        <v>3.7010051286846597E-2</v>
      </c>
      <c r="T149" s="104">
        <v>7.6656921621676796E-2</v>
      </c>
      <c r="U149" s="104">
        <v>8.0389186489698092E-3</v>
      </c>
      <c r="V149" s="104">
        <v>0.12170589155749301</v>
      </c>
      <c r="W149" s="104">
        <v>2.6647800303157202E-4</v>
      </c>
      <c r="X149" s="104">
        <v>2.17987117313679E-3</v>
      </c>
      <c r="Y149" s="104">
        <v>1.8004619839262999E-2</v>
      </c>
      <c r="Z149" s="104">
        <v>1.02400210567698E-4</v>
      </c>
      <c r="AA149" s="104">
        <v>0.14225926078349199</v>
      </c>
      <c r="AB149" s="104">
        <v>0.55693339727707802</v>
      </c>
      <c r="AC149" s="104">
        <v>0.40691647491421001</v>
      </c>
      <c r="AD149" s="104">
        <v>0.189493417209423</v>
      </c>
      <c r="AE149" s="104">
        <v>1.1533432894007101</v>
      </c>
      <c r="AF149" s="104">
        <v>0.16784082024522001</v>
      </c>
      <c r="AG149" s="104">
        <v>4.5845875760315699E-3</v>
      </c>
      <c r="AH149" s="104">
        <v>1.13708523747917E-2</v>
      </c>
      <c r="AI149" s="104">
        <v>0.183796260196043</v>
      </c>
      <c r="AJ149" s="104">
        <v>214.262469960186</v>
      </c>
      <c r="AK149" s="104">
        <v>13.186919507763101</v>
      </c>
      <c r="AL149" s="104">
        <v>1.0185930665619101</v>
      </c>
      <c r="AM149" s="104">
        <v>228.46798253451101</v>
      </c>
      <c r="AN149" s="104">
        <v>5.0987012036795504E-3</v>
      </c>
      <c r="AO149" s="104">
        <v>1.2002490517565601E-2</v>
      </c>
      <c r="AP149" s="104">
        <v>1.26515476189754E-3</v>
      </c>
      <c r="AQ149" s="104">
        <v>1.8366346483142702E-2</v>
      </c>
      <c r="AR149" s="104">
        <v>3.88112272239288E-4</v>
      </c>
      <c r="AS149" s="104">
        <v>0</v>
      </c>
      <c r="AT149" s="104">
        <v>1.10176500760534E-5</v>
      </c>
      <c r="AU149" s="104">
        <v>3.9912992231534201E-4</v>
      </c>
      <c r="AV149" s="104">
        <v>1.9265704816135501E-3</v>
      </c>
      <c r="AW149" s="104">
        <v>0.17936370947817301</v>
      </c>
      <c r="AX149" s="104">
        <v>0.181689409882102</v>
      </c>
      <c r="AY149" s="104">
        <v>3.5685490803209698E-4</v>
      </c>
      <c r="AZ149" s="104">
        <v>0</v>
      </c>
      <c r="BA149" s="104">
        <v>1.01303225531498E-5</v>
      </c>
      <c r="BB149" s="104">
        <v>3.6698523058524698E-4</v>
      </c>
      <c r="BC149" s="104">
        <v>4.8164262040338899E-4</v>
      </c>
      <c r="BD149" s="104">
        <v>7.6870161204931398E-2</v>
      </c>
      <c r="BE149" s="104">
        <v>7.7718789055920001E-2</v>
      </c>
      <c r="BF149" s="104">
        <v>2.1203008334033102E-3</v>
      </c>
      <c r="BG149" s="104">
        <v>1.3049525858414699E-4</v>
      </c>
      <c r="BH149" s="104">
        <v>1.0079804122165601E-5</v>
      </c>
      <c r="BI149" s="104">
        <v>2.2608758961096299E-3</v>
      </c>
      <c r="BJ149" s="104">
        <v>8.4100866667262304E-3</v>
      </c>
      <c r="BK149" s="104">
        <v>4.1781937865946201E-4</v>
      </c>
      <c r="BL149" s="104">
        <v>1.0133354290565899E-3</v>
      </c>
      <c r="BM149" s="104">
        <v>9.8412414744422898E-3</v>
      </c>
      <c r="BN149" s="104">
        <v>24.115527247957701</v>
      </c>
    </row>
    <row r="150" spans="1:66">
      <c r="A150" s="104" t="s">
        <v>799</v>
      </c>
      <c r="B150" s="104">
        <v>2020</v>
      </c>
      <c r="C150" s="104" t="s">
        <v>816</v>
      </c>
      <c r="D150" s="104" t="s">
        <v>801</v>
      </c>
      <c r="E150" s="104" t="s">
        <v>801</v>
      </c>
      <c r="F150" s="104" t="s">
        <v>802</v>
      </c>
      <c r="G150" s="104">
        <v>24305.135390596399</v>
      </c>
      <c r="H150" s="104">
        <v>767341.35900925996</v>
      </c>
      <c r="I150" s="104">
        <v>280477.89262870501</v>
      </c>
      <c r="J150" s="104">
        <v>0.101020270078575</v>
      </c>
      <c r="K150" s="104">
        <v>8.1464480577387206E-3</v>
      </c>
      <c r="L150" s="104">
        <v>0</v>
      </c>
      <c r="M150" s="104">
        <v>0.109166718136314</v>
      </c>
      <c r="N150" s="104">
        <v>0</v>
      </c>
      <c r="O150" s="104">
        <v>0</v>
      </c>
      <c r="P150" s="104">
        <v>0</v>
      </c>
      <c r="Q150" s="104">
        <v>0</v>
      </c>
      <c r="R150" s="104">
        <v>0.109166718136314</v>
      </c>
      <c r="S150" s="104">
        <v>0.115003887691316</v>
      </c>
      <c r="T150" s="104">
        <v>9.2741109956111095E-3</v>
      </c>
      <c r="U150" s="104">
        <v>0</v>
      </c>
      <c r="V150" s="104">
        <v>0.124277998686927</v>
      </c>
      <c r="W150" s="104">
        <v>0</v>
      </c>
      <c r="X150" s="104">
        <v>0</v>
      </c>
      <c r="Y150" s="104">
        <v>0</v>
      </c>
      <c r="Z150" s="104">
        <v>0</v>
      </c>
      <c r="AA150" s="104">
        <v>0.124277998686927</v>
      </c>
      <c r="AB150" s="104">
        <v>0.26964617644074301</v>
      </c>
      <c r="AC150" s="104">
        <v>0.14675501428823301</v>
      </c>
      <c r="AD150" s="104">
        <v>0</v>
      </c>
      <c r="AE150" s="104">
        <v>0.41640119072897702</v>
      </c>
      <c r="AF150" s="104">
        <v>6.5292425148836202</v>
      </c>
      <c r="AG150" s="104">
        <v>1.24073329063689</v>
      </c>
      <c r="AH150" s="104">
        <v>0.20641868336576299</v>
      </c>
      <c r="AI150" s="104">
        <v>7.9763944888862701</v>
      </c>
      <c r="AJ150" s="104">
        <v>1010.3654982272</v>
      </c>
      <c r="AK150" s="104">
        <v>99.555252204952296</v>
      </c>
      <c r="AL150" s="104">
        <v>0</v>
      </c>
      <c r="AM150" s="104">
        <v>1109.92075043215</v>
      </c>
      <c r="AN150" s="104">
        <v>4.6921299007358702E-3</v>
      </c>
      <c r="AO150" s="104">
        <v>3.7838141282710801E-4</v>
      </c>
      <c r="AP150" s="104">
        <v>0</v>
      </c>
      <c r="AQ150" s="104">
        <v>5.07051131356298E-3</v>
      </c>
      <c r="AR150" s="104">
        <v>4.2290523879690699E-2</v>
      </c>
      <c r="AS150" s="104">
        <v>1.7529606797129301E-3</v>
      </c>
      <c r="AT150" s="104">
        <v>0</v>
      </c>
      <c r="AU150" s="104">
        <v>4.4043484559403698E-2</v>
      </c>
      <c r="AV150" s="104">
        <v>1.0150188712511899E-2</v>
      </c>
      <c r="AW150" s="104">
        <v>0.62998837942324404</v>
      </c>
      <c r="AX150" s="104">
        <v>0.68418205269515997</v>
      </c>
      <c r="AY150" s="104">
        <v>4.04610545368067E-2</v>
      </c>
      <c r="AZ150" s="104">
        <v>1.6771283766670001E-3</v>
      </c>
      <c r="BA150" s="104">
        <v>0</v>
      </c>
      <c r="BB150" s="104">
        <v>4.2138182913473703E-2</v>
      </c>
      <c r="BC150" s="104">
        <v>2.53754717812799E-3</v>
      </c>
      <c r="BD150" s="104">
        <v>0.26999501975281898</v>
      </c>
      <c r="BE150" s="104">
        <v>0.31467074984442001</v>
      </c>
      <c r="BF150" s="104">
        <v>9.5454322419769502E-3</v>
      </c>
      <c r="BG150" s="104">
        <v>9.4054865879991396E-4</v>
      </c>
      <c r="BH150" s="104">
        <v>0</v>
      </c>
      <c r="BI150" s="104">
        <v>1.0485980900776799E-2</v>
      </c>
      <c r="BJ150" s="104">
        <v>0.158815386153324</v>
      </c>
      <c r="BK150" s="104">
        <v>1.5648699258103201E-2</v>
      </c>
      <c r="BL150" s="104">
        <v>0</v>
      </c>
      <c r="BM150" s="104">
        <v>0.17446408541142699</v>
      </c>
      <c r="BN150" s="104">
        <v>98.919500827478601</v>
      </c>
    </row>
    <row r="151" spans="1:66">
      <c r="A151" s="104" t="s">
        <v>799</v>
      </c>
      <c r="B151" s="104">
        <v>2020</v>
      </c>
      <c r="C151" s="104" t="s">
        <v>817</v>
      </c>
      <c r="D151" s="104" t="s">
        <v>801</v>
      </c>
      <c r="E151" s="104" t="s">
        <v>801</v>
      </c>
      <c r="F151" s="104" t="s">
        <v>802</v>
      </c>
      <c r="G151" s="104">
        <v>1171.4312107457299</v>
      </c>
      <c r="H151" s="104">
        <v>15310.003205298901</v>
      </c>
      <c r="I151" s="104">
        <v>5154.2973272812296</v>
      </c>
      <c r="J151" s="104">
        <v>9.8996111380661098E-3</v>
      </c>
      <c r="K151" s="104">
        <v>6.2803521841677803E-4</v>
      </c>
      <c r="L151" s="104">
        <v>0</v>
      </c>
      <c r="M151" s="104">
        <v>1.05276463564828E-2</v>
      </c>
      <c r="N151" s="104">
        <v>0</v>
      </c>
      <c r="O151" s="104">
        <v>0</v>
      </c>
      <c r="P151" s="104">
        <v>0</v>
      </c>
      <c r="Q151" s="104">
        <v>0</v>
      </c>
      <c r="R151" s="104">
        <v>1.05276463564828E-2</v>
      </c>
      <c r="S151" s="104">
        <v>1.12699537095308E-2</v>
      </c>
      <c r="T151" s="104">
        <v>7.1497028931733105E-4</v>
      </c>
      <c r="U151" s="104">
        <v>0</v>
      </c>
      <c r="V151" s="104">
        <v>1.19849239988482E-2</v>
      </c>
      <c r="W151" s="104">
        <v>0</v>
      </c>
      <c r="X151" s="104">
        <v>0</v>
      </c>
      <c r="Y151" s="104">
        <v>0</v>
      </c>
      <c r="Z151" s="104">
        <v>0</v>
      </c>
      <c r="AA151" s="104">
        <v>1.19849239988482E-2</v>
      </c>
      <c r="AB151" s="104">
        <v>2.5492738522206598E-2</v>
      </c>
      <c r="AC151" s="104">
        <v>4.6827455269077599E-3</v>
      </c>
      <c r="AD151" s="104">
        <v>0</v>
      </c>
      <c r="AE151" s="104">
        <v>3.0175484049114298E-2</v>
      </c>
      <c r="AF151" s="104">
        <v>0.13349270449432599</v>
      </c>
      <c r="AG151" s="104">
        <v>1.1940473537048701E-2</v>
      </c>
      <c r="AH151" s="104">
        <v>4.5518957220444601E-3</v>
      </c>
      <c r="AI151" s="104">
        <v>0.14998507375341999</v>
      </c>
      <c r="AJ151" s="104">
        <v>18.251853923883399</v>
      </c>
      <c r="AK151" s="104">
        <v>0.85003184041469004</v>
      </c>
      <c r="AL151" s="104">
        <v>0</v>
      </c>
      <c r="AM151" s="104">
        <v>19.1018857642981</v>
      </c>
      <c r="AN151" s="104">
        <v>4.59811297182712E-4</v>
      </c>
      <c r="AO151" s="104">
        <v>2.9170609272341499E-5</v>
      </c>
      <c r="AP151" s="104">
        <v>0</v>
      </c>
      <c r="AQ151" s="104">
        <v>4.8898190645505304E-4</v>
      </c>
      <c r="AR151" s="104">
        <v>5.9843568298442304E-3</v>
      </c>
      <c r="AS151" s="104">
        <v>2.0630914132560799E-4</v>
      </c>
      <c r="AT151" s="104">
        <v>0</v>
      </c>
      <c r="AU151" s="104">
        <v>6.1906659711698396E-3</v>
      </c>
      <c r="AV151" s="104">
        <v>2.02516676441875E-4</v>
      </c>
      <c r="AW151" s="104">
        <v>2.19966863395283E-3</v>
      </c>
      <c r="AX151" s="104">
        <v>8.5928512815645602E-3</v>
      </c>
      <c r="AY151" s="104">
        <v>5.7254762023962397E-3</v>
      </c>
      <c r="AZ151" s="104">
        <v>1.9738429919582799E-4</v>
      </c>
      <c r="BA151" s="104">
        <v>0</v>
      </c>
      <c r="BB151" s="104">
        <v>5.9228605015920702E-3</v>
      </c>
      <c r="BC151" s="104">
        <v>5.0629169110468799E-5</v>
      </c>
      <c r="BD151" s="104">
        <v>9.4271512883692995E-4</v>
      </c>
      <c r="BE151" s="104">
        <v>6.9162047995394698E-3</v>
      </c>
      <c r="BF151" s="104">
        <v>1.7243446577162701E-4</v>
      </c>
      <c r="BG151" s="104">
        <v>8.0306793437010504E-6</v>
      </c>
      <c r="BH151" s="104">
        <v>0</v>
      </c>
      <c r="BI151" s="104">
        <v>1.80465145115328E-4</v>
      </c>
      <c r="BJ151" s="104">
        <v>2.86893726480335E-3</v>
      </c>
      <c r="BK151" s="104">
        <v>1.3361316792284499E-4</v>
      </c>
      <c r="BL151" s="104">
        <v>0</v>
      </c>
      <c r="BM151" s="104">
        <v>3.00255043272619E-3</v>
      </c>
      <c r="BN151" s="104">
        <v>1.7024179464454401</v>
      </c>
    </row>
    <row r="152" spans="1:66">
      <c r="A152" s="104" t="s">
        <v>799</v>
      </c>
      <c r="B152" s="104">
        <v>2020</v>
      </c>
      <c r="C152" s="104" t="s">
        <v>818</v>
      </c>
      <c r="D152" s="104" t="s">
        <v>801</v>
      </c>
      <c r="E152" s="104" t="s">
        <v>801</v>
      </c>
      <c r="F152" s="104" t="s">
        <v>802</v>
      </c>
      <c r="G152" s="104">
        <v>2202.9156635816398</v>
      </c>
      <c r="H152" s="104">
        <v>437426.59916800598</v>
      </c>
      <c r="I152" s="104">
        <v>32162.5686882919</v>
      </c>
      <c r="J152" s="104">
        <v>1.8835471728687998E-2</v>
      </c>
      <c r="K152" s="104">
        <v>1.6404458897129501E-4</v>
      </c>
      <c r="L152" s="104">
        <v>0</v>
      </c>
      <c r="M152" s="104">
        <v>1.8999516317659299E-2</v>
      </c>
      <c r="N152" s="104">
        <v>0</v>
      </c>
      <c r="O152" s="104">
        <v>0</v>
      </c>
      <c r="P152" s="104">
        <v>0</v>
      </c>
      <c r="Q152" s="104">
        <v>0</v>
      </c>
      <c r="R152" s="104">
        <v>1.8999516317659299E-2</v>
      </c>
      <c r="S152" s="104">
        <v>2.14427507827302E-2</v>
      </c>
      <c r="T152" s="104">
        <v>1.8675227725830401E-4</v>
      </c>
      <c r="U152" s="104">
        <v>0</v>
      </c>
      <c r="V152" s="104">
        <v>2.1629503059988502E-2</v>
      </c>
      <c r="W152" s="104">
        <v>0</v>
      </c>
      <c r="X152" s="104">
        <v>0</v>
      </c>
      <c r="Y152" s="104">
        <v>0</v>
      </c>
      <c r="Z152" s="104">
        <v>0</v>
      </c>
      <c r="AA152" s="104">
        <v>2.1629503059988502E-2</v>
      </c>
      <c r="AB152" s="104">
        <v>7.9061170587160598E-2</v>
      </c>
      <c r="AC152" s="104">
        <v>4.8605556805050498E-3</v>
      </c>
      <c r="AD152" s="104">
        <v>0</v>
      </c>
      <c r="AE152" s="104">
        <v>8.39217262676656E-2</v>
      </c>
      <c r="AF152" s="104">
        <v>0.70797570875789995</v>
      </c>
      <c r="AG152" s="104">
        <v>1.0413113616292401E-2</v>
      </c>
      <c r="AH152" s="104">
        <v>3.8168386319724697E-2</v>
      </c>
      <c r="AI152" s="104">
        <v>0.75655720869391696</v>
      </c>
      <c r="AJ152" s="104">
        <v>446.77031034793902</v>
      </c>
      <c r="AK152" s="104">
        <v>1.5489129259365499</v>
      </c>
      <c r="AL152" s="104">
        <v>0</v>
      </c>
      <c r="AM152" s="104">
        <v>448.31922327387599</v>
      </c>
      <c r="AN152" s="104">
        <v>8.7485887756882604E-4</v>
      </c>
      <c r="AO152" s="104">
        <v>7.6194462791223701E-6</v>
      </c>
      <c r="AP152" s="104">
        <v>0</v>
      </c>
      <c r="AQ152" s="104">
        <v>8.8247832384794804E-4</v>
      </c>
      <c r="AR152" s="104">
        <v>1.4604501981557E-2</v>
      </c>
      <c r="AS152" s="104">
        <v>2.2075516259250499E-5</v>
      </c>
      <c r="AT152" s="104">
        <v>0</v>
      </c>
      <c r="AU152" s="104">
        <v>1.46265774978162E-2</v>
      </c>
      <c r="AV152" s="104">
        <v>5.7861634555449702E-3</v>
      </c>
      <c r="AW152" s="104">
        <v>6.2847378732977702E-2</v>
      </c>
      <c r="AX152" s="104">
        <v>8.3260119686338896E-2</v>
      </c>
      <c r="AY152" s="104">
        <v>1.39727176906043E-2</v>
      </c>
      <c r="AZ152" s="104">
        <v>2.1120539197733701E-5</v>
      </c>
      <c r="BA152" s="104">
        <v>0</v>
      </c>
      <c r="BB152" s="104">
        <v>1.3993838229802E-2</v>
      </c>
      <c r="BC152" s="104">
        <v>1.44654086388624E-3</v>
      </c>
      <c r="BD152" s="104">
        <v>2.6934590885561799E-2</v>
      </c>
      <c r="BE152" s="104">
        <v>4.23749699792502E-2</v>
      </c>
      <c r="BF152" s="104">
        <v>4.2208643630805096E-3</v>
      </c>
      <c r="BG152" s="104">
        <v>1.4633361302609499E-5</v>
      </c>
      <c r="BH152" s="104">
        <v>0</v>
      </c>
      <c r="BI152" s="104">
        <v>4.2354977243831199E-3</v>
      </c>
      <c r="BJ152" s="104">
        <v>7.0226071143804206E-2</v>
      </c>
      <c r="BK152" s="104">
        <v>2.4346754207473301E-4</v>
      </c>
      <c r="BL152" s="104">
        <v>0</v>
      </c>
      <c r="BM152" s="104">
        <v>7.0469538685878894E-2</v>
      </c>
      <c r="BN152" s="104">
        <v>39.955567782968203</v>
      </c>
    </row>
    <row r="153" spans="1:66">
      <c r="A153" s="104" t="s">
        <v>799</v>
      </c>
      <c r="B153" s="104">
        <v>2020</v>
      </c>
      <c r="C153" s="104" t="s">
        <v>819</v>
      </c>
      <c r="D153" s="104" t="s">
        <v>801</v>
      </c>
      <c r="E153" s="104" t="s">
        <v>801</v>
      </c>
      <c r="F153" s="104" t="s">
        <v>802</v>
      </c>
      <c r="G153" s="104">
        <v>1149.5846349056701</v>
      </c>
      <c r="H153" s="104">
        <v>60658.361220664097</v>
      </c>
      <c r="I153" s="104">
        <v>16783.935669622701</v>
      </c>
      <c r="J153" s="104">
        <v>4.6125529703957098E-3</v>
      </c>
      <c r="K153" s="104">
        <v>9.9198364971729794E-5</v>
      </c>
      <c r="L153" s="104">
        <v>0</v>
      </c>
      <c r="M153" s="104">
        <v>4.7117513353674397E-3</v>
      </c>
      <c r="N153" s="104">
        <v>0</v>
      </c>
      <c r="O153" s="104">
        <v>0</v>
      </c>
      <c r="P153" s="104">
        <v>0</v>
      </c>
      <c r="Q153" s="104">
        <v>0</v>
      </c>
      <c r="R153" s="104">
        <v>4.7117513353674397E-3</v>
      </c>
      <c r="S153" s="104">
        <v>5.2510404433192496E-3</v>
      </c>
      <c r="T153" s="104">
        <v>1.12929787412936E-4</v>
      </c>
      <c r="U153" s="104">
        <v>0</v>
      </c>
      <c r="V153" s="104">
        <v>5.3639702307321799E-3</v>
      </c>
      <c r="W153" s="104">
        <v>0</v>
      </c>
      <c r="X153" s="104">
        <v>0</v>
      </c>
      <c r="Y153" s="104">
        <v>0</v>
      </c>
      <c r="Z153" s="104">
        <v>0</v>
      </c>
      <c r="AA153" s="104">
        <v>5.3639702307321799E-3</v>
      </c>
      <c r="AB153" s="104">
        <v>1.7654725311065801E-2</v>
      </c>
      <c r="AC153" s="104">
        <v>2.6043729004327E-3</v>
      </c>
      <c r="AD153" s="104">
        <v>0</v>
      </c>
      <c r="AE153" s="104">
        <v>2.0259098211498499E-2</v>
      </c>
      <c r="AF153" s="104">
        <v>0.118276772113833</v>
      </c>
      <c r="AG153" s="104">
        <v>6.0326539878434596E-3</v>
      </c>
      <c r="AH153" s="104">
        <v>1.8939341712320899E-2</v>
      </c>
      <c r="AI153" s="104">
        <v>0.14324876781399701</v>
      </c>
      <c r="AJ153" s="104">
        <v>65.125141161718105</v>
      </c>
      <c r="AK153" s="104">
        <v>0.81337336002919403</v>
      </c>
      <c r="AL153" s="104">
        <v>0</v>
      </c>
      <c r="AM153" s="104">
        <v>65.938514521747294</v>
      </c>
      <c r="AN153" s="104">
        <v>2.1424113887527299E-4</v>
      </c>
      <c r="AO153" s="104">
        <v>4.6075071272916204E-6</v>
      </c>
      <c r="AP153" s="104">
        <v>0</v>
      </c>
      <c r="AQ153" s="104">
        <v>2.18848646002565E-4</v>
      </c>
      <c r="AR153" s="104">
        <v>3.46589775263747E-3</v>
      </c>
      <c r="AS153" s="104">
        <v>1.7145073570988798E-5</v>
      </c>
      <c r="AT153" s="104">
        <v>0</v>
      </c>
      <c r="AU153" s="104">
        <v>3.4830428262084502E-3</v>
      </c>
      <c r="AV153" s="104">
        <v>8.0237277210810302E-4</v>
      </c>
      <c r="AW153" s="104">
        <v>8.7151055930475094E-3</v>
      </c>
      <c r="AX153" s="104">
        <v>1.3000521191364E-2</v>
      </c>
      <c r="AY153" s="104">
        <v>3.3159645500585801E-3</v>
      </c>
      <c r="AZ153" s="104">
        <v>1.6403385277676399E-5</v>
      </c>
      <c r="BA153" s="104">
        <v>0</v>
      </c>
      <c r="BB153" s="104">
        <v>3.33236793533626E-3</v>
      </c>
      <c r="BC153" s="104">
        <v>2.00593193027025E-4</v>
      </c>
      <c r="BD153" s="104">
        <v>3.7350452541632202E-3</v>
      </c>
      <c r="BE153" s="104">
        <v>7.2680063825265101E-3</v>
      </c>
      <c r="BF153" s="104">
        <v>6.1527004168206005E-4</v>
      </c>
      <c r="BG153" s="104">
        <v>7.6843481979646101E-6</v>
      </c>
      <c r="BH153" s="104">
        <v>0</v>
      </c>
      <c r="BI153" s="104">
        <v>6.2295438988002497E-4</v>
      </c>
      <c r="BJ153" s="104">
        <v>1.02367652696333E-2</v>
      </c>
      <c r="BK153" s="104">
        <v>1.2785096530564099E-4</v>
      </c>
      <c r="BL153" s="104">
        <v>0</v>
      </c>
      <c r="BM153" s="104">
        <v>1.0364616234939001E-2</v>
      </c>
      <c r="BN153" s="104">
        <v>5.87664023693321</v>
      </c>
    </row>
    <row r="154" spans="1:66">
      <c r="A154" s="104" t="s">
        <v>799</v>
      </c>
      <c r="B154" s="104">
        <v>2020</v>
      </c>
      <c r="C154" s="104" t="s">
        <v>820</v>
      </c>
      <c r="D154" s="104" t="s">
        <v>801</v>
      </c>
      <c r="E154" s="104" t="s">
        <v>801</v>
      </c>
      <c r="F154" s="104" t="s">
        <v>802</v>
      </c>
      <c r="G154" s="104">
        <v>10765.920670269799</v>
      </c>
      <c r="H154" s="104">
        <v>731955.12545170495</v>
      </c>
      <c r="I154" s="104">
        <v>48672.308772256903</v>
      </c>
      <c r="J154" s="104">
        <v>0.27566403840706399</v>
      </c>
      <c r="K154" s="104">
        <v>9.4236820761405395E-4</v>
      </c>
      <c r="L154" s="104">
        <v>0</v>
      </c>
      <c r="M154" s="104">
        <v>0.276606406614678</v>
      </c>
      <c r="N154" s="104">
        <v>0</v>
      </c>
      <c r="O154" s="104">
        <v>0</v>
      </c>
      <c r="P154" s="104">
        <v>0</v>
      </c>
      <c r="Q154" s="104">
        <v>0</v>
      </c>
      <c r="R154" s="104">
        <v>0.276606406614678</v>
      </c>
      <c r="S154" s="104">
        <v>0.31382252382459302</v>
      </c>
      <c r="T154" s="104">
        <v>1.07281447008621E-3</v>
      </c>
      <c r="U154" s="104">
        <v>0</v>
      </c>
      <c r="V154" s="104">
        <v>0.31489533829467897</v>
      </c>
      <c r="W154" s="104">
        <v>0</v>
      </c>
      <c r="X154" s="104">
        <v>0</v>
      </c>
      <c r="Y154" s="104">
        <v>0</v>
      </c>
      <c r="Z154" s="104">
        <v>0</v>
      </c>
      <c r="AA154" s="104">
        <v>0.31489533829467897</v>
      </c>
      <c r="AB154" s="104">
        <v>0.66181664322675204</v>
      </c>
      <c r="AC154" s="104">
        <v>2.2373313324298601E-2</v>
      </c>
      <c r="AD154" s="104">
        <v>0</v>
      </c>
      <c r="AE154" s="104">
        <v>0.68418995655104997</v>
      </c>
      <c r="AF154" s="104">
        <v>3.9206685336226998</v>
      </c>
      <c r="AG154" s="104">
        <v>6.4985933163780998E-2</v>
      </c>
      <c r="AH154" s="104">
        <v>9.6468973663392701E-2</v>
      </c>
      <c r="AI154" s="104">
        <v>4.0821234404498696</v>
      </c>
      <c r="AJ154" s="104">
        <v>934.91325919893598</v>
      </c>
      <c r="AK154" s="104">
        <v>7.9249418035455097</v>
      </c>
      <c r="AL154" s="104">
        <v>0</v>
      </c>
      <c r="AM154" s="104">
        <v>942.83820100248101</v>
      </c>
      <c r="AN154" s="104">
        <v>1.2803880608924401E-2</v>
      </c>
      <c r="AO154" s="104">
        <v>4.3770562492155897E-5</v>
      </c>
      <c r="AP154" s="104">
        <v>0</v>
      </c>
      <c r="AQ154" s="104">
        <v>1.28476511714166E-2</v>
      </c>
      <c r="AR154" s="104">
        <v>0.102622951147123</v>
      </c>
      <c r="AS154" s="104">
        <v>1.7065375318444E-4</v>
      </c>
      <c r="AT154" s="104">
        <v>0</v>
      </c>
      <c r="AU154" s="104">
        <v>0.10279360490030801</v>
      </c>
      <c r="AV154" s="104">
        <v>9.6821089664939197E-3</v>
      </c>
      <c r="AW154" s="104">
        <v>0.10516384022440101</v>
      </c>
      <c r="AX154" s="104">
        <v>0.217639554091203</v>
      </c>
      <c r="AY154" s="104">
        <v>9.8183527707157797E-2</v>
      </c>
      <c r="AZ154" s="104">
        <v>1.6327134736257801E-4</v>
      </c>
      <c r="BA154" s="104">
        <v>0</v>
      </c>
      <c r="BB154" s="104">
        <v>9.8346799054520401E-2</v>
      </c>
      <c r="BC154" s="104">
        <v>2.4205272416234799E-3</v>
      </c>
      <c r="BD154" s="104">
        <v>4.5070217239029202E-2</v>
      </c>
      <c r="BE154" s="104">
        <v>0.145837543535173</v>
      </c>
      <c r="BF154" s="104">
        <v>8.83259690029768E-3</v>
      </c>
      <c r="BG154" s="104">
        <v>7.4870920612476896E-5</v>
      </c>
      <c r="BH154" s="104">
        <v>0</v>
      </c>
      <c r="BI154" s="104">
        <v>8.9074678209101494E-3</v>
      </c>
      <c r="BJ154" s="104">
        <v>0.146955344912375</v>
      </c>
      <c r="BK154" s="104">
        <v>1.2456904902048401E-3</v>
      </c>
      <c r="BL154" s="104">
        <v>0</v>
      </c>
      <c r="BM154" s="104">
        <v>0.14820103540257901</v>
      </c>
      <c r="BN154" s="104">
        <v>84.028597688555905</v>
      </c>
    </row>
    <row r="155" spans="1:66">
      <c r="A155" s="104" t="s">
        <v>799</v>
      </c>
      <c r="B155" s="104">
        <v>2020</v>
      </c>
      <c r="C155" s="104" t="s">
        <v>821</v>
      </c>
      <c r="D155" s="104" t="s">
        <v>801</v>
      </c>
      <c r="E155" s="104" t="s">
        <v>801</v>
      </c>
      <c r="F155" s="104" t="s">
        <v>802</v>
      </c>
      <c r="G155" s="104">
        <v>37500.817566852798</v>
      </c>
      <c r="H155" s="104">
        <v>1914410.3940189299</v>
      </c>
      <c r="I155" s="104">
        <v>169539.738191307</v>
      </c>
      <c r="J155" s="104">
        <v>0.70101093295515304</v>
      </c>
      <c r="K155" s="104">
        <v>4.8468964127140702E-3</v>
      </c>
      <c r="L155" s="104">
        <v>0</v>
      </c>
      <c r="M155" s="104">
        <v>0.70585782936786701</v>
      </c>
      <c r="N155" s="104">
        <v>0</v>
      </c>
      <c r="O155" s="104">
        <v>0</v>
      </c>
      <c r="P155" s="104">
        <v>0</v>
      </c>
      <c r="Q155" s="104">
        <v>0</v>
      </c>
      <c r="R155" s="104">
        <v>0.70585782936786701</v>
      </c>
      <c r="S155" s="104">
        <v>0.79804758531383702</v>
      </c>
      <c r="T155" s="104">
        <v>5.51782261387388E-3</v>
      </c>
      <c r="U155" s="104">
        <v>0</v>
      </c>
      <c r="V155" s="104">
        <v>0.80356540792771103</v>
      </c>
      <c r="W155" s="104">
        <v>0</v>
      </c>
      <c r="X155" s="104">
        <v>0</v>
      </c>
      <c r="Y155" s="104">
        <v>0</v>
      </c>
      <c r="Z155" s="104">
        <v>0</v>
      </c>
      <c r="AA155" s="104">
        <v>0.80356540792771103</v>
      </c>
      <c r="AB155" s="104">
        <v>1.7575683078683</v>
      </c>
      <c r="AC155" s="104">
        <v>8.8827957010683897E-2</v>
      </c>
      <c r="AD155" s="104">
        <v>0</v>
      </c>
      <c r="AE155" s="104">
        <v>1.84639626487899</v>
      </c>
      <c r="AF155" s="104">
        <v>8.0990660069271492</v>
      </c>
      <c r="AG155" s="104">
        <v>0.281349247948742</v>
      </c>
      <c r="AH155" s="104">
        <v>0.28554535648141399</v>
      </c>
      <c r="AI155" s="104">
        <v>8.6659606113573098</v>
      </c>
      <c r="AJ155" s="104">
        <v>2421.85648136388</v>
      </c>
      <c r="AK155" s="104">
        <v>27.805043301919099</v>
      </c>
      <c r="AL155" s="104">
        <v>0</v>
      </c>
      <c r="AM155" s="104">
        <v>2449.6615246657998</v>
      </c>
      <c r="AN155" s="104">
        <v>3.25601422041654E-2</v>
      </c>
      <c r="AO155" s="104">
        <v>2.2512578481700401E-4</v>
      </c>
      <c r="AP155" s="104">
        <v>0</v>
      </c>
      <c r="AQ155" s="104">
        <v>3.2785267988982403E-2</v>
      </c>
      <c r="AR155" s="104">
        <v>0.26873392440390498</v>
      </c>
      <c r="AS155" s="104">
        <v>1.2922653834810201E-3</v>
      </c>
      <c r="AT155" s="104">
        <v>0</v>
      </c>
      <c r="AU155" s="104">
        <v>0.27002618978738602</v>
      </c>
      <c r="AV155" s="104">
        <v>2.53233147729394E-2</v>
      </c>
      <c r="AW155" s="104">
        <v>0.275053403958743</v>
      </c>
      <c r="AX155" s="104">
        <v>0.57040290851906905</v>
      </c>
      <c r="AY155" s="104">
        <v>0.25710861379085898</v>
      </c>
      <c r="AZ155" s="104">
        <v>1.23636255502057E-3</v>
      </c>
      <c r="BA155" s="104">
        <v>0</v>
      </c>
      <c r="BB155" s="104">
        <v>0.258344976345879</v>
      </c>
      <c r="BC155" s="104">
        <v>6.3308286932348499E-3</v>
      </c>
      <c r="BD155" s="104">
        <v>0.117880030268032</v>
      </c>
      <c r="BE155" s="104">
        <v>0.38255583530714699</v>
      </c>
      <c r="BF155" s="104">
        <v>2.2880499169077199E-2</v>
      </c>
      <c r="BG155" s="104">
        <v>2.6268826210851199E-4</v>
      </c>
      <c r="BH155" s="104">
        <v>0</v>
      </c>
      <c r="BI155" s="104">
        <v>2.3143187431185701E-2</v>
      </c>
      <c r="BJ155" s="104">
        <v>0.38068211253314699</v>
      </c>
      <c r="BK155" s="104">
        <v>4.3705655990355302E-3</v>
      </c>
      <c r="BL155" s="104">
        <v>0</v>
      </c>
      <c r="BM155" s="104">
        <v>0.38505267813218302</v>
      </c>
      <c r="BN155" s="104">
        <v>218.32125863209001</v>
      </c>
    </row>
    <row r="156" spans="1:66">
      <c r="A156" s="104" t="s">
        <v>799</v>
      </c>
      <c r="B156" s="104">
        <v>2020</v>
      </c>
      <c r="C156" s="104" t="s">
        <v>822</v>
      </c>
      <c r="D156" s="104" t="s">
        <v>801</v>
      </c>
      <c r="E156" s="104" t="s">
        <v>801</v>
      </c>
      <c r="F156" s="104" t="s">
        <v>802</v>
      </c>
      <c r="G156" s="104">
        <v>45804.6627954469</v>
      </c>
      <c r="H156" s="104">
        <v>5952277.7676755805</v>
      </c>
      <c r="I156" s="104">
        <v>528579.45808464405</v>
      </c>
      <c r="J156" s="104">
        <v>1.1553194206858399</v>
      </c>
      <c r="K156" s="104">
        <v>5.1235610875178502E-3</v>
      </c>
      <c r="L156" s="104">
        <v>0</v>
      </c>
      <c r="M156" s="104">
        <v>1.1604429817733599</v>
      </c>
      <c r="N156" s="104">
        <v>0</v>
      </c>
      <c r="O156" s="104">
        <v>0</v>
      </c>
      <c r="P156" s="104">
        <v>0</v>
      </c>
      <c r="Q156" s="104">
        <v>0</v>
      </c>
      <c r="R156" s="104">
        <v>1.1604429817733599</v>
      </c>
      <c r="S156" s="104">
        <v>1.3152432160476799</v>
      </c>
      <c r="T156" s="104">
        <v>5.8327842860664003E-3</v>
      </c>
      <c r="U156" s="104">
        <v>0</v>
      </c>
      <c r="V156" s="104">
        <v>1.3210760003337401</v>
      </c>
      <c r="W156" s="104">
        <v>0</v>
      </c>
      <c r="X156" s="104">
        <v>0</v>
      </c>
      <c r="Y156" s="104">
        <v>0</v>
      </c>
      <c r="Z156" s="104">
        <v>0</v>
      </c>
      <c r="AA156" s="104">
        <v>1.3210760003337401</v>
      </c>
      <c r="AB156" s="104">
        <v>3.4936047867481599</v>
      </c>
      <c r="AC156" s="104">
        <v>9.8622230130738398E-2</v>
      </c>
      <c r="AD156" s="104">
        <v>0</v>
      </c>
      <c r="AE156" s="104">
        <v>3.5922270168788999</v>
      </c>
      <c r="AF156" s="104">
        <v>22.819254615695598</v>
      </c>
      <c r="AG156" s="104">
        <v>0.32767919395553102</v>
      </c>
      <c r="AH156" s="104">
        <v>0.71654058436243395</v>
      </c>
      <c r="AI156" s="104">
        <v>23.8634743940136</v>
      </c>
      <c r="AJ156" s="104">
        <v>6679.5848610445901</v>
      </c>
      <c r="AK156" s="104">
        <v>33.831805879066501</v>
      </c>
      <c r="AL156" s="104">
        <v>0</v>
      </c>
      <c r="AM156" s="104">
        <v>6713.4166669236502</v>
      </c>
      <c r="AN156" s="104">
        <v>5.3661594791663103E-2</v>
      </c>
      <c r="AO156" s="104">
        <v>2.37976142394889E-4</v>
      </c>
      <c r="AP156" s="104">
        <v>0</v>
      </c>
      <c r="AQ156" s="104">
        <v>5.3899570934057998E-2</v>
      </c>
      <c r="AR156" s="104">
        <v>0.55321611108983804</v>
      </c>
      <c r="AS156" s="104">
        <v>1.24859848797737E-3</v>
      </c>
      <c r="AT156" s="104">
        <v>0</v>
      </c>
      <c r="AU156" s="104">
        <v>0.55446470957781502</v>
      </c>
      <c r="AV156" s="104">
        <v>7.8735157308870707E-2</v>
      </c>
      <c r="AW156" s="104">
        <v>0.85519503363651705</v>
      </c>
      <c r="AX156" s="104">
        <v>1.4883949005232</v>
      </c>
      <c r="AY156" s="104">
        <v>0.52928422700848698</v>
      </c>
      <c r="AZ156" s="104">
        <v>1.194584670087E-3</v>
      </c>
      <c r="BA156" s="104">
        <v>0</v>
      </c>
      <c r="BB156" s="104">
        <v>0.53047881167857402</v>
      </c>
      <c r="BC156" s="104">
        <v>1.96837893272176E-2</v>
      </c>
      <c r="BD156" s="104">
        <v>0.36651215727279302</v>
      </c>
      <c r="BE156" s="104">
        <v>0.91667475827858502</v>
      </c>
      <c r="BF156" s="104">
        <v>6.3105405724472402E-2</v>
      </c>
      <c r="BG156" s="104">
        <v>3.1962612659377202E-4</v>
      </c>
      <c r="BH156" s="104">
        <v>0</v>
      </c>
      <c r="BI156" s="104">
        <v>6.3425031851066196E-2</v>
      </c>
      <c r="BJ156" s="104">
        <v>1.0499377214602199</v>
      </c>
      <c r="BK156" s="104">
        <v>5.3178887485526797E-3</v>
      </c>
      <c r="BL156" s="104">
        <v>0</v>
      </c>
      <c r="BM156" s="104">
        <v>1.05525561020878</v>
      </c>
      <c r="BN156" s="104">
        <v>598.32003796703304</v>
      </c>
    </row>
    <row r="157" spans="1:66">
      <c r="A157" s="104" t="s">
        <v>799</v>
      </c>
      <c r="B157" s="104">
        <v>2020</v>
      </c>
      <c r="C157" s="104" t="s">
        <v>823</v>
      </c>
      <c r="D157" s="104" t="s">
        <v>801</v>
      </c>
      <c r="E157" s="104" t="s">
        <v>801</v>
      </c>
      <c r="F157" s="104" t="s">
        <v>802</v>
      </c>
      <c r="G157" s="104">
        <v>155903.68371795301</v>
      </c>
      <c r="H157" s="104">
        <v>7701821.12049112</v>
      </c>
      <c r="I157" s="104">
        <v>1799106.8948820501</v>
      </c>
      <c r="J157" s="104">
        <v>1.7574982177177101</v>
      </c>
      <c r="K157" s="104">
        <v>1.9725803998211101E-2</v>
      </c>
      <c r="L157" s="104">
        <v>0</v>
      </c>
      <c r="M157" s="104">
        <v>1.7772240217159201</v>
      </c>
      <c r="N157" s="104">
        <v>0</v>
      </c>
      <c r="O157" s="104">
        <v>0</v>
      </c>
      <c r="P157" s="104">
        <v>0</v>
      </c>
      <c r="Q157" s="104">
        <v>0</v>
      </c>
      <c r="R157" s="104">
        <v>1.7772240217159201</v>
      </c>
      <c r="S157" s="104">
        <v>2.0007779378424</v>
      </c>
      <c r="T157" s="104">
        <v>2.2456326298342499E-2</v>
      </c>
      <c r="U157" s="104">
        <v>0</v>
      </c>
      <c r="V157" s="104">
        <v>2.0232342641407501</v>
      </c>
      <c r="W157" s="104">
        <v>0</v>
      </c>
      <c r="X157" s="104">
        <v>0</v>
      </c>
      <c r="Y157" s="104">
        <v>0</v>
      </c>
      <c r="Z157" s="104">
        <v>0</v>
      </c>
      <c r="AA157" s="104">
        <v>2.0232342641407501</v>
      </c>
      <c r="AB157" s="104">
        <v>5.4425039163563103</v>
      </c>
      <c r="AC157" s="104">
        <v>0.36891078889489298</v>
      </c>
      <c r="AD157" s="104">
        <v>0</v>
      </c>
      <c r="AE157" s="104">
        <v>5.8114147052511997</v>
      </c>
      <c r="AF157" s="104">
        <v>27.599480529163699</v>
      </c>
      <c r="AG157" s="104">
        <v>1.1449937068595299</v>
      </c>
      <c r="AH157" s="104">
        <v>2.48110243066139</v>
      </c>
      <c r="AI157" s="104">
        <v>31.225576666684599</v>
      </c>
      <c r="AJ157" s="104">
        <v>8914.5449442120498</v>
      </c>
      <c r="AK157" s="104">
        <v>115.119839637033</v>
      </c>
      <c r="AL157" s="104">
        <v>0</v>
      </c>
      <c r="AM157" s="104">
        <v>9029.6647838490808</v>
      </c>
      <c r="AN157" s="104">
        <v>8.1631240259296897E-2</v>
      </c>
      <c r="AO157" s="104">
        <v>9.1621250551072303E-4</v>
      </c>
      <c r="AP157" s="104">
        <v>0</v>
      </c>
      <c r="AQ157" s="104">
        <v>8.25474527648076E-2</v>
      </c>
      <c r="AR157" s="104">
        <v>0.90595217820997498</v>
      </c>
      <c r="AS157" s="104">
        <v>5.1815302625538903E-3</v>
      </c>
      <c r="AT157" s="104">
        <v>0</v>
      </c>
      <c r="AU157" s="104">
        <v>0.91113370847252895</v>
      </c>
      <c r="AV157" s="104">
        <v>0.101877654430004</v>
      </c>
      <c r="AW157" s="104">
        <v>1.1065611232005601</v>
      </c>
      <c r="AX157" s="104">
        <v>2.11957248610309</v>
      </c>
      <c r="AY157" s="104">
        <v>0.86676108800572105</v>
      </c>
      <c r="AZ157" s="104">
        <v>4.9573795570309297E-3</v>
      </c>
      <c r="BA157" s="104">
        <v>0</v>
      </c>
      <c r="BB157" s="104">
        <v>0.87171846756275195</v>
      </c>
      <c r="BC157" s="104">
        <v>2.5469413607501101E-2</v>
      </c>
      <c r="BD157" s="104">
        <v>0.47424048137167002</v>
      </c>
      <c r="BE157" s="104">
        <v>1.3714283625419199</v>
      </c>
      <c r="BF157" s="104">
        <v>8.4220200395144093E-2</v>
      </c>
      <c r="BG157" s="104">
        <v>1.0875951632262201E-3</v>
      </c>
      <c r="BH157" s="104">
        <v>0</v>
      </c>
      <c r="BI157" s="104">
        <v>8.53077955583703E-2</v>
      </c>
      <c r="BJ157" s="104">
        <v>1.40124232288248</v>
      </c>
      <c r="BK157" s="104">
        <v>1.8095235652784401E-2</v>
      </c>
      <c r="BL157" s="104">
        <v>0</v>
      </c>
      <c r="BM157" s="104">
        <v>1.4193375585352599</v>
      </c>
      <c r="BN157" s="104">
        <v>804.75108939988695</v>
      </c>
    </row>
    <row r="158" spans="1:66">
      <c r="A158" s="104" t="s">
        <v>799</v>
      </c>
      <c r="B158" s="104">
        <v>2020</v>
      </c>
      <c r="C158" s="104" t="s">
        <v>824</v>
      </c>
      <c r="D158" s="104" t="s">
        <v>801</v>
      </c>
      <c r="E158" s="104" t="s">
        <v>801</v>
      </c>
      <c r="F158" s="104" t="s">
        <v>802</v>
      </c>
      <c r="G158" s="104">
        <v>1259.3967473206501</v>
      </c>
      <c r="H158" s="104">
        <v>250972.46730932401</v>
      </c>
      <c r="I158" s="104">
        <v>18387.192510881599</v>
      </c>
      <c r="J158" s="104">
        <v>1.02790044135376E-2</v>
      </c>
      <c r="K158" s="104">
        <v>9.2442687802443303E-5</v>
      </c>
      <c r="L158" s="104">
        <v>0</v>
      </c>
      <c r="M158" s="104">
        <v>1.037144710134E-2</v>
      </c>
      <c r="N158" s="104">
        <v>0</v>
      </c>
      <c r="O158" s="104">
        <v>0</v>
      </c>
      <c r="P158" s="104">
        <v>0</v>
      </c>
      <c r="Q158" s="104">
        <v>0</v>
      </c>
      <c r="R158" s="104">
        <v>1.037144710134E-2</v>
      </c>
      <c r="S158" s="104">
        <v>1.1701864073750101E-2</v>
      </c>
      <c r="T158" s="104">
        <v>1.05238963206556E-4</v>
      </c>
      <c r="U158" s="104">
        <v>0</v>
      </c>
      <c r="V158" s="104">
        <v>1.1807103036956699E-2</v>
      </c>
      <c r="W158" s="104">
        <v>0</v>
      </c>
      <c r="X158" s="104">
        <v>0</v>
      </c>
      <c r="Y158" s="104">
        <v>0</v>
      </c>
      <c r="Z158" s="104">
        <v>0</v>
      </c>
      <c r="AA158" s="104">
        <v>1.1807103036956699E-2</v>
      </c>
      <c r="AB158" s="104">
        <v>4.4625617542236602E-2</v>
      </c>
      <c r="AC158" s="104">
        <v>2.7937588581264401E-3</v>
      </c>
      <c r="AD158" s="104">
        <v>0</v>
      </c>
      <c r="AE158" s="104">
        <v>4.7419376400362999E-2</v>
      </c>
      <c r="AF158" s="104">
        <v>0.390444174936111</v>
      </c>
      <c r="AG158" s="104">
        <v>5.8142982418983103E-3</v>
      </c>
      <c r="AH158" s="104">
        <v>2.2108037873574699E-2</v>
      </c>
      <c r="AI158" s="104">
        <v>0.41836651105158401</v>
      </c>
      <c r="AJ158" s="104">
        <v>256.20829075105399</v>
      </c>
      <c r="AK158" s="104">
        <v>0.884307023326386</v>
      </c>
      <c r="AL158" s="104">
        <v>0</v>
      </c>
      <c r="AM158" s="104">
        <v>257.09259777438098</v>
      </c>
      <c r="AN158" s="104">
        <v>4.77433132192591E-4</v>
      </c>
      <c r="AO158" s="104">
        <v>4.2937234201101701E-6</v>
      </c>
      <c r="AP158" s="104">
        <v>0</v>
      </c>
      <c r="AQ158" s="104">
        <v>4.81726855612701E-4</v>
      </c>
      <c r="AR158" s="104">
        <v>8.3168234825017305E-3</v>
      </c>
      <c r="AS158" s="104">
        <v>1.1904158451514599E-5</v>
      </c>
      <c r="AT158" s="104">
        <v>0</v>
      </c>
      <c r="AU158" s="104">
        <v>8.3287276409532394E-3</v>
      </c>
      <c r="AV158" s="104">
        <v>3.3197974733480298E-3</v>
      </c>
      <c r="AW158" s="104">
        <v>3.6058533556348499E-2</v>
      </c>
      <c r="AX158" s="104">
        <v>4.7707058670649803E-2</v>
      </c>
      <c r="AY158" s="104">
        <v>7.9570413801399904E-3</v>
      </c>
      <c r="AZ158" s="104">
        <v>1.13891898263484E-5</v>
      </c>
      <c r="BA158" s="104">
        <v>0</v>
      </c>
      <c r="BB158" s="104">
        <v>7.9684305699663296E-3</v>
      </c>
      <c r="BC158" s="104">
        <v>8.2994936833700897E-4</v>
      </c>
      <c r="BD158" s="104">
        <v>1.5453657238435101E-2</v>
      </c>
      <c r="BE158" s="104">
        <v>2.4252037176738399E-2</v>
      </c>
      <c r="BF158" s="104">
        <v>2.4205288912656198E-3</v>
      </c>
      <c r="BG158" s="104">
        <v>8.3544942766525595E-6</v>
      </c>
      <c r="BH158" s="104">
        <v>0</v>
      </c>
      <c r="BI158" s="104">
        <v>2.4288833855422702E-3</v>
      </c>
      <c r="BJ158" s="104">
        <v>4.0272375395544201E-2</v>
      </c>
      <c r="BK158" s="104">
        <v>1.39000749366538E-4</v>
      </c>
      <c r="BL158" s="104">
        <v>0</v>
      </c>
      <c r="BM158" s="104">
        <v>4.04113761449107E-2</v>
      </c>
      <c r="BN158" s="104">
        <v>22.912871417512999</v>
      </c>
    </row>
    <row r="159" spans="1:66">
      <c r="A159" s="104" t="s">
        <v>799</v>
      </c>
      <c r="B159" s="104">
        <v>2020</v>
      </c>
      <c r="C159" s="104" t="s">
        <v>825</v>
      </c>
      <c r="D159" s="104" t="s">
        <v>801</v>
      </c>
      <c r="E159" s="104" t="s">
        <v>801</v>
      </c>
      <c r="F159" s="104" t="s">
        <v>802</v>
      </c>
      <c r="G159" s="104">
        <v>666.61655753398304</v>
      </c>
      <c r="H159" s="104">
        <v>34875.855841954799</v>
      </c>
      <c r="I159" s="104">
        <v>9732.6017399961602</v>
      </c>
      <c r="J159" s="104">
        <v>2.7717621917490798E-3</v>
      </c>
      <c r="K159" s="104">
        <v>5.8505359279116301E-5</v>
      </c>
      <c r="L159" s="104">
        <v>0</v>
      </c>
      <c r="M159" s="104">
        <v>2.8302675510281901E-3</v>
      </c>
      <c r="N159" s="104">
        <v>0</v>
      </c>
      <c r="O159" s="104">
        <v>0</v>
      </c>
      <c r="P159" s="104">
        <v>0</v>
      </c>
      <c r="Q159" s="104">
        <v>0</v>
      </c>
      <c r="R159" s="104">
        <v>2.8302675510281901E-3</v>
      </c>
      <c r="S159" s="104">
        <v>3.15544026519634E-3</v>
      </c>
      <c r="T159" s="104">
        <v>6.6603898035930205E-5</v>
      </c>
      <c r="U159" s="104">
        <v>0</v>
      </c>
      <c r="V159" s="104">
        <v>3.22204416323227E-3</v>
      </c>
      <c r="W159" s="104">
        <v>0</v>
      </c>
      <c r="X159" s="104">
        <v>0</v>
      </c>
      <c r="Y159" s="104">
        <v>0</v>
      </c>
      <c r="Z159" s="104">
        <v>0</v>
      </c>
      <c r="AA159" s="104">
        <v>3.22204416323227E-3</v>
      </c>
      <c r="AB159" s="104">
        <v>1.05511728678682E-2</v>
      </c>
      <c r="AC159" s="104">
        <v>1.5138823499590199E-3</v>
      </c>
      <c r="AD159" s="104">
        <v>0</v>
      </c>
      <c r="AE159" s="104">
        <v>1.2065055217827201E-2</v>
      </c>
      <c r="AF159" s="104">
        <v>6.9416568051985594E-2</v>
      </c>
      <c r="AG159" s="104">
        <v>3.5482831021096E-3</v>
      </c>
      <c r="AH159" s="104">
        <v>1.08932768948573E-2</v>
      </c>
      <c r="AI159" s="104">
        <v>8.3858128048952499E-2</v>
      </c>
      <c r="AJ159" s="104">
        <v>37.4858760529888</v>
      </c>
      <c r="AK159" s="104">
        <v>0.47226913938069698</v>
      </c>
      <c r="AL159" s="104">
        <v>0</v>
      </c>
      <c r="AM159" s="104">
        <v>37.9581451923695</v>
      </c>
      <c r="AN159" s="104">
        <v>1.28741174890139E-4</v>
      </c>
      <c r="AO159" s="104">
        <v>2.7174224085256602E-6</v>
      </c>
      <c r="AP159" s="104">
        <v>0</v>
      </c>
      <c r="AQ159" s="104">
        <v>1.31458597298665E-4</v>
      </c>
      <c r="AR159" s="104">
        <v>2.07886644481241E-3</v>
      </c>
      <c r="AS159" s="104">
        <v>1.04030420753631E-5</v>
      </c>
      <c r="AT159" s="104">
        <v>0</v>
      </c>
      <c r="AU159" s="104">
        <v>2.0892694868877701E-3</v>
      </c>
      <c r="AV159" s="104">
        <v>4.6132860447306199E-4</v>
      </c>
      <c r="AW159" s="104">
        <v>5.0107975255849002E-3</v>
      </c>
      <c r="AX159" s="104">
        <v>7.56139561694575E-3</v>
      </c>
      <c r="AY159" s="104">
        <v>1.9889356026324E-3</v>
      </c>
      <c r="AZ159" s="104">
        <v>9.9530110801512595E-6</v>
      </c>
      <c r="BA159" s="104">
        <v>0</v>
      </c>
      <c r="BB159" s="104">
        <v>1.9988886137125498E-3</v>
      </c>
      <c r="BC159" s="104">
        <v>1.15332151118265E-4</v>
      </c>
      <c r="BD159" s="104">
        <v>2.1474846538221E-3</v>
      </c>
      <c r="BE159" s="104">
        <v>4.2617054186529198E-3</v>
      </c>
      <c r="BF159" s="104">
        <v>3.5414796974242001E-4</v>
      </c>
      <c r="BG159" s="104">
        <v>4.4617646563001596E-6</v>
      </c>
      <c r="BH159" s="104">
        <v>0</v>
      </c>
      <c r="BI159" s="104">
        <v>3.5860973439871997E-4</v>
      </c>
      <c r="BJ159" s="104">
        <v>5.8922576939700096E-3</v>
      </c>
      <c r="BK159" s="104">
        <v>7.4234131975652203E-5</v>
      </c>
      <c r="BL159" s="104">
        <v>0</v>
      </c>
      <c r="BM159" s="104">
        <v>5.9664918259456599E-3</v>
      </c>
      <c r="BN159" s="104">
        <v>3.38294492945032</v>
      </c>
    </row>
    <row r="160" spans="1:66">
      <c r="A160" s="104" t="s">
        <v>799</v>
      </c>
      <c r="B160" s="104">
        <v>2020</v>
      </c>
      <c r="C160" s="104" t="s">
        <v>826</v>
      </c>
      <c r="D160" s="104" t="s">
        <v>801</v>
      </c>
      <c r="E160" s="104" t="s">
        <v>801</v>
      </c>
      <c r="F160" s="104" t="s">
        <v>802</v>
      </c>
      <c r="G160" s="104">
        <v>26035.603971144199</v>
      </c>
      <c r="H160" s="104">
        <v>402128.81968183001</v>
      </c>
      <c r="I160" s="104">
        <v>78974.6653001628</v>
      </c>
      <c r="J160" s="104">
        <v>3.3680244691249701E-2</v>
      </c>
      <c r="K160" s="104">
        <v>1.11952369881757E-2</v>
      </c>
      <c r="L160" s="104">
        <v>0</v>
      </c>
      <c r="M160" s="104">
        <v>4.4875481679425497E-2</v>
      </c>
      <c r="N160" s="104">
        <v>0</v>
      </c>
      <c r="O160" s="104">
        <v>0</v>
      </c>
      <c r="P160" s="104">
        <v>0</v>
      </c>
      <c r="Q160" s="104">
        <v>0</v>
      </c>
      <c r="R160" s="104">
        <v>4.4875481679425497E-2</v>
      </c>
      <c r="S160" s="104">
        <v>3.8342394797358403E-2</v>
      </c>
      <c r="T160" s="104">
        <v>1.27449251151713E-2</v>
      </c>
      <c r="U160" s="104">
        <v>0</v>
      </c>
      <c r="V160" s="104">
        <v>5.1087319912529801E-2</v>
      </c>
      <c r="W160" s="104">
        <v>0</v>
      </c>
      <c r="X160" s="104">
        <v>0</v>
      </c>
      <c r="Y160" s="104">
        <v>0</v>
      </c>
      <c r="Z160" s="104">
        <v>0</v>
      </c>
      <c r="AA160" s="104">
        <v>5.1087319912529801E-2</v>
      </c>
      <c r="AB160" s="104">
        <v>9.1274599063395495E-2</v>
      </c>
      <c r="AC160" s="104">
        <v>0.182798164358907</v>
      </c>
      <c r="AD160" s="104">
        <v>0</v>
      </c>
      <c r="AE160" s="104">
        <v>0.27407276342230302</v>
      </c>
      <c r="AF160" s="104">
        <v>2.7210657702713501</v>
      </c>
      <c r="AG160" s="104">
        <v>1.1200368744118501</v>
      </c>
      <c r="AH160" s="104">
        <v>0.11103786672706301</v>
      </c>
      <c r="AI160" s="104">
        <v>3.9521405114102701</v>
      </c>
      <c r="AJ160" s="104">
        <v>513.94480520324601</v>
      </c>
      <c r="AK160" s="104">
        <v>98.715987356033807</v>
      </c>
      <c r="AL160" s="104">
        <v>0</v>
      </c>
      <c r="AM160" s="104">
        <v>612.66079255928003</v>
      </c>
      <c r="AN160" s="104">
        <v>1.56436013343651E-3</v>
      </c>
      <c r="AO160" s="104">
        <v>5.1998976222480096E-4</v>
      </c>
      <c r="AP160" s="104">
        <v>0</v>
      </c>
      <c r="AQ160" s="104">
        <v>2.08434989566131E-3</v>
      </c>
      <c r="AR160" s="104">
        <v>1.60183522686945E-2</v>
      </c>
      <c r="AS160" s="104">
        <v>2.4573448971480401E-3</v>
      </c>
      <c r="AT160" s="104">
        <v>0</v>
      </c>
      <c r="AU160" s="104">
        <v>1.8475697165842599E-2</v>
      </c>
      <c r="AV160" s="104">
        <v>5.3192537566074602E-3</v>
      </c>
      <c r="AW160" s="104">
        <v>5.7775961219684702E-2</v>
      </c>
      <c r="AX160" s="104">
        <v>8.1570912142134702E-2</v>
      </c>
      <c r="AY160" s="104">
        <v>1.53254054401695E-2</v>
      </c>
      <c r="AZ160" s="104">
        <v>2.3510412446557201E-3</v>
      </c>
      <c r="BA160" s="104">
        <v>0</v>
      </c>
      <c r="BB160" s="104">
        <v>1.7676446684825198E-2</v>
      </c>
      <c r="BC160" s="104">
        <v>1.3298134391518601E-3</v>
      </c>
      <c r="BD160" s="104">
        <v>2.47611262370077E-2</v>
      </c>
      <c r="BE160" s="104">
        <v>4.3767386360984803E-2</v>
      </c>
      <c r="BF160" s="104">
        <v>4.8554956822966103E-3</v>
      </c>
      <c r="BG160" s="104">
        <v>9.3261970065310301E-4</v>
      </c>
      <c r="BH160" s="104">
        <v>0</v>
      </c>
      <c r="BI160" s="104">
        <v>5.7881153829497196E-3</v>
      </c>
      <c r="BJ160" s="104">
        <v>8.0784966275139203E-2</v>
      </c>
      <c r="BK160" s="104">
        <v>1.55167785113044E-2</v>
      </c>
      <c r="BL160" s="104">
        <v>0</v>
      </c>
      <c r="BM160" s="104">
        <v>9.6301744786443599E-2</v>
      </c>
      <c r="BN160" s="104">
        <v>54.6021864650561</v>
      </c>
    </row>
    <row r="161" spans="1:66">
      <c r="A161" s="104" t="s">
        <v>799</v>
      </c>
      <c r="B161" s="104">
        <v>2020</v>
      </c>
      <c r="C161" s="104" t="s">
        <v>827</v>
      </c>
      <c r="D161" s="104" t="s">
        <v>801</v>
      </c>
      <c r="E161" s="104" t="s">
        <v>801</v>
      </c>
      <c r="F161" s="104" t="s">
        <v>802</v>
      </c>
      <c r="G161" s="104">
        <v>3983.0513580936199</v>
      </c>
      <c r="H161" s="104">
        <v>66480.520122694405</v>
      </c>
      <c r="I161" s="104">
        <v>45805.090618076698</v>
      </c>
      <c r="J161" s="104">
        <v>1.62808517246243E-3</v>
      </c>
      <c r="K161" s="104">
        <v>6.1793079301363299E-4</v>
      </c>
      <c r="L161" s="104">
        <v>0</v>
      </c>
      <c r="M161" s="104">
        <v>2.2460159654760698E-3</v>
      </c>
      <c r="N161" s="104">
        <v>0</v>
      </c>
      <c r="O161" s="104">
        <v>0</v>
      </c>
      <c r="P161" s="104">
        <v>0</v>
      </c>
      <c r="Q161" s="104">
        <v>0</v>
      </c>
      <c r="R161" s="104">
        <v>2.2460159654760698E-3</v>
      </c>
      <c r="S161" s="104">
        <v>1.85345103690705E-3</v>
      </c>
      <c r="T161" s="104">
        <v>7.0346717015773398E-4</v>
      </c>
      <c r="U161" s="104">
        <v>0</v>
      </c>
      <c r="V161" s="104">
        <v>2.5569182070647898E-3</v>
      </c>
      <c r="W161" s="104">
        <v>0</v>
      </c>
      <c r="X161" s="104">
        <v>0</v>
      </c>
      <c r="Y161" s="104">
        <v>0</v>
      </c>
      <c r="Z161" s="104">
        <v>0</v>
      </c>
      <c r="AA161" s="104">
        <v>2.5569182070647898E-3</v>
      </c>
      <c r="AB161" s="104">
        <v>7.3710186179318802E-3</v>
      </c>
      <c r="AC161" s="104">
        <v>2.1365757568332699E-2</v>
      </c>
      <c r="AD161" s="104">
        <v>0</v>
      </c>
      <c r="AE161" s="104">
        <v>2.87367761862646E-2</v>
      </c>
      <c r="AF161" s="104">
        <v>0.12403723399776</v>
      </c>
      <c r="AG161" s="104">
        <v>5.2288664227186803E-2</v>
      </c>
      <c r="AH161" s="104">
        <v>7.8527599952457894E-2</v>
      </c>
      <c r="AI161" s="104">
        <v>0.25485349817740399</v>
      </c>
      <c r="AJ161" s="104">
        <v>75.555628764740007</v>
      </c>
      <c r="AK161" s="104">
        <v>7.8276304864694799</v>
      </c>
      <c r="AL161" s="104">
        <v>0</v>
      </c>
      <c r="AM161" s="104">
        <v>83.383259251209495</v>
      </c>
      <c r="AN161" s="104">
        <v>7.5620339489429106E-5</v>
      </c>
      <c r="AO161" s="104">
        <v>2.87012848830187E-5</v>
      </c>
      <c r="AP161" s="104">
        <v>0</v>
      </c>
      <c r="AQ161" s="104">
        <v>1.0432162437244699E-4</v>
      </c>
      <c r="AR161" s="104">
        <v>6.1395399813359496E-4</v>
      </c>
      <c r="AS161" s="104">
        <v>2.2972987958160098E-5</v>
      </c>
      <c r="AT161" s="104">
        <v>0</v>
      </c>
      <c r="AU161" s="104">
        <v>6.36926986091756E-4</v>
      </c>
      <c r="AV161" s="104">
        <v>8.7938675144859E-4</v>
      </c>
      <c r="AW161" s="104">
        <v>9.5516057653174304E-3</v>
      </c>
      <c r="AX161" s="104">
        <v>1.1067919502857701E-2</v>
      </c>
      <c r="AY161" s="104">
        <v>5.8739461994471696E-4</v>
      </c>
      <c r="AZ161" s="104">
        <v>2.1979186668219599E-5</v>
      </c>
      <c r="BA161" s="104">
        <v>0</v>
      </c>
      <c r="BB161" s="104">
        <v>6.09373806612937E-4</v>
      </c>
      <c r="BC161" s="104">
        <v>2.1984668786214701E-4</v>
      </c>
      <c r="BD161" s="104">
        <v>4.09354532799318E-3</v>
      </c>
      <c r="BE161" s="104">
        <v>4.9227658224682697E-3</v>
      </c>
      <c r="BF161" s="104">
        <v>7.1381211664416197E-4</v>
      </c>
      <c r="BG161" s="104">
        <v>7.3951571540129701E-5</v>
      </c>
      <c r="BH161" s="104">
        <v>0</v>
      </c>
      <c r="BI161" s="104">
        <v>7.8776368818429202E-4</v>
      </c>
      <c r="BJ161" s="104">
        <v>1.18762926677362E-2</v>
      </c>
      <c r="BK161" s="104">
        <v>1.23039450630037E-3</v>
      </c>
      <c r="BL161" s="104">
        <v>0</v>
      </c>
      <c r="BM161" s="104">
        <v>1.31066871740366E-2</v>
      </c>
      <c r="BN161" s="104">
        <v>7.4313687524865202</v>
      </c>
    </row>
    <row r="162" spans="1:66">
      <c r="A162" s="104" t="s">
        <v>799</v>
      </c>
      <c r="B162" s="104">
        <v>2020</v>
      </c>
      <c r="C162" s="104" t="s">
        <v>828</v>
      </c>
      <c r="D162" s="104" t="s">
        <v>801</v>
      </c>
      <c r="E162" s="104" t="s">
        <v>801</v>
      </c>
      <c r="F162" s="104" t="s">
        <v>804</v>
      </c>
      <c r="G162" s="104">
        <v>48733.2544080441</v>
      </c>
      <c r="H162" s="104">
        <v>2650539.6941192201</v>
      </c>
      <c r="I162" s="104">
        <v>975054.95419614704</v>
      </c>
      <c r="J162" s="104">
        <v>0.316213183096762</v>
      </c>
      <c r="K162" s="104">
        <v>5.3708618943658297E-2</v>
      </c>
      <c r="L162" s="104">
        <v>0.25119535364593698</v>
      </c>
      <c r="M162" s="104">
        <v>0.62111715568635795</v>
      </c>
      <c r="N162" s="104">
        <v>3.0899492939752702E-3</v>
      </c>
      <c r="O162" s="104">
        <v>0.112052116092592</v>
      </c>
      <c r="P162" s="104">
        <v>0.63487195279310005</v>
      </c>
      <c r="Q162" s="104">
        <v>1.63780172803972E-3</v>
      </c>
      <c r="R162" s="104">
        <v>1.37276897559406</v>
      </c>
      <c r="S162" s="104">
        <v>0.461417534490561</v>
      </c>
      <c r="T162" s="104">
        <v>7.8371490686055395E-2</v>
      </c>
      <c r="U162" s="104">
        <v>0.27502729372947698</v>
      </c>
      <c r="V162" s="104">
        <v>0.81481631890609396</v>
      </c>
      <c r="W162" s="104">
        <v>3.0899492939752702E-3</v>
      </c>
      <c r="X162" s="104">
        <v>0.11205211609254601</v>
      </c>
      <c r="Y162" s="104">
        <v>0.63487195279283903</v>
      </c>
      <c r="Z162" s="104">
        <v>1.63780172803972E-3</v>
      </c>
      <c r="AA162" s="104">
        <v>1.56646813881349</v>
      </c>
      <c r="AB162" s="104">
        <v>7.6828066046942798</v>
      </c>
      <c r="AC162" s="104">
        <v>0.78448772036230996</v>
      </c>
      <c r="AD162" s="104">
        <v>5.6133651214190801</v>
      </c>
      <c r="AE162" s="104">
        <v>14.0806594464756</v>
      </c>
      <c r="AF162" s="104">
        <v>1.99272055311898</v>
      </c>
      <c r="AG162" s="104">
        <v>4.7508441370192602E-3</v>
      </c>
      <c r="AH162" s="104">
        <v>0.409768336742869</v>
      </c>
      <c r="AI162" s="104">
        <v>2.4072397339988698</v>
      </c>
      <c r="AJ162" s="104">
        <v>5117.9074506243096</v>
      </c>
      <c r="AK162" s="104">
        <v>29.6868390053124</v>
      </c>
      <c r="AL162" s="104">
        <v>43.692636102723903</v>
      </c>
      <c r="AM162" s="104">
        <v>5191.28692573234</v>
      </c>
      <c r="AN162" s="104">
        <v>6.3050296026923205E-2</v>
      </c>
      <c r="AO162" s="104">
        <v>1.3770794801102999E-2</v>
      </c>
      <c r="AP162" s="104">
        <v>4.5640212425421198E-2</v>
      </c>
      <c r="AQ162" s="104">
        <v>0.12246130325344699</v>
      </c>
      <c r="AR162" s="104">
        <v>3.6827166364482898E-3</v>
      </c>
      <c r="AS162" s="104">
        <v>0</v>
      </c>
      <c r="AT162" s="104">
        <v>5.7434878488048799E-4</v>
      </c>
      <c r="AU162" s="104">
        <v>4.25706542132878E-3</v>
      </c>
      <c r="AV162" s="104">
        <v>3.5060638618580199E-2</v>
      </c>
      <c r="AW162" s="104">
        <v>0.38081696979547902</v>
      </c>
      <c r="AX162" s="104">
        <v>0.420134673835388</v>
      </c>
      <c r="AY162" s="104">
        <v>3.3861220080094998E-3</v>
      </c>
      <c r="AZ162" s="104">
        <v>0</v>
      </c>
      <c r="BA162" s="104">
        <v>5.2809250690353604E-4</v>
      </c>
      <c r="BB162" s="104">
        <v>3.9142145149130402E-3</v>
      </c>
      <c r="BC162" s="104">
        <v>8.7651596546450706E-3</v>
      </c>
      <c r="BD162" s="104">
        <v>0.16320727276949101</v>
      </c>
      <c r="BE162" s="104">
        <v>0.17588664693904901</v>
      </c>
      <c r="BF162" s="104">
        <v>5.0645843086081201E-2</v>
      </c>
      <c r="BG162" s="104">
        <v>2.9377533777040098E-4</v>
      </c>
      <c r="BH162" s="104">
        <v>4.3237405393211303E-4</v>
      </c>
      <c r="BI162" s="104">
        <v>5.13719924777837E-2</v>
      </c>
      <c r="BJ162" s="104">
        <v>9.2305411417200195E-2</v>
      </c>
      <c r="BK162" s="104">
        <v>3.8613298055150303E-4</v>
      </c>
      <c r="BL162" s="104">
        <v>3.0513169933281702E-2</v>
      </c>
      <c r="BM162" s="104">
        <v>0.123204714331033</v>
      </c>
      <c r="BN162" s="104">
        <v>547.95696062381398</v>
      </c>
    </row>
    <row r="163" spans="1:66">
      <c r="A163" s="104" t="s">
        <v>799</v>
      </c>
      <c r="B163" s="104">
        <v>2020</v>
      </c>
      <c r="C163" s="104" t="s">
        <v>829</v>
      </c>
      <c r="D163" s="104" t="s">
        <v>801</v>
      </c>
      <c r="E163" s="104" t="s">
        <v>801</v>
      </c>
      <c r="F163" s="104" t="s">
        <v>802</v>
      </c>
      <c r="G163" s="104">
        <v>914.06884606582196</v>
      </c>
      <c r="H163" s="104">
        <v>13391.338833685</v>
      </c>
      <c r="I163" s="104">
        <v>4021.90292268962</v>
      </c>
      <c r="J163" s="104">
        <v>1.34828696539265E-2</v>
      </c>
      <c r="K163" s="104">
        <v>2.8515212136876202E-3</v>
      </c>
      <c r="L163" s="104">
        <v>0</v>
      </c>
      <c r="M163" s="104">
        <v>1.6334390867614099E-2</v>
      </c>
      <c r="N163" s="104">
        <v>0</v>
      </c>
      <c r="O163" s="104">
        <v>0</v>
      </c>
      <c r="P163" s="104">
        <v>0</v>
      </c>
      <c r="Q163" s="104">
        <v>0</v>
      </c>
      <c r="R163" s="104">
        <v>1.6334390867614099E-2</v>
      </c>
      <c r="S163" s="104">
        <v>1.5349220767582E-2</v>
      </c>
      <c r="T163" s="104">
        <v>3.2462398403138399E-3</v>
      </c>
      <c r="U163" s="104">
        <v>0</v>
      </c>
      <c r="V163" s="104">
        <v>1.8595460607895901E-2</v>
      </c>
      <c r="W163" s="104">
        <v>0</v>
      </c>
      <c r="X163" s="104">
        <v>0</v>
      </c>
      <c r="Y163" s="104">
        <v>0</v>
      </c>
      <c r="Z163" s="104">
        <v>0</v>
      </c>
      <c r="AA163" s="104">
        <v>1.8595460607895901E-2</v>
      </c>
      <c r="AB163" s="104">
        <v>4.7180692151754897E-2</v>
      </c>
      <c r="AC163" s="104">
        <v>1.21851330149294E-2</v>
      </c>
      <c r="AD163" s="104">
        <v>0</v>
      </c>
      <c r="AE163" s="104">
        <v>5.9365825166684302E-2</v>
      </c>
      <c r="AF163" s="104">
        <v>0.18244214012548199</v>
      </c>
      <c r="AG163" s="104">
        <v>2.2878566378669699E-2</v>
      </c>
      <c r="AH163" s="104">
        <v>5.8706555731427804E-3</v>
      </c>
      <c r="AI163" s="104">
        <v>0.211191362077295</v>
      </c>
      <c r="AJ163" s="104">
        <v>24.542736826638201</v>
      </c>
      <c r="AK163" s="104">
        <v>1.78696692311869</v>
      </c>
      <c r="AL163" s="104">
        <v>0</v>
      </c>
      <c r="AM163" s="104">
        <v>26.329703749756899</v>
      </c>
      <c r="AN163" s="104">
        <v>6.2624437453696598E-4</v>
      </c>
      <c r="AO163" s="104">
        <v>1.3244577488180599E-4</v>
      </c>
      <c r="AP163" s="104">
        <v>0</v>
      </c>
      <c r="AQ163" s="104">
        <v>7.5869014941877305E-4</v>
      </c>
      <c r="AR163" s="104">
        <v>8.1044851994893797E-3</v>
      </c>
      <c r="AS163" s="104">
        <v>4.40889771884132E-4</v>
      </c>
      <c r="AT163" s="104">
        <v>0</v>
      </c>
      <c r="AU163" s="104">
        <v>8.5453749713735195E-3</v>
      </c>
      <c r="AV163" s="104">
        <v>5.3141127353251302E-4</v>
      </c>
      <c r="AW163" s="104">
        <v>9.1137033410825896E-4</v>
      </c>
      <c r="AX163" s="104">
        <v>9.9881565790142894E-3</v>
      </c>
      <c r="AY163" s="104">
        <v>7.7538887572579504E-3</v>
      </c>
      <c r="AZ163" s="104">
        <v>4.2181707551489902E-4</v>
      </c>
      <c r="BA163" s="104">
        <v>0</v>
      </c>
      <c r="BB163" s="104">
        <v>8.1757058327728508E-3</v>
      </c>
      <c r="BC163" s="104">
        <v>1.3285281838312801E-4</v>
      </c>
      <c r="BD163" s="104">
        <v>3.9058728604639698E-4</v>
      </c>
      <c r="BE163" s="104">
        <v>8.6991459372023697E-3</v>
      </c>
      <c r="BF163" s="104">
        <v>2.3186760813032699E-4</v>
      </c>
      <c r="BG163" s="104">
        <v>1.6882377429962299E-5</v>
      </c>
      <c r="BH163" s="104">
        <v>0</v>
      </c>
      <c r="BI163" s="104">
        <v>2.4874998556028999E-4</v>
      </c>
      <c r="BJ163" s="104">
        <v>3.85777645141389E-3</v>
      </c>
      <c r="BK163" s="104">
        <v>2.8088631533466701E-4</v>
      </c>
      <c r="BL163" s="104">
        <v>0</v>
      </c>
      <c r="BM163" s="104">
        <v>4.13866276674856E-3</v>
      </c>
      <c r="BN163" s="104">
        <v>2.3465829887829899</v>
      </c>
    </row>
    <row r="164" spans="1:66">
      <c r="A164" s="104" t="s">
        <v>799</v>
      </c>
      <c r="B164" s="104">
        <v>2020</v>
      </c>
      <c r="C164" s="104" t="s">
        <v>830</v>
      </c>
      <c r="D164" s="104" t="s">
        <v>801</v>
      </c>
      <c r="E164" s="104" t="s">
        <v>801</v>
      </c>
      <c r="F164" s="104" t="s">
        <v>802</v>
      </c>
      <c r="G164" s="104">
        <v>47925.510958692503</v>
      </c>
      <c r="H164" s="104">
        <v>8676057.0633447506</v>
      </c>
      <c r="I164" s="104">
        <v>699712.459996911</v>
      </c>
      <c r="J164" s="104">
        <v>0.65155366647812496</v>
      </c>
      <c r="K164" s="104">
        <v>0.56501245592710503</v>
      </c>
      <c r="L164" s="104">
        <v>0</v>
      </c>
      <c r="M164" s="104">
        <v>1.21656612240523</v>
      </c>
      <c r="N164" s="104">
        <v>0</v>
      </c>
      <c r="O164" s="104">
        <v>0</v>
      </c>
      <c r="P164" s="104">
        <v>0</v>
      </c>
      <c r="Q164" s="104">
        <v>0</v>
      </c>
      <c r="R164" s="104">
        <v>1.21656612240523</v>
      </c>
      <c r="S164" s="104">
        <v>0.74174425218060103</v>
      </c>
      <c r="T164" s="104">
        <v>0.64322367159673699</v>
      </c>
      <c r="U164" s="104">
        <v>0</v>
      </c>
      <c r="V164" s="104">
        <v>1.38496792377733</v>
      </c>
      <c r="W164" s="104">
        <v>0</v>
      </c>
      <c r="X164" s="104">
        <v>0</v>
      </c>
      <c r="Y164" s="104">
        <v>0</v>
      </c>
      <c r="Z164" s="104">
        <v>0</v>
      </c>
      <c r="AA164" s="104">
        <v>1.38496792377733</v>
      </c>
      <c r="AB164" s="104">
        <v>3.0531198435468898</v>
      </c>
      <c r="AC164" s="104">
        <v>7.1167231977693604</v>
      </c>
      <c r="AD164" s="104">
        <v>0</v>
      </c>
      <c r="AE164" s="104">
        <v>10.1698430413162</v>
      </c>
      <c r="AF164" s="104">
        <v>30.002841405013999</v>
      </c>
      <c r="AG164" s="104">
        <v>6.96613984729726</v>
      </c>
      <c r="AH164" s="104">
        <v>1.4260549360621</v>
      </c>
      <c r="AI164" s="104">
        <v>38.395036188373403</v>
      </c>
      <c r="AJ164" s="104">
        <v>13228.6758584215</v>
      </c>
      <c r="AK164" s="104">
        <v>1375.0203088778601</v>
      </c>
      <c r="AL164" s="104">
        <v>0</v>
      </c>
      <c r="AM164" s="104">
        <v>14603.6961672994</v>
      </c>
      <c r="AN164" s="104">
        <v>3.0262980271564901E-2</v>
      </c>
      <c r="AO164" s="104">
        <v>2.6243365184845401E-2</v>
      </c>
      <c r="AP164" s="104">
        <v>0</v>
      </c>
      <c r="AQ164" s="104">
        <v>5.6506345456410298E-2</v>
      </c>
      <c r="AR164" s="104">
        <v>0.46199679659315401</v>
      </c>
      <c r="AS164" s="104">
        <v>1.29632033149702E-2</v>
      </c>
      <c r="AT164" s="104">
        <v>0</v>
      </c>
      <c r="AU164" s="104">
        <v>0.47495999990812399</v>
      </c>
      <c r="AV164" s="104">
        <v>0.34429377006541201</v>
      </c>
      <c r="AW164" s="104">
        <v>0.59046381566218298</v>
      </c>
      <c r="AX164" s="104">
        <v>1.40971758563572</v>
      </c>
      <c r="AY164" s="104">
        <v>0.44201101967815798</v>
      </c>
      <c r="AZ164" s="104">
        <v>1.2402420877803501E-2</v>
      </c>
      <c r="BA164" s="104">
        <v>0</v>
      </c>
      <c r="BB164" s="104">
        <v>0.454413440555961</v>
      </c>
      <c r="BC164" s="104">
        <v>8.6073442516353196E-2</v>
      </c>
      <c r="BD164" s="104">
        <v>0.253055920998078</v>
      </c>
      <c r="BE164" s="104">
        <v>0.79354280407039302</v>
      </c>
      <c r="BF164" s="104">
        <v>0.124977970129819</v>
      </c>
      <c r="BG164" s="104">
        <v>1.2990510080525699E-2</v>
      </c>
      <c r="BH164" s="104">
        <v>0</v>
      </c>
      <c r="BI164" s="104">
        <v>0.137968480210345</v>
      </c>
      <c r="BJ164" s="104">
        <v>2.0793636247859499</v>
      </c>
      <c r="BK164" s="104">
        <v>0.216134044270378</v>
      </c>
      <c r="BL164" s="104">
        <v>0</v>
      </c>
      <c r="BM164" s="104">
        <v>2.29549766905633</v>
      </c>
      <c r="BN164" s="104">
        <v>1301.5256580642899</v>
      </c>
    </row>
    <row r="165" spans="1:66">
      <c r="A165" s="104" t="s">
        <v>799</v>
      </c>
      <c r="B165" s="104">
        <v>2020</v>
      </c>
      <c r="C165" s="104" t="s">
        <v>831</v>
      </c>
      <c r="D165" s="104" t="s">
        <v>801</v>
      </c>
      <c r="E165" s="104" t="s">
        <v>801</v>
      </c>
      <c r="F165" s="104" t="s">
        <v>802</v>
      </c>
      <c r="G165" s="104">
        <v>2858.57220972915</v>
      </c>
      <c r="H165" s="104">
        <v>525769.72493104194</v>
      </c>
      <c r="I165" s="104">
        <v>12923.4938191535</v>
      </c>
      <c r="J165" s="104">
        <v>6.8241935040995905E-2</v>
      </c>
      <c r="K165" s="104">
        <v>5.0086911376703604E-3</v>
      </c>
      <c r="L165" s="104">
        <v>0</v>
      </c>
      <c r="M165" s="104">
        <v>7.3250626178666206E-2</v>
      </c>
      <c r="N165" s="104">
        <v>0</v>
      </c>
      <c r="O165" s="104">
        <v>0</v>
      </c>
      <c r="P165" s="104">
        <v>0</v>
      </c>
      <c r="Q165" s="104">
        <v>0</v>
      </c>
      <c r="R165" s="104">
        <v>7.3250626178666206E-2</v>
      </c>
      <c r="S165" s="104">
        <v>7.7688248380135702E-2</v>
      </c>
      <c r="T165" s="104">
        <v>5.7020135922136398E-3</v>
      </c>
      <c r="U165" s="104">
        <v>0</v>
      </c>
      <c r="V165" s="104">
        <v>8.3390261972349305E-2</v>
      </c>
      <c r="W165" s="104">
        <v>0</v>
      </c>
      <c r="X165" s="104">
        <v>0</v>
      </c>
      <c r="Y165" s="104">
        <v>0</v>
      </c>
      <c r="Z165" s="104">
        <v>0</v>
      </c>
      <c r="AA165" s="104">
        <v>8.3390261972349305E-2</v>
      </c>
      <c r="AB165" s="104">
        <v>0.31688554242876898</v>
      </c>
      <c r="AC165" s="104">
        <v>6.6895543718518802E-2</v>
      </c>
      <c r="AD165" s="104">
        <v>0</v>
      </c>
      <c r="AE165" s="104">
        <v>0.38378108614728801</v>
      </c>
      <c r="AF165" s="104">
        <v>2.3535236237536998</v>
      </c>
      <c r="AG165" s="104">
        <v>6.6705239134683E-2</v>
      </c>
      <c r="AH165" s="104">
        <v>5.5370055540854203E-2</v>
      </c>
      <c r="AI165" s="104">
        <v>2.47559891842924</v>
      </c>
      <c r="AJ165" s="104">
        <v>929.57054514814502</v>
      </c>
      <c r="AK165" s="104">
        <v>12.6406416157777</v>
      </c>
      <c r="AL165" s="104">
        <v>0</v>
      </c>
      <c r="AM165" s="104">
        <v>942.211186763922</v>
      </c>
      <c r="AN165" s="104">
        <v>3.1696611347492199E-3</v>
      </c>
      <c r="AO165" s="104">
        <v>2.3264073073981999E-4</v>
      </c>
      <c r="AP165" s="104">
        <v>0</v>
      </c>
      <c r="AQ165" s="104">
        <v>3.4023018654890402E-3</v>
      </c>
      <c r="AR165" s="104">
        <v>2.4996135227154399E-2</v>
      </c>
      <c r="AS165" s="104">
        <v>5.4325419624504597E-5</v>
      </c>
      <c r="AT165" s="104">
        <v>0</v>
      </c>
      <c r="AU165" s="104">
        <v>2.5050460646778901E-2</v>
      </c>
      <c r="AV165" s="104">
        <v>2.0864228930391301E-2</v>
      </c>
      <c r="AW165" s="104">
        <v>3.57821526156211E-2</v>
      </c>
      <c r="AX165" s="104">
        <v>8.16968421927914E-2</v>
      </c>
      <c r="AY165" s="104">
        <v>2.39148134819154E-2</v>
      </c>
      <c r="AZ165" s="104">
        <v>5.1975326019017897E-5</v>
      </c>
      <c r="BA165" s="104">
        <v>0</v>
      </c>
      <c r="BB165" s="104">
        <v>2.3966788807934399E-2</v>
      </c>
      <c r="BC165" s="104">
        <v>5.21605723259782E-3</v>
      </c>
      <c r="BD165" s="104">
        <v>1.5335208263837601E-2</v>
      </c>
      <c r="BE165" s="104">
        <v>4.4518054304369802E-2</v>
      </c>
      <c r="BF165" s="104">
        <v>8.7821215871069901E-3</v>
      </c>
      <c r="BG165" s="104">
        <v>1.19422514179505E-4</v>
      </c>
      <c r="BH165" s="104">
        <v>0</v>
      </c>
      <c r="BI165" s="104">
        <v>8.9015441012864904E-3</v>
      </c>
      <c r="BJ165" s="104">
        <v>0.146115544665264</v>
      </c>
      <c r="BK165" s="104">
        <v>1.9869328307013201E-3</v>
      </c>
      <c r="BL165" s="104">
        <v>0</v>
      </c>
      <c r="BM165" s="104">
        <v>0.148102477495965</v>
      </c>
      <c r="BN165" s="104">
        <v>83.972716279486093</v>
      </c>
    </row>
    <row r="166" spans="1:66">
      <c r="A166" s="104" t="s">
        <v>799</v>
      </c>
      <c r="B166" s="104">
        <v>2020</v>
      </c>
      <c r="C166" s="104" t="s">
        <v>832</v>
      </c>
      <c r="D166" s="104" t="s">
        <v>801</v>
      </c>
      <c r="E166" s="104" t="s">
        <v>801</v>
      </c>
      <c r="F166" s="104" t="s">
        <v>802</v>
      </c>
      <c r="G166" s="104">
        <v>52404.683069563602</v>
      </c>
      <c r="H166" s="104">
        <v>10577441.1724956</v>
      </c>
      <c r="I166" s="104">
        <v>765108.37281562795</v>
      </c>
      <c r="J166" s="104">
        <v>0.82256747386682905</v>
      </c>
      <c r="K166" s="104">
        <v>0.786021701653566</v>
      </c>
      <c r="L166" s="104">
        <v>0</v>
      </c>
      <c r="M166" s="104">
        <v>1.60858917552039</v>
      </c>
      <c r="N166" s="104">
        <v>0</v>
      </c>
      <c r="O166" s="104">
        <v>0</v>
      </c>
      <c r="P166" s="104">
        <v>0</v>
      </c>
      <c r="Q166" s="104">
        <v>0</v>
      </c>
      <c r="R166" s="104">
        <v>1.60858917552039</v>
      </c>
      <c r="S166" s="104">
        <v>0.93643045410123804</v>
      </c>
      <c r="T166" s="104">
        <v>0.89482587434771499</v>
      </c>
      <c r="U166" s="104">
        <v>0</v>
      </c>
      <c r="V166" s="104">
        <v>1.83125632844895</v>
      </c>
      <c r="W166" s="104">
        <v>0</v>
      </c>
      <c r="X166" s="104">
        <v>0</v>
      </c>
      <c r="Y166" s="104">
        <v>0</v>
      </c>
      <c r="Z166" s="104">
        <v>0</v>
      </c>
      <c r="AA166" s="104">
        <v>1.83125632844895</v>
      </c>
      <c r="AB166" s="104">
        <v>3.969035124535</v>
      </c>
      <c r="AC166" s="104">
        <v>9.7485147461609802</v>
      </c>
      <c r="AD166" s="104">
        <v>0</v>
      </c>
      <c r="AE166" s="104">
        <v>13.717549870695899</v>
      </c>
      <c r="AF166" s="104">
        <v>31.276370885494401</v>
      </c>
      <c r="AG166" s="104">
        <v>8.8346163116315104</v>
      </c>
      <c r="AH166" s="104">
        <v>1.59438690610506</v>
      </c>
      <c r="AI166" s="104">
        <v>41.705374103231001</v>
      </c>
      <c r="AJ166" s="104">
        <v>15535.756725736101</v>
      </c>
      <c r="AK166" s="104">
        <v>1751.7029655705801</v>
      </c>
      <c r="AL166" s="104">
        <v>0</v>
      </c>
      <c r="AM166" s="104">
        <v>17287.4596913067</v>
      </c>
      <c r="AN166" s="104">
        <v>3.8206128695768102E-2</v>
      </c>
      <c r="AO166" s="104">
        <v>3.65086722307046E-2</v>
      </c>
      <c r="AP166" s="104">
        <v>0</v>
      </c>
      <c r="AQ166" s="104">
        <v>7.4714800926472799E-2</v>
      </c>
      <c r="AR166" s="104">
        <v>0.62233565861390205</v>
      </c>
      <c r="AS166" s="104">
        <v>2.74442310618907E-2</v>
      </c>
      <c r="AT166" s="104">
        <v>0</v>
      </c>
      <c r="AU166" s="104">
        <v>0.64977988967579303</v>
      </c>
      <c r="AV166" s="104">
        <v>0.419746789622853</v>
      </c>
      <c r="AW166" s="104">
        <v>0.71986574420319305</v>
      </c>
      <c r="AX166" s="104">
        <v>1.7893924235018299</v>
      </c>
      <c r="AY166" s="104">
        <v>0.59541369350283802</v>
      </c>
      <c r="AZ166" s="104">
        <v>2.6257005774505099E-2</v>
      </c>
      <c r="BA166" s="104">
        <v>0</v>
      </c>
      <c r="BB166" s="104">
        <v>0.62167069927734298</v>
      </c>
      <c r="BC166" s="104">
        <v>0.104936697405713</v>
      </c>
      <c r="BD166" s="104">
        <v>0.30851389037279697</v>
      </c>
      <c r="BE166" s="104">
        <v>1.0351212870558499</v>
      </c>
      <c r="BF166" s="104">
        <v>0.14677412620833999</v>
      </c>
      <c r="BG166" s="104">
        <v>1.6549221044525501E-2</v>
      </c>
      <c r="BH166" s="104">
        <v>0</v>
      </c>
      <c r="BI166" s="104">
        <v>0.16332334725286601</v>
      </c>
      <c r="BJ166" s="104">
        <v>2.44200460913508</v>
      </c>
      <c r="BK166" s="104">
        <v>0.27534331228762698</v>
      </c>
      <c r="BL166" s="104">
        <v>0</v>
      </c>
      <c r="BM166" s="104">
        <v>2.7173479214227001</v>
      </c>
      <c r="BN166" s="104">
        <v>1540.7107963099099</v>
      </c>
    </row>
    <row r="167" spans="1:66">
      <c r="A167" s="104" t="s">
        <v>799</v>
      </c>
      <c r="B167" s="104">
        <v>2020</v>
      </c>
      <c r="C167" s="104" t="s">
        <v>833</v>
      </c>
      <c r="D167" s="104" t="s">
        <v>801</v>
      </c>
      <c r="E167" s="104" t="s">
        <v>801</v>
      </c>
      <c r="F167" s="104" t="s">
        <v>802</v>
      </c>
      <c r="G167" s="104">
        <v>18837.479808027099</v>
      </c>
      <c r="H167" s="104">
        <v>3408593.76868839</v>
      </c>
      <c r="I167" s="104">
        <v>275027.20519719599</v>
      </c>
      <c r="J167" s="104">
        <v>0.24227414616113599</v>
      </c>
      <c r="K167" s="104">
        <v>0.27525013446635799</v>
      </c>
      <c r="L167" s="104">
        <v>0</v>
      </c>
      <c r="M167" s="104">
        <v>0.517524280627495</v>
      </c>
      <c r="N167" s="104">
        <v>0</v>
      </c>
      <c r="O167" s="104">
        <v>0</v>
      </c>
      <c r="P167" s="104">
        <v>0</v>
      </c>
      <c r="Q167" s="104">
        <v>0</v>
      </c>
      <c r="R167" s="104">
        <v>0.517524280627495</v>
      </c>
      <c r="S167" s="104">
        <v>0.27581067318423103</v>
      </c>
      <c r="T167" s="104">
        <v>0.31335132569500102</v>
      </c>
      <c r="U167" s="104">
        <v>0</v>
      </c>
      <c r="V167" s="104">
        <v>0.58916199887923204</v>
      </c>
      <c r="W167" s="104">
        <v>0</v>
      </c>
      <c r="X167" s="104">
        <v>0</v>
      </c>
      <c r="Y167" s="104">
        <v>0</v>
      </c>
      <c r="Z167" s="104">
        <v>0</v>
      </c>
      <c r="AA167" s="104">
        <v>0.58916199887923204</v>
      </c>
      <c r="AB167" s="104">
        <v>1.15974655536023</v>
      </c>
      <c r="AC167" s="104">
        <v>3.48584530176662</v>
      </c>
      <c r="AD167" s="104">
        <v>0</v>
      </c>
      <c r="AE167" s="104">
        <v>4.6455918571268597</v>
      </c>
      <c r="AF167" s="104">
        <v>11.6186193698839</v>
      </c>
      <c r="AG167" s="104">
        <v>3.4081385733725398</v>
      </c>
      <c r="AH167" s="104">
        <v>0.56340167039134903</v>
      </c>
      <c r="AI167" s="104">
        <v>15.590159613647799</v>
      </c>
      <c r="AJ167" s="104">
        <v>5198.0237081572604</v>
      </c>
      <c r="AK167" s="104">
        <v>674.27798006166995</v>
      </c>
      <c r="AL167" s="104">
        <v>0</v>
      </c>
      <c r="AM167" s="104">
        <v>5872.3016882189304</v>
      </c>
      <c r="AN167" s="104">
        <v>1.12530065945547E-2</v>
      </c>
      <c r="AO167" s="104">
        <v>1.27846558428977E-2</v>
      </c>
      <c r="AP167" s="104">
        <v>0</v>
      </c>
      <c r="AQ167" s="104">
        <v>2.4037662437452499E-2</v>
      </c>
      <c r="AR167" s="104">
        <v>0.17746683192145599</v>
      </c>
      <c r="AS167" s="104">
        <v>5.9101369550127597E-3</v>
      </c>
      <c r="AT167" s="104">
        <v>0</v>
      </c>
      <c r="AU167" s="104">
        <v>0.18337696887646901</v>
      </c>
      <c r="AV167" s="104">
        <v>0.13526393276057699</v>
      </c>
      <c r="AW167" s="104">
        <v>0.231977644684391</v>
      </c>
      <c r="AX167" s="104">
        <v>0.55061854632143803</v>
      </c>
      <c r="AY167" s="104">
        <v>0.16978969532928001</v>
      </c>
      <c r="AZ167" s="104">
        <v>5.6544670464961097E-3</v>
      </c>
      <c r="BA167" s="104">
        <v>0</v>
      </c>
      <c r="BB167" s="104">
        <v>0.17544416237577601</v>
      </c>
      <c r="BC167" s="104">
        <v>3.3815983190144401E-2</v>
      </c>
      <c r="BD167" s="104">
        <v>9.9418990579024702E-2</v>
      </c>
      <c r="BE167" s="104">
        <v>0.30867913614494602</v>
      </c>
      <c r="BF167" s="104">
        <v>4.9108350577552598E-2</v>
      </c>
      <c r="BG167" s="104">
        <v>6.3702440178617804E-3</v>
      </c>
      <c r="BH167" s="104">
        <v>0</v>
      </c>
      <c r="BI167" s="104">
        <v>5.5478594595414397E-2</v>
      </c>
      <c r="BJ167" s="104">
        <v>0.81705694018017105</v>
      </c>
      <c r="BK167" s="104">
        <v>0.105987108591961</v>
      </c>
      <c r="BL167" s="104">
        <v>0</v>
      </c>
      <c r="BM167" s="104">
        <v>0.92304404877213297</v>
      </c>
      <c r="BN167" s="104">
        <v>523.35732211584195</v>
      </c>
    </row>
    <row r="168" spans="1:66">
      <c r="A168" s="104" t="s">
        <v>799</v>
      </c>
      <c r="B168" s="104">
        <v>2020</v>
      </c>
      <c r="C168" s="104" t="s">
        <v>834</v>
      </c>
      <c r="D168" s="104" t="s">
        <v>801</v>
      </c>
      <c r="E168" s="104" t="s">
        <v>801</v>
      </c>
      <c r="F168" s="104" t="s">
        <v>802</v>
      </c>
      <c r="G168" s="104">
        <v>1512.25259290093</v>
      </c>
      <c r="H168" s="104">
        <v>243037.238668512</v>
      </c>
      <c r="I168" s="104">
        <v>11493.1197060471</v>
      </c>
      <c r="J168" s="104">
        <v>6.50081030034977E-2</v>
      </c>
      <c r="K168" s="104">
        <v>2.7379542335881899E-3</v>
      </c>
      <c r="L168" s="104">
        <v>0</v>
      </c>
      <c r="M168" s="104">
        <v>6.7746057237085905E-2</v>
      </c>
      <c r="N168" s="104">
        <v>0</v>
      </c>
      <c r="O168" s="104">
        <v>0</v>
      </c>
      <c r="P168" s="104">
        <v>0</v>
      </c>
      <c r="Q168" s="104">
        <v>0</v>
      </c>
      <c r="R168" s="104">
        <v>6.7746057237085905E-2</v>
      </c>
      <c r="S168" s="104">
        <v>7.4006776768906102E-2</v>
      </c>
      <c r="T168" s="104">
        <v>3.1169524783355202E-3</v>
      </c>
      <c r="U168" s="104">
        <v>0</v>
      </c>
      <c r="V168" s="104">
        <v>7.7123729247241604E-2</v>
      </c>
      <c r="W168" s="104">
        <v>0</v>
      </c>
      <c r="X168" s="104">
        <v>0</v>
      </c>
      <c r="Y168" s="104">
        <v>0</v>
      </c>
      <c r="Z168" s="104">
        <v>0</v>
      </c>
      <c r="AA168" s="104">
        <v>7.7123729247241604E-2</v>
      </c>
      <c r="AB168" s="104">
        <v>0.23214940033970799</v>
      </c>
      <c r="AC168" s="104">
        <v>2.8511774198902402E-2</v>
      </c>
      <c r="AD168" s="104">
        <v>0</v>
      </c>
      <c r="AE168" s="104">
        <v>0.26066117453861098</v>
      </c>
      <c r="AF168" s="104">
        <v>1.5948516971496101</v>
      </c>
      <c r="AG168" s="104">
        <v>4.7677273677873097E-2</v>
      </c>
      <c r="AH168" s="104">
        <v>1.31246601672336E-2</v>
      </c>
      <c r="AI168" s="104">
        <v>1.6556536309947201</v>
      </c>
      <c r="AJ168" s="104">
        <v>494.23860376351797</v>
      </c>
      <c r="AK168" s="104">
        <v>7.8853539880199497</v>
      </c>
      <c r="AL168" s="104">
        <v>0</v>
      </c>
      <c r="AM168" s="104">
        <v>502.123957751538</v>
      </c>
      <c r="AN168" s="104">
        <v>3.0194580122937E-3</v>
      </c>
      <c r="AO168" s="104">
        <v>1.27170882796818E-4</v>
      </c>
      <c r="AP168" s="104">
        <v>0</v>
      </c>
      <c r="AQ168" s="104">
        <v>3.1466288950905202E-3</v>
      </c>
      <c r="AR168" s="104">
        <v>9.1947003685807494E-3</v>
      </c>
      <c r="AS168" s="104">
        <v>1.6004848159125199E-5</v>
      </c>
      <c r="AT168" s="104">
        <v>0</v>
      </c>
      <c r="AU168" s="104">
        <v>9.2107052167398808E-3</v>
      </c>
      <c r="AV168" s="104">
        <v>9.6444970977647392E-3</v>
      </c>
      <c r="AW168" s="104">
        <v>1.6540312522666498E-2</v>
      </c>
      <c r="AX168" s="104">
        <v>3.5395514837171099E-2</v>
      </c>
      <c r="AY168" s="104">
        <v>8.7969417007246493E-3</v>
      </c>
      <c r="AZ168" s="104">
        <v>1.53124855124025E-5</v>
      </c>
      <c r="BA168" s="104">
        <v>0</v>
      </c>
      <c r="BB168" s="104">
        <v>8.8122541862370504E-3</v>
      </c>
      <c r="BC168" s="104">
        <v>2.41112427444118E-3</v>
      </c>
      <c r="BD168" s="104">
        <v>7.0887053668570801E-3</v>
      </c>
      <c r="BE168" s="104">
        <v>1.8312083827535301E-2</v>
      </c>
      <c r="BF168" s="104">
        <v>4.6693212623270799E-3</v>
      </c>
      <c r="BG168" s="104">
        <v>7.4496914560834995E-5</v>
      </c>
      <c r="BH168" s="104">
        <v>0</v>
      </c>
      <c r="BI168" s="104">
        <v>4.74381817688791E-3</v>
      </c>
      <c r="BJ168" s="104">
        <v>7.7687425833826596E-2</v>
      </c>
      <c r="BK168" s="104">
        <v>1.23946783689701E-3</v>
      </c>
      <c r="BL168" s="104">
        <v>0</v>
      </c>
      <c r="BM168" s="104">
        <v>7.89268936707236E-2</v>
      </c>
      <c r="BN168" s="104">
        <v>44.750808771672098</v>
      </c>
    </row>
    <row r="169" spans="1:66">
      <c r="A169" s="104" t="s">
        <v>799</v>
      </c>
      <c r="B169" s="104">
        <v>2020</v>
      </c>
      <c r="C169" s="104" t="s">
        <v>835</v>
      </c>
      <c r="D169" s="104" t="s">
        <v>801</v>
      </c>
      <c r="E169" s="104" t="s">
        <v>801</v>
      </c>
      <c r="F169" s="104" t="s">
        <v>802</v>
      </c>
      <c r="G169" s="104">
        <v>5305.8117393763896</v>
      </c>
      <c r="H169" s="104">
        <v>592646.554627173</v>
      </c>
      <c r="I169" s="104">
        <v>40324.169219260497</v>
      </c>
      <c r="J169" s="104">
        <v>0.19574972583717801</v>
      </c>
      <c r="K169" s="104">
        <v>1.5338127864916E-2</v>
      </c>
      <c r="L169" s="104">
        <v>0</v>
      </c>
      <c r="M169" s="104">
        <v>0.21108785370209401</v>
      </c>
      <c r="N169" s="104">
        <v>0</v>
      </c>
      <c r="O169" s="104">
        <v>0</v>
      </c>
      <c r="P169" s="104">
        <v>0</v>
      </c>
      <c r="Q169" s="104">
        <v>0</v>
      </c>
      <c r="R169" s="104">
        <v>0.21108785370209401</v>
      </c>
      <c r="S169" s="104">
        <v>0.222846162144235</v>
      </c>
      <c r="T169" s="104">
        <v>1.7461291016147601E-2</v>
      </c>
      <c r="U169" s="104">
        <v>0</v>
      </c>
      <c r="V169" s="104">
        <v>0.24030745316038299</v>
      </c>
      <c r="W169" s="104">
        <v>0</v>
      </c>
      <c r="X169" s="104">
        <v>0</v>
      </c>
      <c r="Y169" s="104">
        <v>0</v>
      </c>
      <c r="Z169" s="104">
        <v>0</v>
      </c>
      <c r="AA169" s="104">
        <v>0.24030745316038299</v>
      </c>
      <c r="AB169" s="104">
        <v>0.65992171125636201</v>
      </c>
      <c r="AC169" s="104">
        <v>0.15972408630996601</v>
      </c>
      <c r="AD169" s="104">
        <v>0</v>
      </c>
      <c r="AE169" s="104">
        <v>0.81964579756632905</v>
      </c>
      <c r="AF169" s="104">
        <v>4.3237008841256399</v>
      </c>
      <c r="AG169" s="104">
        <v>0.267089972122522</v>
      </c>
      <c r="AH169" s="104">
        <v>4.6048508243619501E-2</v>
      </c>
      <c r="AI169" s="104">
        <v>4.63683936449178</v>
      </c>
      <c r="AJ169" s="104">
        <v>1244.4416556076901</v>
      </c>
      <c r="AK169" s="104">
        <v>44.174809863313399</v>
      </c>
      <c r="AL169" s="104">
        <v>0</v>
      </c>
      <c r="AM169" s="104">
        <v>1288.6164654710101</v>
      </c>
      <c r="AN169" s="104">
        <v>9.0920677696372798E-3</v>
      </c>
      <c r="AO169" s="104">
        <v>7.1241631328349995E-4</v>
      </c>
      <c r="AP169" s="104">
        <v>0</v>
      </c>
      <c r="AQ169" s="104">
        <v>9.8044840829207801E-3</v>
      </c>
      <c r="AR169" s="104">
        <v>2.5257555432683799E-2</v>
      </c>
      <c r="AS169" s="104">
        <v>8.9659792158582806E-5</v>
      </c>
      <c r="AT169" s="104">
        <v>0</v>
      </c>
      <c r="AU169" s="104">
        <v>2.5347215224842401E-2</v>
      </c>
      <c r="AV169" s="104">
        <v>2.35181160196524E-2</v>
      </c>
      <c r="AW169" s="104">
        <v>4.0333568973703902E-2</v>
      </c>
      <c r="AX169" s="104">
        <v>8.9198900218198804E-2</v>
      </c>
      <c r="AY169" s="104">
        <v>2.41649247650727E-2</v>
      </c>
      <c r="AZ169" s="104">
        <v>8.5781149238241703E-5</v>
      </c>
      <c r="BA169" s="104">
        <v>0</v>
      </c>
      <c r="BB169" s="104">
        <v>2.4250705914310999E-2</v>
      </c>
      <c r="BC169" s="104">
        <v>5.8795290049131104E-3</v>
      </c>
      <c r="BD169" s="104">
        <v>1.7285815274444501E-2</v>
      </c>
      <c r="BE169" s="104">
        <v>4.7416050193668603E-2</v>
      </c>
      <c r="BF169" s="104">
        <v>1.17568677112782E-2</v>
      </c>
      <c r="BG169" s="104">
        <v>4.1734169970405501E-4</v>
      </c>
      <c r="BH169" s="104">
        <v>0</v>
      </c>
      <c r="BI169" s="104">
        <v>1.21742094109822E-2</v>
      </c>
      <c r="BJ169" s="104">
        <v>0.195608898391121</v>
      </c>
      <c r="BK169" s="104">
        <v>6.9436649400652804E-3</v>
      </c>
      <c r="BL169" s="104">
        <v>0</v>
      </c>
      <c r="BM169" s="104">
        <v>0.20255256333118599</v>
      </c>
      <c r="BN169" s="104">
        <v>114.845404478501</v>
      </c>
    </row>
    <row r="170" spans="1:66">
      <c r="A170" s="104" t="s">
        <v>799</v>
      </c>
      <c r="B170" s="104">
        <v>2020</v>
      </c>
      <c r="C170" s="104" t="s">
        <v>836</v>
      </c>
      <c r="D170" s="104" t="s">
        <v>801</v>
      </c>
      <c r="E170" s="104" t="s">
        <v>801</v>
      </c>
      <c r="F170" s="104" t="s">
        <v>802</v>
      </c>
      <c r="G170" s="104">
        <v>16006.968393334701</v>
      </c>
      <c r="H170" s="104">
        <v>1960245.9852289001</v>
      </c>
      <c r="I170" s="104">
        <v>121652.95978934399</v>
      </c>
      <c r="J170" s="104">
        <v>0.451968008763935</v>
      </c>
      <c r="K170" s="104">
        <v>5.7697169551456401E-2</v>
      </c>
      <c r="L170" s="104">
        <v>0</v>
      </c>
      <c r="M170" s="104">
        <v>0.50966517831539204</v>
      </c>
      <c r="N170" s="104">
        <v>0</v>
      </c>
      <c r="O170" s="104">
        <v>0</v>
      </c>
      <c r="P170" s="104">
        <v>0</v>
      </c>
      <c r="Q170" s="104">
        <v>0</v>
      </c>
      <c r="R170" s="104">
        <v>0.50966517831539204</v>
      </c>
      <c r="S170" s="104">
        <v>0.51453117359046596</v>
      </c>
      <c r="T170" s="104">
        <v>6.5683835551433006E-2</v>
      </c>
      <c r="U170" s="104">
        <v>0</v>
      </c>
      <c r="V170" s="104">
        <v>0.58021500914189905</v>
      </c>
      <c r="W170" s="104">
        <v>0</v>
      </c>
      <c r="X170" s="104">
        <v>0</v>
      </c>
      <c r="Y170" s="104">
        <v>0</v>
      </c>
      <c r="Z170" s="104">
        <v>0</v>
      </c>
      <c r="AA170" s="104">
        <v>0.58021500914189905</v>
      </c>
      <c r="AB170" s="104">
        <v>1.49268449061729</v>
      </c>
      <c r="AC170" s="104">
        <v>0.60083132507697801</v>
      </c>
      <c r="AD170" s="104">
        <v>0</v>
      </c>
      <c r="AE170" s="104">
        <v>2.0935158156942699</v>
      </c>
      <c r="AF170" s="104">
        <v>12.4758749897629</v>
      </c>
      <c r="AG170" s="104">
        <v>1.00470771548958</v>
      </c>
      <c r="AH170" s="104">
        <v>0.13892257249641199</v>
      </c>
      <c r="AI170" s="104">
        <v>13.6195052777489</v>
      </c>
      <c r="AJ170" s="104">
        <v>3734.0455292138599</v>
      </c>
      <c r="AK170" s="104">
        <v>166.12950998387899</v>
      </c>
      <c r="AL170" s="104">
        <v>0</v>
      </c>
      <c r="AM170" s="104">
        <v>3900.1750391977398</v>
      </c>
      <c r="AN170" s="104">
        <v>2.09927434013767E-2</v>
      </c>
      <c r="AO170" s="104">
        <v>2.6798840889025702E-3</v>
      </c>
      <c r="AP170" s="104">
        <v>0</v>
      </c>
      <c r="AQ170" s="104">
        <v>2.3672627490279201E-2</v>
      </c>
      <c r="AR170" s="104">
        <v>8.8077167721606994E-2</v>
      </c>
      <c r="AS170" s="104">
        <v>3.3727168502454099E-4</v>
      </c>
      <c r="AT170" s="104">
        <v>0</v>
      </c>
      <c r="AU170" s="104">
        <v>8.8414439406631504E-2</v>
      </c>
      <c r="AV170" s="104">
        <v>7.7788847581630002E-2</v>
      </c>
      <c r="AW170" s="104">
        <v>0.13340787360249501</v>
      </c>
      <c r="AX170" s="104">
        <v>0.29961116059075699</v>
      </c>
      <c r="AY170" s="104">
        <v>8.4266988433851303E-2</v>
      </c>
      <c r="AZ170" s="104">
        <v>3.2268146122569198E-4</v>
      </c>
      <c r="BA170" s="104">
        <v>0</v>
      </c>
      <c r="BB170" s="104">
        <v>8.4589669895077005E-2</v>
      </c>
      <c r="BC170" s="104">
        <v>1.9447211895407501E-2</v>
      </c>
      <c r="BD170" s="104">
        <v>5.7174802972498003E-2</v>
      </c>
      <c r="BE170" s="104">
        <v>0.161211684762982</v>
      </c>
      <c r="BF170" s="104">
        <v>3.5277410650015002E-2</v>
      </c>
      <c r="BG170" s="104">
        <v>1.5695092357432799E-3</v>
      </c>
      <c r="BH170" s="104">
        <v>0</v>
      </c>
      <c r="BI170" s="104">
        <v>3.6846919885758299E-2</v>
      </c>
      <c r="BJ170" s="104">
        <v>0.58693995754676997</v>
      </c>
      <c r="BK170" s="104">
        <v>2.6113245479824701E-2</v>
      </c>
      <c r="BL170" s="104">
        <v>0</v>
      </c>
      <c r="BM170" s="104">
        <v>0.61305320302659405</v>
      </c>
      <c r="BN170" s="104">
        <v>347.59541874230001</v>
      </c>
    </row>
    <row r="171" spans="1:66">
      <c r="A171" s="104" t="s">
        <v>799</v>
      </c>
      <c r="B171" s="104">
        <v>2020</v>
      </c>
      <c r="C171" s="104" t="s">
        <v>837</v>
      </c>
      <c r="D171" s="104" t="s">
        <v>801</v>
      </c>
      <c r="E171" s="104" t="s">
        <v>801</v>
      </c>
      <c r="F171" s="104" t="s">
        <v>802</v>
      </c>
      <c r="G171" s="104">
        <v>25472.446168710401</v>
      </c>
      <c r="H171" s="104">
        <v>516011.42808243202</v>
      </c>
      <c r="I171" s="104">
        <v>77266.419967821799</v>
      </c>
      <c r="J171" s="104">
        <v>6.9270296175769699E-2</v>
      </c>
      <c r="K171" s="104">
        <v>3.21215083590249E-2</v>
      </c>
      <c r="L171" s="104">
        <v>0</v>
      </c>
      <c r="M171" s="104">
        <v>0.101391804534794</v>
      </c>
      <c r="N171" s="104">
        <v>0</v>
      </c>
      <c r="O171" s="104">
        <v>0</v>
      </c>
      <c r="P171" s="104">
        <v>0</v>
      </c>
      <c r="Q171" s="104">
        <v>0</v>
      </c>
      <c r="R171" s="104">
        <v>0.101391804534794</v>
      </c>
      <c r="S171" s="104">
        <v>7.8858959251900895E-2</v>
      </c>
      <c r="T171" s="104">
        <v>3.6567892136138799E-2</v>
      </c>
      <c r="U171" s="104">
        <v>0</v>
      </c>
      <c r="V171" s="104">
        <v>0.115426851388039</v>
      </c>
      <c r="W171" s="104">
        <v>0</v>
      </c>
      <c r="X171" s="104">
        <v>0</v>
      </c>
      <c r="Y171" s="104">
        <v>0</v>
      </c>
      <c r="Z171" s="104">
        <v>0</v>
      </c>
      <c r="AA171" s="104">
        <v>0.115426851388039</v>
      </c>
      <c r="AB171" s="104">
        <v>0.248425871697978</v>
      </c>
      <c r="AC171" s="104">
        <v>0.26713599822364797</v>
      </c>
      <c r="AD171" s="104">
        <v>0</v>
      </c>
      <c r="AE171" s="104">
        <v>0.515561869921627</v>
      </c>
      <c r="AF171" s="104">
        <v>5.9520051792153001</v>
      </c>
      <c r="AG171" s="104">
        <v>1.00073049832473</v>
      </c>
      <c r="AH171" s="104">
        <v>0.17899969056249301</v>
      </c>
      <c r="AI171" s="104">
        <v>7.1317353681025297</v>
      </c>
      <c r="AJ171" s="104">
        <v>1000.50250110942</v>
      </c>
      <c r="AK171" s="104">
        <v>93.944855895859405</v>
      </c>
      <c r="AL171" s="104">
        <v>0</v>
      </c>
      <c r="AM171" s="104">
        <v>1094.4473570052801</v>
      </c>
      <c r="AN171" s="104">
        <v>3.2174258459846399E-3</v>
      </c>
      <c r="AO171" s="104">
        <v>1.4919608679613101E-3</v>
      </c>
      <c r="AP171" s="104">
        <v>0</v>
      </c>
      <c r="AQ171" s="104">
        <v>4.7093867139459504E-3</v>
      </c>
      <c r="AR171" s="104">
        <v>3.39167941939085E-2</v>
      </c>
      <c r="AS171" s="104">
        <v>2.6490400657396599E-3</v>
      </c>
      <c r="AT171" s="104">
        <v>0</v>
      </c>
      <c r="AU171" s="104">
        <v>3.65658342596481E-2</v>
      </c>
      <c r="AV171" s="104">
        <v>2.0476988414694398E-2</v>
      </c>
      <c r="AW171" s="104">
        <v>3.5118035131200903E-2</v>
      </c>
      <c r="AX171" s="104">
        <v>9.2160857805543506E-2</v>
      </c>
      <c r="AY171" s="104">
        <v>3.2449568690550303E-2</v>
      </c>
      <c r="AZ171" s="104">
        <v>2.5344437651090698E-3</v>
      </c>
      <c r="BA171" s="104">
        <v>0</v>
      </c>
      <c r="BB171" s="104">
        <v>3.4984012455659297E-2</v>
      </c>
      <c r="BC171" s="104">
        <v>5.1192471036735996E-3</v>
      </c>
      <c r="BD171" s="104">
        <v>1.50505864848003E-2</v>
      </c>
      <c r="BE171" s="104">
        <v>5.5153846044133301E-2</v>
      </c>
      <c r="BF171" s="104">
        <v>9.4522515357318305E-3</v>
      </c>
      <c r="BG171" s="104">
        <v>8.87544416361856E-4</v>
      </c>
      <c r="BH171" s="104">
        <v>0</v>
      </c>
      <c r="BI171" s="104">
        <v>1.0339795952093601E-2</v>
      </c>
      <c r="BJ171" s="104">
        <v>0.15726506035673199</v>
      </c>
      <c r="BK171" s="104">
        <v>1.47668230876825E-2</v>
      </c>
      <c r="BL171" s="104">
        <v>0</v>
      </c>
      <c r="BM171" s="104">
        <v>0.172031883444414</v>
      </c>
      <c r="BN171" s="104">
        <v>97.540465114075801</v>
      </c>
    </row>
    <row r="172" spans="1:66">
      <c r="A172" s="104" t="s">
        <v>799</v>
      </c>
      <c r="B172" s="104">
        <v>2020</v>
      </c>
      <c r="C172" s="104" t="s">
        <v>838</v>
      </c>
      <c r="D172" s="104" t="s">
        <v>801</v>
      </c>
      <c r="E172" s="104" t="s">
        <v>801</v>
      </c>
      <c r="F172" s="104" t="s">
        <v>802</v>
      </c>
      <c r="G172" s="104">
        <v>31218.580230409701</v>
      </c>
      <c r="H172" s="104">
        <v>2161966.17874941</v>
      </c>
      <c r="I172" s="104">
        <v>360258.087567501</v>
      </c>
      <c r="J172" s="104">
        <v>0.57388526441261301</v>
      </c>
      <c r="K172" s="104">
        <v>7.1170889490480893E-2</v>
      </c>
      <c r="L172" s="104">
        <v>0</v>
      </c>
      <c r="M172" s="104">
        <v>0.64505615390309401</v>
      </c>
      <c r="N172" s="104">
        <v>0</v>
      </c>
      <c r="O172" s="104">
        <v>0</v>
      </c>
      <c r="P172" s="104">
        <v>0</v>
      </c>
      <c r="Q172" s="104">
        <v>0</v>
      </c>
      <c r="R172" s="104">
        <v>0.64505615390309401</v>
      </c>
      <c r="S172" s="104">
        <v>0.65332468864787097</v>
      </c>
      <c r="T172" s="104">
        <v>8.1022640065087095E-2</v>
      </c>
      <c r="U172" s="104">
        <v>0</v>
      </c>
      <c r="V172" s="104">
        <v>0.73434732871295805</v>
      </c>
      <c r="W172" s="104">
        <v>0</v>
      </c>
      <c r="X172" s="104">
        <v>0</v>
      </c>
      <c r="Y172" s="104">
        <v>0</v>
      </c>
      <c r="Z172" s="104">
        <v>0</v>
      </c>
      <c r="AA172" s="104">
        <v>0.73434732871295805</v>
      </c>
      <c r="AB172" s="104">
        <v>1.9495305256967801</v>
      </c>
      <c r="AC172" s="104">
        <v>0.89439292564318096</v>
      </c>
      <c r="AD172" s="104">
        <v>0</v>
      </c>
      <c r="AE172" s="104">
        <v>2.84392345133997</v>
      </c>
      <c r="AF172" s="104">
        <v>13.677844326928099</v>
      </c>
      <c r="AG172" s="104">
        <v>1.0374538608072399</v>
      </c>
      <c r="AH172" s="104">
        <v>1.0455075175486199</v>
      </c>
      <c r="AI172" s="104">
        <v>15.760805705284</v>
      </c>
      <c r="AJ172" s="104">
        <v>3761.5724475483999</v>
      </c>
      <c r="AK172" s="104">
        <v>179.14596609204801</v>
      </c>
      <c r="AL172" s="104">
        <v>0</v>
      </c>
      <c r="AM172" s="104">
        <v>3940.7184136404398</v>
      </c>
      <c r="AN172" s="104">
        <v>2.66554841582551E-2</v>
      </c>
      <c r="AO172" s="104">
        <v>3.3057034828802702E-3</v>
      </c>
      <c r="AP172" s="104">
        <v>0</v>
      </c>
      <c r="AQ172" s="104">
        <v>2.9961187641135398E-2</v>
      </c>
      <c r="AR172" s="104">
        <v>0.26465933155952498</v>
      </c>
      <c r="AS172" s="104">
        <v>1.4559559498832099E-3</v>
      </c>
      <c r="AT172" s="104">
        <v>0</v>
      </c>
      <c r="AU172" s="104">
        <v>0.26611528750940799</v>
      </c>
      <c r="AV172" s="104">
        <v>8.5793751816172395E-2</v>
      </c>
      <c r="AW172" s="104">
        <v>0.147136284364735</v>
      </c>
      <c r="AX172" s="104">
        <v>0.49904532369031601</v>
      </c>
      <c r="AY172" s="104">
        <v>0.25321028602928403</v>
      </c>
      <c r="AZ172" s="104">
        <v>1.3929719399788101E-3</v>
      </c>
      <c r="BA172" s="104">
        <v>0</v>
      </c>
      <c r="BB172" s="104">
        <v>0.25460325796926198</v>
      </c>
      <c r="BC172" s="104">
        <v>2.1448437954043099E-2</v>
      </c>
      <c r="BD172" s="104">
        <v>6.3058407584886803E-2</v>
      </c>
      <c r="BE172" s="104">
        <v>0.33911010350819198</v>
      </c>
      <c r="BF172" s="104">
        <v>3.5537471325338701E-2</v>
      </c>
      <c r="BG172" s="104">
        <v>1.6924822589009399E-3</v>
      </c>
      <c r="BH172" s="104">
        <v>0</v>
      </c>
      <c r="BI172" s="104">
        <v>3.7229953584239597E-2</v>
      </c>
      <c r="BJ172" s="104">
        <v>0.59126680577405</v>
      </c>
      <c r="BK172" s="104">
        <v>2.8159251115205002E-2</v>
      </c>
      <c r="BL172" s="104">
        <v>0</v>
      </c>
      <c r="BM172" s="104">
        <v>0.61942605688925501</v>
      </c>
      <c r="BN172" s="104">
        <v>351.208767136924</v>
      </c>
    </row>
    <row r="173" spans="1:66">
      <c r="A173" s="104" t="s">
        <v>799</v>
      </c>
      <c r="B173" s="104">
        <v>2020</v>
      </c>
      <c r="C173" s="104" t="s">
        <v>839</v>
      </c>
      <c r="D173" s="104" t="s">
        <v>801</v>
      </c>
      <c r="E173" s="104" t="s">
        <v>801</v>
      </c>
      <c r="F173" s="104" t="s">
        <v>802</v>
      </c>
      <c r="G173" s="104">
        <v>18493.812543980701</v>
      </c>
      <c r="H173" s="104">
        <v>1304337.9825750999</v>
      </c>
      <c r="I173" s="104">
        <v>83609.807473558394</v>
      </c>
      <c r="J173" s="104">
        <v>0.52967434407921499</v>
      </c>
      <c r="K173" s="104">
        <v>3.2031547015369498E-2</v>
      </c>
      <c r="L173" s="104">
        <v>0</v>
      </c>
      <c r="M173" s="104">
        <v>0.56170589109458502</v>
      </c>
      <c r="N173" s="104">
        <v>0</v>
      </c>
      <c r="O173" s="104">
        <v>0</v>
      </c>
      <c r="P173" s="104">
        <v>0</v>
      </c>
      <c r="Q173" s="104">
        <v>0</v>
      </c>
      <c r="R173" s="104">
        <v>0.56170589109458502</v>
      </c>
      <c r="S173" s="104">
        <v>0.60299392124052797</v>
      </c>
      <c r="T173" s="104">
        <v>3.6465477994360597E-2</v>
      </c>
      <c r="U173" s="104">
        <v>0</v>
      </c>
      <c r="V173" s="104">
        <v>0.63945939923488904</v>
      </c>
      <c r="W173" s="104">
        <v>0</v>
      </c>
      <c r="X173" s="104">
        <v>0</v>
      </c>
      <c r="Y173" s="104">
        <v>0</v>
      </c>
      <c r="Z173" s="104">
        <v>0</v>
      </c>
      <c r="AA173" s="104">
        <v>0.63945939923488904</v>
      </c>
      <c r="AB173" s="104">
        <v>1.4704611526667599</v>
      </c>
      <c r="AC173" s="104">
        <v>0.39366244483528701</v>
      </c>
      <c r="AD173" s="104">
        <v>0</v>
      </c>
      <c r="AE173" s="104">
        <v>1.86412359750205</v>
      </c>
      <c r="AF173" s="104">
        <v>9.4636199445534803</v>
      </c>
      <c r="AG173" s="104">
        <v>0.47427419167005203</v>
      </c>
      <c r="AH173" s="104">
        <v>0.30540141602002102</v>
      </c>
      <c r="AI173" s="104">
        <v>10.243295552243501</v>
      </c>
      <c r="AJ173" s="104">
        <v>2470.3277667734601</v>
      </c>
      <c r="AK173" s="104">
        <v>78.814079569646296</v>
      </c>
      <c r="AL173" s="104">
        <v>0</v>
      </c>
      <c r="AM173" s="104">
        <v>2549.1418463431</v>
      </c>
      <c r="AN173" s="104">
        <v>2.46020014158903E-2</v>
      </c>
      <c r="AO173" s="104">
        <v>1.4877823965501E-3</v>
      </c>
      <c r="AP173" s="104">
        <v>0</v>
      </c>
      <c r="AQ173" s="104">
        <v>2.6089783812440401E-2</v>
      </c>
      <c r="AR173" s="104">
        <v>0.17982672961679499</v>
      </c>
      <c r="AS173" s="104">
        <v>8.0499701509351997E-4</v>
      </c>
      <c r="AT173" s="104">
        <v>0</v>
      </c>
      <c r="AU173" s="104">
        <v>0.18063172663188801</v>
      </c>
      <c r="AV173" s="104">
        <v>5.1760314412589999E-2</v>
      </c>
      <c r="AW173" s="104">
        <v>8.8768939217592005E-2</v>
      </c>
      <c r="AX173" s="104">
        <v>0.32116098026207002</v>
      </c>
      <c r="AY173" s="104">
        <v>0.172047504894941</v>
      </c>
      <c r="AZ173" s="104">
        <v>7.7017320055728104E-4</v>
      </c>
      <c r="BA173" s="104">
        <v>0</v>
      </c>
      <c r="BB173" s="104">
        <v>0.172817678095499</v>
      </c>
      <c r="BC173" s="104">
        <v>1.29400786031475E-2</v>
      </c>
      <c r="BD173" s="104">
        <v>3.8043831093253697E-2</v>
      </c>
      <c r="BE173" s="104">
        <v>0.22380158779189999</v>
      </c>
      <c r="BF173" s="104">
        <v>2.3338431839353802E-2</v>
      </c>
      <c r="BG173" s="104">
        <v>7.4459634416046503E-4</v>
      </c>
      <c r="BH173" s="104">
        <v>0</v>
      </c>
      <c r="BI173" s="104">
        <v>2.40830281835143E-2</v>
      </c>
      <c r="BJ173" s="104">
        <v>0.38830112359713997</v>
      </c>
      <c r="BK173" s="104">
        <v>1.2388475757668301E-2</v>
      </c>
      <c r="BL173" s="104">
        <v>0</v>
      </c>
      <c r="BM173" s="104">
        <v>0.40068959935480802</v>
      </c>
      <c r="BN173" s="104">
        <v>227.18724636918199</v>
      </c>
    </row>
    <row r="174" spans="1:66">
      <c r="A174" s="104" t="s">
        <v>799</v>
      </c>
      <c r="B174" s="104">
        <v>2020</v>
      </c>
      <c r="C174" s="104" t="s">
        <v>840</v>
      </c>
      <c r="D174" s="104" t="s">
        <v>801</v>
      </c>
      <c r="E174" s="104" t="s">
        <v>801</v>
      </c>
      <c r="F174" s="104" t="s">
        <v>802</v>
      </c>
      <c r="G174" s="104">
        <v>8178.0830138838901</v>
      </c>
      <c r="H174" s="104">
        <v>333900.63717470702</v>
      </c>
      <c r="I174" s="104">
        <v>31894.523754147202</v>
      </c>
      <c r="J174" s="104">
        <v>7.92023873759975E-3</v>
      </c>
      <c r="K174" s="104">
        <v>1.08958699907331E-2</v>
      </c>
      <c r="L174" s="104">
        <v>0</v>
      </c>
      <c r="M174" s="104">
        <v>1.8816108728332899E-2</v>
      </c>
      <c r="N174" s="104">
        <v>0</v>
      </c>
      <c r="O174" s="104">
        <v>0</v>
      </c>
      <c r="P174" s="104">
        <v>0</v>
      </c>
      <c r="Q174" s="104">
        <v>0</v>
      </c>
      <c r="R174" s="104">
        <v>1.8816108728332899E-2</v>
      </c>
      <c r="S174" s="104">
        <v>9.0165889039778603E-3</v>
      </c>
      <c r="T174" s="104">
        <v>1.2404118576784501E-2</v>
      </c>
      <c r="U174" s="104">
        <v>0</v>
      </c>
      <c r="V174" s="104">
        <v>2.1420707480762399E-2</v>
      </c>
      <c r="W174" s="104">
        <v>0</v>
      </c>
      <c r="X174" s="104">
        <v>0</v>
      </c>
      <c r="Y174" s="104">
        <v>0</v>
      </c>
      <c r="Z174" s="104">
        <v>0</v>
      </c>
      <c r="AA174" s="104">
        <v>2.1420707480762399E-2</v>
      </c>
      <c r="AB174" s="104">
        <v>2.3882264946421601E-2</v>
      </c>
      <c r="AC174" s="104">
        <v>7.2322875013552695E-2</v>
      </c>
      <c r="AD174" s="104">
        <v>0</v>
      </c>
      <c r="AE174" s="104">
        <v>9.6205139959974401E-2</v>
      </c>
      <c r="AF174" s="104">
        <v>4.8919288469988302</v>
      </c>
      <c r="AG174" s="104">
        <v>0.51075040297752305</v>
      </c>
      <c r="AH174" s="104">
        <v>3.6330757028329698E-2</v>
      </c>
      <c r="AI174" s="104">
        <v>5.4390100070046898</v>
      </c>
      <c r="AJ174" s="104">
        <v>1637.72803774571</v>
      </c>
      <c r="AK174" s="104">
        <v>39.611631265340897</v>
      </c>
      <c r="AL174" s="104">
        <v>0</v>
      </c>
      <c r="AM174" s="104">
        <v>1677.3396690110501</v>
      </c>
      <c r="AN174" s="104">
        <v>3.6787457579307801E-4</v>
      </c>
      <c r="AO174" s="104">
        <v>5.0608494055978703E-4</v>
      </c>
      <c r="AP174" s="104">
        <v>0</v>
      </c>
      <c r="AQ174" s="104">
        <v>8.7395951635286595E-4</v>
      </c>
      <c r="AR174" s="104">
        <v>5.7434869792105598E-3</v>
      </c>
      <c r="AS174" s="104">
        <v>1.0166252468537299E-3</v>
      </c>
      <c r="AT174" s="104">
        <v>0</v>
      </c>
      <c r="AU174" s="104">
        <v>6.7601122260642996E-3</v>
      </c>
      <c r="AV174" s="104">
        <v>1.3250248166971399E-2</v>
      </c>
      <c r="AW174" s="104">
        <v>2.2724175606355999E-2</v>
      </c>
      <c r="AX174" s="104">
        <v>4.2734535999391803E-2</v>
      </c>
      <c r="AY174" s="104">
        <v>5.4950262748785202E-3</v>
      </c>
      <c r="AZ174" s="104">
        <v>9.7264648869003698E-4</v>
      </c>
      <c r="BA174" s="104">
        <v>0</v>
      </c>
      <c r="BB174" s="104">
        <v>6.4676727635685598E-3</v>
      </c>
      <c r="BC174" s="104">
        <v>3.3125620417428598E-3</v>
      </c>
      <c r="BD174" s="104">
        <v>9.7389324027240196E-3</v>
      </c>
      <c r="BE174" s="104">
        <v>1.9519167208035398E-2</v>
      </c>
      <c r="BF174" s="104">
        <v>1.54724424404011E-2</v>
      </c>
      <c r="BG174" s="104">
        <v>3.74231050942381E-4</v>
      </c>
      <c r="BH174" s="104">
        <v>0</v>
      </c>
      <c r="BI174" s="104">
        <v>1.5846673491343499E-2</v>
      </c>
      <c r="BJ174" s="104">
        <v>0.25742804082787801</v>
      </c>
      <c r="BK174" s="104">
        <v>6.22639681046746E-3</v>
      </c>
      <c r="BL174" s="104">
        <v>0</v>
      </c>
      <c r="BM174" s="104">
        <v>0.26365443763834601</v>
      </c>
      <c r="BN174" s="104">
        <v>149.48959438058901</v>
      </c>
    </row>
    <row r="175" spans="1:66">
      <c r="A175" s="104" t="s">
        <v>799</v>
      </c>
      <c r="B175" s="104">
        <v>2020</v>
      </c>
      <c r="C175" s="104" t="s">
        <v>840</v>
      </c>
      <c r="D175" s="104" t="s">
        <v>801</v>
      </c>
      <c r="E175" s="104" t="s">
        <v>801</v>
      </c>
      <c r="F175" s="104" t="s">
        <v>841</v>
      </c>
      <c r="G175" s="104">
        <v>7345.0756771689503</v>
      </c>
      <c r="H175" s="104">
        <v>299074.300514634</v>
      </c>
      <c r="I175" s="104">
        <v>28645.7951409589</v>
      </c>
      <c r="J175" s="104">
        <v>0.119007174608776</v>
      </c>
      <c r="K175" s="104">
        <v>6.2216933955842098E-4</v>
      </c>
      <c r="L175" s="104">
        <v>0</v>
      </c>
      <c r="M175" s="104">
        <v>0.11962934394833399</v>
      </c>
      <c r="N175" s="104">
        <v>0</v>
      </c>
      <c r="O175" s="104">
        <v>0</v>
      </c>
      <c r="P175" s="104">
        <v>0</v>
      </c>
      <c r="Q175" s="104">
        <v>0</v>
      </c>
      <c r="R175" s="104">
        <v>0.11962934394833399</v>
      </c>
      <c r="S175" s="104">
        <v>1.73251603557418</v>
      </c>
      <c r="T175" s="104">
        <v>1.1517229871777701E-2</v>
      </c>
      <c r="U175" s="104">
        <v>0</v>
      </c>
      <c r="V175" s="104">
        <v>1.74403326544596</v>
      </c>
      <c r="W175" s="104">
        <v>0</v>
      </c>
      <c r="X175" s="104">
        <v>0</v>
      </c>
      <c r="Y175" s="104">
        <v>0</v>
      </c>
      <c r="Z175" s="104">
        <v>0</v>
      </c>
      <c r="AA175" s="104">
        <v>1.74403326544596</v>
      </c>
      <c r="AB175" s="104">
        <v>3.9514506999596999</v>
      </c>
      <c r="AC175" s="104">
        <v>0.16349740969955701</v>
      </c>
      <c r="AD175" s="104">
        <v>0</v>
      </c>
      <c r="AE175" s="104">
        <v>4.1149481096592604</v>
      </c>
      <c r="AF175" s="104">
        <v>1.17083198052861</v>
      </c>
      <c r="AG175" s="104">
        <v>0.20007903636808</v>
      </c>
      <c r="AH175" s="104">
        <v>0</v>
      </c>
      <c r="AI175" s="104">
        <v>1.37091101689669</v>
      </c>
      <c r="AJ175" s="104">
        <v>1121.73035551728</v>
      </c>
      <c r="AK175" s="104">
        <v>33.887912535574003</v>
      </c>
      <c r="AL175" s="104">
        <v>0</v>
      </c>
      <c r="AM175" s="104">
        <v>1155.61826805286</v>
      </c>
      <c r="AN175" s="104">
        <v>1.5900939460472601</v>
      </c>
      <c r="AO175" s="104">
        <v>1.07621312353821E-2</v>
      </c>
      <c r="AP175" s="104">
        <v>0</v>
      </c>
      <c r="AQ175" s="104">
        <v>1.6008560772826499</v>
      </c>
      <c r="AR175" s="104">
        <v>2.4466330007340102E-3</v>
      </c>
      <c r="AS175" s="104">
        <v>4.5896187815462901E-4</v>
      </c>
      <c r="AT175" s="104">
        <v>0</v>
      </c>
      <c r="AU175" s="104">
        <v>2.9055948788886399E-3</v>
      </c>
      <c r="AV175" s="104">
        <v>1.1868227433506901E-2</v>
      </c>
      <c r="AW175" s="104">
        <v>2.0354010048464301E-2</v>
      </c>
      <c r="AX175" s="104">
        <v>3.5127832360859902E-2</v>
      </c>
      <c r="AY175" s="104">
        <v>2.3407927401388798E-3</v>
      </c>
      <c r="AZ175" s="104">
        <v>4.3910739046786003E-4</v>
      </c>
      <c r="BA175" s="104">
        <v>0</v>
      </c>
      <c r="BB175" s="104">
        <v>2.7799001306067399E-3</v>
      </c>
      <c r="BC175" s="104">
        <v>2.96705685837672E-3</v>
      </c>
      <c r="BD175" s="104">
        <v>8.7231471636275704E-3</v>
      </c>
      <c r="BE175" s="104">
        <v>1.4470104152610999E-2</v>
      </c>
      <c r="BF175" s="104">
        <v>0</v>
      </c>
      <c r="BG175" s="104">
        <v>0</v>
      </c>
      <c r="BH175" s="104">
        <v>0</v>
      </c>
      <c r="BI175" s="104">
        <v>0</v>
      </c>
      <c r="BJ175" s="104">
        <v>0.22867207104981199</v>
      </c>
      <c r="BK175" s="104">
        <v>6.9082726565699902E-3</v>
      </c>
      <c r="BL175" s="104">
        <v>0</v>
      </c>
      <c r="BM175" s="104">
        <v>0.23558034370638201</v>
      </c>
      <c r="BN175" s="104">
        <v>133.57184631579599</v>
      </c>
    </row>
    <row r="176" spans="1:66">
      <c r="A176" s="104" t="s">
        <v>799</v>
      </c>
      <c r="B176" s="104">
        <v>2020</v>
      </c>
      <c r="C176" s="104" t="s">
        <v>842</v>
      </c>
      <c r="D176" s="104" t="s">
        <v>801</v>
      </c>
      <c r="E176" s="104" t="s">
        <v>801</v>
      </c>
      <c r="F176" s="104" t="s">
        <v>802</v>
      </c>
      <c r="G176" s="104">
        <v>69020.798217962001</v>
      </c>
      <c r="H176" s="104">
        <v>9472764.1561556496</v>
      </c>
      <c r="I176" s="104">
        <v>876564.13736811699</v>
      </c>
      <c r="J176" s="104">
        <v>1.75231471086184</v>
      </c>
      <c r="K176" s="104">
        <v>0.13994486758959601</v>
      </c>
      <c r="L176" s="104">
        <v>0</v>
      </c>
      <c r="M176" s="104">
        <v>1.89225957845144</v>
      </c>
      <c r="N176" s="104">
        <v>0</v>
      </c>
      <c r="O176" s="104">
        <v>0</v>
      </c>
      <c r="P176" s="104">
        <v>0</v>
      </c>
      <c r="Q176" s="104">
        <v>0</v>
      </c>
      <c r="R176" s="104">
        <v>1.89225957845144</v>
      </c>
      <c r="S176" s="104">
        <v>1.9948769098622201</v>
      </c>
      <c r="T176" s="104">
        <v>0.15931657896708901</v>
      </c>
      <c r="U176" s="104">
        <v>0</v>
      </c>
      <c r="V176" s="104">
        <v>2.1541934888293102</v>
      </c>
      <c r="W176" s="104">
        <v>0</v>
      </c>
      <c r="X176" s="104">
        <v>0</v>
      </c>
      <c r="Y176" s="104">
        <v>0</v>
      </c>
      <c r="Z176" s="104">
        <v>0</v>
      </c>
      <c r="AA176" s="104">
        <v>2.1541934888293102</v>
      </c>
      <c r="AB176" s="104">
        <v>6.5608200190829002</v>
      </c>
      <c r="AC176" s="104">
        <v>1.59964911142105</v>
      </c>
      <c r="AD176" s="104">
        <v>0</v>
      </c>
      <c r="AE176" s="104">
        <v>8.1604691305039498</v>
      </c>
      <c r="AF176" s="104">
        <v>49.657838227562003</v>
      </c>
      <c r="AG176" s="104">
        <v>2.1028106544604501</v>
      </c>
      <c r="AH176" s="104">
        <v>1.1701788773359001</v>
      </c>
      <c r="AI176" s="104">
        <v>52.930827759358301</v>
      </c>
      <c r="AJ176" s="104">
        <v>14872.2565295287</v>
      </c>
      <c r="AK176" s="104">
        <v>341.46605421977</v>
      </c>
      <c r="AL176" s="104">
        <v>0</v>
      </c>
      <c r="AM176" s="104">
        <v>15213.7225837485</v>
      </c>
      <c r="AN176" s="104">
        <v>8.1390479791222797E-2</v>
      </c>
      <c r="AO176" s="104">
        <v>6.5000766396775597E-3</v>
      </c>
      <c r="AP176" s="104">
        <v>0</v>
      </c>
      <c r="AQ176" s="104">
        <v>8.7890556430900393E-2</v>
      </c>
      <c r="AR176" s="104">
        <v>0.97502010088790703</v>
      </c>
      <c r="AS176" s="104">
        <v>3.7627172243527001E-3</v>
      </c>
      <c r="AT176" s="104">
        <v>0</v>
      </c>
      <c r="AU176" s="104">
        <v>0.97878281811225998</v>
      </c>
      <c r="AV176" s="104">
        <v>0.375909662701781</v>
      </c>
      <c r="AW176" s="104">
        <v>0.64468507153355503</v>
      </c>
      <c r="AX176" s="104">
        <v>1.9993775523475901</v>
      </c>
      <c r="AY176" s="104">
        <v>0.93284116292193198</v>
      </c>
      <c r="AZ176" s="104">
        <v>3.5999437428163202E-3</v>
      </c>
      <c r="BA176" s="104">
        <v>0</v>
      </c>
      <c r="BB176" s="104">
        <v>0.936441106664748</v>
      </c>
      <c r="BC176" s="104">
        <v>9.3977415675445403E-2</v>
      </c>
      <c r="BD176" s="104">
        <v>0.276293602085809</v>
      </c>
      <c r="BE176" s="104">
        <v>1.306712124426</v>
      </c>
      <c r="BF176" s="104">
        <v>0.14050570534821699</v>
      </c>
      <c r="BG176" s="104">
        <v>3.2260019658322701E-3</v>
      </c>
      <c r="BH176" s="104">
        <v>0</v>
      </c>
      <c r="BI176" s="104">
        <v>0.143731707314049</v>
      </c>
      <c r="BJ176" s="104">
        <v>2.33771161807553</v>
      </c>
      <c r="BK176" s="104">
        <v>5.3673708528564602E-2</v>
      </c>
      <c r="BL176" s="104">
        <v>0</v>
      </c>
      <c r="BM176" s="104">
        <v>2.3913853266040999</v>
      </c>
      <c r="BN176" s="104">
        <v>1355.8930609470799</v>
      </c>
    </row>
    <row r="177" spans="1:66">
      <c r="A177" s="104" t="s">
        <v>799</v>
      </c>
      <c r="B177" s="104">
        <v>2020</v>
      </c>
      <c r="C177" s="104" t="s">
        <v>843</v>
      </c>
      <c r="D177" s="104" t="s">
        <v>801</v>
      </c>
      <c r="E177" s="104" t="s">
        <v>801</v>
      </c>
      <c r="F177" s="104" t="s">
        <v>802</v>
      </c>
      <c r="G177" s="104">
        <v>15310.6762998596</v>
      </c>
      <c r="H177" s="104">
        <v>1075964.0006413099</v>
      </c>
      <c r="I177" s="104">
        <v>69218.972273939493</v>
      </c>
      <c r="J177" s="104">
        <v>0.45945092162430301</v>
      </c>
      <c r="K177" s="104">
        <v>2.6747521858915699E-2</v>
      </c>
      <c r="L177" s="104">
        <v>0</v>
      </c>
      <c r="M177" s="104">
        <v>0.486198443483219</v>
      </c>
      <c r="N177" s="104">
        <v>0</v>
      </c>
      <c r="O177" s="104">
        <v>0</v>
      </c>
      <c r="P177" s="104">
        <v>0</v>
      </c>
      <c r="Q177" s="104">
        <v>0</v>
      </c>
      <c r="R177" s="104">
        <v>0.486198443483219</v>
      </c>
      <c r="S177" s="104">
        <v>0.523049900273025</v>
      </c>
      <c r="T177" s="104">
        <v>3.0450017580542301E-2</v>
      </c>
      <c r="U177" s="104">
        <v>0</v>
      </c>
      <c r="V177" s="104">
        <v>0.553499917853567</v>
      </c>
      <c r="W177" s="104">
        <v>0</v>
      </c>
      <c r="X177" s="104">
        <v>0</v>
      </c>
      <c r="Y177" s="104">
        <v>0</v>
      </c>
      <c r="Z177" s="104">
        <v>0</v>
      </c>
      <c r="AA177" s="104">
        <v>0.553499917853567</v>
      </c>
      <c r="AB177" s="104">
        <v>1.3384297059657499</v>
      </c>
      <c r="AC177" s="104">
        <v>0.32903888670997999</v>
      </c>
      <c r="AD177" s="104">
        <v>0</v>
      </c>
      <c r="AE177" s="104">
        <v>1.66746859267573</v>
      </c>
      <c r="AF177" s="104">
        <v>7.7481191781046599</v>
      </c>
      <c r="AG177" s="104">
        <v>0.39292869258579899</v>
      </c>
      <c r="AH177" s="104">
        <v>0.25755252742367601</v>
      </c>
      <c r="AI177" s="104">
        <v>8.3986003981141302</v>
      </c>
      <c r="AJ177" s="104">
        <v>2042.6547314878001</v>
      </c>
      <c r="AK177" s="104">
        <v>68.826514512569702</v>
      </c>
      <c r="AL177" s="104">
        <v>0</v>
      </c>
      <c r="AM177" s="104">
        <v>2111.48124600037</v>
      </c>
      <c r="AN177" s="104">
        <v>2.1340305322854601E-2</v>
      </c>
      <c r="AO177" s="104">
        <v>1.24235311375812E-3</v>
      </c>
      <c r="AP177" s="104">
        <v>0</v>
      </c>
      <c r="AQ177" s="104">
        <v>2.25826584366128E-2</v>
      </c>
      <c r="AR177" s="104">
        <v>0.13609759656530401</v>
      </c>
      <c r="AS177" s="104">
        <v>4.6427796767884902E-4</v>
      </c>
      <c r="AT177" s="104">
        <v>0</v>
      </c>
      <c r="AU177" s="104">
        <v>0.13656187453298299</v>
      </c>
      <c r="AV177" s="104">
        <v>4.26977023699577E-2</v>
      </c>
      <c r="AW177" s="104">
        <v>7.3226559564477406E-2</v>
      </c>
      <c r="AX177" s="104">
        <v>0.25248613646741802</v>
      </c>
      <c r="AY177" s="104">
        <v>0.13021007478229801</v>
      </c>
      <c r="AZ177" s="104">
        <v>4.4419350831246E-4</v>
      </c>
      <c r="BA177" s="104">
        <v>0</v>
      </c>
      <c r="BB177" s="104">
        <v>0.130654268290611</v>
      </c>
      <c r="BC177" s="104">
        <v>1.0674425592489401E-2</v>
      </c>
      <c r="BD177" s="104">
        <v>3.1382811241918898E-2</v>
      </c>
      <c r="BE177" s="104">
        <v>0.17271150512501901</v>
      </c>
      <c r="BF177" s="104">
        <v>1.9297989061762201E-2</v>
      </c>
      <c r="BG177" s="104">
        <v>6.5023878179126403E-4</v>
      </c>
      <c r="BH177" s="104">
        <v>0</v>
      </c>
      <c r="BI177" s="104">
        <v>1.99482278435535E-2</v>
      </c>
      <c r="BJ177" s="104">
        <v>0.32107687814791303</v>
      </c>
      <c r="BK177" s="104">
        <v>1.0818569615728401E-2</v>
      </c>
      <c r="BL177" s="104">
        <v>0</v>
      </c>
      <c r="BM177" s="104">
        <v>0.33189544776364199</v>
      </c>
      <c r="BN177" s="104">
        <v>188.181607362162</v>
      </c>
    </row>
    <row r="178" spans="1:66">
      <c r="A178" s="104" t="s">
        <v>799</v>
      </c>
      <c r="B178" s="104">
        <v>2020</v>
      </c>
      <c r="C178" s="104" t="s">
        <v>844</v>
      </c>
      <c r="D178" s="104" t="s">
        <v>801</v>
      </c>
      <c r="E178" s="104" t="s">
        <v>801</v>
      </c>
      <c r="F178" s="104" t="s">
        <v>802</v>
      </c>
      <c r="G178" s="104">
        <v>1577.2113012421501</v>
      </c>
      <c r="H178" s="104">
        <v>32008.965072808802</v>
      </c>
      <c r="I178" s="104">
        <v>18137.9299642847</v>
      </c>
      <c r="J178" s="104">
        <v>2.27752408876796E-3</v>
      </c>
      <c r="K178" s="104">
        <v>1.02588000329535E-3</v>
      </c>
      <c r="L178" s="104">
        <v>0</v>
      </c>
      <c r="M178" s="104">
        <v>3.3034040920633099E-3</v>
      </c>
      <c r="N178" s="104">
        <v>0</v>
      </c>
      <c r="O178" s="104">
        <v>0</v>
      </c>
      <c r="P178" s="104">
        <v>0</v>
      </c>
      <c r="Q178" s="104">
        <v>0</v>
      </c>
      <c r="R178" s="104">
        <v>3.3034040920633099E-3</v>
      </c>
      <c r="S178" s="104">
        <v>2.5927878069936599E-3</v>
      </c>
      <c r="T178" s="104">
        <v>1.1678862924438601E-3</v>
      </c>
      <c r="U178" s="104">
        <v>0</v>
      </c>
      <c r="V178" s="104">
        <v>3.7606740994375202E-3</v>
      </c>
      <c r="W178" s="104">
        <v>0</v>
      </c>
      <c r="X178" s="104">
        <v>0</v>
      </c>
      <c r="Y178" s="104">
        <v>0</v>
      </c>
      <c r="Z178" s="104">
        <v>0</v>
      </c>
      <c r="AA178" s="104">
        <v>3.7606740994375202E-3</v>
      </c>
      <c r="AB178" s="104">
        <v>9.1245448785510098E-3</v>
      </c>
      <c r="AC178" s="104">
        <v>1.18743832278162E-2</v>
      </c>
      <c r="AD178" s="104">
        <v>0</v>
      </c>
      <c r="AE178" s="104">
        <v>2.09989281063673E-2</v>
      </c>
      <c r="AF178" s="104">
        <v>0.15916574842014899</v>
      </c>
      <c r="AG178" s="104">
        <v>2.3898044817448699E-2</v>
      </c>
      <c r="AH178" s="104">
        <v>4.2166867322192901E-2</v>
      </c>
      <c r="AI178" s="104">
        <v>0.22523066055979099</v>
      </c>
      <c r="AJ178" s="104">
        <v>58.486897446051699</v>
      </c>
      <c r="AK178" s="104">
        <v>3.1125898915892498</v>
      </c>
      <c r="AL178" s="104">
        <v>0</v>
      </c>
      <c r="AM178" s="104">
        <v>61.599487337640902</v>
      </c>
      <c r="AN178" s="104">
        <v>1.0578509509272E-4</v>
      </c>
      <c r="AO178" s="104">
        <v>4.7649469104418597E-5</v>
      </c>
      <c r="AP178" s="104">
        <v>0</v>
      </c>
      <c r="AQ178" s="104">
        <v>1.5343456419713799E-4</v>
      </c>
      <c r="AR178" s="104">
        <v>6.6629043036862696E-4</v>
      </c>
      <c r="AS178" s="104">
        <v>1.6913812247397999E-5</v>
      </c>
      <c r="AT178" s="104">
        <v>0</v>
      </c>
      <c r="AU178" s="104">
        <v>6.8320424261602501E-4</v>
      </c>
      <c r="AV178" s="104">
        <v>1.2702183930266601E-3</v>
      </c>
      <c r="AW178" s="104">
        <v>2.17842454404073E-3</v>
      </c>
      <c r="AX178" s="104">
        <v>4.1318471796834297E-3</v>
      </c>
      <c r="AY178" s="104">
        <v>6.3746700128829398E-4</v>
      </c>
      <c r="AZ178" s="104">
        <v>1.6182128216575E-5</v>
      </c>
      <c r="BA178" s="104">
        <v>0</v>
      </c>
      <c r="BB178" s="104">
        <v>6.5364912950486903E-4</v>
      </c>
      <c r="BC178" s="104">
        <v>3.1755459825666697E-4</v>
      </c>
      <c r="BD178" s="104">
        <v>9.33610518874602E-4</v>
      </c>
      <c r="BE178" s="104">
        <v>1.90481424663613E-3</v>
      </c>
      <c r="BF178" s="104">
        <v>5.5255520660029605E-4</v>
      </c>
      <c r="BG178" s="104">
        <v>2.9406205931773102E-5</v>
      </c>
      <c r="BH178" s="104">
        <v>0</v>
      </c>
      <c r="BI178" s="104">
        <v>5.8196141253206903E-4</v>
      </c>
      <c r="BJ178" s="104">
        <v>9.1933258005172398E-3</v>
      </c>
      <c r="BK178" s="104">
        <v>4.8925578559148495E-4</v>
      </c>
      <c r="BL178" s="104">
        <v>0</v>
      </c>
      <c r="BM178" s="104">
        <v>9.6825815861087197E-3</v>
      </c>
      <c r="BN178" s="104">
        <v>5.4899329851212704</v>
      </c>
    </row>
    <row r="179" spans="1:66">
      <c r="A179" s="104" t="s">
        <v>799</v>
      </c>
      <c r="B179" s="104">
        <v>2020</v>
      </c>
      <c r="C179" s="104" t="s">
        <v>845</v>
      </c>
      <c r="D179" s="104" t="s">
        <v>801</v>
      </c>
      <c r="E179" s="104" t="s">
        <v>801</v>
      </c>
      <c r="F179" s="104" t="s">
        <v>804</v>
      </c>
      <c r="G179" s="104">
        <v>200.59893719051701</v>
      </c>
      <c r="H179" s="104">
        <v>17097.053028882801</v>
      </c>
      <c r="I179" s="104">
        <v>4013.5835353078701</v>
      </c>
      <c r="J179" s="104">
        <v>1.6799962980240501E-2</v>
      </c>
      <c r="K179" s="104">
        <v>0</v>
      </c>
      <c r="L179" s="104">
        <v>5.5476123413024897E-6</v>
      </c>
      <c r="M179" s="104">
        <v>1.6805510592581799E-2</v>
      </c>
      <c r="N179" s="104">
        <v>2.7142980435760998E-5</v>
      </c>
      <c r="O179" s="104">
        <v>1.18034887308254E-3</v>
      </c>
      <c r="P179" s="104">
        <v>6.4786806234977097E-3</v>
      </c>
      <c r="Q179" s="104">
        <v>1.5905469972929701E-5</v>
      </c>
      <c r="R179" s="104">
        <v>2.4507588539570802E-2</v>
      </c>
      <c r="S179" s="104">
        <v>2.3911313161939E-2</v>
      </c>
      <c r="T179" s="104">
        <v>0</v>
      </c>
      <c r="U179" s="104">
        <v>6.0739372235333203E-6</v>
      </c>
      <c r="V179" s="104">
        <v>2.39173870991626E-2</v>
      </c>
      <c r="W179" s="104">
        <v>2.7142980435760998E-5</v>
      </c>
      <c r="X179" s="104">
        <v>1.1803488730820499E-3</v>
      </c>
      <c r="Y179" s="104">
        <v>6.4786806234950504E-3</v>
      </c>
      <c r="Z179" s="104">
        <v>1.5905469972929701E-5</v>
      </c>
      <c r="AA179" s="104">
        <v>3.1619465046148397E-2</v>
      </c>
      <c r="AB179" s="104">
        <v>0.87971398216393704</v>
      </c>
      <c r="AC179" s="104">
        <v>0</v>
      </c>
      <c r="AD179" s="104">
        <v>1.9370737819013401E-2</v>
      </c>
      <c r="AE179" s="104">
        <v>0.89908471998295003</v>
      </c>
      <c r="AF179" s="104">
        <v>0.105149440425288</v>
      </c>
      <c r="AG179" s="104">
        <v>0</v>
      </c>
      <c r="AH179" s="104">
        <v>3.7677894621309998E-3</v>
      </c>
      <c r="AI179" s="104">
        <v>0.108917229887419</v>
      </c>
      <c r="AJ179" s="104">
        <v>41.063237229112701</v>
      </c>
      <c r="AK179" s="104">
        <v>0</v>
      </c>
      <c r="AL179" s="104">
        <v>0.23065124829914199</v>
      </c>
      <c r="AM179" s="104">
        <v>41.293888477411798</v>
      </c>
      <c r="AN179" s="104">
        <v>2.92896545069857E-3</v>
      </c>
      <c r="AO179" s="104">
        <v>0</v>
      </c>
      <c r="AP179" s="104">
        <v>1.05891810631234E-6</v>
      </c>
      <c r="AQ179" s="104">
        <v>2.9300243688048801E-3</v>
      </c>
      <c r="AR179" s="104">
        <v>3.5438629720382598E-5</v>
      </c>
      <c r="AS179" s="104">
        <v>0</v>
      </c>
      <c r="AT179" s="104">
        <v>7.5458641879036298E-6</v>
      </c>
      <c r="AU179" s="104">
        <v>4.2984493908286198E-5</v>
      </c>
      <c r="AV179" s="104">
        <v>3.7692549874423202E-4</v>
      </c>
      <c r="AW179" s="104">
        <v>1.16356901462344E-3</v>
      </c>
      <c r="AX179" s="104">
        <v>1.58347900727596E-3</v>
      </c>
      <c r="AY179" s="104">
        <v>3.2743547511651103E-5</v>
      </c>
      <c r="AZ179" s="104">
        <v>0</v>
      </c>
      <c r="BA179" s="104">
        <v>7.0253734541853301E-6</v>
      </c>
      <c r="BB179" s="104">
        <v>3.9768920965836399E-5</v>
      </c>
      <c r="BC179" s="104">
        <v>9.4231374686058004E-5</v>
      </c>
      <c r="BD179" s="104">
        <v>4.9867243483861902E-4</v>
      </c>
      <c r="BE179" s="104">
        <v>6.3267273049051305E-4</v>
      </c>
      <c r="BF179" s="104">
        <v>4.0635402053987502E-4</v>
      </c>
      <c r="BG179" s="104">
        <v>0</v>
      </c>
      <c r="BH179" s="104">
        <v>2.28248108072805E-6</v>
      </c>
      <c r="BI179" s="104">
        <v>4.08636501620603E-4</v>
      </c>
      <c r="BJ179" s="104">
        <v>3.3236088776629198E-3</v>
      </c>
      <c r="BK179" s="104">
        <v>0</v>
      </c>
      <c r="BL179" s="104">
        <v>8.5791363337782894E-5</v>
      </c>
      <c r="BM179" s="104">
        <v>3.4094002410006998E-3</v>
      </c>
      <c r="BN179" s="104">
        <v>4.3587021765762302</v>
      </c>
    </row>
    <row r="180" spans="1:66">
      <c r="A180" s="104" t="s">
        <v>799</v>
      </c>
      <c r="B180" s="104">
        <v>2020</v>
      </c>
      <c r="C180" s="104" t="s">
        <v>846</v>
      </c>
      <c r="D180" s="104" t="s">
        <v>801</v>
      </c>
      <c r="E180" s="104" t="s">
        <v>801</v>
      </c>
      <c r="F180" s="104" t="s">
        <v>804</v>
      </c>
      <c r="G180" s="104">
        <v>2483.1082910467599</v>
      </c>
      <c r="H180" s="104">
        <v>227118.07776682699</v>
      </c>
      <c r="I180" s="104">
        <v>9932.4331641870504</v>
      </c>
      <c r="J180" s="104">
        <v>4.3780393207857099E-3</v>
      </c>
      <c r="K180" s="104">
        <v>0</v>
      </c>
      <c r="L180" s="104">
        <v>4.2751342384381797E-3</v>
      </c>
      <c r="M180" s="104">
        <v>8.6531735592238999E-3</v>
      </c>
      <c r="N180" s="104">
        <v>4.8434565837078599E-5</v>
      </c>
      <c r="O180" s="104">
        <v>5.7536035937532401E-4</v>
      </c>
      <c r="P180" s="104">
        <v>3.3817259602468E-3</v>
      </c>
      <c r="Q180" s="104">
        <v>3.2781451275999401E-5</v>
      </c>
      <c r="R180" s="104">
        <v>1.2691475895959099E-2</v>
      </c>
      <c r="S180" s="104">
        <v>6.3884246998061204E-3</v>
      </c>
      <c r="T180" s="104">
        <v>0</v>
      </c>
      <c r="U180" s="104">
        <v>4.6807338705203896E-3</v>
      </c>
      <c r="V180" s="104">
        <v>1.10691585703265E-2</v>
      </c>
      <c r="W180" s="104">
        <v>4.8434565837078599E-5</v>
      </c>
      <c r="X180" s="104">
        <v>5.75360359375087E-4</v>
      </c>
      <c r="Y180" s="104">
        <v>3.38172596024541E-3</v>
      </c>
      <c r="Z180" s="104">
        <v>3.2781451275999401E-5</v>
      </c>
      <c r="AA180" s="104">
        <v>1.51074609070601E-2</v>
      </c>
      <c r="AB180" s="104">
        <v>7.2638328199357394E-2</v>
      </c>
      <c r="AC180" s="104">
        <v>0</v>
      </c>
      <c r="AD180" s="104">
        <v>7.0531938091314403E-2</v>
      </c>
      <c r="AE180" s="104">
        <v>0.14317026629067101</v>
      </c>
      <c r="AF180" s="104">
        <v>5.6045227625898003E-2</v>
      </c>
      <c r="AG180" s="104">
        <v>0</v>
      </c>
      <c r="AH180" s="104">
        <v>8.0781180165380492E-3</v>
      </c>
      <c r="AI180" s="104">
        <v>6.4123345642436103E-2</v>
      </c>
      <c r="AJ180" s="104">
        <v>456.65326447505799</v>
      </c>
      <c r="AK180" s="104">
        <v>0</v>
      </c>
      <c r="AL180" s="104">
        <v>0.83766702950051097</v>
      </c>
      <c r="AM180" s="104">
        <v>457.490931504559</v>
      </c>
      <c r="AN180" s="104">
        <v>1.3576443817560999E-3</v>
      </c>
      <c r="AO180" s="104">
        <v>0</v>
      </c>
      <c r="AP180" s="104">
        <v>1.0058864055489899E-3</v>
      </c>
      <c r="AQ180" s="104">
        <v>2.36353078730509E-3</v>
      </c>
      <c r="AR180" s="104">
        <v>2.9641369633024198E-4</v>
      </c>
      <c r="AS180" s="104">
        <v>0</v>
      </c>
      <c r="AT180" s="104">
        <v>4.5287197107969497E-6</v>
      </c>
      <c r="AU180" s="104">
        <v>3.0094241604103897E-4</v>
      </c>
      <c r="AV180" s="104">
        <v>2.6359499309125999E-3</v>
      </c>
      <c r="AW180" s="104">
        <v>2.8841359443571499E-2</v>
      </c>
      <c r="AX180" s="104">
        <v>3.1778251790525097E-2</v>
      </c>
      <c r="AY180" s="104">
        <v>2.7254145233049099E-4</v>
      </c>
      <c r="AZ180" s="104">
        <v>0</v>
      </c>
      <c r="BA180" s="104">
        <v>4.1639906065716899E-6</v>
      </c>
      <c r="BB180" s="104">
        <v>2.76705442937062E-4</v>
      </c>
      <c r="BC180" s="104">
        <v>6.5898748272815095E-4</v>
      </c>
      <c r="BD180" s="104">
        <v>1.23605826186735E-2</v>
      </c>
      <c r="BE180" s="104">
        <v>1.3296275544338701E-2</v>
      </c>
      <c r="BF180" s="104">
        <v>4.5189542406690701E-3</v>
      </c>
      <c r="BG180" s="104">
        <v>0</v>
      </c>
      <c r="BH180" s="104">
        <v>8.2893943166736003E-6</v>
      </c>
      <c r="BI180" s="104">
        <v>4.5272436349857396E-3</v>
      </c>
      <c r="BJ180" s="104">
        <v>4.9853803795060596E-3</v>
      </c>
      <c r="BK180" s="104">
        <v>0</v>
      </c>
      <c r="BL180" s="104">
        <v>7.3645498774024798E-4</v>
      </c>
      <c r="BM180" s="104">
        <v>5.7218353672463E-3</v>
      </c>
      <c r="BN180" s="104">
        <v>48.289632980521603</v>
      </c>
    </row>
    <row r="181" spans="1:66">
      <c r="A181" s="104" t="s">
        <v>799</v>
      </c>
      <c r="B181" s="104">
        <v>2020</v>
      </c>
      <c r="C181" s="104" t="s">
        <v>846</v>
      </c>
      <c r="D181" s="104" t="s">
        <v>801</v>
      </c>
      <c r="E181" s="104" t="s">
        <v>801</v>
      </c>
      <c r="F181" s="104" t="s">
        <v>802</v>
      </c>
      <c r="G181" s="104">
        <v>3236.6450075153698</v>
      </c>
      <c r="H181" s="104">
        <v>326691.36085110198</v>
      </c>
      <c r="I181" s="104">
        <v>12946.580030061399</v>
      </c>
      <c r="J181" s="104">
        <v>1.24940555847218E-3</v>
      </c>
      <c r="K181" s="104">
        <v>0</v>
      </c>
      <c r="L181" s="104">
        <v>0</v>
      </c>
      <c r="M181" s="104">
        <v>1.24940555847218E-3</v>
      </c>
      <c r="N181" s="104">
        <v>0</v>
      </c>
      <c r="O181" s="104">
        <v>0</v>
      </c>
      <c r="P181" s="104">
        <v>0</v>
      </c>
      <c r="Q181" s="104">
        <v>0</v>
      </c>
      <c r="R181" s="104">
        <v>1.24940555847218E-3</v>
      </c>
      <c r="S181" s="104">
        <v>4.5859800874541903E-2</v>
      </c>
      <c r="T181" s="104">
        <v>0</v>
      </c>
      <c r="U181" s="104">
        <v>0</v>
      </c>
      <c r="V181" s="104">
        <v>4.5859800874541903E-2</v>
      </c>
      <c r="W181" s="104">
        <v>0</v>
      </c>
      <c r="X181" s="104">
        <v>0</v>
      </c>
      <c r="Y181" s="104">
        <v>0</v>
      </c>
      <c r="Z181" s="104">
        <v>0</v>
      </c>
      <c r="AA181" s="104">
        <v>4.5859800874541903E-2</v>
      </c>
      <c r="AB181" s="104">
        <v>8.3373373537124595E-2</v>
      </c>
      <c r="AC181" s="104">
        <v>0</v>
      </c>
      <c r="AD181" s="104">
        <v>0</v>
      </c>
      <c r="AE181" s="104">
        <v>8.3373373537124595E-2</v>
      </c>
      <c r="AF181" s="104">
        <v>0.72960422649058299</v>
      </c>
      <c r="AG181" s="104">
        <v>0</v>
      </c>
      <c r="AH181" s="104">
        <v>0</v>
      </c>
      <c r="AI181" s="104">
        <v>0.72960422649058299</v>
      </c>
      <c r="AJ181" s="104">
        <v>575.17544411116796</v>
      </c>
      <c r="AK181" s="104">
        <v>0</v>
      </c>
      <c r="AL181" s="104">
        <v>0</v>
      </c>
      <c r="AM181" s="104">
        <v>575.17544411116796</v>
      </c>
      <c r="AN181" s="104">
        <v>4.4268231066401501E-2</v>
      </c>
      <c r="AO181" s="104">
        <v>0</v>
      </c>
      <c r="AP181" s="104">
        <v>0</v>
      </c>
      <c r="AQ181" s="104">
        <v>4.4268231066401501E-2</v>
      </c>
      <c r="AR181" s="104">
        <v>2.4446836990229602E-3</v>
      </c>
      <c r="AS181" s="104">
        <v>0</v>
      </c>
      <c r="AT181" s="104">
        <v>0</v>
      </c>
      <c r="AU181" s="104">
        <v>2.4446836990229602E-3</v>
      </c>
      <c r="AV181" s="104">
        <v>1.11172286569099E-2</v>
      </c>
      <c r="AW181" s="104">
        <v>2.73798997415137E-2</v>
      </c>
      <c r="AX181" s="104">
        <v>4.09418120974466E-2</v>
      </c>
      <c r="AY181" s="104">
        <v>2.3389277643569798E-3</v>
      </c>
      <c r="AZ181" s="104">
        <v>0</v>
      </c>
      <c r="BA181" s="104">
        <v>0</v>
      </c>
      <c r="BB181" s="104">
        <v>2.3389277643569798E-3</v>
      </c>
      <c r="BC181" s="104">
        <v>2.7793071642274801E-3</v>
      </c>
      <c r="BD181" s="104">
        <v>1.1734242746363E-2</v>
      </c>
      <c r="BE181" s="104">
        <v>1.6852477674947498E-2</v>
      </c>
      <c r="BF181" s="104">
        <v>5.4374764075061496E-3</v>
      </c>
      <c r="BG181" s="104">
        <v>0</v>
      </c>
      <c r="BH181" s="104">
        <v>0</v>
      </c>
      <c r="BI181" s="104">
        <v>5.4374764075061496E-3</v>
      </c>
      <c r="BJ181" s="104">
        <v>9.0409570024613001E-2</v>
      </c>
      <c r="BK181" s="104">
        <v>0</v>
      </c>
      <c r="BL181" s="104">
        <v>0</v>
      </c>
      <c r="BM181" s="104">
        <v>9.0409570024613001E-2</v>
      </c>
      <c r="BN181" s="104">
        <v>51.261378614236499</v>
      </c>
    </row>
    <row r="182" spans="1:66">
      <c r="A182" s="104" t="s">
        <v>799</v>
      </c>
      <c r="B182" s="104">
        <v>2020</v>
      </c>
      <c r="C182" s="104" t="s">
        <v>846</v>
      </c>
      <c r="D182" s="104" t="s">
        <v>801</v>
      </c>
      <c r="E182" s="104" t="s">
        <v>801</v>
      </c>
      <c r="F182" s="104" t="s">
        <v>805</v>
      </c>
      <c r="G182" s="104">
        <v>35.051188885297996</v>
      </c>
      <c r="H182" s="104">
        <v>2737.9449145314302</v>
      </c>
      <c r="I182" s="104">
        <v>140.20475554119199</v>
      </c>
      <c r="J182" s="104">
        <v>0</v>
      </c>
      <c r="K182" s="104">
        <v>0</v>
      </c>
      <c r="L182" s="104">
        <v>0</v>
      </c>
      <c r="M182" s="104">
        <v>0</v>
      </c>
      <c r="N182" s="104">
        <v>0</v>
      </c>
      <c r="O182" s="104">
        <v>0</v>
      </c>
      <c r="P182" s="104">
        <v>0</v>
      </c>
      <c r="Q182" s="104">
        <v>0</v>
      </c>
      <c r="R182" s="104">
        <v>0</v>
      </c>
      <c r="S182" s="104">
        <v>0</v>
      </c>
      <c r="T182" s="104">
        <v>0</v>
      </c>
      <c r="U182" s="104">
        <v>0</v>
      </c>
      <c r="V182" s="104">
        <v>0</v>
      </c>
      <c r="W182" s="104">
        <v>0</v>
      </c>
      <c r="X182" s="104">
        <v>0</v>
      </c>
      <c r="Y182" s="104">
        <v>0</v>
      </c>
      <c r="Z182" s="104">
        <v>0</v>
      </c>
      <c r="AA182" s="104">
        <v>0</v>
      </c>
      <c r="AB182" s="104">
        <v>0</v>
      </c>
      <c r="AC182" s="104">
        <v>0</v>
      </c>
      <c r="AD182" s="104">
        <v>0</v>
      </c>
      <c r="AE182" s="104">
        <v>0</v>
      </c>
      <c r="AF182" s="104">
        <v>0</v>
      </c>
      <c r="AG182" s="104">
        <v>0</v>
      </c>
      <c r="AH182" s="104">
        <v>0</v>
      </c>
      <c r="AI182" s="104">
        <v>0</v>
      </c>
      <c r="AJ182" s="104">
        <v>0</v>
      </c>
      <c r="AK182" s="104">
        <v>0</v>
      </c>
      <c r="AL182" s="104">
        <v>0</v>
      </c>
      <c r="AM182" s="104">
        <v>0</v>
      </c>
      <c r="AN182" s="104">
        <v>0</v>
      </c>
      <c r="AO182" s="104">
        <v>0</v>
      </c>
      <c r="AP182" s="104">
        <v>0</v>
      </c>
      <c r="AQ182" s="104">
        <v>0</v>
      </c>
      <c r="AR182" s="104">
        <v>0</v>
      </c>
      <c r="AS182" s="104">
        <v>0</v>
      </c>
      <c r="AT182" s="104">
        <v>0</v>
      </c>
      <c r="AU182" s="104">
        <v>0</v>
      </c>
      <c r="AV182" s="104">
        <v>7.6167535869258097E-5</v>
      </c>
      <c r="AW182" s="104">
        <v>2.7918260937923701E-4</v>
      </c>
      <c r="AX182" s="104">
        <v>3.5535014524849503E-4</v>
      </c>
      <c r="AY182" s="104">
        <v>0</v>
      </c>
      <c r="AZ182" s="104">
        <v>0</v>
      </c>
      <c r="BA182" s="104">
        <v>0</v>
      </c>
      <c r="BB182" s="104">
        <v>0</v>
      </c>
      <c r="BC182" s="104">
        <v>1.9041883967314501E-5</v>
      </c>
      <c r="BD182" s="104">
        <v>1.19649689733958E-4</v>
      </c>
      <c r="BE182" s="104">
        <v>1.3869157370127299E-4</v>
      </c>
      <c r="BF182" s="104">
        <v>0</v>
      </c>
      <c r="BG182" s="104">
        <v>0</v>
      </c>
      <c r="BH182" s="104">
        <v>0</v>
      </c>
      <c r="BI182" s="104">
        <v>0</v>
      </c>
      <c r="BJ182" s="104">
        <v>0</v>
      </c>
      <c r="BK182" s="104">
        <v>0</v>
      </c>
      <c r="BL182" s="104">
        <v>0</v>
      </c>
      <c r="BM182" s="104">
        <v>0</v>
      </c>
      <c r="BN182" s="104">
        <v>0</v>
      </c>
    </row>
    <row r="183" spans="1:66">
      <c r="A183" s="104" t="s">
        <v>799</v>
      </c>
      <c r="B183" s="104">
        <v>2020</v>
      </c>
      <c r="C183" s="104" t="s">
        <v>846</v>
      </c>
      <c r="D183" s="104" t="s">
        <v>801</v>
      </c>
      <c r="E183" s="104" t="s">
        <v>801</v>
      </c>
      <c r="F183" s="104" t="s">
        <v>841</v>
      </c>
      <c r="G183" s="104">
        <v>8317.8191292243901</v>
      </c>
      <c r="H183" s="104">
        <v>904592.85708274599</v>
      </c>
      <c r="I183" s="104">
        <v>33271.276516897502</v>
      </c>
      <c r="J183" s="104">
        <v>0.15272026953948201</v>
      </c>
      <c r="K183" s="104">
        <v>0</v>
      </c>
      <c r="L183" s="104">
        <v>0</v>
      </c>
      <c r="M183" s="104">
        <v>0.15272026953948201</v>
      </c>
      <c r="N183" s="104">
        <v>0</v>
      </c>
      <c r="O183" s="104">
        <v>0</v>
      </c>
      <c r="P183" s="104">
        <v>0</v>
      </c>
      <c r="Q183" s="104">
        <v>0</v>
      </c>
      <c r="R183" s="104">
        <v>0.15272026953948201</v>
      </c>
      <c r="S183" s="104">
        <v>6.8872004382053698</v>
      </c>
      <c r="T183" s="104">
        <v>0</v>
      </c>
      <c r="U183" s="104">
        <v>0</v>
      </c>
      <c r="V183" s="104">
        <v>6.8872004382053698</v>
      </c>
      <c r="W183" s="104">
        <v>0</v>
      </c>
      <c r="X183" s="104">
        <v>0</v>
      </c>
      <c r="Y183" s="104">
        <v>0</v>
      </c>
      <c r="Z183" s="104">
        <v>0</v>
      </c>
      <c r="AA183" s="104">
        <v>6.8872004382053698</v>
      </c>
      <c r="AB183" s="104">
        <v>44.236505662676201</v>
      </c>
      <c r="AC183" s="104">
        <v>0</v>
      </c>
      <c r="AD183" s="104">
        <v>0</v>
      </c>
      <c r="AE183" s="104">
        <v>44.236505662676201</v>
      </c>
      <c r="AF183" s="104">
        <v>1.4563832374263399</v>
      </c>
      <c r="AG183" s="104">
        <v>0</v>
      </c>
      <c r="AH183" s="104">
        <v>0</v>
      </c>
      <c r="AI183" s="104">
        <v>1.4563832374263399</v>
      </c>
      <c r="AJ183" s="104">
        <v>1947.95188512405</v>
      </c>
      <c r="AK183" s="104">
        <v>0</v>
      </c>
      <c r="AL183" s="104">
        <v>0</v>
      </c>
      <c r="AM183" s="104">
        <v>1947.95188512405</v>
      </c>
      <c r="AN183" s="104">
        <v>6.6845203760002301</v>
      </c>
      <c r="AO183" s="104">
        <v>0</v>
      </c>
      <c r="AP183" s="104">
        <v>0</v>
      </c>
      <c r="AQ183" s="104">
        <v>6.6845203760002301</v>
      </c>
      <c r="AR183" s="104">
        <v>4.0483938525690596E-3</v>
      </c>
      <c r="AS183" s="104">
        <v>0</v>
      </c>
      <c r="AT183" s="104">
        <v>0</v>
      </c>
      <c r="AU183" s="104">
        <v>4.0483938525690596E-3</v>
      </c>
      <c r="AV183" s="104">
        <v>3.2644685639870101E-2</v>
      </c>
      <c r="AW183" s="104">
        <v>7.0292566714639598E-2</v>
      </c>
      <c r="AX183" s="104">
        <v>0.106985646207078</v>
      </c>
      <c r="AY183" s="104">
        <v>3.87326212655249E-3</v>
      </c>
      <c r="AZ183" s="104">
        <v>0</v>
      </c>
      <c r="BA183" s="104">
        <v>0</v>
      </c>
      <c r="BB183" s="104">
        <v>3.87326212655249E-3</v>
      </c>
      <c r="BC183" s="104">
        <v>8.1611714099675391E-3</v>
      </c>
      <c r="BD183" s="104">
        <v>3.0125385734845501E-2</v>
      </c>
      <c r="BE183" s="104">
        <v>4.2159819271365598E-2</v>
      </c>
      <c r="BF183" s="104">
        <v>0</v>
      </c>
      <c r="BG183" s="104">
        <v>0</v>
      </c>
      <c r="BH183" s="104">
        <v>0</v>
      </c>
      <c r="BI183" s="104">
        <v>0</v>
      </c>
      <c r="BJ183" s="104">
        <v>0.39710273479341301</v>
      </c>
      <c r="BK183" s="104">
        <v>0</v>
      </c>
      <c r="BL183" s="104">
        <v>0</v>
      </c>
      <c r="BM183" s="104">
        <v>0.39710273479341301</v>
      </c>
      <c r="BN183" s="104">
        <v>225.15352778972601</v>
      </c>
    </row>
    <row r="184" spans="1:66">
      <c r="A184" s="104" t="s">
        <v>799</v>
      </c>
      <c r="B184" s="104">
        <v>2021</v>
      </c>
      <c r="C184" s="104" t="s">
        <v>800</v>
      </c>
      <c r="D184" s="104" t="s">
        <v>801</v>
      </c>
      <c r="E184" s="104" t="s">
        <v>801</v>
      </c>
      <c r="F184" s="104" t="s">
        <v>802</v>
      </c>
      <c r="G184" s="104">
        <v>8924.9370362457194</v>
      </c>
      <c r="H184" s="104">
        <v>521197.95547827298</v>
      </c>
      <c r="I184" s="104">
        <v>74969.471104463999</v>
      </c>
      <c r="J184" s="104">
        <v>0.100805941259551</v>
      </c>
      <c r="K184" s="104">
        <v>9.1059394810912497E-4</v>
      </c>
      <c r="L184" s="104">
        <v>0</v>
      </c>
      <c r="M184" s="104">
        <v>0.10171653520766</v>
      </c>
      <c r="N184" s="104">
        <v>0</v>
      </c>
      <c r="O184" s="104">
        <v>0</v>
      </c>
      <c r="P184" s="104">
        <v>0</v>
      </c>
      <c r="Q184" s="104">
        <v>0</v>
      </c>
      <c r="R184" s="104">
        <v>0.10171653520766</v>
      </c>
      <c r="S184" s="104">
        <v>0.11475989064584199</v>
      </c>
      <c r="T184" s="104">
        <v>1.0366418943374301E-3</v>
      </c>
      <c r="U184" s="104">
        <v>0</v>
      </c>
      <c r="V184" s="104">
        <v>0.11579653254018001</v>
      </c>
      <c r="W184" s="104">
        <v>0</v>
      </c>
      <c r="X184" s="104">
        <v>0</v>
      </c>
      <c r="Y184" s="104">
        <v>0</v>
      </c>
      <c r="Z184" s="104">
        <v>0</v>
      </c>
      <c r="AA184" s="104">
        <v>0.11579653254018001</v>
      </c>
      <c r="AB184" s="104">
        <v>0.30531097710232102</v>
      </c>
      <c r="AC184" s="104">
        <v>2.0600362743286998E-2</v>
      </c>
      <c r="AD184" s="104">
        <v>0</v>
      </c>
      <c r="AE184" s="104">
        <v>0.32591133984560799</v>
      </c>
      <c r="AF184" s="104">
        <v>1.79176587152466</v>
      </c>
      <c r="AG184" s="104">
        <v>5.0297888633004301E-2</v>
      </c>
      <c r="AH184" s="104">
        <v>0.13226709752450699</v>
      </c>
      <c r="AI184" s="104">
        <v>1.9743308576821701</v>
      </c>
      <c r="AJ184" s="104">
        <v>617.74558496433497</v>
      </c>
      <c r="AK184" s="104">
        <v>6.4376982265552698</v>
      </c>
      <c r="AL184" s="104">
        <v>0</v>
      </c>
      <c r="AM184" s="104">
        <v>624.18328319089005</v>
      </c>
      <c r="AN184" s="104">
        <v>4.68217488220789E-3</v>
      </c>
      <c r="AO184" s="104">
        <v>4.22947304340862E-5</v>
      </c>
      <c r="AP184" s="104">
        <v>0</v>
      </c>
      <c r="AQ184" s="104">
        <v>4.7244696126419704E-3</v>
      </c>
      <c r="AR184" s="104">
        <v>4.0466018841316301E-2</v>
      </c>
      <c r="AS184" s="104">
        <v>1.9004448340534299E-4</v>
      </c>
      <c r="AT184" s="104">
        <v>0</v>
      </c>
      <c r="AU184" s="104">
        <v>4.06560633247217E-2</v>
      </c>
      <c r="AV184" s="104">
        <v>6.8942688186523901E-3</v>
      </c>
      <c r="AW184" s="104">
        <v>7.4883249818595995E-2</v>
      </c>
      <c r="AX184" s="104">
        <v>0.12243358196197</v>
      </c>
      <c r="AY184" s="104">
        <v>3.8715476778764399E-2</v>
      </c>
      <c r="AZ184" s="104">
        <v>1.8182324317754701E-4</v>
      </c>
      <c r="BA184" s="104">
        <v>0</v>
      </c>
      <c r="BB184" s="104">
        <v>3.8897300021942E-2</v>
      </c>
      <c r="BC184" s="104">
        <v>1.7235672046630899E-3</v>
      </c>
      <c r="BD184" s="104">
        <v>3.2092821350826799E-2</v>
      </c>
      <c r="BE184" s="104">
        <v>7.2713688577431906E-2</v>
      </c>
      <c r="BF184" s="104">
        <v>5.8361539803208004E-3</v>
      </c>
      <c r="BG184" s="104">
        <v>6.0820180740237701E-5</v>
      </c>
      <c r="BH184" s="104">
        <v>0</v>
      </c>
      <c r="BI184" s="104">
        <v>5.8969741610610396E-3</v>
      </c>
      <c r="BJ184" s="104">
        <v>9.7101003342614803E-2</v>
      </c>
      <c r="BK184" s="104">
        <v>1.0119165109882199E-3</v>
      </c>
      <c r="BL184" s="104">
        <v>0</v>
      </c>
      <c r="BM184" s="104">
        <v>9.8112919853603001E-2</v>
      </c>
      <c r="BN184" s="104">
        <v>55.629105748369298</v>
      </c>
    </row>
    <row r="185" spans="1:66">
      <c r="A185" s="104" t="s">
        <v>799</v>
      </c>
      <c r="B185" s="104">
        <v>2021</v>
      </c>
      <c r="C185" s="104" t="s">
        <v>803</v>
      </c>
      <c r="D185" s="104" t="s">
        <v>801</v>
      </c>
      <c r="E185" s="104" t="s">
        <v>801</v>
      </c>
      <c r="F185" s="104" t="s">
        <v>804</v>
      </c>
      <c r="G185" s="104">
        <v>15248076.627627799</v>
      </c>
      <c r="H185" s="104">
        <v>587444749.54896104</v>
      </c>
      <c r="I185" s="104">
        <v>71747206.231723994</v>
      </c>
      <c r="J185" s="104">
        <v>7.8930606471736402</v>
      </c>
      <c r="K185" s="104">
        <v>0</v>
      </c>
      <c r="L185" s="104">
        <v>21.0293911964446</v>
      </c>
      <c r="M185" s="104">
        <v>28.922451843618202</v>
      </c>
      <c r="N185" s="104">
        <v>4.6609109148994499</v>
      </c>
      <c r="O185" s="104">
        <v>9.0886064221116598</v>
      </c>
      <c r="P185" s="104">
        <v>18.6367904201642</v>
      </c>
      <c r="Q185" s="104">
        <v>4.0569179497445802</v>
      </c>
      <c r="R185" s="104">
        <v>65.365677550538194</v>
      </c>
      <c r="S185" s="104">
        <v>11.510540758816701</v>
      </c>
      <c r="T185" s="104">
        <v>0</v>
      </c>
      <c r="U185" s="104">
        <v>23.024357012285201</v>
      </c>
      <c r="V185" s="104">
        <v>34.534897771101903</v>
      </c>
      <c r="W185" s="104">
        <v>4.6609109148994499</v>
      </c>
      <c r="X185" s="104">
        <v>9.0886064221079295</v>
      </c>
      <c r="Y185" s="104">
        <v>18.636790420156501</v>
      </c>
      <c r="Z185" s="104">
        <v>4.0569179497445802</v>
      </c>
      <c r="AA185" s="104">
        <v>70.978123478010502</v>
      </c>
      <c r="AB185" s="104">
        <v>475.12184113268199</v>
      </c>
      <c r="AC185" s="104">
        <v>0</v>
      </c>
      <c r="AD185" s="104">
        <v>183.72605543396401</v>
      </c>
      <c r="AE185" s="104">
        <v>658.84789656664702</v>
      </c>
      <c r="AF185" s="104">
        <v>29.763865984635899</v>
      </c>
      <c r="AG185" s="104">
        <v>0</v>
      </c>
      <c r="AH185" s="104">
        <v>16.470575827843302</v>
      </c>
      <c r="AI185" s="104">
        <v>46.234441812479197</v>
      </c>
      <c r="AJ185" s="104">
        <v>178960.85967262599</v>
      </c>
      <c r="AK185" s="104">
        <v>0</v>
      </c>
      <c r="AL185" s="104">
        <v>4491.9487450807701</v>
      </c>
      <c r="AM185" s="104">
        <v>183452.80841770599</v>
      </c>
      <c r="AN185" s="104">
        <v>1.9983240391388</v>
      </c>
      <c r="AO185" s="104">
        <v>0</v>
      </c>
      <c r="AP185" s="104">
        <v>4.5818013191971403</v>
      </c>
      <c r="AQ185" s="104">
        <v>6.58012535833595</v>
      </c>
      <c r="AR185" s="104">
        <v>1.0605103803798199</v>
      </c>
      <c r="AS185" s="104">
        <v>0</v>
      </c>
      <c r="AT185" s="104">
        <v>0.159413579543422</v>
      </c>
      <c r="AU185" s="104">
        <v>1.2199239599232501</v>
      </c>
      <c r="AV185" s="104">
        <v>5.1803759357677102</v>
      </c>
      <c r="AW185" s="104">
        <v>23.7973519549329</v>
      </c>
      <c r="AX185" s="104">
        <v>30.197651850623899</v>
      </c>
      <c r="AY185" s="104">
        <v>0.975120487941745</v>
      </c>
      <c r="AZ185" s="104">
        <v>0</v>
      </c>
      <c r="BA185" s="104">
        <v>0.14658458824396101</v>
      </c>
      <c r="BB185" s="104">
        <v>1.1217050761856999</v>
      </c>
      <c r="BC185" s="104">
        <v>1.29509398394192</v>
      </c>
      <c r="BD185" s="104">
        <v>10.1988651235426</v>
      </c>
      <c r="BE185" s="104">
        <v>12.615664183670299</v>
      </c>
      <c r="BF185" s="104">
        <v>1.77096278214729</v>
      </c>
      <c r="BG185" s="104">
        <v>0</v>
      </c>
      <c r="BH185" s="104">
        <v>4.4451474257575403E-2</v>
      </c>
      <c r="BI185" s="104">
        <v>1.8154142564048701</v>
      </c>
      <c r="BJ185" s="104">
        <v>3.2300252129108098</v>
      </c>
      <c r="BK185" s="104">
        <v>0</v>
      </c>
      <c r="BL185" s="104">
        <v>2.16692101708579</v>
      </c>
      <c r="BM185" s="104">
        <v>5.39694622999661</v>
      </c>
      <c r="BN185" s="104">
        <v>19364.031454356202</v>
      </c>
    </row>
    <row r="186" spans="1:66">
      <c r="A186" s="104" t="s">
        <v>799</v>
      </c>
      <c r="B186" s="104">
        <v>2021</v>
      </c>
      <c r="C186" s="104" t="s">
        <v>803</v>
      </c>
      <c r="D186" s="104" t="s">
        <v>801</v>
      </c>
      <c r="E186" s="104" t="s">
        <v>801</v>
      </c>
      <c r="F186" s="104" t="s">
        <v>802</v>
      </c>
      <c r="G186" s="104">
        <v>149938.61463514701</v>
      </c>
      <c r="H186" s="104">
        <v>5892042.7750027198</v>
      </c>
      <c r="I186" s="104">
        <v>705029.11744786706</v>
      </c>
      <c r="J186" s="104">
        <v>0.12857842851260201</v>
      </c>
      <c r="K186" s="104">
        <v>0</v>
      </c>
      <c r="L186" s="104">
        <v>0</v>
      </c>
      <c r="M186" s="104">
        <v>0.12857842851260201</v>
      </c>
      <c r="N186" s="104">
        <v>0</v>
      </c>
      <c r="O186" s="104">
        <v>0</v>
      </c>
      <c r="P186" s="104">
        <v>0</v>
      </c>
      <c r="Q186" s="104">
        <v>0</v>
      </c>
      <c r="R186" s="104">
        <v>0.12857842851260201</v>
      </c>
      <c r="S186" s="104">
        <v>0.14637799238684299</v>
      </c>
      <c r="T186" s="104">
        <v>0</v>
      </c>
      <c r="U186" s="104">
        <v>0</v>
      </c>
      <c r="V186" s="104">
        <v>0.14637799238684299</v>
      </c>
      <c r="W186" s="104">
        <v>0</v>
      </c>
      <c r="X186" s="104">
        <v>0</v>
      </c>
      <c r="Y186" s="104">
        <v>0</v>
      </c>
      <c r="Z186" s="104">
        <v>0</v>
      </c>
      <c r="AA186" s="104">
        <v>0.14637799238684299</v>
      </c>
      <c r="AB186" s="104">
        <v>1.71749871115134</v>
      </c>
      <c r="AC186" s="104">
        <v>0</v>
      </c>
      <c r="AD186" s="104">
        <v>0</v>
      </c>
      <c r="AE186" s="104">
        <v>1.71749871115134</v>
      </c>
      <c r="AF186" s="104">
        <v>0.676448639322908</v>
      </c>
      <c r="AG186" s="104">
        <v>0</v>
      </c>
      <c r="AH186" s="104">
        <v>0</v>
      </c>
      <c r="AI186" s="104">
        <v>0.676448639322908</v>
      </c>
      <c r="AJ186" s="104">
        <v>1395.42227028312</v>
      </c>
      <c r="AK186" s="104">
        <v>0</v>
      </c>
      <c r="AL186" s="104">
        <v>0</v>
      </c>
      <c r="AM186" s="104">
        <v>1395.42227028312</v>
      </c>
      <c r="AN186" s="104">
        <v>5.9722222357611798E-3</v>
      </c>
      <c r="AO186" s="104">
        <v>0</v>
      </c>
      <c r="AP186" s="104">
        <v>0</v>
      </c>
      <c r="AQ186" s="104">
        <v>5.9722222357611798E-3</v>
      </c>
      <c r="AR186" s="104">
        <v>6.4848860015152401E-2</v>
      </c>
      <c r="AS186" s="104">
        <v>0</v>
      </c>
      <c r="AT186" s="104">
        <v>0</v>
      </c>
      <c r="AU186" s="104">
        <v>6.4848860015152401E-2</v>
      </c>
      <c r="AV186" s="104">
        <v>5.19589231626865E-2</v>
      </c>
      <c r="AW186" s="104">
        <v>0.238686303278591</v>
      </c>
      <c r="AX186" s="104">
        <v>0.35549408645642999</v>
      </c>
      <c r="AY186" s="104">
        <v>6.20435270366297E-2</v>
      </c>
      <c r="AZ186" s="104">
        <v>0</v>
      </c>
      <c r="BA186" s="104">
        <v>0</v>
      </c>
      <c r="BB186" s="104">
        <v>6.20435270366297E-2</v>
      </c>
      <c r="BC186" s="104">
        <v>1.2989730790671601E-2</v>
      </c>
      <c r="BD186" s="104">
        <v>0.102294129976539</v>
      </c>
      <c r="BE186" s="104">
        <v>0.17732738780384</v>
      </c>
      <c r="BF186" s="104">
        <v>1.31917587074643E-2</v>
      </c>
      <c r="BG186" s="104">
        <v>0</v>
      </c>
      <c r="BH186" s="104">
        <v>0</v>
      </c>
      <c r="BI186" s="104">
        <v>1.31917587074643E-2</v>
      </c>
      <c r="BJ186" s="104">
        <v>0.21934094848924501</v>
      </c>
      <c r="BK186" s="104">
        <v>0</v>
      </c>
      <c r="BL186" s="104">
        <v>0</v>
      </c>
      <c r="BM186" s="104">
        <v>0.21934094848924501</v>
      </c>
      <c r="BN186" s="104">
        <v>124.36426147200901</v>
      </c>
    </row>
    <row r="187" spans="1:66">
      <c r="A187" s="104" t="s">
        <v>799</v>
      </c>
      <c r="B187" s="104">
        <v>2021</v>
      </c>
      <c r="C187" s="104" t="s">
        <v>803</v>
      </c>
      <c r="D187" s="104" t="s">
        <v>801</v>
      </c>
      <c r="E187" s="104" t="s">
        <v>801</v>
      </c>
      <c r="F187" s="104" t="s">
        <v>805</v>
      </c>
      <c r="G187" s="104">
        <v>268429.21106395603</v>
      </c>
      <c r="H187" s="104">
        <v>10611344.150822099</v>
      </c>
      <c r="I187" s="104">
        <v>1337523.91042608</v>
      </c>
      <c r="J187" s="104">
        <v>0</v>
      </c>
      <c r="K187" s="104">
        <v>0</v>
      </c>
      <c r="L187" s="104">
        <v>0</v>
      </c>
      <c r="M187" s="104">
        <v>0</v>
      </c>
      <c r="N187" s="104">
        <v>6.2816411276437802E-3</v>
      </c>
      <c r="O187" s="104">
        <v>7.2067461351888297E-3</v>
      </c>
      <c r="P187" s="104">
        <v>0</v>
      </c>
      <c r="Q187" s="104">
        <v>2.0964638317558901E-3</v>
      </c>
      <c r="R187" s="104">
        <v>1.55848510945885E-2</v>
      </c>
      <c r="S187" s="104">
        <v>0</v>
      </c>
      <c r="T187" s="104">
        <v>0</v>
      </c>
      <c r="U187" s="104">
        <v>0</v>
      </c>
      <c r="V187" s="104">
        <v>0</v>
      </c>
      <c r="W187" s="104">
        <v>6.2816411276437802E-3</v>
      </c>
      <c r="X187" s="104">
        <v>7.2067461351858599E-3</v>
      </c>
      <c r="Y187" s="104">
        <v>0</v>
      </c>
      <c r="Z187" s="104">
        <v>2.0964638317558901E-3</v>
      </c>
      <c r="AA187" s="104">
        <v>1.5584851094585499E-2</v>
      </c>
      <c r="AB187" s="104">
        <v>0</v>
      </c>
      <c r="AC187" s="104">
        <v>0</v>
      </c>
      <c r="AD187" s="104">
        <v>0</v>
      </c>
      <c r="AE187" s="104">
        <v>0</v>
      </c>
      <c r="AF187" s="104">
        <v>0</v>
      </c>
      <c r="AG187" s="104">
        <v>0</v>
      </c>
      <c r="AH187" s="104">
        <v>0</v>
      </c>
      <c r="AI187" s="104">
        <v>0</v>
      </c>
      <c r="AJ187" s="104">
        <v>0</v>
      </c>
      <c r="AK187" s="104">
        <v>0</v>
      </c>
      <c r="AL187" s="104">
        <v>0</v>
      </c>
      <c r="AM187" s="104">
        <v>0</v>
      </c>
      <c r="AN187" s="104">
        <v>0</v>
      </c>
      <c r="AO187" s="104">
        <v>0</v>
      </c>
      <c r="AP187" s="104">
        <v>0</v>
      </c>
      <c r="AQ187" s="104">
        <v>0</v>
      </c>
      <c r="AR187" s="104">
        <v>0</v>
      </c>
      <c r="AS187" s="104">
        <v>0</v>
      </c>
      <c r="AT187" s="104">
        <v>0</v>
      </c>
      <c r="AU187" s="104">
        <v>0</v>
      </c>
      <c r="AV187" s="104">
        <v>9.3576037452500593E-2</v>
      </c>
      <c r="AW187" s="104">
        <v>0.42986492204742399</v>
      </c>
      <c r="AX187" s="104">
        <v>0.52344095949992497</v>
      </c>
      <c r="AY187" s="104">
        <v>0</v>
      </c>
      <c r="AZ187" s="104">
        <v>0</v>
      </c>
      <c r="BA187" s="104">
        <v>0</v>
      </c>
      <c r="BB187" s="104">
        <v>0</v>
      </c>
      <c r="BC187" s="104">
        <v>2.33940093631251E-2</v>
      </c>
      <c r="BD187" s="104">
        <v>0.18422782373461</v>
      </c>
      <c r="BE187" s="104">
        <v>0.20762183309773499</v>
      </c>
      <c r="BF187" s="104">
        <v>0</v>
      </c>
      <c r="BG187" s="104">
        <v>0</v>
      </c>
      <c r="BH187" s="104">
        <v>0</v>
      </c>
      <c r="BI187" s="104">
        <v>0</v>
      </c>
      <c r="BJ187" s="104">
        <v>0</v>
      </c>
      <c r="BK187" s="104">
        <v>0</v>
      </c>
      <c r="BL187" s="104">
        <v>0</v>
      </c>
      <c r="BM187" s="104">
        <v>0</v>
      </c>
      <c r="BN187" s="104">
        <v>0</v>
      </c>
    </row>
    <row r="188" spans="1:66">
      <c r="A188" s="104" t="s">
        <v>799</v>
      </c>
      <c r="B188" s="104">
        <v>2021</v>
      </c>
      <c r="C188" s="104" t="s">
        <v>806</v>
      </c>
      <c r="D188" s="104" t="s">
        <v>801</v>
      </c>
      <c r="E188" s="104" t="s">
        <v>801</v>
      </c>
      <c r="F188" s="104" t="s">
        <v>804</v>
      </c>
      <c r="G188" s="104">
        <v>1720217.5267751699</v>
      </c>
      <c r="H188" s="104">
        <v>61717689.970513299</v>
      </c>
      <c r="I188" s="104">
        <v>7846467.9530725498</v>
      </c>
      <c r="J188" s="104">
        <v>2.3655588495002502</v>
      </c>
      <c r="K188" s="104">
        <v>0</v>
      </c>
      <c r="L188" s="104">
        <v>3.83984659930658</v>
      </c>
      <c r="M188" s="104">
        <v>6.2054054488068404</v>
      </c>
      <c r="N188" s="104">
        <v>1.33275761906908</v>
      </c>
      <c r="O188" s="104">
        <v>2.1379928181793901</v>
      </c>
      <c r="P188" s="104">
        <v>7.4792234238813604</v>
      </c>
      <c r="Q188" s="104">
        <v>1.02594079601113</v>
      </c>
      <c r="R188" s="104">
        <v>18.181320105947801</v>
      </c>
      <c r="S188" s="104">
        <v>3.4486173737736299</v>
      </c>
      <c r="T188" s="104">
        <v>0</v>
      </c>
      <c r="U188" s="104">
        <v>4.2041132888052699</v>
      </c>
      <c r="V188" s="104">
        <v>7.65273066257891</v>
      </c>
      <c r="W188" s="104">
        <v>1.33275761906908</v>
      </c>
      <c r="X188" s="104">
        <v>2.1379928181785099</v>
      </c>
      <c r="Y188" s="104">
        <v>7.47922342387829</v>
      </c>
      <c r="Z188" s="104">
        <v>1.02594079601113</v>
      </c>
      <c r="AA188" s="104">
        <v>19.628645319715901</v>
      </c>
      <c r="AB188" s="104">
        <v>102.16610259216201</v>
      </c>
      <c r="AC188" s="104">
        <v>0</v>
      </c>
      <c r="AD188" s="104">
        <v>22.017289176948399</v>
      </c>
      <c r="AE188" s="104">
        <v>124.183391769111</v>
      </c>
      <c r="AF188" s="104">
        <v>9.1424740131053497</v>
      </c>
      <c r="AG188" s="104">
        <v>0</v>
      </c>
      <c r="AH188" s="104">
        <v>2.6339912273413999</v>
      </c>
      <c r="AI188" s="104">
        <v>11.776465240446701</v>
      </c>
      <c r="AJ188" s="104">
        <v>21990.3261386712</v>
      </c>
      <c r="AK188" s="104">
        <v>0</v>
      </c>
      <c r="AL188" s="104">
        <v>580.50016172200003</v>
      </c>
      <c r="AM188" s="104">
        <v>22570.826300393201</v>
      </c>
      <c r="AN188" s="104">
        <v>0.52989300779903303</v>
      </c>
      <c r="AO188" s="104">
        <v>0</v>
      </c>
      <c r="AP188" s="104">
        <v>0.74432737361747803</v>
      </c>
      <c r="AQ188" s="104">
        <v>1.2742203814165101</v>
      </c>
      <c r="AR188" s="104">
        <v>0.16780256331764501</v>
      </c>
      <c r="AS188" s="104">
        <v>0</v>
      </c>
      <c r="AT188" s="104">
        <v>2.5008819145278902E-2</v>
      </c>
      <c r="AU188" s="104">
        <v>0.19281138246292401</v>
      </c>
      <c r="AV188" s="104">
        <v>0.54425686190897204</v>
      </c>
      <c r="AW188" s="104">
        <v>2.5001799593943401</v>
      </c>
      <c r="AX188" s="104">
        <v>3.2372482037662298</v>
      </c>
      <c r="AY188" s="104">
        <v>0.15430057842219799</v>
      </c>
      <c r="AZ188" s="104">
        <v>0</v>
      </c>
      <c r="BA188" s="104">
        <v>2.29972792480517E-2</v>
      </c>
      <c r="BB188" s="104">
        <v>0.177297857670249</v>
      </c>
      <c r="BC188" s="104">
        <v>0.13606421547724301</v>
      </c>
      <c r="BD188" s="104">
        <v>1.0715056968832799</v>
      </c>
      <c r="BE188" s="104">
        <v>1.3848677700307801</v>
      </c>
      <c r="BF188" s="104">
        <v>0.21761210373099499</v>
      </c>
      <c r="BG188" s="104">
        <v>0</v>
      </c>
      <c r="BH188" s="104">
        <v>5.7445196861523598E-3</v>
      </c>
      <c r="BI188" s="104">
        <v>0.22335662341714699</v>
      </c>
      <c r="BJ188" s="104">
        <v>0.66161111482665003</v>
      </c>
      <c r="BK188" s="104">
        <v>0</v>
      </c>
      <c r="BL188" s="104">
        <v>0.27164624388524</v>
      </c>
      <c r="BM188" s="104">
        <v>0.93325735871188997</v>
      </c>
      <c r="BN188" s="104">
        <v>2382.4230013228798</v>
      </c>
    </row>
    <row r="189" spans="1:66">
      <c r="A189" s="104" t="s">
        <v>799</v>
      </c>
      <c r="B189" s="104">
        <v>2021</v>
      </c>
      <c r="C189" s="104" t="s">
        <v>806</v>
      </c>
      <c r="D189" s="104" t="s">
        <v>801</v>
      </c>
      <c r="E189" s="104" t="s">
        <v>801</v>
      </c>
      <c r="F189" s="104" t="s">
        <v>802</v>
      </c>
      <c r="G189" s="104">
        <v>1455.17292773843</v>
      </c>
      <c r="H189" s="104">
        <v>27326.5381705728</v>
      </c>
      <c r="I189" s="104">
        <v>4951.4240770227598</v>
      </c>
      <c r="J189" s="104">
        <v>6.0793536656396901E-3</v>
      </c>
      <c r="K189" s="104">
        <v>0</v>
      </c>
      <c r="L189" s="104">
        <v>0</v>
      </c>
      <c r="M189" s="104">
        <v>6.0793536656396901E-3</v>
      </c>
      <c r="N189" s="104">
        <v>0</v>
      </c>
      <c r="O189" s="104">
        <v>0</v>
      </c>
      <c r="P189" s="104">
        <v>0</v>
      </c>
      <c r="Q189" s="104">
        <v>0</v>
      </c>
      <c r="R189" s="104">
        <v>6.0793536656396901E-3</v>
      </c>
      <c r="S189" s="104">
        <v>6.9209399654368096E-3</v>
      </c>
      <c r="T189" s="104">
        <v>0</v>
      </c>
      <c r="U189" s="104">
        <v>0</v>
      </c>
      <c r="V189" s="104">
        <v>6.9209399654368096E-3</v>
      </c>
      <c r="W189" s="104">
        <v>0</v>
      </c>
      <c r="X189" s="104">
        <v>0</v>
      </c>
      <c r="Y189" s="104">
        <v>0</v>
      </c>
      <c r="Z189" s="104">
        <v>0</v>
      </c>
      <c r="AA189" s="104">
        <v>6.9209399654368096E-3</v>
      </c>
      <c r="AB189" s="104">
        <v>3.7560163182859999E-2</v>
      </c>
      <c r="AC189" s="104">
        <v>0</v>
      </c>
      <c r="AD189" s="104">
        <v>0</v>
      </c>
      <c r="AE189" s="104">
        <v>3.7560163182859999E-2</v>
      </c>
      <c r="AF189" s="104">
        <v>3.6001670572452599E-2</v>
      </c>
      <c r="AG189" s="104">
        <v>0</v>
      </c>
      <c r="AH189" s="104">
        <v>0</v>
      </c>
      <c r="AI189" s="104">
        <v>3.6001670572452599E-2</v>
      </c>
      <c r="AJ189" s="104">
        <v>13.435625912061701</v>
      </c>
      <c r="AK189" s="104">
        <v>0</v>
      </c>
      <c r="AL189" s="104">
        <v>0</v>
      </c>
      <c r="AM189" s="104">
        <v>13.435625912061701</v>
      </c>
      <c r="AN189" s="104">
        <v>2.8237435751076199E-4</v>
      </c>
      <c r="AO189" s="104">
        <v>0</v>
      </c>
      <c r="AP189" s="104">
        <v>0</v>
      </c>
      <c r="AQ189" s="104">
        <v>2.8237435751076199E-4</v>
      </c>
      <c r="AR189" s="104">
        <v>4.6627364481279998E-3</v>
      </c>
      <c r="AS189" s="104">
        <v>0</v>
      </c>
      <c r="AT189" s="104">
        <v>0</v>
      </c>
      <c r="AU189" s="104">
        <v>4.6627364481279998E-3</v>
      </c>
      <c r="AV189" s="104">
        <v>2.4097881691063501E-4</v>
      </c>
      <c r="AW189" s="104">
        <v>1.10699644018323E-3</v>
      </c>
      <c r="AX189" s="104">
        <v>6.0107117052218698E-3</v>
      </c>
      <c r="AY189" s="104">
        <v>4.4610285333699503E-3</v>
      </c>
      <c r="AZ189" s="104">
        <v>0</v>
      </c>
      <c r="BA189" s="104">
        <v>0</v>
      </c>
      <c r="BB189" s="104">
        <v>4.4610285333699503E-3</v>
      </c>
      <c r="BC189" s="104">
        <v>6.0244704227658902E-5</v>
      </c>
      <c r="BD189" s="104">
        <v>4.7442704579281402E-4</v>
      </c>
      <c r="BE189" s="104">
        <v>4.9957002833904201E-3</v>
      </c>
      <c r="BF189" s="104">
        <v>1.27014982410816E-4</v>
      </c>
      <c r="BG189" s="104">
        <v>0</v>
      </c>
      <c r="BH189" s="104">
        <v>0</v>
      </c>
      <c r="BI189" s="104">
        <v>1.27014982410816E-4</v>
      </c>
      <c r="BJ189" s="104">
        <v>2.1118932912689999E-3</v>
      </c>
      <c r="BK189" s="104">
        <v>0</v>
      </c>
      <c r="BL189" s="104">
        <v>0</v>
      </c>
      <c r="BM189" s="104">
        <v>2.1118932912689999E-3</v>
      </c>
      <c r="BN189" s="104">
        <v>1.1974236971499099</v>
      </c>
    </row>
    <row r="190" spans="1:66">
      <c r="A190" s="104" t="s">
        <v>799</v>
      </c>
      <c r="B190" s="104">
        <v>2021</v>
      </c>
      <c r="C190" s="104" t="s">
        <v>806</v>
      </c>
      <c r="D190" s="104" t="s">
        <v>801</v>
      </c>
      <c r="E190" s="104" t="s">
        <v>801</v>
      </c>
      <c r="F190" s="104" t="s">
        <v>805</v>
      </c>
      <c r="G190" s="104">
        <v>7914.5067973368896</v>
      </c>
      <c r="H190" s="104">
        <v>318547.28084269603</v>
      </c>
      <c r="I190" s="104">
        <v>39565.442926055897</v>
      </c>
      <c r="J190" s="104">
        <v>0</v>
      </c>
      <c r="K190" s="104">
        <v>0</v>
      </c>
      <c r="L190" s="104">
        <v>0</v>
      </c>
      <c r="M190" s="104">
        <v>0</v>
      </c>
      <c r="N190" s="104">
        <v>1.8826668164120101E-4</v>
      </c>
      <c r="O190" s="104">
        <v>2.1318355557737499E-4</v>
      </c>
      <c r="P190" s="104">
        <v>0</v>
      </c>
      <c r="Q190" s="104">
        <v>6.3083288977999603E-5</v>
      </c>
      <c r="R190" s="104">
        <v>4.6453352619657703E-4</v>
      </c>
      <c r="S190" s="104">
        <v>0</v>
      </c>
      <c r="T190" s="104">
        <v>0</v>
      </c>
      <c r="U190" s="104">
        <v>0</v>
      </c>
      <c r="V190" s="104">
        <v>0</v>
      </c>
      <c r="W190" s="104">
        <v>1.8826668164120101E-4</v>
      </c>
      <c r="X190" s="104">
        <v>2.1318355557728799E-4</v>
      </c>
      <c r="Y190" s="104">
        <v>0</v>
      </c>
      <c r="Z190" s="104">
        <v>6.3083288977999603E-5</v>
      </c>
      <c r="AA190" s="104">
        <v>4.6453352619648899E-4</v>
      </c>
      <c r="AB190" s="104">
        <v>0</v>
      </c>
      <c r="AC190" s="104">
        <v>0</v>
      </c>
      <c r="AD190" s="104">
        <v>0</v>
      </c>
      <c r="AE190" s="104">
        <v>0</v>
      </c>
      <c r="AF190" s="104">
        <v>0</v>
      </c>
      <c r="AG190" s="104">
        <v>0</v>
      </c>
      <c r="AH190" s="104">
        <v>0</v>
      </c>
      <c r="AI190" s="104">
        <v>0</v>
      </c>
      <c r="AJ190" s="104">
        <v>0</v>
      </c>
      <c r="AK190" s="104">
        <v>0</v>
      </c>
      <c r="AL190" s="104">
        <v>0</v>
      </c>
      <c r="AM190" s="104">
        <v>0</v>
      </c>
      <c r="AN190" s="104">
        <v>0</v>
      </c>
      <c r="AO190" s="104">
        <v>0</v>
      </c>
      <c r="AP190" s="104">
        <v>0</v>
      </c>
      <c r="AQ190" s="104">
        <v>0</v>
      </c>
      <c r="AR190" s="104">
        <v>0</v>
      </c>
      <c r="AS190" s="104">
        <v>0</v>
      </c>
      <c r="AT190" s="104">
        <v>0</v>
      </c>
      <c r="AU190" s="104">
        <v>0</v>
      </c>
      <c r="AV190" s="104">
        <v>2.80910616589689E-3</v>
      </c>
      <c r="AW190" s="104">
        <v>1.29043314495888E-2</v>
      </c>
      <c r="AX190" s="104">
        <v>1.5713437615485701E-2</v>
      </c>
      <c r="AY190" s="104">
        <v>0</v>
      </c>
      <c r="AZ190" s="104">
        <v>0</v>
      </c>
      <c r="BA190" s="104">
        <v>0</v>
      </c>
      <c r="BB190" s="104">
        <v>0</v>
      </c>
      <c r="BC190" s="104">
        <v>7.0227654147422304E-4</v>
      </c>
      <c r="BD190" s="104">
        <v>5.5304277641095101E-3</v>
      </c>
      <c r="BE190" s="104">
        <v>6.2327043055837297E-3</v>
      </c>
      <c r="BF190" s="104">
        <v>0</v>
      </c>
      <c r="BG190" s="104">
        <v>0</v>
      </c>
      <c r="BH190" s="104">
        <v>0</v>
      </c>
      <c r="BI190" s="104">
        <v>0</v>
      </c>
      <c r="BJ190" s="104">
        <v>0</v>
      </c>
      <c r="BK190" s="104">
        <v>0</v>
      </c>
      <c r="BL190" s="104">
        <v>0</v>
      </c>
      <c r="BM190" s="104">
        <v>0</v>
      </c>
      <c r="BN190" s="104">
        <v>0</v>
      </c>
    </row>
    <row r="191" spans="1:66">
      <c r="A191" s="104" t="s">
        <v>799</v>
      </c>
      <c r="B191" s="104">
        <v>2021</v>
      </c>
      <c r="C191" s="104" t="s">
        <v>807</v>
      </c>
      <c r="D191" s="104" t="s">
        <v>801</v>
      </c>
      <c r="E191" s="104" t="s">
        <v>801</v>
      </c>
      <c r="F191" s="104" t="s">
        <v>804</v>
      </c>
      <c r="G191" s="104">
        <v>5425739.1346643502</v>
      </c>
      <c r="H191" s="104">
        <v>199749397.96363601</v>
      </c>
      <c r="I191" s="104">
        <v>25208441.805677999</v>
      </c>
      <c r="J191" s="104">
        <v>4.6945244818756597</v>
      </c>
      <c r="K191" s="104">
        <v>0</v>
      </c>
      <c r="L191" s="104">
        <v>10.7471197751416</v>
      </c>
      <c r="M191" s="104">
        <v>15.441644257017201</v>
      </c>
      <c r="N191" s="104">
        <v>2.4507996335659801</v>
      </c>
      <c r="O191" s="104">
        <v>4.2626683160167902</v>
      </c>
      <c r="P191" s="104">
        <v>14.2333075009048</v>
      </c>
      <c r="Q191" s="104">
        <v>2.22307769073339</v>
      </c>
      <c r="R191" s="104">
        <v>38.611497398238299</v>
      </c>
      <c r="S191" s="104">
        <v>6.8459970784125099</v>
      </c>
      <c r="T191" s="104">
        <v>0</v>
      </c>
      <c r="U191" s="104">
        <v>11.766694406540999</v>
      </c>
      <c r="V191" s="104">
        <v>18.612691484953501</v>
      </c>
      <c r="W191" s="104">
        <v>2.4507996335659801</v>
      </c>
      <c r="X191" s="104">
        <v>4.2626683160150298</v>
      </c>
      <c r="Y191" s="104">
        <v>14.233307500898899</v>
      </c>
      <c r="Z191" s="104">
        <v>2.22307769073339</v>
      </c>
      <c r="AA191" s="104">
        <v>41.782544626166903</v>
      </c>
      <c r="AB191" s="104">
        <v>234.96364925888699</v>
      </c>
      <c r="AC191" s="104">
        <v>0</v>
      </c>
      <c r="AD191" s="104">
        <v>82.431750816629403</v>
      </c>
      <c r="AE191" s="104">
        <v>317.39540007551602</v>
      </c>
      <c r="AF191" s="104">
        <v>22.6734578771723</v>
      </c>
      <c r="AG191" s="104">
        <v>0</v>
      </c>
      <c r="AH191" s="104">
        <v>9.5457169477308899</v>
      </c>
      <c r="AI191" s="104">
        <v>32.219174824903199</v>
      </c>
      <c r="AJ191" s="104">
        <v>77447.0901424318</v>
      </c>
      <c r="AK191" s="104">
        <v>0</v>
      </c>
      <c r="AL191" s="104">
        <v>2053.6360121224202</v>
      </c>
      <c r="AM191" s="104">
        <v>79500.726154554301</v>
      </c>
      <c r="AN191" s="104">
        <v>1.1223078586506501</v>
      </c>
      <c r="AO191" s="104">
        <v>0</v>
      </c>
      <c r="AP191" s="104">
        <v>2.2346060830730101</v>
      </c>
      <c r="AQ191" s="104">
        <v>3.35691394172366</v>
      </c>
      <c r="AR191" s="104">
        <v>0.378098898620293</v>
      </c>
      <c r="AS191" s="104">
        <v>0</v>
      </c>
      <c r="AT191" s="104">
        <v>5.60763506378903E-2</v>
      </c>
      <c r="AU191" s="104">
        <v>0.43417524925818302</v>
      </c>
      <c r="AV191" s="104">
        <v>1.7614881658052299</v>
      </c>
      <c r="AW191" s="104">
        <v>8.0918362616677797</v>
      </c>
      <c r="AX191" s="104">
        <v>10.2874996767311</v>
      </c>
      <c r="AY191" s="104">
        <v>0.34766276647775501</v>
      </c>
      <c r="AZ191" s="104">
        <v>0</v>
      </c>
      <c r="BA191" s="104">
        <v>5.15633718737998E-2</v>
      </c>
      <c r="BB191" s="104">
        <v>0.39922613835155402</v>
      </c>
      <c r="BC191" s="104">
        <v>0.44037204145130698</v>
      </c>
      <c r="BD191" s="104">
        <v>3.4679298264290401</v>
      </c>
      <c r="BE191" s="104">
        <v>4.3075280062319097</v>
      </c>
      <c r="BF191" s="104">
        <v>0.76640173990421001</v>
      </c>
      <c r="BG191" s="104">
        <v>0</v>
      </c>
      <c r="BH191" s="104">
        <v>2.0322393132214699E-2</v>
      </c>
      <c r="BI191" s="104">
        <v>0.78672413303642397</v>
      </c>
      <c r="BJ191" s="104">
        <v>1.7551544198382101</v>
      </c>
      <c r="BK191" s="104">
        <v>0</v>
      </c>
      <c r="BL191" s="104">
        <v>0.99807253464397605</v>
      </c>
      <c r="BM191" s="104">
        <v>2.7532269544821899</v>
      </c>
      <c r="BN191" s="104">
        <v>8391.5562545967696</v>
      </c>
    </row>
    <row r="192" spans="1:66">
      <c r="A192" s="104" t="s">
        <v>799</v>
      </c>
      <c r="B192" s="104">
        <v>2021</v>
      </c>
      <c r="C192" s="104" t="s">
        <v>807</v>
      </c>
      <c r="D192" s="104" t="s">
        <v>801</v>
      </c>
      <c r="E192" s="104" t="s">
        <v>801</v>
      </c>
      <c r="F192" s="104" t="s">
        <v>802</v>
      </c>
      <c r="G192" s="104">
        <v>30763.9204983741</v>
      </c>
      <c r="H192" s="104">
        <v>1316610.0940702599</v>
      </c>
      <c r="I192" s="104">
        <v>151261.995159079</v>
      </c>
      <c r="J192" s="104">
        <v>2.74633205828223E-2</v>
      </c>
      <c r="K192" s="104">
        <v>0</v>
      </c>
      <c r="L192" s="104">
        <v>0</v>
      </c>
      <c r="M192" s="104">
        <v>2.74633205828223E-2</v>
      </c>
      <c r="N192" s="104">
        <v>0</v>
      </c>
      <c r="O192" s="104">
        <v>0</v>
      </c>
      <c r="P192" s="104">
        <v>0</v>
      </c>
      <c r="Q192" s="104">
        <v>0</v>
      </c>
      <c r="R192" s="104">
        <v>2.74633205828223E-2</v>
      </c>
      <c r="S192" s="104">
        <v>3.1265164597930703E-2</v>
      </c>
      <c r="T192" s="104">
        <v>0</v>
      </c>
      <c r="U192" s="104">
        <v>0</v>
      </c>
      <c r="V192" s="104">
        <v>3.1265164597930703E-2</v>
      </c>
      <c r="W192" s="104">
        <v>0</v>
      </c>
      <c r="X192" s="104">
        <v>0</v>
      </c>
      <c r="Y192" s="104">
        <v>0</v>
      </c>
      <c r="Z192" s="104">
        <v>0</v>
      </c>
      <c r="AA192" s="104">
        <v>3.1265164597930703E-2</v>
      </c>
      <c r="AB192" s="104">
        <v>0.226476083531156</v>
      </c>
      <c r="AC192" s="104">
        <v>0</v>
      </c>
      <c r="AD192" s="104">
        <v>0</v>
      </c>
      <c r="AE192" s="104">
        <v>0.226476083531156</v>
      </c>
      <c r="AF192" s="104">
        <v>7.7832053980232699E-2</v>
      </c>
      <c r="AG192" s="104">
        <v>0</v>
      </c>
      <c r="AH192" s="104">
        <v>0</v>
      </c>
      <c r="AI192" s="104">
        <v>7.7832053980232699E-2</v>
      </c>
      <c r="AJ192" s="104">
        <v>423.51014489797598</v>
      </c>
      <c r="AK192" s="104">
        <v>0</v>
      </c>
      <c r="AL192" s="104">
        <v>0</v>
      </c>
      <c r="AM192" s="104">
        <v>423.51014489797598</v>
      </c>
      <c r="AN192" s="104">
        <v>1.27561874686073E-3</v>
      </c>
      <c r="AO192" s="104">
        <v>0</v>
      </c>
      <c r="AP192" s="104">
        <v>0</v>
      </c>
      <c r="AQ192" s="104">
        <v>1.27561874686073E-3</v>
      </c>
      <c r="AR192" s="104">
        <v>9.1891596541030102E-3</v>
      </c>
      <c r="AS192" s="104">
        <v>0</v>
      </c>
      <c r="AT192" s="104">
        <v>0</v>
      </c>
      <c r="AU192" s="104">
        <v>9.1891596541030102E-3</v>
      </c>
      <c r="AV192" s="104">
        <v>1.1610513590166901E-2</v>
      </c>
      <c r="AW192" s="104">
        <v>5.3335796804829499E-2</v>
      </c>
      <c r="AX192" s="104">
        <v>7.41354700490994E-2</v>
      </c>
      <c r="AY192" s="104">
        <v>8.7916406751025692E-3</v>
      </c>
      <c r="AZ192" s="104">
        <v>0</v>
      </c>
      <c r="BA192" s="104">
        <v>0</v>
      </c>
      <c r="BB192" s="104">
        <v>8.7916406751025692E-3</v>
      </c>
      <c r="BC192" s="104">
        <v>2.90262839754174E-3</v>
      </c>
      <c r="BD192" s="104">
        <v>2.2858198630641199E-2</v>
      </c>
      <c r="BE192" s="104">
        <v>3.4552467703285503E-2</v>
      </c>
      <c r="BF192" s="104">
        <v>4.0036939073100804E-3</v>
      </c>
      <c r="BG192" s="104">
        <v>0</v>
      </c>
      <c r="BH192" s="104">
        <v>0</v>
      </c>
      <c r="BI192" s="104">
        <v>4.0036939073100804E-3</v>
      </c>
      <c r="BJ192" s="104">
        <v>6.6569897051945506E-2</v>
      </c>
      <c r="BK192" s="104">
        <v>0</v>
      </c>
      <c r="BL192" s="104">
        <v>0</v>
      </c>
      <c r="BM192" s="104">
        <v>6.6569897051945506E-2</v>
      </c>
      <c r="BN192" s="104">
        <v>37.744507535668198</v>
      </c>
    </row>
    <row r="193" spans="1:66">
      <c r="A193" s="104" t="s">
        <v>799</v>
      </c>
      <c r="B193" s="104">
        <v>2021</v>
      </c>
      <c r="C193" s="104" t="s">
        <v>807</v>
      </c>
      <c r="D193" s="104" t="s">
        <v>801</v>
      </c>
      <c r="E193" s="104" t="s">
        <v>801</v>
      </c>
      <c r="F193" s="104" t="s">
        <v>805</v>
      </c>
      <c r="G193" s="104">
        <v>37418.831308154498</v>
      </c>
      <c r="H193" s="104">
        <v>1241296.4564735</v>
      </c>
      <c r="I193" s="104">
        <v>189493.52246228099</v>
      </c>
      <c r="J193" s="104">
        <v>0</v>
      </c>
      <c r="K193" s="104">
        <v>0</v>
      </c>
      <c r="L193" s="104">
        <v>0</v>
      </c>
      <c r="M193" s="104">
        <v>0</v>
      </c>
      <c r="N193" s="104">
        <v>8.9896143387819204E-4</v>
      </c>
      <c r="O193" s="104">
        <v>1.02101480205563E-3</v>
      </c>
      <c r="P193" s="104">
        <v>0</v>
      </c>
      <c r="Q193" s="104">
        <v>3.0317770769652097E-4</v>
      </c>
      <c r="R193" s="104">
        <v>2.2231539436303399E-3</v>
      </c>
      <c r="S193" s="104">
        <v>0</v>
      </c>
      <c r="T193" s="104">
        <v>0</v>
      </c>
      <c r="U193" s="104">
        <v>0</v>
      </c>
      <c r="V193" s="104">
        <v>0</v>
      </c>
      <c r="W193" s="104">
        <v>8.9896143387819204E-4</v>
      </c>
      <c r="X193" s="104">
        <v>1.02101480205521E-3</v>
      </c>
      <c r="Y193" s="104">
        <v>0</v>
      </c>
      <c r="Z193" s="104">
        <v>3.0317770769652097E-4</v>
      </c>
      <c r="AA193" s="104">
        <v>2.2231539436299201E-3</v>
      </c>
      <c r="AB193" s="104">
        <v>0</v>
      </c>
      <c r="AC193" s="104">
        <v>0</v>
      </c>
      <c r="AD193" s="104">
        <v>0</v>
      </c>
      <c r="AE193" s="104">
        <v>0</v>
      </c>
      <c r="AF193" s="104">
        <v>0</v>
      </c>
      <c r="AG193" s="104">
        <v>0</v>
      </c>
      <c r="AH193" s="104">
        <v>0</v>
      </c>
      <c r="AI193" s="104">
        <v>0</v>
      </c>
      <c r="AJ193" s="104">
        <v>0</v>
      </c>
      <c r="AK193" s="104">
        <v>0</v>
      </c>
      <c r="AL193" s="104">
        <v>0</v>
      </c>
      <c r="AM193" s="104">
        <v>0</v>
      </c>
      <c r="AN193" s="104">
        <v>0</v>
      </c>
      <c r="AO193" s="104">
        <v>0</v>
      </c>
      <c r="AP193" s="104">
        <v>0</v>
      </c>
      <c r="AQ193" s="104">
        <v>0</v>
      </c>
      <c r="AR193" s="104">
        <v>0</v>
      </c>
      <c r="AS193" s="104">
        <v>0</v>
      </c>
      <c r="AT193" s="104">
        <v>0</v>
      </c>
      <c r="AU193" s="104">
        <v>0</v>
      </c>
      <c r="AV193" s="104">
        <v>1.0946360993448799E-2</v>
      </c>
      <c r="AW193" s="104">
        <v>5.0284845813655402E-2</v>
      </c>
      <c r="AX193" s="104">
        <v>6.1231206807104199E-2</v>
      </c>
      <c r="AY193" s="104">
        <v>0</v>
      </c>
      <c r="AZ193" s="104">
        <v>0</v>
      </c>
      <c r="BA193" s="104">
        <v>0</v>
      </c>
      <c r="BB193" s="104">
        <v>0</v>
      </c>
      <c r="BC193" s="104">
        <v>2.7365902483621998E-3</v>
      </c>
      <c r="BD193" s="104">
        <v>2.1550648205852299E-2</v>
      </c>
      <c r="BE193" s="104">
        <v>2.4287238454214499E-2</v>
      </c>
      <c r="BF193" s="104">
        <v>0</v>
      </c>
      <c r="BG193" s="104">
        <v>0</v>
      </c>
      <c r="BH193" s="104">
        <v>0</v>
      </c>
      <c r="BI193" s="104">
        <v>0</v>
      </c>
      <c r="BJ193" s="104">
        <v>0</v>
      </c>
      <c r="BK193" s="104">
        <v>0</v>
      </c>
      <c r="BL193" s="104">
        <v>0</v>
      </c>
      <c r="BM193" s="104">
        <v>0</v>
      </c>
      <c r="BN193" s="104">
        <v>0</v>
      </c>
    </row>
    <row r="194" spans="1:66">
      <c r="A194" s="104" t="s">
        <v>799</v>
      </c>
      <c r="B194" s="104">
        <v>2021</v>
      </c>
      <c r="C194" s="104" t="s">
        <v>808</v>
      </c>
      <c r="D194" s="104" t="s">
        <v>801</v>
      </c>
      <c r="E194" s="104" t="s">
        <v>801</v>
      </c>
      <c r="F194" s="104" t="s">
        <v>804</v>
      </c>
      <c r="G194" s="104">
        <v>449999.322038254</v>
      </c>
      <c r="H194" s="104">
        <v>15613780.042842301</v>
      </c>
      <c r="I194" s="104">
        <v>6704319.3993801596</v>
      </c>
      <c r="J194" s="104">
        <v>1.09097872470303</v>
      </c>
      <c r="K194" s="104">
        <v>0.225881556215624</v>
      </c>
      <c r="L194" s="104">
        <v>1.0539345932064801</v>
      </c>
      <c r="M194" s="104">
        <v>2.3707948741251399</v>
      </c>
      <c r="N194" s="104">
        <v>3.4347723757055998E-2</v>
      </c>
      <c r="O194" s="104">
        <v>1.1263368556512401</v>
      </c>
      <c r="P194" s="104">
        <v>8.0909755804320707</v>
      </c>
      <c r="Q194" s="104">
        <v>1.7732032545840899E-2</v>
      </c>
      <c r="R194" s="104">
        <v>11.640187066511301</v>
      </c>
      <c r="S194" s="104">
        <v>1.59195359410454</v>
      </c>
      <c r="T194" s="104">
        <v>0.32960583659161002</v>
      </c>
      <c r="U194" s="104">
        <v>1.15392571849088</v>
      </c>
      <c r="V194" s="104">
        <v>3.0754851491870299</v>
      </c>
      <c r="W194" s="104">
        <v>3.4347723757055998E-2</v>
      </c>
      <c r="X194" s="104">
        <v>1.12633685565078</v>
      </c>
      <c r="Y194" s="104">
        <v>8.09097558042874</v>
      </c>
      <c r="Z194" s="104">
        <v>1.7732032545840899E-2</v>
      </c>
      <c r="AA194" s="104">
        <v>12.344877341569401</v>
      </c>
      <c r="AB194" s="104">
        <v>22.112990205018502</v>
      </c>
      <c r="AC194" s="104">
        <v>1.85524730419044</v>
      </c>
      <c r="AD194" s="104">
        <v>13.819527392886</v>
      </c>
      <c r="AE194" s="104">
        <v>37.787764902094999</v>
      </c>
      <c r="AF194" s="104">
        <v>5.0672633893405301</v>
      </c>
      <c r="AG194" s="104">
        <v>1.9736731108023001E-2</v>
      </c>
      <c r="AH194" s="104">
        <v>4.0727875094146997</v>
      </c>
      <c r="AI194" s="104">
        <v>9.1597876298632599</v>
      </c>
      <c r="AJ194" s="104">
        <v>15940.936471180799</v>
      </c>
      <c r="AK194" s="104">
        <v>60.748400224231297</v>
      </c>
      <c r="AL194" s="104">
        <v>142.22957527683101</v>
      </c>
      <c r="AM194" s="104">
        <v>16143.9144466819</v>
      </c>
      <c r="AN194" s="104">
        <v>0.218565164218115</v>
      </c>
      <c r="AO194" s="104">
        <v>6.1813648129466499E-2</v>
      </c>
      <c r="AP194" s="104">
        <v>0.208071555127606</v>
      </c>
      <c r="AQ194" s="104">
        <v>0.488450367475189</v>
      </c>
      <c r="AR194" s="104">
        <v>3.48256379111734E-2</v>
      </c>
      <c r="AS194" s="104">
        <v>0</v>
      </c>
      <c r="AT194" s="104">
        <v>3.48993188395253E-3</v>
      </c>
      <c r="AU194" s="104">
        <v>3.8315569795125903E-2</v>
      </c>
      <c r="AV194" s="104">
        <v>0.13768997078008399</v>
      </c>
      <c r="AW194" s="104">
        <v>1.3156276708037</v>
      </c>
      <c r="AX194" s="104">
        <v>1.4916332113789099</v>
      </c>
      <c r="AY194" s="104">
        <v>3.2020888549199697E-2</v>
      </c>
      <c r="AZ194" s="104">
        <v>0</v>
      </c>
      <c r="BA194" s="104">
        <v>3.2088635443053501E-3</v>
      </c>
      <c r="BB194" s="104">
        <v>3.5229752093504998E-2</v>
      </c>
      <c r="BC194" s="104">
        <v>3.4422492695020998E-2</v>
      </c>
      <c r="BD194" s="104">
        <v>0.56384043034444498</v>
      </c>
      <c r="BE194" s="104">
        <v>0.63349267513297103</v>
      </c>
      <c r="BF194" s="104">
        <v>0.157748488997418</v>
      </c>
      <c r="BG194" s="104">
        <v>6.01154666271187E-4</v>
      </c>
      <c r="BH194" s="104">
        <v>1.4074769466164601E-3</v>
      </c>
      <c r="BI194" s="104">
        <v>0.159757120610306</v>
      </c>
      <c r="BJ194" s="104">
        <v>0.29386198019540199</v>
      </c>
      <c r="BK194" s="104">
        <v>1.5663645142609099E-3</v>
      </c>
      <c r="BL194" s="104">
        <v>0.31320056736019902</v>
      </c>
      <c r="BM194" s="104">
        <v>0.60862891206986203</v>
      </c>
      <c r="BN194" s="104">
        <v>1704.0418723391499</v>
      </c>
    </row>
    <row r="195" spans="1:66">
      <c r="A195" s="104" t="s">
        <v>799</v>
      </c>
      <c r="B195" s="104">
        <v>2021</v>
      </c>
      <c r="C195" s="104" t="s">
        <v>808</v>
      </c>
      <c r="D195" s="104" t="s">
        <v>801</v>
      </c>
      <c r="E195" s="104" t="s">
        <v>801</v>
      </c>
      <c r="F195" s="104" t="s">
        <v>802</v>
      </c>
      <c r="G195" s="104">
        <v>392210.76307936799</v>
      </c>
      <c r="H195" s="104">
        <v>14435479.086403999</v>
      </c>
      <c r="I195" s="104">
        <v>4933517.9983984996</v>
      </c>
      <c r="J195" s="104">
        <v>2.3918680974130799</v>
      </c>
      <c r="K195" s="104">
        <v>4.74533172882022E-2</v>
      </c>
      <c r="L195" s="104">
        <v>0</v>
      </c>
      <c r="M195" s="104">
        <v>2.4393214147012898</v>
      </c>
      <c r="N195" s="104">
        <v>0</v>
      </c>
      <c r="O195" s="104">
        <v>0</v>
      </c>
      <c r="P195" s="104">
        <v>0</v>
      </c>
      <c r="Q195" s="104">
        <v>0</v>
      </c>
      <c r="R195" s="104">
        <v>2.4393214147012898</v>
      </c>
      <c r="S195" s="104">
        <v>2.7229828067088802</v>
      </c>
      <c r="T195" s="104">
        <v>5.4022446821723802E-2</v>
      </c>
      <c r="U195" s="104">
        <v>0</v>
      </c>
      <c r="V195" s="104">
        <v>2.7770052535306098</v>
      </c>
      <c r="W195" s="104">
        <v>0</v>
      </c>
      <c r="X195" s="104">
        <v>0</v>
      </c>
      <c r="Y195" s="104">
        <v>0</v>
      </c>
      <c r="Z195" s="104">
        <v>0</v>
      </c>
      <c r="AA195" s="104">
        <v>2.7770052535306098</v>
      </c>
      <c r="AB195" s="104">
        <v>11.621152393343699</v>
      </c>
      <c r="AC195" s="104">
        <v>0.39331758175727699</v>
      </c>
      <c r="AD195" s="104">
        <v>0</v>
      </c>
      <c r="AE195" s="104">
        <v>12.014469975100999</v>
      </c>
      <c r="AF195" s="104">
        <v>41.836105225572702</v>
      </c>
      <c r="AG195" s="104">
        <v>0.99673720066623706</v>
      </c>
      <c r="AH195" s="104">
        <v>0</v>
      </c>
      <c r="AI195" s="104">
        <v>42.832842426238898</v>
      </c>
      <c r="AJ195" s="104">
        <v>8523.1045452321705</v>
      </c>
      <c r="AK195" s="104">
        <v>59.422158177186397</v>
      </c>
      <c r="AL195" s="104">
        <v>0</v>
      </c>
      <c r="AM195" s="104">
        <v>8582.5267034093595</v>
      </c>
      <c r="AN195" s="104">
        <v>0.111097701236705</v>
      </c>
      <c r="AO195" s="104">
        <v>2.20411588434878E-3</v>
      </c>
      <c r="AP195" s="104">
        <v>0</v>
      </c>
      <c r="AQ195" s="104">
        <v>0.113301817121054</v>
      </c>
      <c r="AR195" s="104">
        <v>0.43912715655324702</v>
      </c>
      <c r="AS195" s="104">
        <v>1.20961046120953E-2</v>
      </c>
      <c r="AT195" s="104">
        <v>0</v>
      </c>
      <c r="AU195" s="104">
        <v>0.451223261165343</v>
      </c>
      <c r="AV195" s="104">
        <v>0.19094870250666801</v>
      </c>
      <c r="AW195" s="104">
        <v>1.2163432349674701</v>
      </c>
      <c r="AX195" s="104">
        <v>1.8585151986394799</v>
      </c>
      <c r="AY195" s="104">
        <v>0.42013071014299602</v>
      </c>
      <c r="AZ195" s="104">
        <v>1.15728324809886E-2</v>
      </c>
      <c r="BA195" s="104">
        <v>0</v>
      </c>
      <c r="BB195" s="104">
        <v>0.43170354262398503</v>
      </c>
      <c r="BC195" s="104">
        <v>4.7737175626667003E-2</v>
      </c>
      <c r="BD195" s="104">
        <v>0.52128995784320298</v>
      </c>
      <c r="BE195" s="104">
        <v>1.0007306760938499</v>
      </c>
      <c r="BF195" s="104">
        <v>8.0573988959186299E-2</v>
      </c>
      <c r="BG195" s="104">
        <v>5.6175309026075299E-4</v>
      </c>
      <c r="BH195" s="104">
        <v>0</v>
      </c>
      <c r="BI195" s="104">
        <v>8.1135742049446999E-2</v>
      </c>
      <c r="BJ195" s="104">
        <v>1.3397133432913499</v>
      </c>
      <c r="BK195" s="104">
        <v>9.3403357631790807E-3</v>
      </c>
      <c r="BL195" s="104">
        <v>0</v>
      </c>
      <c r="BM195" s="104">
        <v>1.34905367905453</v>
      </c>
      <c r="BN195" s="104">
        <v>764.90078864568102</v>
      </c>
    </row>
    <row r="196" spans="1:66">
      <c r="A196" s="104" t="s">
        <v>799</v>
      </c>
      <c r="B196" s="104">
        <v>2021</v>
      </c>
      <c r="C196" s="104" t="s">
        <v>809</v>
      </c>
      <c r="D196" s="104" t="s">
        <v>801</v>
      </c>
      <c r="E196" s="104" t="s">
        <v>801</v>
      </c>
      <c r="F196" s="104" t="s">
        <v>804</v>
      </c>
      <c r="G196" s="104">
        <v>67732.951926552196</v>
      </c>
      <c r="H196" s="104">
        <v>2353889.4767388101</v>
      </c>
      <c r="I196" s="104">
        <v>1009120.06160725</v>
      </c>
      <c r="J196" s="104">
        <v>9.7734654063190499E-2</v>
      </c>
      <c r="K196" s="104">
        <v>3.40544790745324E-2</v>
      </c>
      <c r="L196" s="104">
        <v>0.149313215808487</v>
      </c>
      <c r="M196" s="104">
        <v>0.28110234894621</v>
      </c>
      <c r="N196" s="104">
        <v>4.2125713694367703E-3</v>
      </c>
      <c r="O196" s="104">
        <v>0.14310341194437601</v>
      </c>
      <c r="P196" s="104">
        <v>0.95628160538884899</v>
      </c>
      <c r="Q196" s="104">
        <v>2.28337977247399E-3</v>
      </c>
      <c r="R196" s="104">
        <v>1.38698331742134</v>
      </c>
      <c r="S196" s="104">
        <v>0.14261417778500801</v>
      </c>
      <c r="T196" s="104">
        <v>4.9692215925490897E-2</v>
      </c>
      <c r="U196" s="104">
        <v>0.16347917692671801</v>
      </c>
      <c r="V196" s="104">
        <v>0.355785570637218</v>
      </c>
      <c r="W196" s="104">
        <v>4.2125713694367703E-3</v>
      </c>
      <c r="X196" s="104">
        <v>0.143103411944317</v>
      </c>
      <c r="Y196" s="104">
        <v>0.95628160538845597</v>
      </c>
      <c r="Z196" s="104">
        <v>2.28337977247399E-3</v>
      </c>
      <c r="AA196" s="104">
        <v>1.4616665391118999</v>
      </c>
      <c r="AB196" s="104">
        <v>2.04362773573681</v>
      </c>
      <c r="AC196" s="104">
        <v>0.28026022932576899</v>
      </c>
      <c r="AD196" s="104">
        <v>1.97590177596109</v>
      </c>
      <c r="AE196" s="104">
        <v>4.2997897410236696</v>
      </c>
      <c r="AF196" s="104">
        <v>0.66353504217959003</v>
      </c>
      <c r="AG196" s="104">
        <v>2.9718688868383002E-3</v>
      </c>
      <c r="AH196" s="104">
        <v>0.61542210857830404</v>
      </c>
      <c r="AI196" s="104">
        <v>1.2819290196447299</v>
      </c>
      <c r="AJ196" s="104">
        <v>2727.6339333266701</v>
      </c>
      <c r="AK196" s="104">
        <v>10.537652119116901</v>
      </c>
      <c r="AL196" s="104">
        <v>24.245929012268501</v>
      </c>
      <c r="AM196" s="104">
        <v>2762.4175144580499</v>
      </c>
      <c r="AN196" s="104">
        <v>2.13204874765149E-2</v>
      </c>
      <c r="AO196" s="104">
        <v>9.4548775156767292E-3</v>
      </c>
      <c r="AP196" s="104">
        <v>2.9925488829346699E-2</v>
      </c>
      <c r="AQ196" s="104">
        <v>6.0700853821538399E-2</v>
      </c>
      <c r="AR196" s="104">
        <v>4.3162316448350901E-3</v>
      </c>
      <c r="AS196" s="104">
        <v>0</v>
      </c>
      <c r="AT196" s="104">
        <v>4.1090051590028399E-4</v>
      </c>
      <c r="AU196" s="104">
        <v>4.7271321607353801E-3</v>
      </c>
      <c r="AV196" s="104">
        <v>2.07577519590007E-2</v>
      </c>
      <c r="AW196" s="104">
        <v>0.23139703996295999</v>
      </c>
      <c r="AX196" s="104">
        <v>0.256881924082696</v>
      </c>
      <c r="AY196" s="104">
        <v>3.9686156734389799E-3</v>
      </c>
      <c r="AZ196" s="104">
        <v>0</v>
      </c>
      <c r="BA196" s="104">
        <v>3.7780785690160298E-4</v>
      </c>
      <c r="BB196" s="104">
        <v>4.3464235303405799E-3</v>
      </c>
      <c r="BC196" s="104">
        <v>5.1894379897501697E-3</v>
      </c>
      <c r="BD196" s="104">
        <v>9.9170159984125802E-2</v>
      </c>
      <c r="BE196" s="104">
        <v>0.108706021504216</v>
      </c>
      <c r="BF196" s="104">
        <v>2.6992148942959399E-2</v>
      </c>
      <c r="BG196" s="104">
        <v>1.0427861012910699E-4</v>
      </c>
      <c r="BH196" s="104">
        <v>2.39933122683143E-4</v>
      </c>
      <c r="BI196" s="104">
        <v>2.7336360675771599E-2</v>
      </c>
      <c r="BJ196" s="104">
        <v>4.1891174711461303E-2</v>
      </c>
      <c r="BK196" s="104">
        <v>2.3567319554511601E-4</v>
      </c>
      <c r="BL196" s="104">
        <v>4.7176630341403403E-2</v>
      </c>
      <c r="BM196" s="104">
        <v>8.9303478248409895E-2</v>
      </c>
      <c r="BN196" s="104">
        <v>291.58201556791897</v>
      </c>
    </row>
    <row r="197" spans="1:66">
      <c r="A197" s="104" t="s">
        <v>799</v>
      </c>
      <c r="B197" s="104">
        <v>2021</v>
      </c>
      <c r="C197" s="104" t="s">
        <v>809</v>
      </c>
      <c r="D197" s="104" t="s">
        <v>801</v>
      </c>
      <c r="E197" s="104" t="s">
        <v>801</v>
      </c>
      <c r="F197" s="104" t="s">
        <v>802</v>
      </c>
      <c r="G197" s="104">
        <v>133928.189980439</v>
      </c>
      <c r="H197" s="104">
        <v>5054449.6663047802</v>
      </c>
      <c r="I197" s="104">
        <v>1684648.1482909201</v>
      </c>
      <c r="J197" s="104">
        <v>0.71799660031914603</v>
      </c>
      <c r="K197" s="104">
        <v>1.6203881920727199E-2</v>
      </c>
      <c r="L197" s="104">
        <v>0</v>
      </c>
      <c r="M197" s="104">
        <v>0.734200482239874</v>
      </c>
      <c r="N197" s="104">
        <v>0</v>
      </c>
      <c r="O197" s="104">
        <v>0</v>
      </c>
      <c r="P197" s="104">
        <v>0</v>
      </c>
      <c r="Q197" s="104">
        <v>0</v>
      </c>
      <c r="R197" s="104">
        <v>0.734200482239874</v>
      </c>
      <c r="S197" s="104">
        <v>0.81739139380595005</v>
      </c>
      <c r="T197" s="104">
        <v>1.84470422594799E-2</v>
      </c>
      <c r="U197" s="104">
        <v>0</v>
      </c>
      <c r="V197" s="104">
        <v>0.83583843606542996</v>
      </c>
      <c r="W197" s="104">
        <v>0</v>
      </c>
      <c r="X197" s="104">
        <v>0</v>
      </c>
      <c r="Y197" s="104">
        <v>0</v>
      </c>
      <c r="Z197" s="104">
        <v>0</v>
      </c>
      <c r="AA197" s="104">
        <v>0.83583843606542996</v>
      </c>
      <c r="AB197" s="104">
        <v>3.4742375717986702</v>
      </c>
      <c r="AC197" s="104">
        <v>0.134306135299953</v>
      </c>
      <c r="AD197" s="104">
        <v>0</v>
      </c>
      <c r="AE197" s="104">
        <v>3.6085437070986299</v>
      </c>
      <c r="AF197" s="104">
        <v>10.8840735377927</v>
      </c>
      <c r="AG197" s="104">
        <v>0.33488839962712902</v>
      </c>
      <c r="AH197" s="104">
        <v>0</v>
      </c>
      <c r="AI197" s="104">
        <v>11.218961937419801</v>
      </c>
      <c r="AJ197" s="104">
        <v>3289.38156660404</v>
      </c>
      <c r="AK197" s="104">
        <v>32.3837658057856</v>
      </c>
      <c r="AL197" s="104">
        <v>0</v>
      </c>
      <c r="AM197" s="104">
        <v>3321.7653324098201</v>
      </c>
      <c r="AN197" s="104">
        <v>3.3349569684674098E-2</v>
      </c>
      <c r="AO197" s="104">
        <v>7.52639342633825E-4</v>
      </c>
      <c r="AP197" s="104">
        <v>0</v>
      </c>
      <c r="AQ197" s="104">
        <v>3.4102209027307998E-2</v>
      </c>
      <c r="AR197" s="104">
        <v>0.132479289682505</v>
      </c>
      <c r="AS197" s="104">
        <v>4.1210161932900098E-3</v>
      </c>
      <c r="AT197" s="104">
        <v>0</v>
      </c>
      <c r="AU197" s="104">
        <v>0.136600305875795</v>
      </c>
      <c r="AV197" s="104">
        <v>6.6858924451989196E-2</v>
      </c>
      <c r="AW197" s="104">
        <v>0.49687324021903201</v>
      </c>
      <c r="AX197" s="104">
        <v>0.70033247054681702</v>
      </c>
      <c r="AY197" s="104">
        <v>0.126748294253583</v>
      </c>
      <c r="AZ197" s="104">
        <v>3.9427428569605598E-3</v>
      </c>
      <c r="BA197" s="104">
        <v>0</v>
      </c>
      <c r="BB197" s="104">
        <v>0.130691037110544</v>
      </c>
      <c r="BC197" s="104">
        <v>1.6714731112997299E-2</v>
      </c>
      <c r="BD197" s="104">
        <v>0.212945674379585</v>
      </c>
      <c r="BE197" s="104">
        <v>0.36035144260312701</v>
      </c>
      <c r="BF197" s="104">
        <v>3.1096485162600499E-2</v>
      </c>
      <c r="BG197" s="104">
        <v>3.0614304619223302E-4</v>
      </c>
      <c r="BH197" s="104">
        <v>0</v>
      </c>
      <c r="BI197" s="104">
        <v>3.14026282087927E-2</v>
      </c>
      <c r="BJ197" s="104">
        <v>0.51704497493477797</v>
      </c>
      <c r="BK197" s="104">
        <v>5.09027701417824E-3</v>
      </c>
      <c r="BL197" s="104">
        <v>0</v>
      </c>
      <c r="BM197" s="104">
        <v>0.52213525194895705</v>
      </c>
      <c r="BN197" s="104">
        <v>296.04579283707102</v>
      </c>
    </row>
    <row r="198" spans="1:66">
      <c r="A198" s="104" t="s">
        <v>799</v>
      </c>
      <c r="B198" s="104">
        <v>2021</v>
      </c>
      <c r="C198" s="104" t="s">
        <v>810</v>
      </c>
      <c r="D198" s="104" t="s">
        <v>801</v>
      </c>
      <c r="E198" s="104" t="s">
        <v>801</v>
      </c>
      <c r="F198" s="104" t="s">
        <v>804</v>
      </c>
      <c r="G198" s="104">
        <v>782987.79053844395</v>
      </c>
      <c r="H198" s="104">
        <v>5977166.1776009696</v>
      </c>
      <c r="I198" s="104">
        <v>1565975.58107688</v>
      </c>
      <c r="J198" s="104">
        <v>16.137216847298301</v>
      </c>
      <c r="K198" s="104">
        <v>0</v>
      </c>
      <c r="L198" s="104">
        <v>3.3617771668046998</v>
      </c>
      <c r="M198" s="104">
        <v>19.498994014103001</v>
      </c>
      <c r="N198" s="104">
        <v>1.9916534501224601</v>
      </c>
      <c r="O198" s="104">
        <v>1.3904881402432501</v>
      </c>
      <c r="P198" s="104">
        <v>3.9145051804999298</v>
      </c>
      <c r="Q198" s="104">
        <v>1.17233830933997</v>
      </c>
      <c r="R198" s="104">
        <v>27.967979094308699</v>
      </c>
      <c r="S198" s="104">
        <v>19.788050118181101</v>
      </c>
      <c r="T198" s="104">
        <v>0</v>
      </c>
      <c r="U198" s="104">
        <v>3.6572425932425601</v>
      </c>
      <c r="V198" s="104">
        <v>23.445292711423701</v>
      </c>
      <c r="W198" s="104">
        <v>1.9916534501224601</v>
      </c>
      <c r="X198" s="104">
        <v>1.3904881402426801</v>
      </c>
      <c r="Y198" s="104">
        <v>3.91450518049832</v>
      </c>
      <c r="Z198" s="104">
        <v>1.17233830933997</v>
      </c>
      <c r="AA198" s="104">
        <v>31.9142777916271</v>
      </c>
      <c r="AB198" s="104">
        <v>137.214028337808</v>
      </c>
      <c r="AC198" s="104">
        <v>0</v>
      </c>
      <c r="AD198" s="104">
        <v>15.193232061237101</v>
      </c>
      <c r="AE198" s="104">
        <v>152.40726039904499</v>
      </c>
      <c r="AF198" s="104">
        <v>7.6694290816837301</v>
      </c>
      <c r="AG198" s="104">
        <v>0</v>
      </c>
      <c r="AH198" s="104">
        <v>0.46280826675202402</v>
      </c>
      <c r="AI198" s="104">
        <v>8.1322373484357495</v>
      </c>
      <c r="AJ198" s="104">
        <v>1430.71140573873</v>
      </c>
      <c r="AK198" s="104">
        <v>0</v>
      </c>
      <c r="AL198" s="104">
        <v>106.937228214369</v>
      </c>
      <c r="AM198" s="104">
        <v>1537.6486339531</v>
      </c>
      <c r="AN198" s="104">
        <v>2.3425928289517102</v>
      </c>
      <c r="AO198" s="104">
        <v>0</v>
      </c>
      <c r="AP198" s="104">
        <v>0.43707077114715698</v>
      </c>
      <c r="AQ198" s="104">
        <v>2.7796636000988699</v>
      </c>
      <c r="AR198" s="104">
        <v>1.3443019994881299E-2</v>
      </c>
      <c r="AS198" s="104">
        <v>0</v>
      </c>
      <c r="AT198" s="104">
        <v>5.7807395655913099E-3</v>
      </c>
      <c r="AU198" s="104">
        <v>1.9223759560472699E-2</v>
      </c>
      <c r="AV198" s="104">
        <v>2.63547915393769E-2</v>
      </c>
      <c r="AW198" s="104">
        <v>7.7483087125768305E-2</v>
      </c>
      <c r="AX198" s="104">
        <v>0.123061638225617</v>
      </c>
      <c r="AY198" s="104">
        <v>1.25921293994938E-2</v>
      </c>
      <c r="AZ198" s="104">
        <v>0</v>
      </c>
      <c r="BA198" s="104">
        <v>5.4574269175215601E-3</v>
      </c>
      <c r="BB198" s="104">
        <v>1.8049556317015401E-2</v>
      </c>
      <c r="BC198" s="104">
        <v>6.5886978848442397E-3</v>
      </c>
      <c r="BD198" s="104">
        <v>3.32070373396149E-2</v>
      </c>
      <c r="BE198" s="104">
        <v>5.7845291541474601E-2</v>
      </c>
      <c r="BF198" s="104">
        <v>1.4158049174506099E-2</v>
      </c>
      <c r="BG198" s="104">
        <v>0</v>
      </c>
      <c r="BH198" s="104">
        <v>1.0582305624820801E-3</v>
      </c>
      <c r="BI198" s="104">
        <v>1.5216279736988201E-2</v>
      </c>
      <c r="BJ198" s="104">
        <v>0.44040235290762603</v>
      </c>
      <c r="BK198" s="104">
        <v>0</v>
      </c>
      <c r="BL198" s="104">
        <v>2.6201102202429102E-2</v>
      </c>
      <c r="BM198" s="104">
        <v>0.46660345511005502</v>
      </c>
      <c r="BN198" s="104">
        <v>162.30373778645199</v>
      </c>
    </row>
    <row r="199" spans="1:66">
      <c r="A199" s="104" t="s">
        <v>799</v>
      </c>
      <c r="B199" s="104">
        <v>2021</v>
      </c>
      <c r="C199" s="104" t="s">
        <v>811</v>
      </c>
      <c r="D199" s="104" t="s">
        <v>801</v>
      </c>
      <c r="E199" s="104" t="s">
        <v>801</v>
      </c>
      <c r="F199" s="104" t="s">
        <v>804</v>
      </c>
      <c r="G199" s="104">
        <v>4047627.1765386001</v>
      </c>
      <c r="H199" s="104">
        <v>140474066.826729</v>
      </c>
      <c r="I199" s="104">
        <v>18516990.6874662</v>
      </c>
      <c r="J199" s="104">
        <v>4.8390598308116699</v>
      </c>
      <c r="K199" s="104">
        <v>0</v>
      </c>
      <c r="L199" s="104">
        <v>10.297875024086499</v>
      </c>
      <c r="M199" s="104">
        <v>15.136934854898101</v>
      </c>
      <c r="N199" s="104">
        <v>2.1392318815490898</v>
      </c>
      <c r="O199" s="104">
        <v>3.6128414190380198</v>
      </c>
      <c r="P199" s="104">
        <v>11.255472668261</v>
      </c>
      <c r="Q199" s="104">
        <v>1.99265596336568</v>
      </c>
      <c r="R199" s="104">
        <v>34.137136787111899</v>
      </c>
      <c r="S199" s="104">
        <v>6.8081581024548097</v>
      </c>
      <c r="T199" s="104">
        <v>0</v>
      </c>
      <c r="U199" s="104">
        <v>11.273478234464701</v>
      </c>
      <c r="V199" s="104">
        <v>18.081636336919601</v>
      </c>
      <c r="W199" s="104">
        <v>2.1392318815490898</v>
      </c>
      <c r="X199" s="104">
        <v>3.6128414190365401</v>
      </c>
      <c r="Y199" s="104">
        <v>11.255472668256299</v>
      </c>
      <c r="Z199" s="104">
        <v>1.99265596336568</v>
      </c>
      <c r="AA199" s="104">
        <v>37.081838269127203</v>
      </c>
      <c r="AB199" s="104">
        <v>202.40379112903301</v>
      </c>
      <c r="AC199" s="104">
        <v>0</v>
      </c>
      <c r="AD199" s="104">
        <v>74.075001896666294</v>
      </c>
      <c r="AE199" s="104">
        <v>276.47879302569902</v>
      </c>
      <c r="AF199" s="104">
        <v>20.5912127723706</v>
      </c>
      <c r="AG199" s="104">
        <v>0</v>
      </c>
      <c r="AH199" s="104">
        <v>8.7033847068877694</v>
      </c>
      <c r="AI199" s="104">
        <v>29.2945974792583</v>
      </c>
      <c r="AJ199" s="104">
        <v>66764.557896528102</v>
      </c>
      <c r="AK199" s="104">
        <v>0</v>
      </c>
      <c r="AL199" s="104">
        <v>1867.2136539702301</v>
      </c>
      <c r="AM199" s="104">
        <v>68631.771550498393</v>
      </c>
      <c r="AN199" s="104">
        <v>1.0523489088670099</v>
      </c>
      <c r="AO199" s="104">
        <v>0</v>
      </c>
      <c r="AP199" s="104">
        <v>2.0196624616718601</v>
      </c>
      <c r="AQ199" s="104">
        <v>3.0720113705388798</v>
      </c>
      <c r="AR199" s="104">
        <v>0.27515052399749002</v>
      </c>
      <c r="AS199" s="104">
        <v>0</v>
      </c>
      <c r="AT199" s="104">
        <v>4.5651332564977401E-2</v>
      </c>
      <c r="AU199" s="104">
        <v>0.32080185656246701</v>
      </c>
      <c r="AV199" s="104">
        <v>1.23876922203721</v>
      </c>
      <c r="AW199" s="104">
        <v>5.6905961137334504</v>
      </c>
      <c r="AX199" s="104">
        <v>7.2501671923331399</v>
      </c>
      <c r="AY199" s="104">
        <v>0.253185343064316</v>
      </c>
      <c r="AZ199" s="104">
        <v>0</v>
      </c>
      <c r="BA199" s="104">
        <v>4.2016505715690003E-2</v>
      </c>
      <c r="BB199" s="104">
        <v>0.29520184878000599</v>
      </c>
      <c r="BC199" s="104">
        <v>0.30969230550930299</v>
      </c>
      <c r="BD199" s="104">
        <v>2.4388269058857599</v>
      </c>
      <c r="BE199" s="104">
        <v>3.0437210601750699</v>
      </c>
      <c r="BF199" s="104">
        <v>0.66068942347260995</v>
      </c>
      <c r="BG199" s="104">
        <v>0</v>
      </c>
      <c r="BH199" s="104">
        <v>1.84775927739039E-2</v>
      </c>
      <c r="BI199" s="104">
        <v>0.67916701624651399</v>
      </c>
      <c r="BJ199" s="104">
        <v>1.5172417772902</v>
      </c>
      <c r="BK199" s="104">
        <v>0</v>
      </c>
      <c r="BL199" s="104">
        <v>0.80886963671836298</v>
      </c>
      <c r="BM199" s="104">
        <v>2.3261114140085599</v>
      </c>
      <c r="BN199" s="104">
        <v>7244.3032872304002</v>
      </c>
    </row>
    <row r="200" spans="1:66">
      <c r="A200" s="104" t="s">
        <v>799</v>
      </c>
      <c r="B200" s="104">
        <v>2021</v>
      </c>
      <c r="C200" s="104" t="s">
        <v>811</v>
      </c>
      <c r="D200" s="104" t="s">
        <v>801</v>
      </c>
      <c r="E200" s="104" t="s">
        <v>801</v>
      </c>
      <c r="F200" s="104" t="s">
        <v>802</v>
      </c>
      <c r="G200" s="104">
        <v>83580.999661444599</v>
      </c>
      <c r="H200" s="104">
        <v>3422047.8489655899</v>
      </c>
      <c r="I200" s="104">
        <v>406221.957016439</v>
      </c>
      <c r="J200" s="104">
        <v>5.5307020401824003E-2</v>
      </c>
      <c r="K200" s="104">
        <v>0</v>
      </c>
      <c r="L200" s="104">
        <v>0</v>
      </c>
      <c r="M200" s="104">
        <v>5.5307020401824003E-2</v>
      </c>
      <c r="N200" s="104">
        <v>0</v>
      </c>
      <c r="O200" s="104">
        <v>0</v>
      </c>
      <c r="P200" s="104">
        <v>0</v>
      </c>
      <c r="Q200" s="104">
        <v>0</v>
      </c>
      <c r="R200" s="104">
        <v>5.5307020401824003E-2</v>
      </c>
      <c r="S200" s="104">
        <v>6.2963365666921706E-2</v>
      </c>
      <c r="T200" s="104">
        <v>0</v>
      </c>
      <c r="U200" s="104">
        <v>0</v>
      </c>
      <c r="V200" s="104">
        <v>6.2963365666921706E-2</v>
      </c>
      <c r="W200" s="104">
        <v>0</v>
      </c>
      <c r="X200" s="104">
        <v>0</v>
      </c>
      <c r="Y200" s="104">
        <v>0</v>
      </c>
      <c r="Z200" s="104">
        <v>0</v>
      </c>
      <c r="AA200" s="104">
        <v>6.2963365666921706E-2</v>
      </c>
      <c r="AB200" s="104">
        <v>0.91224166134784501</v>
      </c>
      <c r="AC200" s="104">
        <v>0</v>
      </c>
      <c r="AD200" s="104">
        <v>0</v>
      </c>
      <c r="AE200" s="104">
        <v>0.91224166134784501</v>
      </c>
      <c r="AF200" s="104">
        <v>0.24247329704515899</v>
      </c>
      <c r="AG200" s="104">
        <v>0</v>
      </c>
      <c r="AH200" s="104">
        <v>0</v>
      </c>
      <c r="AI200" s="104">
        <v>0.24247329704515899</v>
      </c>
      <c r="AJ200" s="104">
        <v>1455.8031734982101</v>
      </c>
      <c r="AK200" s="104">
        <v>0</v>
      </c>
      <c r="AL200" s="104">
        <v>0</v>
      </c>
      <c r="AM200" s="104">
        <v>1455.8031734982101</v>
      </c>
      <c r="AN200" s="104">
        <v>2.5689053821737699E-3</v>
      </c>
      <c r="AO200" s="104">
        <v>0</v>
      </c>
      <c r="AP200" s="104">
        <v>0</v>
      </c>
      <c r="AQ200" s="104">
        <v>2.5689053821737699E-3</v>
      </c>
      <c r="AR200" s="104">
        <v>2.2596148371641801E-2</v>
      </c>
      <c r="AS200" s="104">
        <v>0</v>
      </c>
      <c r="AT200" s="104">
        <v>0</v>
      </c>
      <c r="AU200" s="104">
        <v>2.2596148371641801E-2</v>
      </c>
      <c r="AV200" s="104">
        <v>3.0177296403513899E-2</v>
      </c>
      <c r="AW200" s="104">
        <v>0.138626955353642</v>
      </c>
      <c r="AX200" s="104">
        <v>0.191400400128798</v>
      </c>
      <c r="AY200" s="104">
        <v>2.1618648995403798E-2</v>
      </c>
      <c r="AZ200" s="104">
        <v>0</v>
      </c>
      <c r="BA200" s="104">
        <v>0</v>
      </c>
      <c r="BB200" s="104">
        <v>2.1618648995403798E-2</v>
      </c>
      <c r="BC200" s="104">
        <v>7.5443241008784799E-3</v>
      </c>
      <c r="BD200" s="104">
        <v>5.94115522944181E-2</v>
      </c>
      <c r="BE200" s="104">
        <v>8.8574525390700404E-2</v>
      </c>
      <c r="BF200" s="104">
        <v>1.37625753861967E-2</v>
      </c>
      <c r="BG200" s="104">
        <v>0</v>
      </c>
      <c r="BH200" s="104">
        <v>0</v>
      </c>
      <c r="BI200" s="104">
        <v>1.37625753861967E-2</v>
      </c>
      <c r="BJ200" s="104">
        <v>0.22883198562107199</v>
      </c>
      <c r="BK200" s="104">
        <v>0</v>
      </c>
      <c r="BL200" s="104">
        <v>0</v>
      </c>
      <c r="BM200" s="104">
        <v>0.22883198562107199</v>
      </c>
      <c r="BN200" s="104">
        <v>129.74559054728201</v>
      </c>
    </row>
    <row r="201" spans="1:66">
      <c r="A201" s="104" t="s">
        <v>799</v>
      </c>
      <c r="B201" s="104">
        <v>2021</v>
      </c>
      <c r="C201" s="104" t="s">
        <v>811</v>
      </c>
      <c r="D201" s="104" t="s">
        <v>801</v>
      </c>
      <c r="E201" s="104" t="s">
        <v>801</v>
      </c>
      <c r="F201" s="104" t="s">
        <v>805</v>
      </c>
      <c r="G201" s="104">
        <v>15797.268962721901</v>
      </c>
      <c r="H201" s="104">
        <v>543437.663322201</v>
      </c>
      <c r="I201" s="104">
        <v>80879.128852048307</v>
      </c>
      <c r="J201" s="104">
        <v>0</v>
      </c>
      <c r="K201" s="104">
        <v>0</v>
      </c>
      <c r="L201" s="104">
        <v>0</v>
      </c>
      <c r="M201" s="104">
        <v>0</v>
      </c>
      <c r="N201" s="104">
        <v>3.8512340356667998E-4</v>
      </c>
      <c r="O201" s="104">
        <v>4.3578686311952102E-4</v>
      </c>
      <c r="P201" s="104">
        <v>0</v>
      </c>
      <c r="Q201" s="104">
        <v>1.3081416262363199E-4</v>
      </c>
      <c r="R201" s="104">
        <v>9.5172442930983403E-4</v>
      </c>
      <c r="S201" s="104">
        <v>0</v>
      </c>
      <c r="T201" s="104">
        <v>0</v>
      </c>
      <c r="U201" s="104">
        <v>0</v>
      </c>
      <c r="V201" s="104">
        <v>0</v>
      </c>
      <c r="W201" s="104">
        <v>3.8512340356667998E-4</v>
      </c>
      <c r="X201" s="104">
        <v>4.3578686311934202E-4</v>
      </c>
      <c r="Y201" s="104">
        <v>0</v>
      </c>
      <c r="Z201" s="104">
        <v>1.3081416262363199E-4</v>
      </c>
      <c r="AA201" s="104">
        <v>9.5172442930965503E-4</v>
      </c>
      <c r="AB201" s="104">
        <v>0</v>
      </c>
      <c r="AC201" s="104">
        <v>0</v>
      </c>
      <c r="AD201" s="104">
        <v>0</v>
      </c>
      <c r="AE201" s="104">
        <v>0</v>
      </c>
      <c r="AF201" s="104">
        <v>0</v>
      </c>
      <c r="AG201" s="104">
        <v>0</v>
      </c>
      <c r="AH201" s="104">
        <v>0</v>
      </c>
      <c r="AI201" s="104">
        <v>0</v>
      </c>
      <c r="AJ201" s="104">
        <v>0</v>
      </c>
      <c r="AK201" s="104">
        <v>0</v>
      </c>
      <c r="AL201" s="104">
        <v>0</v>
      </c>
      <c r="AM201" s="104">
        <v>0</v>
      </c>
      <c r="AN201" s="104">
        <v>0</v>
      </c>
      <c r="AO201" s="104">
        <v>0</v>
      </c>
      <c r="AP201" s="104">
        <v>0</v>
      </c>
      <c r="AQ201" s="104">
        <v>0</v>
      </c>
      <c r="AR201" s="104">
        <v>0</v>
      </c>
      <c r="AS201" s="104">
        <v>0</v>
      </c>
      <c r="AT201" s="104">
        <v>0</v>
      </c>
      <c r="AU201" s="104">
        <v>0</v>
      </c>
      <c r="AV201" s="104">
        <v>4.7922998644990503E-3</v>
      </c>
      <c r="AW201" s="104">
        <v>2.2014627502542499E-2</v>
      </c>
      <c r="AX201" s="104">
        <v>2.6806927367041499E-2</v>
      </c>
      <c r="AY201" s="104">
        <v>0</v>
      </c>
      <c r="AZ201" s="104">
        <v>0</v>
      </c>
      <c r="BA201" s="104">
        <v>0</v>
      </c>
      <c r="BB201" s="104">
        <v>0</v>
      </c>
      <c r="BC201" s="104">
        <v>1.19807496612476E-3</v>
      </c>
      <c r="BD201" s="104">
        <v>9.4348403582325095E-3</v>
      </c>
      <c r="BE201" s="104">
        <v>1.0632915324357201E-2</v>
      </c>
      <c r="BF201" s="104">
        <v>0</v>
      </c>
      <c r="BG201" s="104">
        <v>0</v>
      </c>
      <c r="BH201" s="104">
        <v>0</v>
      </c>
      <c r="BI201" s="104">
        <v>0</v>
      </c>
      <c r="BJ201" s="104">
        <v>0</v>
      </c>
      <c r="BK201" s="104">
        <v>0</v>
      </c>
      <c r="BL201" s="104">
        <v>0</v>
      </c>
      <c r="BM201" s="104">
        <v>0</v>
      </c>
      <c r="BN201" s="104">
        <v>0</v>
      </c>
    </row>
    <row r="202" spans="1:66">
      <c r="A202" s="104" t="s">
        <v>799</v>
      </c>
      <c r="B202" s="104">
        <v>2021</v>
      </c>
      <c r="C202" s="104" t="s">
        <v>812</v>
      </c>
      <c r="D202" s="104" t="s">
        <v>801</v>
      </c>
      <c r="E202" s="104" t="s">
        <v>801</v>
      </c>
      <c r="F202" s="104" t="s">
        <v>804</v>
      </c>
      <c r="G202" s="104">
        <v>96477.817345028801</v>
      </c>
      <c r="H202" s="104">
        <v>855222.80111622997</v>
      </c>
      <c r="I202" s="104">
        <v>9651.6408471966806</v>
      </c>
      <c r="J202" s="104">
        <v>7.6165229450620806E-2</v>
      </c>
      <c r="K202" s="104">
        <v>0</v>
      </c>
      <c r="L202" s="104">
        <v>1.5118142822142899E-3</v>
      </c>
      <c r="M202" s="104">
        <v>7.7677043732835099E-2</v>
      </c>
      <c r="N202" s="104">
        <v>1.5110870537963301E-2</v>
      </c>
      <c r="O202" s="104">
        <v>1.0707940518020699E-3</v>
      </c>
      <c r="P202" s="104">
        <v>2.5763310619089898E-2</v>
      </c>
      <c r="Q202" s="104">
        <v>5.4805303683034597E-3</v>
      </c>
      <c r="R202" s="104">
        <v>0.12510254930999301</v>
      </c>
      <c r="S202" s="104">
        <v>0.111140124022783</v>
      </c>
      <c r="T202" s="104">
        <v>0</v>
      </c>
      <c r="U202" s="104">
        <v>1.65524634362875E-3</v>
      </c>
      <c r="V202" s="104">
        <v>0.112795370366412</v>
      </c>
      <c r="W202" s="104">
        <v>1.5110870537963301E-2</v>
      </c>
      <c r="X202" s="104">
        <v>1.07079405180163E-3</v>
      </c>
      <c r="Y202" s="104">
        <v>2.5763310619079299E-2</v>
      </c>
      <c r="Z202" s="104">
        <v>5.4805303683034597E-3</v>
      </c>
      <c r="AA202" s="104">
        <v>0.16022087594355899</v>
      </c>
      <c r="AB202" s="104">
        <v>2.1112561223112798</v>
      </c>
      <c r="AC202" s="104">
        <v>0</v>
      </c>
      <c r="AD202" s="104">
        <v>3.3410158984515798E-2</v>
      </c>
      <c r="AE202" s="104">
        <v>2.1446662812957902</v>
      </c>
      <c r="AF202" s="104">
        <v>0.47670638440972402</v>
      </c>
      <c r="AG202" s="104">
        <v>0</v>
      </c>
      <c r="AH202" s="104">
        <v>3.4948221027128802E-3</v>
      </c>
      <c r="AI202" s="104">
        <v>0.48020120651243697</v>
      </c>
      <c r="AJ202" s="104">
        <v>1660.75071577991</v>
      </c>
      <c r="AK202" s="104">
        <v>0</v>
      </c>
      <c r="AL202" s="104">
        <v>0.28207898121157399</v>
      </c>
      <c r="AM202" s="104">
        <v>1661.0327947611199</v>
      </c>
      <c r="AN202" s="104">
        <v>1.6886774304835799E-2</v>
      </c>
      <c r="AO202" s="104">
        <v>0</v>
      </c>
      <c r="AP202" s="104">
        <v>3.5237441121301597E-4</v>
      </c>
      <c r="AQ202" s="104">
        <v>1.7239148716048799E-2</v>
      </c>
      <c r="AR202" s="104">
        <v>1.62616505272024E-3</v>
      </c>
      <c r="AS202" s="104">
        <v>0</v>
      </c>
      <c r="AT202" s="104">
        <v>4.2482327294002602E-6</v>
      </c>
      <c r="AU202" s="104">
        <v>1.6304132854496401E-3</v>
      </c>
      <c r="AV202" s="104">
        <v>1.13126612043703E-2</v>
      </c>
      <c r="AW202" s="104">
        <v>0.12287435511480201</v>
      </c>
      <c r="AX202" s="104">
        <v>0.13581742960462201</v>
      </c>
      <c r="AY202" s="104">
        <v>1.4951987397494801E-3</v>
      </c>
      <c r="AZ202" s="104">
        <v>0</v>
      </c>
      <c r="BA202" s="104">
        <v>3.9060931807237304E-6</v>
      </c>
      <c r="BB202" s="104">
        <v>1.4991048329302101E-3</v>
      </c>
      <c r="BC202" s="104">
        <v>2.8281653010925698E-3</v>
      </c>
      <c r="BD202" s="104">
        <v>5.2660437906343803E-2</v>
      </c>
      <c r="BE202" s="104">
        <v>5.69877080403665E-2</v>
      </c>
      <c r="BF202" s="104">
        <v>1.6434474630100299E-2</v>
      </c>
      <c r="BG202" s="104">
        <v>0</v>
      </c>
      <c r="BH202" s="104">
        <v>2.7914001880945199E-6</v>
      </c>
      <c r="BI202" s="104">
        <v>1.6437266030288399E-2</v>
      </c>
      <c r="BJ202" s="104">
        <v>2.7614930198526601E-2</v>
      </c>
      <c r="BK202" s="104">
        <v>0</v>
      </c>
      <c r="BL202" s="104">
        <v>3.5800621325812298E-4</v>
      </c>
      <c r="BM202" s="104">
        <v>2.79729364117847E-2</v>
      </c>
      <c r="BN202" s="104">
        <v>175.327331109787</v>
      </c>
    </row>
    <row r="203" spans="1:66">
      <c r="A203" s="104" t="s">
        <v>799</v>
      </c>
      <c r="B203" s="104">
        <v>2021</v>
      </c>
      <c r="C203" s="104" t="s">
        <v>812</v>
      </c>
      <c r="D203" s="104" t="s">
        <v>801</v>
      </c>
      <c r="E203" s="104" t="s">
        <v>801</v>
      </c>
      <c r="F203" s="104" t="s">
        <v>802</v>
      </c>
      <c r="G203" s="104">
        <v>34680.608943024599</v>
      </c>
      <c r="H203" s="104">
        <v>319824.02940353903</v>
      </c>
      <c r="I203" s="104">
        <v>3468.0608943024599</v>
      </c>
      <c r="J203" s="104">
        <v>3.7877971082084599E-2</v>
      </c>
      <c r="K203" s="104">
        <v>0</v>
      </c>
      <c r="L203" s="104">
        <v>0</v>
      </c>
      <c r="M203" s="104">
        <v>3.7877971082084599E-2</v>
      </c>
      <c r="N203" s="104">
        <v>0</v>
      </c>
      <c r="O203" s="104">
        <v>0</v>
      </c>
      <c r="P203" s="104">
        <v>0</v>
      </c>
      <c r="Q203" s="104">
        <v>0</v>
      </c>
      <c r="R203" s="104">
        <v>3.7877971082084599E-2</v>
      </c>
      <c r="S203" s="104">
        <v>4.3121551778329499E-2</v>
      </c>
      <c r="T203" s="104">
        <v>0</v>
      </c>
      <c r="U203" s="104">
        <v>0</v>
      </c>
      <c r="V203" s="104">
        <v>4.3121551778329499E-2</v>
      </c>
      <c r="W203" s="104">
        <v>0</v>
      </c>
      <c r="X203" s="104">
        <v>0</v>
      </c>
      <c r="Y203" s="104">
        <v>0</v>
      </c>
      <c r="Z203" s="104">
        <v>0</v>
      </c>
      <c r="AA203" s="104">
        <v>4.3121551778329499E-2</v>
      </c>
      <c r="AB203" s="104">
        <v>0.14741449884554</v>
      </c>
      <c r="AC203" s="104">
        <v>0</v>
      </c>
      <c r="AD203" s="104">
        <v>0</v>
      </c>
      <c r="AE203" s="104">
        <v>0.14741449884554</v>
      </c>
      <c r="AF203" s="104">
        <v>1.66368787958171</v>
      </c>
      <c r="AG203" s="104">
        <v>0</v>
      </c>
      <c r="AH203" s="104">
        <v>0</v>
      </c>
      <c r="AI203" s="104">
        <v>1.66368787958171</v>
      </c>
      <c r="AJ203" s="104">
        <v>357.729322927586</v>
      </c>
      <c r="AK203" s="104">
        <v>0</v>
      </c>
      <c r="AL203" s="104">
        <v>0</v>
      </c>
      <c r="AM203" s="104">
        <v>357.729322927586</v>
      </c>
      <c r="AN203" s="104">
        <v>1.7593593556773899E-3</v>
      </c>
      <c r="AO203" s="104">
        <v>0</v>
      </c>
      <c r="AP203" s="104">
        <v>0</v>
      </c>
      <c r="AQ203" s="104">
        <v>1.7593593556773899E-3</v>
      </c>
      <c r="AR203" s="104">
        <v>4.3001810299933198E-2</v>
      </c>
      <c r="AS203" s="104">
        <v>0</v>
      </c>
      <c r="AT203" s="104">
        <v>0</v>
      </c>
      <c r="AU203" s="104">
        <v>4.3001810299933198E-2</v>
      </c>
      <c r="AV203" s="104">
        <v>5.64073032187097E-3</v>
      </c>
      <c r="AW203" s="104">
        <v>4.5950799384541399E-2</v>
      </c>
      <c r="AX203" s="104">
        <v>9.4593340006345603E-2</v>
      </c>
      <c r="AY203" s="104">
        <v>4.1141571021364703E-2</v>
      </c>
      <c r="AZ203" s="104">
        <v>0</v>
      </c>
      <c r="BA203" s="104">
        <v>0</v>
      </c>
      <c r="BB203" s="104">
        <v>4.1141571021364703E-2</v>
      </c>
      <c r="BC203" s="104">
        <v>1.4101825804677399E-3</v>
      </c>
      <c r="BD203" s="104">
        <v>1.9693199736232E-2</v>
      </c>
      <c r="BE203" s="104">
        <v>6.2244953338064499E-2</v>
      </c>
      <c r="BF203" s="104">
        <v>3.3818285770140502E-3</v>
      </c>
      <c r="BG203" s="104">
        <v>0</v>
      </c>
      <c r="BH203" s="104">
        <v>0</v>
      </c>
      <c r="BI203" s="104">
        <v>3.3818285770140502E-3</v>
      </c>
      <c r="BJ203" s="104">
        <v>5.6230067890081899E-2</v>
      </c>
      <c r="BK203" s="104">
        <v>0</v>
      </c>
      <c r="BL203" s="104">
        <v>0</v>
      </c>
      <c r="BM203" s="104">
        <v>5.6230067890081899E-2</v>
      </c>
      <c r="BN203" s="104">
        <v>31.881921336789901</v>
      </c>
    </row>
    <row r="204" spans="1:66">
      <c r="A204" s="104" t="s">
        <v>799</v>
      </c>
      <c r="B204" s="104">
        <v>2021</v>
      </c>
      <c r="C204" s="104" t="s">
        <v>813</v>
      </c>
      <c r="D204" s="104" t="s">
        <v>801</v>
      </c>
      <c r="E204" s="104" t="s">
        <v>801</v>
      </c>
      <c r="F204" s="104" t="s">
        <v>802</v>
      </c>
      <c r="G204" s="104">
        <v>2254.7502026355701</v>
      </c>
      <c r="H204" s="104">
        <v>293143.04554290703</v>
      </c>
      <c r="I204" s="104">
        <v>32919.352958479401</v>
      </c>
      <c r="J204" s="104">
        <v>5.4453851899743597E-2</v>
      </c>
      <c r="K204" s="104">
        <v>1.3759691264100799E-2</v>
      </c>
      <c r="L204" s="104">
        <v>0</v>
      </c>
      <c r="M204" s="104">
        <v>6.8213543163844495E-2</v>
      </c>
      <c r="N204" s="104">
        <v>0</v>
      </c>
      <c r="O204" s="104">
        <v>0</v>
      </c>
      <c r="P204" s="104">
        <v>0</v>
      </c>
      <c r="Q204" s="104">
        <v>0</v>
      </c>
      <c r="R204" s="104">
        <v>6.8213543163844495E-2</v>
      </c>
      <c r="S204" s="104">
        <v>6.19915652904773E-2</v>
      </c>
      <c r="T204" s="104">
        <v>1.5664361098747699E-2</v>
      </c>
      <c r="U204" s="104">
        <v>0</v>
      </c>
      <c r="V204" s="104">
        <v>7.7655926389225097E-2</v>
      </c>
      <c r="W204" s="104">
        <v>0</v>
      </c>
      <c r="X204" s="104">
        <v>0</v>
      </c>
      <c r="Y204" s="104">
        <v>0</v>
      </c>
      <c r="Z204" s="104">
        <v>0</v>
      </c>
      <c r="AA204" s="104">
        <v>7.7655926389225097E-2</v>
      </c>
      <c r="AB204" s="104">
        <v>0.20284546599647099</v>
      </c>
      <c r="AC204" s="104">
        <v>0.13885738774763601</v>
      </c>
      <c r="AD204" s="104">
        <v>0</v>
      </c>
      <c r="AE204" s="104">
        <v>0.34170285374410703</v>
      </c>
      <c r="AF204" s="104">
        <v>1.25824296477966</v>
      </c>
      <c r="AG204" s="104">
        <v>0.20122137939559301</v>
      </c>
      <c r="AH204" s="104">
        <v>5.8051766311576602E-2</v>
      </c>
      <c r="AI204" s="104">
        <v>1.51751611048683</v>
      </c>
      <c r="AJ204" s="104">
        <v>493.60675041775698</v>
      </c>
      <c r="AK204" s="104">
        <v>27.3907465634739</v>
      </c>
      <c r="AL204" s="104">
        <v>0</v>
      </c>
      <c r="AM204" s="104">
        <v>520.99749698123105</v>
      </c>
      <c r="AN204" s="104">
        <v>2.5292403842346899E-3</v>
      </c>
      <c r="AO204" s="104">
        <v>6.39102021356344E-4</v>
      </c>
      <c r="AP204" s="104">
        <v>0</v>
      </c>
      <c r="AQ204" s="104">
        <v>3.1683424055910401E-3</v>
      </c>
      <c r="AR204" s="104">
        <v>2.7780919947741199E-2</v>
      </c>
      <c r="AS204" s="104">
        <v>7.9525249853563702E-4</v>
      </c>
      <c r="AT204" s="104">
        <v>0</v>
      </c>
      <c r="AU204" s="104">
        <v>2.8576172446276801E-2</v>
      </c>
      <c r="AV204" s="104">
        <v>3.8776187378492298E-3</v>
      </c>
      <c r="AW204" s="104">
        <v>4.2117402190939103E-2</v>
      </c>
      <c r="AX204" s="104">
        <v>7.4571193375065195E-2</v>
      </c>
      <c r="AY204" s="104">
        <v>2.6579129648191001E-2</v>
      </c>
      <c r="AZ204" s="104">
        <v>7.6085022747222398E-4</v>
      </c>
      <c r="BA204" s="104">
        <v>0</v>
      </c>
      <c r="BB204" s="104">
        <v>2.7339979875663199E-2</v>
      </c>
      <c r="BC204" s="104">
        <v>9.6940468446230898E-4</v>
      </c>
      <c r="BD204" s="104">
        <v>1.8050315224688199E-2</v>
      </c>
      <c r="BE204" s="104">
        <v>4.6359699784813697E-2</v>
      </c>
      <c r="BF204" s="104">
        <v>4.6633518252180203E-3</v>
      </c>
      <c r="BG204" s="104">
        <v>2.5877419195089103E-4</v>
      </c>
      <c r="BH204" s="104">
        <v>0</v>
      </c>
      <c r="BI204" s="104">
        <v>4.9221260171689197E-3</v>
      </c>
      <c r="BJ204" s="104">
        <v>7.7588107286948996E-2</v>
      </c>
      <c r="BK204" s="104">
        <v>4.3054439211737102E-3</v>
      </c>
      <c r="BL204" s="104">
        <v>0</v>
      </c>
      <c r="BM204" s="104">
        <v>8.1893551208122695E-2</v>
      </c>
      <c r="BN204" s="104">
        <v>46.432875782962903</v>
      </c>
    </row>
    <row r="205" spans="1:66">
      <c r="A205" s="104" t="s">
        <v>799</v>
      </c>
      <c r="B205" s="104">
        <v>2021</v>
      </c>
      <c r="C205" s="104" t="s">
        <v>814</v>
      </c>
      <c r="D205" s="104" t="s">
        <v>801</v>
      </c>
      <c r="E205" s="104" t="s">
        <v>801</v>
      </c>
      <c r="F205" s="104" t="s">
        <v>804</v>
      </c>
      <c r="G205" s="104">
        <v>14117.771118618601</v>
      </c>
      <c r="H205" s="104">
        <v>674776.68462662899</v>
      </c>
      <c r="I205" s="104">
        <v>282468.364541321</v>
      </c>
      <c r="J205" s="104">
        <v>6.4817223853397707E-2</v>
      </c>
      <c r="K205" s="104">
        <v>1.15645204602144E-2</v>
      </c>
      <c r="L205" s="104">
        <v>5.22825034869384E-2</v>
      </c>
      <c r="M205" s="104">
        <v>0.12866424780055</v>
      </c>
      <c r="N205" s="104">
        <v>8.7603734674645303E-4</v>
      </c>
      <c r="O205" s="104">
        <v>1.02987707930784E-2</v>
      </c>
      <c r="P205" s="104">
        <v>0.122425919755961</v>
      </c>
      <c r="Q205" s="104">
        <v>3.88818708670913E-4</v>
      </c>
      <c r="R205" s="104">
        <v>0.26265379440500702</v>
      </c>
      <c r="S205" s="104">
        <v>9.4581140893817806E-2</v>
      </c>
      <c r="T205" s="104">
        <v>1.6874921108791699E-2</v>
      </c>
      <c r="U205" s="104">
        <v>5.7242760404247701E-2</v>
      </c>
      <c r="V205" s="104">
        <v>0.16869882240685699</v>
      </c>
      <c r="W205" s="104">
        <v>8.7603734674645303E-4</v>
      </c>
      <c r="X205" s="104">
        <v>1.0298770793074201E-2</v>
      </c>
      <c r="Y205" s="104">
        <v>0.12242591975591099</v>
      </c>
      <c r="Z205" s="104">
        <v>3.88818708670913E-4</v>
      </c>
      <c r="AA205" s="104">
        <v>0.30268836901125901</v>
      </c>
      <c r="AB205" s="104">
        <v>1.5247390516941299</v>
      </c>
      <c r="AC205" s="104">
        <v>8.9570291090426093E-2</v>
      </c>
      <c r="AD205" s="104">
        <v>1.10699314657588</v>
      </c>
      <c r="AE205" s="104">
        <v>2.72130248936045</v>
      </c>
      <c r="AF205" s="104">
        <v>0.469598372199314</v>
      </c>
      <c r="AG205" s="104">
        <v>1.0092139263511799E-3</v>
      </c>
      <c r="AH205" s="104">
        <v>0.10415157426631701</v>
      </c>
      <c r="AI205" s="104">
        <v>0.57475916039198305</v>
      </c>
      <c r="AJ205" s="104">
        <v>1315.4622931015599</v>
      </c>
      <c r="AK205" s="104">
        <v>5.9634020362546103</v>
      </c>
      <c r="AL205" s="104">
        <v>8.4679672493885096</v>
      </c>
      <c r="AM205" s="104">
        <v>1329.8936623872</v>
      </c>
      <c r="AN205" s="104">
        <v>1.3322274728109099E-2</v>
      </c>
      <c r="AO205" s="104">
        <v>3.0547742630760099E-3</v>
      </c>
      <c r="AP205" s="104">
        <v>9.9049110619011307E-3</v>
      </c>
      <c r="AQ205" s="104">
        <v>2.6281960053086299E-2</v>
      </c>
      <c r="AR205" s="104">
        <v>7.35770597279241E-4</v>
      </c>
      <c r="AS205" s="104">
        <v>0</v>
      </c>
      <c r="AT205" s="104">
        <v>8.5869770290644096E-5</v>
      </c>
      <c r="AU205" s="104">
        <v>8.2164036756988501E-4</v>
      </c>
      <c r="AV205" s="104">
        <v>8.9257676617439004E-3</v>
      </c>
      <c r="AW205" s="104">
        <v>9.6948713085974997E-2</v>
      </c>
      <c r="AX205" s="104">
        <v>0.10669612111528801</v>
      </c>
      <c r="AY205" s="104">
        <v>6.7651390488091196E-4</v>
      </c>
      <c r="AZ205" s="104">
        <v>0</v>
      </c>
      <c r="BA205" s="104">
        <v>7.8954084092739896E-5</v>
      </c>
      <c r="BB205" s="104">
        <v>7.55467988973652E-4</v>
      </c>
      <c r="BC205" s="104">
        <v>2.2314419154359699E-3</v>
      </c>
      <c r="BD205" s="104">
        <v>4.1549448465417797E-2</v>
      </c>
      <c r="BE205" s="104">
        <v>4.4536358369827403E-2</v>
      </c>
      <c r="BF205" s="104">
        <v>1.3017565777581799E-2</v>
      </c>
      <c r="BG205" s="104">
        <v>5.90126974161141E-5</v>
      </c>
      <c r="BH205" s="104">
        <v>8.3797400540779496E-5</v>
      </c>
      <c r="BI205" s="104">
        <v>1.3160375875538701E-2</v>
      </c>
      <c r="BJ205" s="104">
        <v>2.1997691245998902E-2</v>
      </c>
      <c r="BK205" s="104">
        <v>8.3646904556982206E-5</v>
      </c>
      <c r="BL205" s="104">
        <v>7.9691304700715906E-3</v>
      </c>
      <c r="BM205" s="104">
        <v>3.0050468620627501E-2</v>
      </c>
      <c r="BN205" s="104">
        <v>140.37453518171</v>
      </c>
    </row>
    <row r="206" spans="1:66">
      <c r="A206" s="104" t="s">
        <v>799</v>
      </c>
      <c r="B206" s="104">
        <v>2021</v>
      </c>
      <c r="C206" s="104" t="s">
        <v>815</v>
      </c>
      <c r="D206" s="104" t="s">
        <v>801</v>
      </c>
      <c r="E206" s="104" t="s">
        <v>801</v>
      </c>
      <c r="F206" s="104" t="s">
        <v>802</v>
      </c>
      <c r="G206" s="104">
        <v>0</v>
      </c>
      <c r="H206" s="104">
        <v>437618.31375280197</v>
      </c>
      <c r="I206" s="104">
        <v>0</v>
      </c>
      <c r="J206" s="104">
        <v>0.172526761650595</v>
      </c>
      <c r="K206" s="104">
        <v>0</v>
      </c>
      <c r="L206" s="104">
        <v>0</v>
      </c>
      <c r="M206" s="104">
        <v>0.172526761650595</v>
      </c>
      <c r="N206" s="104">
        <v>0</v>
      </c>
      <c r="O206" s="104">
        <v>0</v>
      </c>
      <c r="P206" s="104">
        <v>0</v>
      </c>
      <c r="Q206" s="104">
        <v>0</v>
      </c>
      <c r="R206" s="104">
        <v>0.172526761650595</v>
      </c>
      <c r="S206" s="104">
        <v>0.196408585179771</v>
      </c>
      <c r="T206" s="104">
        <v>0</v>
      </c>
      <c r="U206" s="104">
        <v>0</v>
      </c>
      <c r="V206" s="104">
        <v>0.196408585179771</v>
      </c>
      <c r="W206" s="104">
        <v>0</v>
      </c>
      <c r="X206" s="104">
        <v>0</v>
      </c>
      <c r="Y206" s="104">
        <v>0</v>
      </c>
      <c r="Z206" s="104">
        <v>0</v>
      </c>
      <c r="AA206" s="104">
        <v>0.196408585179771</v>
      </c>
      <c r="AB206" s="104">
        <v>0.58648563934564601</v>
      </c>
      <c r="AC206" s="104">
        <v>0</v>
      </c>
      <c r="AD206" s="104">
        <v>0</v>
      </c>
      <c r="AE206" s="104">
        <v>0.58648563934564601</v>
      </c>
      <c r="AF206" s="104">
        <v>3.4993683420284398</v>
      </c>
      <c r="AG206" s="104">
        <v>0</v>
      </c>
      <c r="AH206" s="104">
        <v>0</v>
      </c>
      <c r="AI206" s="104">
        <v>3.4993683420284398</v>
      </c>
      <c r="AJ206" s="104">
        <v>1014.37804354004</v>
      </c>
      <c r="AK206" s="104">
        <v>0</v>
      </c>
      <c r="AL206" s="104">
        <v>0</v>
      </c>
      <c r="AM206" s="104">
        <v>1014.37804354004</v>
      </c>
      <c r="AN206" s="104">
        <v>8.01342123108785E-3</v>
      </c>
      <c r="AO206" s="104">
        <v>0</v>
      </c>
      <c r="AP206" s="104">
        <v>0</v>
      </c>
      <c r="AQ206" s="104">
        <v>8.01342123108785E-3</v>
      </c>
      <c r="AR206" s="104">
        <v>4.6228530427435598E-2</v>
      </c>
      <c r="AS206" s="104">
        <v>0</v>
      </c>
      <c r="AT206" s="104">
        <v>0</v>
      </c>
      <c r="AU206" s="104">
        <v>4.6228530427435598E-2</v>
      </c>
      <c r="AV206" s="104">
        <v>0</v>
      </c>
      <c r="AW206" s="104">
        <v>0</v>
      </c>
      <c r="AX206" s="104">
        <v>4.6228530427435598E-2</v>
      </c>
      <c r="AY206" s="104">
        <v>4.4228704664478098E-2</v>
      </c>
      <c r="AZ206" s="104">
        <v>0</v>
      </c>
      <c r="BA206" s="104">
        <v>0</v>
      </c>
      <c r="BB206" s="104">
        <v>4.4228704664478098E-2</v>
      </c>
      <c r="BC206" s="104">
        <v>0</v>
      </c>
      <c r="BD206" s="104">
        <v>0</v>
      </c>
      <c r="BE206" s="104">
        <v>4.4228704664478098E-2</v>
      </c>
      <c r="BF206" s="104">
        <v>9.5833407804897901E-3</v>
      </c>
      <c r="BG206" s="104">
        <v>0</v>
      </c>
      <c r="BH206" s="104">
        <v>0</v>
      </c>
      <c r="BI206" s="104">
        <v>9.5833407804897901E-3</v>
      </c>
      <c r="BJ206" s="104">
        <v>0.159446102398519</v>
      </c>
      <c r="BK206" s="104">
        <v>0</v>
      </c>
      <c r="BL206" s="104">
        <v>0</v>
      </c>
      <c r="BM206" s="104">
        <v>0.159446102398519</v>
      </c>
      <c r="BN206" s="104">
        <v>90.404445252750406</v>
      </c>
    </row>
    <row r="207" spans="1:66">
      <c r="A207" s="104" t="s">
        <v>799</v>
      </c>
      <c r="B207" s="104">
        <v>2021</v>
      </c>
      <c r="C207" s="104" t="s">
        <v>816</v>
      </c>
      <c r="D207" s="104" t="s">
        <v>801</v>
      </c>
      <c r="E207" s="104" t="s">
        <v>801</v>
      </c>
      <c r="F207" s="104" t="s">
        <v>804</v>
      </c>
      <c r="G207" s="104">
        <v>4818.2818297229596</v>
      </c>
      <c r="H207" s="104">
        <v>229605.09728392001</v>
      </c>
      <c r="I207" s="104">
        <v>19273.127318891798</v>
      </c>
      <c r="J207" s="104">
        <v>2.39050937038311E-2</v>
      </c>
      <c r="K207" s="104">
        <v>5.6042358406996E-2</v>
      </c>
      <c r="L207" s="104">
        <v>7.674617931878E-3</v>
      </c>
      <c r="M207" s="104">
        <v>8.7622070042705197E-2</v>
      </c>
      <c r="N207" s="104">
        <v>2.6047168667988198E-4</v>
      </c>
      <c r="O207" s="104">
        <v>2.1563556449842201E-3</v>
      </c>
      <c r="P207" s="104">
        <v>1.6424317506014099E-2</v>
      </c>
      <c r="Q207" s="104">
        <v>1.04552300852274E-4</v>
      </c>
      <c r="R207" s="104">
        <v>0.10656776718123501</v>
      </c>
      <c r="S207" s="104">
        <v>3.4882256617404503E-2</v>
      </c>
      <c r="T207" s="104">
        <v>8.17768778326977E-2</v>
      </c>
      <c r="U207" s="104">
        <v>8.4027406143316902E-3</v>
      </c>
      <c r="V207" s="104">
        <v>0.125061875064434</v>
      </c>
      <c r="W207" s="104">
        <v>2.6047168667988198E-4</v>
      </c>
      <c r="X207" s="104">
        <v>2.1563556449833302E-3</v>
      </c>
      <c r="Y207" s="104">
        <v>1.64243175060074E-2</v>
      </c>
      <c r="Z207" s="104">
        <v>1.04552300852274E-4</v>
      </c>
      <c r="AA207" s="104">
        <v>0.14400757220295701</v>
      </c>
      <c r="AB207" s="104">
        <v>0.52005151756318402</v>
      </c>
      <c r="AC207" s="104">
        <v>0.43391027689005002</v>
      </c>
      <c r="AD207" s="104">
        <v>0.196375234709183</v>
      </c>
      <c r="AE207" s="104">
        <v>1.15033702916241</v>
      </c>
      <c r="AF207" s="104">
        <v>0.16410095579884301</v>
      </c>
      <c r="AG207" s="104">
        <v>4.8885990895373701E-3</v>
      </c>
      <c r="AH207" s="104">
        <v>1.21022269159477E-2</v>
      </c>
      <c r="AI207" s="104">
        <v>0.181091781804328</v>
      </c>
      <c r="AJ207" s="104">
        <v>222.62504500167699</v>
      </c>
      <c r="AK207" s="104">
        <v>13.899811259480799</v>
      </c>
      <c r="AL207" s="104">
        <v>1.06750391672392</v>
      </c>
      <c r="AM207" s="104">
        <v>237.592360177882</v>
      </c>
      <c r="AN207" s="104">
        <v>4.8069380829626196E-3</v>
      </c>
      <c r="AO207" s="104">
        <v>1.28184983318998E-2</v>
      </c>
      <c r="AP207" s="104">
        <v>1.3253611393984799E-3</v>
      </c>
      <c r="AQ207" s="104">
        <v>1.8950797554261E-2</v>
      </c>
      <c r="AR207" s="104">
        <v>3.8296298284480298E-4</v>
      </c>
      <c r="AS207" s="104">
        <v>0</v>
      </c>
      <c r="AT207" s="104">
        <v>1.1401141285371601E-5</v>
      </c>
      <c r="AU207" s="104">
        <v>3.9436412413017502E-4</v>
      </c>
      <c r="AV207" s="104">
        <v>2.0247703662556798E-3</v>
      </c>
      <c r="AW207" s="104">
        <v>0.18850611861805999</v>
      </c>
      <c r="AX207" s="104">
        <v>0.19092525310844599</v>
      </c>
      <c r="AY207" s="104">
        <v>3.5212032650830898E-4</v>
      </c>
      <c r="AZ207" s="104">
        <v>0</v>
      </c>
      <c r="BA207" s="104">
        <v>1.0482928564402101E-5</v>
      </c>
      <c r="BB207" s="104">
        <v>3.6260325507271102E-4</v>
      </c>
      <c r="BC207" s="104">
        <v>5.0619259156391995E-4</v>
      </c>
      <c r="BD207" s="104">
        <v>8.0788336550597195E-2</v>
      </c>
      <c r="BE207" s="104">
        <v>8.1657132397233795E-2</v>
      </c>
      <c r="BF207" s="104">
        <v>2.2030552926101299E-3</v>
      </c>
      <c r="BG207" s="104">
        <v>1.37549900377338E-4</v>
      </c>
      <c r="BH207" s="104">
        <v>1.05638166343906E-5</v>
      </c>
      <c r="BI207" s="104">
        <v>2.3511690096218599E-3</v>
      </c>
      <c r="BJ207" s="104">
        <v>8.3116907728431107E-3</v>
      </c>
      <c r="BK207" s="104">
        <v>4.4995746005368798E-4</v>
      </c>
      <c r="BL207" s="104">
        <v>1.0901918024499599E-3</v>
      </c>
      <c r="BM207" s="104">
        <v>9.8518400353467695E-3</v>
      </c>
      <c r="BN207" s="104">
        <v>25.078634529942502</v>
      </c>
    </row>
    <row r="208" spans="1:66">
      <c r="A208" s="104" t="s">
        <v>799</v>
      </c>
      <c r="B208" s="104">
        <v>2021</v>
      </c>
      <c r="C208" s="104" t="s">
        <v>816</v>
      </c>
      <c r="D208" s="104" t="s">
        <v>801</v>
      </c>
      <c r="E208" s="104" t="s">
        <v>801</v>
      </c>
      <c r="F208" s="104" t="s">
        <v>802</v>
      </c>
      <c r="G208" s="104">
        <v>24346.623614399901</v>
      </c>
      <c r="H208" s="104">
        <v>767341.35900925996</v>
      </c>
      <c r="I208" s="104">
        <v>280956.66097927297</v>
      </c>
      <c r="J208" s="104">
        <v>9.7705245259255197E-2</v>
      </c>
      <c r="K208" s="104">
        <v>7.91438087512626E-3</v>
      </c>
      <c r="L208" s="104">
        <v>0</v>
      </c>
      <c r="M208" s="104">
        <v>0.105619626134381</v>
      </c>
      <c r="N208" s="104">
        <v>0</v>
      </c>
      <c r="O208" s="104">
        <v>0</v>
      </c>
      <c r="P208" s="104">
        <v>0</v>
      </c>
      <c r="Q208" s="104">
        <v>0</v>
      </c>
      <c r="R208" s="104">
        <v>0.105619626134381</v>
      </c>
      <c r="S208" s="104">
        <v>0.11122998427848001</v>
      </c>
      <c r="T208" s="104">
        <v>9.0099201734598292E-3</v>
      </c>
      <c r="U208" s="104">
        <v>0</v>
      </c>
      <c r="V208" s="104">
        <v>0.12023990445193999</v>
      </c>
      <c r="W208" s="104">
        <v>0</v>
      </c>
      <c r="X208" s="104">
        <v>0</v>
      </c>
      <c r="Y208" s="104">
        <v>0</v>
      </c>
      <c r="Z208" s="104">
        <v>0</v>
      </c>
      <c r="AA208" s="104">
        <v>0.12023990445193999</v>
      </c>
      <c r="AB208" s="104">
        <v>0.26417760315725602</v>
      </c>
      <c r="AC208" s="104">
        <v>0.15192106054744101</v>
      </c>
      <c r="AD208" s="104">
        <v>0</v>
      </c>
      <c r="AE208" s="104">
        <v>0.416098663704698</v>
      </c>
      <c r="AF208" s="104">
        <v>6.3023404450719402</v>
      </c>
      <c r="AG208" s="104">
        <v>1.2191050701425801</v>
      </c>
      <c r="AH208" s="104">
        <v>0.223391712718427</v>
      </c>
      <c r="AI208" s="104">
        <v>7.74483722793296</v>
      </c>
      <c r="AJ208" s="104">
        <v>1001.9818080362199</v>
      </c>
      <c r="AK208" s="104">
        <v>99.461022447991994</v>
      </c>
      <c r="AL208" s="104">
        <v>0</v>
      </c>
      <c r="AM208" s="104">
        <v>1101.4428304842099</v>
      </c>
      <c r="AN208" s="104">
        <v>4.5381555838555302E-3</v>
      </c>
      <c r="AO208" s="104">
        <v>3.6760249325316002E-4</v>
      </c>
      <c r="AP208" s="104">
        <v>0</v>
      </c>
      <c r="AQ208" s="104">
        <v>4.9057580771086897E-3</v>
      </c>
      <c r="AR208" s="104">
        <v>4.0175353725523999E-2</v>
      </c>
      <c r="AS208" s="104">
        <v>1.6165537248578801E-3</v>
      </c>
      <c r="AT208" s="104">
        <v>0</v>
      </c>
      <c r="AU208" s="104">
        <v>4.1791907450381902E-2</v>
      </c>
      <c r="AV208" s="104">
        <v>1.0150188712511899E-2</v>
      </c>
      <c r="AW208" s="104">
        <v>0.62998837942324404</v>
      </c>
      <c r="AX208" s="104">
        <v>0.68193047558613795</v>
      </c>
      <c r="AY208" s="104">
        <v>3.8437385707216602E-2</v>
      </c>
      <c r="AZ208" s="104">
        <v>1.5466223262976301E-3</v>
      </c>
      <c r="BA208" s="104">
        <v>0</v>
      </c>
      <c r="BB208" s="104">
        <v>3.99840080335142E-2</v>
      </c>
      <c r="BC208" s="104">
        <v>2.53754717812799E-3</v>
      </c>
      <c r="BD208" s="104">
        <v>0.26999501975281798</v>
      </c>
      <c r="BE208" s="104">
        <v>0.312516574964461</v>
      </c>
      <c r="BF208" s="104">
        <v>9.4662272940683901E-3</v>
      </c>
      <c r="BG208" s="104">
        <v>9.3965842277956202E-4</v>
      </c>
      <c r="BH208" s="104">
        <v>0</v>
      </c>
      <c r="BI208" s="104">
        <v>1.0405885716847901E-2</v>
      </c>
      <c r="BJ208" s="104">
        <v>0.15749758680506201</v>
      </c>
      <c r="BK208" s="104">
        <v>1.5633887652535702E-2</v>
      </c>
      <c r="BL208" s="104">
        <v>0</v>
      </c>
      <c r="BM208" s="104">
        <v>0.17313147445759799</v>
      </c>
      <c r="BN208" s="104">
        <v>98.163922909885201</v>
      </c>
    </row>
    <row r="209" spans="1:66">
      <c r="A209" s="104" t="s">
        <v>799</v>
      </c>
      <c r="B209" s="104">
        <v>2021</v>
      </c>
      <c r="C209" s="104" t="s">
        <v>817</v>
      </c>
      <c r="D209" s="104" t="s">
        <v>801</v>
      </c>
      <c r="E209" s="104" t="s">
        <v>801</v>
      </c>
      <c r="F209" s="104" t="s">
        <v>802</v>
      </c>
      <c r="G209" s="104">
        <v>1166.77319302199</v>
      </c>
      <c r="H209" s="104">
        <v>14236.182242019</v>
      </c>
      <c r="I209" s="104">
        <v>5133.8020492967798</v>
      </c>
      <c r="J209" s="104">
        <v>8.9366697957138693E-3</v>
      </c>
      <c r="K209" s="104">
        <v>6.1551553634799799E-4</v>
      </c>
      <c r="L209" s="104">
        <v>0</v>
      </c>
      <c r="M209" s="104">
        <v>9.5521853320618706E-3</v>
      </c>
      <c r="N209" s="104">
        <v>0</v>
      </c>
      <c r="O209" s="104">
        <v>0</v>
      </c>
      <c r="P209" s="104">
        <v>0</v>
      </c>
      <c r="Q209" s="104">
        <v>0</v>
      </c>
      <c r="R209" s="104">
        <v>9.5521853320618706E-3</v>
      </c>
      <c r="S209" s="104">
        <v>1.01737182915987E-2</v>
      </c>
      <c r="T209" s="104">
        <v>7.0071758429635805E-4</v>
      </c>
      <c r="U209" s="104">
        <v>0</v>
      </c>
      <c r="V209" s="104">
        <v>1.08744358758951E-2</v>
      </c>
      <c r="W209" s="104">
        <v>0</v>
      </c>
      <c r="X209" s="104">
        <v>0</v>
      </c>
      <c r="Y209" s="104">
        <v>0</v>
      </c>
      <c r="Z209" s="104">
        <v>0</v>
      </c>
      <c r="AA209" s="104">
        <v>1.08744358758951E-2</v>
      </c>
      <c r="AB209" s="104">
        <v>2.30751771132644E-2</v>
      </c>
      <c r="AC209" s="104">
        <v>4.6288959466304598E-3</v>
      </c>
      <c r="AD209" s="104">
        <v>0</v>
      </c>
      <c r="AE209" s="104">
        <v>2.7704073059894901E-2</v>
      </c>
      <c r="AF209" s="104">
        <v>0.12083187211969</v>
      </c>
      <c r="AG209" s="104">
        <v>1.17612757382967E-2</v>
      </c>
      <c r="AH209" s="104">
        <v>4.8202651443548699E-3</v>
      </c>
      <c r="AI209" s="104">
        <v>0.137413413002342</v>
      </c>
      <c r="AJ209" s="104">
        <v>16.9619459944645</v>
      </c>
      <c r="AK209" s="104">
        <v>0.84664181460193799</v>
      </c>
      <c r="AL209" s="104">
        <v>0</v>
      </c>
      <c r="AM209" s="104">
        <v>17.808587809066498</v>
      </c>
      <c r="AN209" s="104">
        <v>4.1508516586677598E-4</v>
      </c>
      <c r="AO209" s="104">
        <v>2.8589102466460501E-5</v>
      </c>
      <c r="AP209" s="104">
        <v>0</v>
      </c>
      <c r="AQ209" s="104">
        <v>4.43674268333237E-4</v>
      </c>
      <c r="AR209" s="104">
        <v>5.3980661589498402E-3</v>
      </c>
      <c r="AS209" s="104">
        <v>2.01889953135053E-4</v>
      </c>
      <c r="AT209" s="104">
        <v>0</v>
      </c>
      <c r="AU209" s="104">
        <v>5.5999561120849001E-3</v>
      </c>
      <c r="AV209" s="104">
        <v>1.88312456517101E-4</v>
      </c>
      <c r="AW209" s="104">
        <v>2.04538713186992E-3</v>
      </c>
      <c r="AX209" s="104">
        <v>7.8336557004719202E-3</v>
      </c>
      <c r="AY209" s="104">
        <v>5.1645482063997E-3</v>
      </c>
      <c r="AZ209" s="104">
        <v>1.9315628313021699E-4</v>
      </c>
      <c r="BA209" s="104">
        <v>0</v>
      </c>
      <c r="BB209" s="104">
        <v>5.3577044895299197E-3</v>
      </c>
      <c r="BC209" s="104">
        <v>4.7078114129275399E-5</v>
      </c>
      <c r="BD209" s="104">
        <v>8.7659448508710901E-4</v>
      </c>
      <c r="BE209" s="104">
        <v>6.2813770887462997E-3</v>
      </c>
      <c r="BF209" s="104">
        <v>1.60248055249631E-4</v>
      </c>
      <c r="BG209" s="104">
        <v>7.9986520607515108E-6</v>
      </c>
      <c r="BH209" s="104">
        <v>0</v>
      </c>
      <c r="BI209" s="104">
        <v>1.6824670731038299E-4</v>
      </c>
      <c r="BJ209" s="104">
        <v>2.6661817013242501E-3</v>
      </c>
      <c r="BK209" s="104">
        <v>1.3308030307396899E-4</v>
      </c>
      <c r="BL209" s="104">
        <v>0</v>
      </c>
      <c r="BM209" s="104">
        <v>2.7992620043982199E-3</v>
      </c>
      <c r="BN209" s="104">
        <v>1.5871553134125</v>
      </c>
    </row>
    <row r="210" spans="1:66">
      <c r="A210" s="104" t="s">
        <v>799</v>
      </c>
      <c r="B210" s="104">
        <v>2021</v>
      </c>
      <c r="C210" s="104" t="s">
        <v>818</v>
      </c>
      <c r="D210" s="104" t="s">
        <v>801</v>
      </c>
      <c r="E210" s="104" t="s">
        <v>801</v>
      </c>
      <c r="F210" s="104" t="s">
        <v>802</v>
      </c>
      <c r="G210" s="104">
        <v>2265.9137125461698</v>
      </c>
      <c r="H210" s="104">
        <v>445917.72896336601</v>
      </c>
      <c r="I210" s="104">
        <v>33082.340203174099</v>
      </c>
      <c r="J210" s="104">
        <v>1.4576704959425601E-2</v>
      </c>
      <c r="K210" s="104">
        <v>1.56010941544513E-4</v>
      </c>
      <c r="L210" s="104">
        <v>0</v>
      </c>
      <c r="M210" s="104">
        <v>1.4732715900970099E-2</v>
      </c>
      <c r="N210" s="104">
        <v>0</v>
      </c>
      <c r="O210" s="104">
        <v>0</v>
      </c>
      <c r="P210" s="104">
        <v>0</v>
      </c>
      <c r="Q210" s="104">
        <v>0</v>
      </c>
      <c r="R210" s="104">
        <v>1.4732715900970099E-2</v>
      </c>
      <c r="S210" s="104">
        <v>1.6594468998739599E-2</v>
      </c>
      <c r="T210" s="104">
        <v>1.7760658119450799E-4</v>
      </c>
      <c r="U210" s="104">
        <v>0</v>
      </c>
      <c r="V210" s="104">
        <v>1.6772075579934102E-2</v>
      </c>
      <c r="W210" s="104">
        <v>0</v>
      </c>
      <c r="X210" s="104">
        <v>0</v>
      </c>
      <c r="Y210" s="104">
        <v>0</v>
      </c>
      <c r="Z210" s="104">
        <v>0</v>
      </c>
      <c r="AA210" s="104">
        <v>1.6772075579934102E-2</v>
      </c>
      <c r="AB210" s="104">
        <v>6.6723634019782499E-2</v>
      </c>
      <c r="AC210" s="104">
        <v>5.0472773803075001E-3</v>
      </c>
      <c r="AD210" s="104">
        <v>0</v>
      </c>
      <c r="AE210" s="104">
        <v>7.1770911400089996E-2</v>
      </c>
      <c r="AF210" s="104">
        <v>0.63329519208704899</v>
      </c>
      <c r="AG210" s="104">
        <v>9.7311051541121192E-3</v>
      </c>
      <c r="AH210" s="104">
        <v>4.1461932140262198E-2</v>
      </c>
      <c r="AI210" s="104">
        <v>0.68448822938142295</v>
      </c>
      <c r="AJ210" s="104">
        <v>445.47161028276997</v>
      </c>
      <c r="AK210" s="104">
        <v>1.56439646095007</v>
      </c>
      <c r="AL210" s="104">
        <v>0</v>
      </c>
      <c r="AM210" s="104">
        <v>447.03600674372001</v>
      </c>
      <c r="AN210" s="104">
        <v>6.7705019142322699E-4</v>
      </c>
      <c r="AO210" s="104">
        <v>7.2463041634474303E-6</v>
      </c>
      <c r="AP210" s="104">
        <v>0</v>
      </c>
      <c r="AQ210" s="104">
        <v>6.8429649558667395E-4</v>
      </c>
      <c r="AR210" s="104">
        <v>1.1951748823360701E-2</v>
      </c>
      <c r="AS210" s="104">
        <v>1.66821016334091E-5</v>
      </c>
      <c r="AT210" s="104">
        <v>0</v>
      </c>
      <c r="AU210" s="104">
        <v>1.1968430924994101E-2</v>
      </c>
      <c r="AV210" s="104">
        <v>5.89848187653641E-3</v>
      </c>
      <c r="AW210" s="104">
        <v>6.4067343982312994E-2</v>
      </c>
      <c r="AX210" s="104">
        <v>8.1934256783843598E-2</v>
      </c>
      <c r="AY210" s="104">
        <v>1.1434721459774699E-2</v>
      </c>
      <c r="AZ210" s="104">
        <v>1.5960441301179101E-5</v>
      </c>
      <c r="BA210" s="104">
        <v>0</v>
      </c>
      <c r="BB210" s="104">
        <v>1.14506819010759E-2</v>
      </c>
      <c r="BC210" s="104">
        <v>1.4746204691340999E-3</v>
      </c>
      <c r="BD210" s="104">
        <v>2.7457433135277001E-2</v>
      </c>
      <c r="BE210" s="104">
        <v>4.0382735505487002E-2</v>
      </c>
      <c r="BF210" s="104">
        <v>4.2085948888194898E-3</v>
      </c>
      <c r="BG210" s="104">
        <v>1.4779642063974699E-5</v>
      </c>
      <c r="BH210" s="104">
        <v>0</v>
      </c>
      <c r="BI210" s="104">
        <v>4.2233745308834598E-3</v>
      </c>
      <c r="BJ210" s="104">
        <v>7.0021933579022796E-2</v>
      </c>
      <c r="BK210" s="104">
        <v>2.4590133815793701E-4</v>
      </c>
      <c r="BL210" s="104">
        <v>0</v>
      </c>
      <c r="BM210" s="104">
        <v>7.0267834917180805E-2</v>
      </c>
      <c r="BN210" s="104">
        <v>39.841203637089102</v>
      </c>
    </row>
    <row r="211" spans="1:66">
      <c r="A211" s="104" t="s">
        <v>799</v>
      </c>
      <c r="B211" s="104">
        <v>2021</v>
      </c>
      <c r="C211" s="104" t="s">
        <v>819</v>
      </c>
      <c r="D211" s="104" t="s">
        <v>801</v>
      </c>
      <c r="E211" s="104" t="s">
        <v>801</v>
      </c>
      <c r="F211" s="104" t="s">
        <v>802</v>
      </c>
      <c r="G211" s="104">
        <v>1181.55917316305</v>
      </c>
      <c r="H211" s="104">
        <v>61835.834239630203</v>
      </c>
      <c r="I211" s="104">
        <v>17250.763928180499</v>
      </c>
      <c r="J211" s="104">
        <v>3.3367450190690501E-3</v>
      </c>
      <c r="K211" s="104">
        <v>9.0681829338428805E-5</v>
      </c>
      <c r="L211" s="104">
        <v>0</v>
      </c>
      <c r="M211" s="104">
        <v>3.42742684840748E-3</v>
      </c>
      <c r="N211" s="104">
        <v>0</v>
      </c>
      <c r="O211" s="104">
        <v>0</v>
      </c>
      <c r="P211" s="104">
        <v>0</v>
      </c>
      <c r="Q211" s="104">
        <v>0</v>
      </c>
      <c r="R211" s="104">
        <v>3.42742684840748E-3</v>
      </c>
      <c r="S211" s="104">
        <v>3.7986302068792198E-3</v>
      </c>
      <c r="T211" s="104">
        <v>1.03234359884091E-4</v>
      </c>
      <c r="U211" s="104">
        <v>0</v>
      </c>
      <c r="V211" s="104">
        <v>3.90186456676331E-3</v>
      </c>
      <c r="W211" s="104">
        <v>0</v>
      </c>
      <c r="X211" s="104">
        <v>0</v>
      </c>
      <c r="Y211" s="104">
        <v>0</v>
      </c>
      <c r="Z211" s="104">
        <v>0</v>
      </c>
      <c r="AA211" s="104">
        <v>3.90186456676331E-3</v>
      </c>
      <c r="AB211" s="104">
        <v>1.36348695719811E-2</v>
      </c>
      <c r="AC211" s="104">
        <v>2.66990046021037E-3</v>
      </c>
      <c r="AD211" s="104">
        <v>0</v>
      </c>
      <c r="AE211" s="104">
        <v>1.6304770032191399E-2</v>
      </c>
      <c r="AF211" s="104">
        <v>0.102334203716964</v>
      </c>
      <c r="AG211" s="104">
        <v>5.5295267084890798E-3</v>
      </c>
      <c r="AH211" s="104">
        <v>2.0861158115363099E-2</v>
      </c>
      <c r="AI211" s="104">
        <v>0.12872488854081601</v>
      </c>
      <c r="AJ211" s="104">
        <v>65.101509613446694</v>
      </c>
      <c r="AK211" s="104">
        <v>0.819329492610813</v>
      </c>
      <c r="AL211" s="104">
        <v>0</v>
      </c>
      <c r="AM211" s="104">
        <v>65.9208391060575</v>
      </c>
      <c r="AN211" s="104">
        <v>1.54983163902922E-4</v>
      </c>
      <c r="AO211" s="104">
        <v>4.21193610511349E-6</v>
      </c>
      <c r="AP211" s="104">
        <v>0</v>
      </c>
      <c r="AQ211" s="104">
        <v>1.59195100008035E-4</v>
      </c>
      <c r="AR211" s="104">
        <v>2.5953298771802399E-3</v>
      </c>
      <c r="AS211" s="104">
        <v>1.2569982219085999E-5</v>
      </c>
      <c r="AT211" s="104">
        <v>0</v>
      </c>
      <c r="AU211" s="104">
        <v>2.6078998593993298E-3</v>
      </c>
      <c r="AV211" s="104">
        <v>8.1794807403347996E-4</v>
      </c>
      <c r="AW211" s="104">
        <v>8.8842793307936391E-3</v>
      </c>
      <c r="AX211" s="104">
        <v>1.23101272642264E-2</v>
      </c>
      <c r="AY211" s="104">
        <v>2.4830570555316E-3</v>
      </c>
      <c r="AZ211" s="104">
        <v>1.2026210352465599E-5</v>
      </c>
      <c r="BA211" s="104">
        <v>0</v>
      </c>
      <c r="BB211" s="104">
        <v>2.4950832658840599E-3</v>
      </c>
      <c r="BC211" s="104">
        <v>2.0448701850836999E-4</v>
      </c>
      <c r="BD211" s="104">
        <v>3.8075482846258498E-3</v>
      </c>
      <c r="BE211" s="104">
        <v>6.5071185690182796E-3</v>
      </c>
      <c r="BF211" s="104">
        <v>6.1504678253159102E-4</v>
      </c>
      <c r="BG211" s="104">
        <v>7.7406187852736907E-6</v>
      </c>
      <c r="BH211" s="104">
        <v>0</v>
      </c>
      <c r="BI211" s="104">
        <v>6.2278740131686404E-4</v>
      </c>
      <c r="BJ211" s="104">
        <v>1.0233050719333701E-2</v>
      </c>
      <c r="BK211" s="104">
        <v>1.28787186403442E-4</v>
      </c>
      <c r="BL211" s="104">
        <v>0</v>
      </c>
      <c r="BM211" s="104">
        <v>1.0361837905737199E-2</v>
      </c>
      <c r="BN211" s="104">
        <v>5.8750649503226402</v>
      </c>
    </row>
    <row r="212" spans="1:66">
      <c r="A212" s="104" t="s">
        <v>799</v>
      </c>
      <c r="B212" s="104">
        <v>2021</v>
      </c>
      <c r="C212" s="104" t="s">
        <v>820</v>
      </c>
      <c r="D212" s="104" t="s">
        <v>801</v>
      </c>
      <c r="E212" s="104" t="s">
        <v>801</v>
      </c>
      <c r="F212" s="104" t="s">
        <v>802</v>
      </c>
      <c r="G212" s="104">
        <v>11126.9385740301</v>
      </c>
      <c r="H212" s="104">
        <v>757169.06254533702</v>
      </c>
      <c r="I212" s="104">
        <v>50304.456678813098</v>
      </c>
      <c r="J212" s="104">
        <v>0.24216068822544101</v>
      </c>
      <c r="K212" s="104">
        <v>9.1119821192190201E-4</v>
      </c>
      <c r="L212" s="104">
        <v>0</v>
      </c>
      <c r="M212" s="104">
        <v>0.24307188643736299</v>
      </c>
      <c r="N212" s="104">
        <v>0</v>
      </c>
      <c r="O212" s="104">
        <v>0</v>
      </c>
      <c r="P212" s="104">
        <v>0</v>
      </c>
      <c r="Q212" s="104">
        <v>0</v>
      </c>
      <c r="R212" s="104">
        <v>0.24307188643736299</v>
      </c>
      <c r="S212" s="104">
        <v>0.27568150996100699</v>
      </c>
      <c r="T212" s="104">
        <v>1.03732980269094E-3</v>
      </c>
      <c r="U212" s="104">
        <v>0</v>
      </c>
      <c r="V212" s="104">
        <v>0.27671883976369799</v>
      </c>
      <c r="W212" s="104">
        <v>0</v>
      </c>
      <c r="X212" s="104">
        <v>0</v>
      </c>
      <c r="Y212" s="104">
        <v>0</v>
      </c>
      <c r="Z212" s="104">
        <v>0</v>
      </c>
      <c r="AA212" s="104">
        <v>0.27671883976369799</v>
      </c>
      <c r="AB212" s="104">
        <v>0.61043649635369401</v>
      </c>
      <c r="AC212" s="104">
        <v>2.32968554353194E-2</v>
      </c>
      <c r="AD212" s="104">
        <v>0</v>
      </c>
      <c r="AE212" s="104">
        <v>0.63373335178901402</v>
      </c>
      <c r="AF212" s="104">
        <v>3.4785177953560402</v>
      </c>
      <c r="AG212" s="104">
        <v>6.2333873640101602E-2</v>
      </c>
      <c r="AH212" s="104">
        <v>0.10584403251605</v>
      </c>
      <c r="AI212" s="104">
        <v>3.6466957015122001</v>
      </c>
      <c r="AJ212" s="104">
        <v>954.18281664675601</v>
      </c>
      <c r="AK212" s="104">
        <v>8.1015615022212799</v>
      </c>
      <c r="AL212" s="104">
        <v>0</v>
      </c>
      <c r="AM212" s="104">
        <v>962.28437814897802</v>
      </c>
      <c r="AN212" s="104">
        <v>1.12477367672999E-2</v>
      </c>
      <c r="AO212" s="104">
        <v>4.2322796923134998E-5</v>
      </c>
      <c r="AP212" s="104">
        <v>0</v>
      </c>
      <c r="AQ212" s="104">
        <v>1.12900595642231E-2</v>
      </c>
      <c r="AR212" s="104">
        <v>9.1044419497712595E-2</v>
      </c>
      <c r="AS212" s="104">
        <v>1.4486082104172001E-4</v>
      </c>
      <c r="AT212" s="104">
        <v>0</v>
      </c>
      <c r="AU212" s="104">
        <v>9.1189280318754298E-2</v>
      </c>
      <c r="AV212" s="104">
        <v>1.00156322631088E-2</v>
      </c>
      <c r="AW212" s="104">
        <v>0.10878645909780101</v>
      </c>
      <c r="AX212" s="104">
        <v>0.209991371679664</v>
      </c>
      <c r="AY212" s="104">
        <v>8.7105878211594198E-2</v>
      </c>
      <c r="AZ212" s="104">
        <v>1.38594206046957E-4</v>
      </c>
      <c r="BA212" s="104">
        <v>0</v>
      </c>
      <c r="BB212" s="104">
        <v>8.7244472417641203E-2</v>
      </c>
      <c r="BC212" s="104">
        <v>2.50390806577722E-3</v>
      </c>
      <c r="BD212" s="104">
        <v>4.6622768184771901E-2</v>
      </c>
      <c r="BE212" s="104">
        <v>0.13637114866819</v>
      </c>
      <c r="BF212" s="104">
        <v>9.0146461243396595E-3</v>
      </c>
      <c r="BG212" s="104">
        <v>7.6539535949467403E-5</v>
      </c>
      <c r="BH212" s="104">
        <v>0</v>
      </c>
      <c r="BI212" s="104">
        <v>9.0911856602891306E-3</v>
      </c>
      <c r="BJ212" s="104">
        <v>0.14998425099878501</v>
      </c>
      <c r="BK212" s="104">
        <v>1.27345264726255E-3</v>
      </c>
      <c r="BL212" s="104">
        <v>0</v>
      </c>
      <c r="BM212" s="104">
        <v>0.15125770364604799</v>
      </c>
      <c r="BN212" s="104">
        <v>85.761699926337499</v>
      </c>
    </row>
    <row r="213" spans="1:66">
      <c r="A213" s="104" t="s">
        <v>799</v>
      </c>
      <c r="B213" s="104">
        <v>2021</v>
      </c>
      <c r="C213" s="104" t="s">
        <v>821</v>
      </c>
      <c r="D213" s="104" t="s">
        <v>801</v>
      </c>
      <c r="E213" s="104" t="s">
        <v>801</v>
      </c>
      <c r="F213" s="104" t="s">
        <v>802</v>
      </c>
      <c r="G213" s="104">
        <v>38273.212987726904</v>
      </c>
      <c r="H213" s="104">
        <v>1980356.8182842101</v>
      </c>
      <c r="I213" s="104">
        <v>173031.70785841401</v>
      </c>
      <c r="J213" s="104">
        <v>0.58571388486814202</v>
      </c>
      <c r="K213" s="104">
        <v>4.4112356512922097E-3</v>
      </c>
      <c r="L213" s="104">
        <v>0</v>
      </c>
      <c r="M213" s="104">
        <v>0.590125120519434</v>
      </c>
      <c r="N213" s="104">
        <v>0</v>
      </c>
      <c r="O213" s="104">
        <v>0</v>
      </c>
      <c r="P213" s="104">
        <v>0</v>
      </c>
      <c r="Q213" s="104">
        <v>0</v>
      </c>
      <c r="R213" s="104">
        <v>0.590125120519434</v>
      </c>
      <c r="S213" s="104">
        <v>0.66679067262665803</v>
      </c>
      <c r="T213" s="104">
        <v>5.0218560000536896E-3</v>
      </c>
      <c r="U213" s="104">
        <v>0</v>
      </c>
      <c r="V213" s="104">
        <v>0.67181252862671204</v>
      </c>
      <c r="W213" s="104">
        <v>0</v>
      </c>
      <c r="X213" s="104">
        <v>0</v>
      </c>
      <c r="Y213" s="104">
        <v>0</v>
      </c>
      <c r="Z213" s="104">
        <v>0</v>
      </c>
      <c r="AA213" s="104">
        <v>0.67181252862671204</v>
      </c>
      <c r="AB213" s="104">
        <v>1.53689978692651</v>
      </c>
      <c r="AC213" s="104">
        <v>8.9234152289240407E-2</v>
      </c>
      <c r="AD213" s="104">
        <v>0</v>
      </c>
      <c r="AE213" s="104">
        <v>1.6261339392157499</v>
      </c>
      <c r="AF213" s="104">
        <v>7.3523487237420202</v>
      </c>
      <c r="AG213" s="104">
        <v>0.26156232307119698</v>
      </c>
      <c r="AH213" s="104">
        <v>0.32384299307984599</v>
      </c>
      <c r="AI213" s="104">
        <v>7.9377540398930604</v>
      </c>
      <c r="AJ213" s="104">
        <v>2468.1791710002899</v>
      </c>
      <c r="AK213" s="104">
        <v>27.964461101548199</v>
      </c>
      <c r="AL213" s="104">
        <v>0</v>
      </c>
      <c r="AM213" s="104">
        <v>2496.14363210183</v>
      </c>
      <c r="AN213" s="104">
        <v>2.72048929420633E-2</v>
      </c>
      <c r="AO213" s="104">
        <v>2.04890470818587E-4</v>
      </c>
      <c r="AP213" s="104">
        <v>0</v>
      </c>
      <c r="AQ213" s="104">
        <v>2.7409783412881899E-2</v>
      </c>
      <c r="AR213" s="104">
        <v>0.22622880371458901</v>
      </c>
      <c r="AS213" s="104">
        <v>1.08049617659436E-3</v>
      </c>
      <c r="AT213" s="104">
        <v>0</v>
      </c>
      <c r="AU213" s="104">
        <v>0.22730929989118301</v>
      </c>
      <c r="AV213" s="104">
        <v>2.6195636645531001E-2</v>
      </c>
      <c r="AW213" s="104">
        <v>0.28452827336487602</v>
      </c>
      <c r="AX213" s="104">
        <v>0.53803320990159098</v>
      </c>
      <c r="AY213" s="104">
        <v>0.216442245807419</v>
      </c>
      <c r="AZ213" s="104">
        <v>1.0337543902829401E-3</v>
      </c>
      <c r="BA213" s="104">
        <v>0</v>
      </c>
      <c r="BB213" s="104">
        <v>0.217476000197702</v>
      </c>
      <c r="BC213" s="104">
        <v>6.5489091613827599E-3</v>
      </c>
      <c r="BD213" s="104">
        <v>0.121940688584947</v>
      </c>
      <c r="BE213" s="104">
        <v>0.34596559794403098</v>
      </c>
      <c r="BF213" s="104">
        <v>2.3318132971860701E-2</v>
      </c>
      <c r="BG213" s="104">
        <v>2.6419436243279502E-4</v>
      </c>
      <c r="BH213" s="104">
        <v>0</v>
      </c>
      <c r="BI213" s="104">
        <v>2.3582327334293499E-2</v>
      </c>
      <c r="BJ213" s="104">
        <v>0.38796339426255499</v>
      </c>
      <c r="BK213" s="104">
        <v>4.3956238571136504E-3</v>
      </c>
      <c r="BL213" s="104">
        <v>0</v>
      </c>
      <c r="BM213" s="104">
        <v>0.392359018119669</v>
      </c>
      <c r="BN213" s="104">
        <v>222.463884908057</v>
      </c>
    </row>
    <row r="214" spans="1:66">
      <c r="A214" s="104" t="s">
        <v>799</v>
      </c>
      <c r="B214" s="104">
        <v>2021</v>
      </c>
      <c r="C214" s="104" t="s">
        <v>822</v>
      </c>
      <c r="D214" s="104" t="s">
        <v>801</v>
      </c>
      <c r="E214" s="104" t="s">
        <v>801</v>
      </c>
      <c r="F214" s="104" t="s">
        <v>802</v>
      </c>
      <c r="G214" s="104">
        <v>46691.793409459897</v>
      </c>
      <c r="H214" s="104">
        <v>6067820.7255101101</v>
      </c>
      <c r="I214" s="104">
        <v>538816.82237437495</v>
      </c>
      <c r="J214" s="104">
        <v>0.90959798960843896</v>
      </c>
      <c r="K214" s="104">
        <v>4.6206645905732101E-3</v>
      </c>
      <c r="L214" s="104">
        <v>0</v>
      </c>
      <c r="M214" s="104">
        <v>0.91421865419901205</v>
      </c>
      <c r="N214" s="104">
        <v>0</v>
      </c>
      <c r="O214" s="104">
        <v>0</v>
      </c>
      <c r="P214" s="104">
        <v>0</v>
      </c>
      <c r="Q214" s="104">
        <v>0</v>
      </c>
      <c r="R214" s="104">
        <v>0.91421865419901205</v>
      </c>
      <c r="S214" s="104">
        <v>1.03550807139804</v>
      </c>
      <c r="T214" s="104">
        <v>5.2602749054243498E-3</v>
      </c>
      <c r="U214" s="104">
        <v>0</v>
      </c>
      <c r="V214" s="104">
        <v>1.04076834630347</v>
      </c>
      <c r="W214" s="104">
        <v>0</v>
      </c>
      <c r="X214" s="104">
        <v>0</v>
      </c>
      <c r="Y214" s="104">
        <v>0</v>
      </c>
      <c r="Z214" s="104">
        <v>0</v>
      </c>
      <c r="AA214" s="104">
        <v>1.04076834630347</v>
      </c>
      <c r="AB214" s="104">
        <v>2.87904513744208</v>
      </c>
      <c r="AC214" s="104">
        <v>0.101447200715021</v>
      </c>
      <c r="AD214" s="104">
        <v>0</v>
      </c>
      <c r="AE214" s="104">
        <v>2.9804923381571</v>
      </c>
      <c r="AF214" s="104">
        <v>18.876730282763901</v>
      </c>
      <c r="AG214" s="104">
        <v>0.29282493165962997</v>
      </c>
      <c r="AH214" s="104">
        <v>0.83689476221013304</v>
      </c>
      <c r="AI214" s="104">
        <v>20.006449976633601</v>
      </c>
      <c r="AJ214" s="104">
        <v>6643.3312941402701</v>
      </c>
      <c r="AK214" s="104">
        <v>33.905947366457497</v>
      </c>
      <c r="AL214" s="104">
        <v>0</v>
      </c>
      <c r="AM214" s="104">
        <v>6677.2372415067202</v>
      </c>
      <c r="AN214" s="104">
        <v>4.2248470741280797E-2</v>
      </c>
      <c r="AO214" s="104">
        <v>2.1461790262326799E-4</v>
      </c>
      <c r="AP214" s="104">
        <v>0</v>
      </c>
      <c r="AQ214" s="104">
        <v>4.2463088643904003E-2</v>
      </c>
      <c r="AR214" s="104">
        <v>0.44582570151002199</v>
      </c>
      <c r="AS214" s="104">
        <v>9.8015096720218808E-4</v>
      </c>
      <c r="AT214" s="104">
        <v>0</v>
      </c>
      <c r="AU214" s="104">
        <v>0.44680585247722399</v>
      </c>
      <c r="AV214" s="104">
        <v>8.0263529020694599E-2</v>
      </c>
      <c r="AW214" s="104">
        <v>0.87179569771311105</v>
      </c>
      <c r="AX214" s="104">
        <v>1.39886507921103</v>
      </c>
      <c r="AY214" s="104">
        <v>0.42653947901009198</v>
      </c>
      <c r="AZ214" s="104">
        <v>9.3775007023066395E-4</v>
      </c>
      <c r="BA214" s="104">
        <v>0</v>
      </c>
      <c r="BB214" s="104">
        <v>0.42747722908032199</v>
      </c>
      <c r="BC214" s="104">
        <v>2.0065882255173601E-2</v>
      </c>
      <c r="BD214" s="104">
        <v>0.37362672759133297</v>
      </c>
      <c r="BE214" s="104">
        <v>0.82116983892683004</v>
      </c>
      <c r="BF214" s="104">
        <v>6.2762900000531599E-2</v>
      </c>
      <c r="BG214" s="104">
        <v>3.2032657860391398E-4</v>
      </c>
      <c r="BH214" s="104">
        <v>0</v>
      </c>
      <c r="BI214" s="104">
        <v>6.3083226579135496E-2</v>
      </c>
      <c r="BJ214" s="104">
        <v>1.0442391656035099</v>
      </c>
      <c r="BK214" s="104">
        <v>5.3295427578895502E-3</v>
      </c>
      <c r="BL214" s="104">
        <v>0</v>
      </c>
      <c r="BM214" s="104">
        <v>1.0495687083614</v>
      </c>
      <c r="BN214" s="104">
        <v>595.09561793427497</v>
      </c>
    </row>
    <row r="215" spans="1:66">
      <c r="A215" s="104" t="s">
        <v>799</v>
      </c>
      <c r="B215" s="104">
        <v>2021</v>
      </c>
      <c r="C215" s="104" t="s">
        <v>823</v>
      </c>
      <c r="D215" s="104" t="s">
        <v>801</v>
      </c>
      <c r="E215" s="104" t="s">
        <v>801</v>
      </c>
      <c r="F215" s="104" t="s">
        <v>802</v>
      </c>
      <c r="G215" s="104">
        <v>158415.70092429299</v>
      </c>
      <c r="H215" s="104">
        <v>7851325.4325725501</v>
      </c>
      <c r="I215" s="104">
        <v>1828095.22516527</v>
      </c>
      <c r="J215" s="104">
        <v>1.43029278403664</v>
      </c>
      <c r="K215" s="104">
        <v>1.78282592082387E-2</v>
      </c>
      <c r="L215" s="104">
        <v>0</v>
      </c>
      <c r="M215" s="104">
        <v>1.4481210432448799</v>
      </c>
      <c r="N215" s="104">
        <v>0</v>
      </c>
      <c r="O215" s="104">
        <v>0</v>
      </c>
      <c r="P215" s="104">
        <v>0</v>
      </c>
      <c r="Q215" s="104">
        <v>0</v>
      </c>
      <c r="R215" s="104">
        <v>1.4481210432448799</v>
      </c>
      <c r="S215" s="104">
        <v>1.6282794588957901</v>
      </c>
      <c r="T215" s="104">
        <v>2.0296115998513699E-2</v>
      </c>
      <c r="U215" s="104">
        <v>0</v>
      </c>
      <c r="V215" s="104">
        <v>1.6485755748943001</v>
      </c>
      <c r="W215" s="104">
        <v>0</v>
      </c>
      <c r="X215" s="104">
        <v>0</v>
      </c>
      <c r="Y215" s="104">
        <v>0</v>
      </c>
      <c r="Z215" s="104">
        <v>0</v>
      </c>
      <c r="AA215" s="104">
        <v>1.6485755748943001</v>
      </c>
      <c r="AB215" s="104">
        <v>4.5862380561570202</v>
      </c>
      <c r="AC215" s="104">
        <v>0.36914678771134801</v>
      </c>
      <c r="AD215" s="104">
        <v>0</v>
      </c>
      <c r="AE215" s="104">
        <v>4.9553848438683703</v>
      </c>
      <c r="AF215" s="104">
        <v>24.3059202074495</v>
      </c>
      <c r="AG215" s="104">
        <v>1.05655129106068</v>
      </c>
      <c r="AH215" s="104">
        <v>2.7972882139723398</v>
      </c>
      <c r="AI215" s="104">
        <v>28.159759712482501</v>
      </c>
      <c r="AJ215" s="104">
        <v>8909.8022251905604</v>
      </c>
      <c r="AK215" s="104">
        <v>115.159332833706</v>
      </c>
      <c r="AL215" s="104">
        <v>0</v>
      </c>
      <c r="AM215" s="104">
        <v>9024.9615580242698</v>
      </c>
      <c r="AN215" s="104">
        <v>6.6433395333085593E-2</v>
      </c>
      <c r="AO215" s="104">
        <v>8.2807646469347095E-4</v>
      </c>
      <c r="AP215" s="104">
        <v>0</v>
      </c>
      <c r="AQ215" s="104">
        <v>6.7261471797779096E-2</v>
      </c>
      <c r="AR215" s="104">
        <v>0.75057909697202296</v>
      </c>
      <c r="AS215" s="104">
        <v>4.2783097813952099E-3</v>
      </c>
      <c r="AT215" s="104">
        <v>0</v>
      </c>
      <c r="AU215" s="104">
        <v>0.75485740675341795</v>
      </c>
      <c r="AV215" s="104">
        <v>0.103855257960876</v>
      </c>
      <c r="AW215" s="104">
        <v>1.1280411935517101</v>
      </c>
      <c r="AX215" s="104">
        <v>1.98675385826601</v>
      </c>
      <c r="AY215" s="104">
        <v>0.71810937748530501</v>
      </c>
      <c r="AZ215" s="104">
        <v>4.0932319940712699E-3</v>
      </c>
      <c r="BA215" s="104">
        <v>0</v>
      </c>
      <c r="BB215" s="104">
        <v>0.72220260947937698</v>
      </c>
      <c r="BC215" s="104">
        <v>2.59638144902191E-2</v>
      </c>
      <c r="BD215" s="104">
        <v>0.48344622580787899</v>
      </c>
      <c r="BE215" s="104">
        <v>1.23161264977747</v>
      </c>
      <c r="BF215" s="104">
        <v>8.4175393537485405E-2</v>
      </c>
      <c r="BG215" s="104">
        <v>1.08796827536586E-3</v>
      </c>
      <c r="BH215" s="104">
        <v>0</v>
      </c>
      <c r="BI215" s="104">
        <v>8.5263361812851296E-2</v>
      </c>
      <c r="BJ215" s="104">
        <v>1.4004968334985499</v>
      </c>
      <c r="BK215" s="104">
        <v>1.81014434333263E-2</v>
      </c>
      <c r="BL215" s="104">
        <v>0</v>
      </c>
      <c r="BM215" s="104">
        <v>1.4185982769318799</v>
      </c>
      <c r="BN215" s="104">
        <v>804.33192366153196</v>
      </c>
    </row>
    <row r="216" spans="1:66">
      <c r="A216" s="104" t="s">
        <v>799</v>
      </c>
      <c r="B216" s="104">
        <v>2021</v>
      </c>
      <c r="C216" s="104" t="s">
        <v>824</v>
      </c>
      <c r="D216" s="104" t="s">
        <v>801</v>
      </c>
      <c r="E216" s="104" t="s">
        <v>801</v>
      </c>
      <c r="F216" s="104" t="s">
        <v>802</v>
      </c>
      <c r="G216" s="104">
        <v>1291.1002490481401</v>
      </c>
      <c r="H216" s="104">
        <v>255844.23276446201</v>
      </c>
      <c r="I216" s="104">
        <v>18850.063636102899</v>
      </c>
      <c r="J216" s="104">
        <v>6.6126973660559198E-3</v>
      </c>
      <c r="K216" s="104">
        <v>8.4010249210499002E-5</v>
      </c>
      <c r="L216" s="104">
        <v>0</v>
      </c>
      <c r="M216" s="104">
        <v>6.6967076152664199E-3</v>
      </c>
      <c r="N216" s="104">
        <v>0</v>
      </c>
      <c r="O216" s="104">
        <v>0</v>
      </c>
      <c r="P216" s="104">
        <v>0</v>
      </c>
      <c r="Q216" s="104">
        <v>0</v>
      </c>
      <c r="R216" s="104">
        <v>6.6967076152664199E-3</v>
      </c>
      <c r="S216" s="104">
        <v>7.5280525842094303E-3</v>
      </c>
      <c r="T216" s="104">
        <v>9.56392737577199E-5</v>
      </c>
      <c r="U216" s="104">
        <v>0</v>
      </c>
      <c r="V216" s="104">
        <v>7.6236918579671497E-3</v>
      </c>
      <c r="W216" s="104">
        <v>0</v>
      </c>
      <c r="X216" s="104">
        <v>0</v>
      </c>
      <c r="Y216" s="104">
        <v>0</v>
      </c>
      <c r="Z216" s="104">
        <v>0</v>
      </c>
      <c r="AA216" s="104">
        <v>7.6236918579671497E-3</v>
      </c>
      <c r="AB216" s="104">
        <v>3.3708577184623501E-2</v>
      </c>
      <c r="AC216" s="104">
        <v>2.8724617079769099E-3</v>
      </c>
      <c r="AD216" s="104">
        <v>0</v>
      </c>
      <c r="AE216" s="104">
        <v>3.65810388926004E-2</v>
      </c>
      <c r="AF216" s="104">
        <v>0.337078305977906</v>
      </c>
      <c r="AG216" s="104">
        <v>5.2594716942358302E-3</v>
      </c>
      <c r="AH216" s="104">
        <v>2.4178699587719499E-2</v>
      </c>
      <c r="AI216" s="104">
        <v>0.36651647725986197</v>
      </c>
      <c r="AJ216" s="104">
        <v>255.34471501343401</v>
      </c>
      <c r="AK216" s="104">
        <v>0.88857920837028503</v>
      </c>
      <c r="AL216" s="104">
        <v>0</v>
      </c>
      <c r="AM216" s="104">
        <v>256.23329422180501</v>
      </c>
      <c r="AN216" s="104">
        <v>3.07142665641799E-4</v>
      </c>
      <c r="AO216" s="104">
        <v>3.9020584876901101E-6</v>
      </c>
      <c r="AP216" s="104">
        <v>0</v>
      </c>
      <c r="AQ216" s="104">
        <v>3.1104472412949E-4</v>
      </c>
      <c r="AR216" s="104">
        <v>6.00603936235159E-3</v>
      </c>
      <c r="AS216" s="104">
        <v>7.2209547011588304E-6</v>
      </c>
      <c r="AT216" s="104">
        <v>0</v>
      </c>
      <c r="AU216" s="104">
        <v>6.0132603170527498E-3</v>
      </c>
      <c r="AV216" s="104">
        <v>3.3842398993324599E-3</v>
      </c>
      <c r="AW216" s="104">
        <v>3.67584857065828E-2</v>
      </c>
      <c r="AX216" s="104">
        <v>4.6155985922967997E-2</v>
      </c>
      <c r="AY216" s="104">
        <v>5.7462207581452304E-3</v>
      </c>
      <c r="AZ216" s="104">
        <v>6.9085793971851596E-6</v>
      </c>
      <c r="BA216" s="104">
        <v>0</v>
      </c>
      <c r="BB216" s="104">
        <v>5.7531293375424099E-3</v>
      </c>
      <c r="BC216" s="104">
        <v>8.4605997483311595E-4</v>
      </c>
      <c r="BD216" s="104">
        <v>1.5753636731392601E-2</v>
      </c>
      <c r="BE216" s="104">
        <v>2.23528260437681E-2</v>
      </c>
      <c r="BF216" s="104">
        <v>2.4123702558968099E-3</v>
      </c>
      <c r="BG216" s="104">
        <v>8.3948557626032206E-6</v>
      </c>
      <c r="BH216" s="104">
        <v>0</v>
      </c>
      <c r="BI216" s="104">
        <v>2.4207651116594101E-3</v>
      </c>
      <c r="BJ216" s="104">
        <v>4.01366333155906E-2</v>
      </c>
      <c r="BK216" s="104">
        <v>1.3967227736175899E-4</v>
      </c>
      <c r="BL216" s="104">
        <v>0</v>
      </c>
      <c r="BM216" s="104">
        <v>4.0276305592952401E-2</v>
      </c>
      <c r="BN216" s="104">
        <v>22.836287680839</v>
      </c>
    </row>
    <row r="217" spans="1:66">
      <c r="A217" s="104" t="s">
        <v>799</v>
      </c>
      <c r="B217" s="104">
        <v>2021</v>
      </c>
      <c r="C217" s="104" t="s">
        <v>825</v>
      </c>
      <c r="D217" s="104" t="s">
        <v>801</v>
      </c>
      <c r="E217" s="104" t="s">
        <v>801</v>
      </c>
      <c r="F217" s="104" t="s">
        <v>802</v>
      </c>
      <c r="G217" s="104">
        <v>685.75339056381301</v>
      </c>
      <c r="H217" s="104">
        <v>35552.850380561998</v>
      </c>
      <c r="I217" s="104">
        <v>10011.9995022316</v>
      </c>
      <c r="J217" s="104">
        <v>2.0061693616093002E-3</v>
      </c>
      <c r="K217" s="104">
        <v>5.3396640892193599E-5</v>
      </c>
      <c r="L217" s="104">
        <v>0</v>
      </c>
      <c r="M217" s="104">
        <v>2.0595660025015E-3</v>
      </c>
      <c r="N217" s="104">
        <v>0</v>
      </c>
      <c r="O217" s="104">
        <v>0</v>
      </c>
      <c r="P217" s="104">
        <v>0</v>
      </c>
      <c r="Q217" s="104">
        <v>0</v>
      </c>
      <c r="R217" s="104">
        <v>2.0595660025015E-3</v>
      </c>
      <c r="S217" s="104">
        <v>2.2838711059950498E-3</v>
      </c>
      <c r="T217" s="104">
        <v>6.0788011034645801E-5</v>
      </c>
      <c r="U217" s="104">
        <v>0</v>
      </c>
      <c r="V217" s="104">
        <v>2.3446591170297E-3</v>
      </c>
      <c r="W217" s="104">
        <v>0</v>
      </c>
      <c r="X217" s="104">
        <v>0</v>
      </c>
      <c r="Y217" s="104">
        <v>0</v>
      </c>
      <c r="Z217" s="104">
        <v>0</v>
      </c>
      <c r="AA217" s="104">
        <v>2.3446591170297E-3</v>
      </c>
      <c r="AB217" s="104">
        <v>8.1203327278686396E-3</v>
      </c>
      <c r="AC217" s="104">
        <v>1.55059829485973E-3</v>
      </c>
      <c r="AD217" s="104">
        <v>0</v>
      </c>
      <c r="AE217" s="104">
        <v>9.6709310227283806E-3</v>
      </c>
      <c r="AF217" s="104">
        <v>6.0046706728379501E-2</v>
      </c>
      <c r="AG217" s="104">
        <v>3.2562445971180401E-3</v>
      </c>
      <c r="AH217" s="104">
        <v>1.20179973536112E-2</v>
      </c>
      <c r="AI217" s="104">
        <v>7.5320948679108796E-2</v>
      </c>
      <c r="AJ217" s="104">
        <v>37.476109893244001</v>
      </c>
      <c r="AK217" s="104">
        <v>0.476289745432455</v>
      </c>
      <c r="AL217" s="104">
        <v>0</v>
      </c>
      <c r="AM217" s="104">
        <v>37.952399638676397</v>
      </c>
      <c r="AN217" s="104">
        <v>9.3181370830086095E-5</v>
      </c>
      <c r="AO217" s="104">
        <v>2.4801356711305402E-6</v>
      </c>
      <c r="AP217" s="104">
        <v>0</v>
      </c>
      <c r="AQ217" s="104">
        <v>9.5661506501216705E-5</v>
      </c>
      <c r="AR217" s="104">
        <v>1.55300708128943E-3</v>
      </c>
      <c r="AS217" s="104">
        <v>7.6493777231081701E-6</v>
      </c>
      <c r="AT217" s="104">
        <v>0</v>
      </c>
      <c r="AU217" s="104">
        <v>1.5606564590125399E-3</v>
      </c>
      <c r="AV217" s="104">
        <v>4.7028370932115102E-4</v>
      </c>
      <c r="AW217" s="104">
        <v>5.1080648894099101E-3</v>
      </c>
      <c r="AX217" s="104">
        <v>7.1390050577436002E-3</v>
      </c>
      <c r="AY217" s="104">
        <v>1.48582468240065E-3</v>
      </c>
      <c r="AZ217" s="104">
        <v>7.3184690288489601E-6</v>
      </c>
      <c r="BA217" s="104">
        <v>0</v>
      </c>
      <c r="BB217" s="104">
        <v>1.4931431514295E-3</v>
      </c>
      <c r="BC217" s="104">
        <v>1.17570927330287E-4</v>
      </c>
      <c r="BD217" s="104">
        <v>2.1891706668899602E-3</v>
      </c>
      <c r="BE217" s="104">
        <v>3.7998847456497502E-3</v>
      </c>
      <c r="BF217" s="104">
        <v>3.54055703907658E-4</v>
      </c>
      <c r="BG217" s="104">
        <v>4.4997493486773902E-6</v>
      </c>
      <c r="BH217" s="104">
        <v>0</v>
      </c>
      <c r="BI217" s="104">
        <v>3.5855545325633501E-4</v>
      </c>
      <c r="BJ217" s="104">
        <v>5.8907225896599096E-3</v>
      </c>
      <c r="BK217" s="104">
        <v>7.4866115256752599E-5</v>
      </c>
      <c r="BL217" s="104">
        <v>0</v>
      </c>
      <c r="BM217" s="104">
        <v>5.9655887049166701E-3</v>
      </c>
      <c r="BN217" s="104">
        <v>3.3824328682936402</v>
      </c>
    </row>
    <row r="218" spans="1:66">
      <c r="A218" s="104" t="s">
        <v>799</v>
      </c>
      <c r="B218" s="104">
        <v>2021</v>
      </c>
      <c r="C218" s="104" t="s">
        <v>826</v>
      </c>
      <c r="D218" s="104" t="s">
        <v>801</v>
      </c>
      <c r="E218" s="104" t="s">
        <v>801</v>
      </c>
      <c r="F218" s="104" t="s">
        <v>802</v>
      </c>
      <c r="G218" s="104">
        <v>26121.662533610001</v>
      </c>
      <c r="H218" s="104">
        <v>405559.43369899201</v>
      </c>
      <c r="I218" s="104">
        <v>79235.7096060482</v>
      </c>
      <c r="J218" s="104">
        <v>3.10668724131405E-2</v>
      </c>
      <c r="K218" s="104">
        <v>1.0647306384327201E-2</v>
      </c>
      <c r="L218" s="104">
        <v>0</v>
      </c>
      <c r="M218" s="104">
        <v>4.1714178797467701E-2</v>
      </c>
      <c r="N218" s="104">
        <v>0</v>
      </c>
      <c r="O218" s="104">
        <v>0</v>
      </c>
      <c r="P218" s="104">
        <v>0</v>
      </c>
      <c r="Q218" s="104">
        <v>0</v>
      </c>
      <c r="R218" s="104">
        <v>4.1714178797467701E-2</v>
      </c>
      <c r="S218" s="104">
        <v>3.5367269391996699E-2</v>
      </c>
      <c r="T218" s="104">
        <v>1.2121147831873499E-2</v>
      </c>
      <c r="U218" s="104">
        <v>0</v>
      </c>
      <c r="V218" s="104">
        <v>4.7488417223870198E-2</v>
      </c>
      <c r="W218" s="104">
        <v>0</v>
      </c>
      <c r="X218" s="104">
        <v>0</v>
      </c>
      <c r="Y218" s="104">
        <v>0</v>
      </c>
      <c r="Z218" s="104">
        <v>0</v>
      </c>
      <c r="AA218" s="104">
        <v>4.7488417223870198E-2</v>
      </c>
      <c r="AB218" s="104">
        <v>8.7491797711997499E-2</v>
      </c>
      <c r="AC218" s="104">
        <v>0.19451074438958599</v>
      </c>
      <c r="AD218" s="104">
        <v>0</v>
      </c>
      <c r="AE218" s="104">
        <v>0.28200254210158299</v>
      </c>
      <c r="AF218" s="104">
        <v>2.49577576425557</v>
      </c>
      <c r="AG218" s="104">
        <v>1.0633628183522399</v>
      </c>
      <c r="AH218" s="104">
        <v>0.126138825904824</v>
      </c>
      <c r="AI218" s="104">
        <v>3.6852774085126301</v>
      </c>
      <c r="AJ218" s="104">
        <v>508.85301029567898</v>
      </c>
      <c r="AK218" s="104">
        <v>98.079431372772603</v>
      </c>
      <c r="AL218" s="104">
        <v>0</v>
      </c>
      <c r="AM218" s="104">
        <v>606.93244166845204</v>
      </c>
      <c r="AN218" s="104">
        <v>1.44297575980206E-3</v>
      </c>
      <c r="AO218" s="104">
        <v>4.9453980482668598E-4</v>
      </c>
      <c r="AP218" s="104">
        <v>0</v>
      </c>
      <c r="AQ218" s="104">
        <v>1.9375155646287499E-3</v>
      </c>
      <c r="AR218" s="104">
        <v>1.4571279966508499E-2</v>
      </c>
      <c r="AS218" s="104">
        <v>2.1613263108505101E-3</v>
      </c>
      <c r="AT218" s="104">
        <v>0</v>
      </c>
      <c r="AU218" s="104">
        <v>1.6732606277359001E-2</v>
      </c>
      <c r="AV218" s="104">
        <v>5.3646330122218699E-3</v>
      </c>
      <c r="AW218" s="104">
        <v>5.82688555677498E-2</v>
      </c>
      <c r="AX218" s="104">
        <v>8.0366094857330803E-2</v>
      </c>
      <c r="AY218" s="104">
        <v>1.39409328452209E-2</v>
      </c>
      <c r="AZ218" s="104">
        <v>2.0678282913670402E-3</v>
      </c>
      <c r="BA218" s="104">
        <v>0</v>
      </c>
      <c r="BB218" s="104">
        <v>1.6008761136588001E-2</v>
      </c>
      <c r="BC218" s="104">
        <v>1.3411582530554599E-3</v>
      </c>
      <c r="BD218" s="104">
        <v>2.4972366671892701E-2</v>
      </c>
      <c r="BE218" s="104">
        <v>4.23222860615362E-2</v>
      </c>
      <c r="BF218" s="104">
        <v>4.8073909287539504E-3</v>
      </c>
      <c r="BG218" s="104">
        <v>9.2660583535672698E-4</v>
      </c>
      <c r="BH218" s="104">
        <v>0</v>
      </c>
      <c r="BI218" s="104">
        <v>5.73399676411068E-3</v>
      </c>
      <c r="BJ218" s="104">
        <v>7.9984607023088697E-2</v>
      </c>
      <c r="BK218" s="104">
        <v>1.54167207752997E-2</v>
      </c>
      <c r="BL218" s="104">
        <v>0</v>
      </c>
      <c r="BM218" s="104">
        <v>9.5401327798388405E-2</v>
      </c>
      <c r="BN218" s="104">
        <v>54.091658474238102</v>
      </c>
    </row>
    <row r="219" spans="1:66">
      <c r="A219" s="104" t="s">
        <v>799</v>
      </c>
      <c r="B219" s="104">
        <v>2021</v>
      </c>
      <c r="C219" s="104" t="s">
        <v>827</v>
      </c>
      <c r="D219" s="104" t="s">
        <v>801</v>
      </c>
      <c r="E219" s="104" t="s">
        <v>801</v>
      </c>
      <c r="F219" s="104" t="s">
        <v>802</v>
      </c>
      <c r="G219" s="104">
        <v>3984.0455723273699</v>
      </c>
      <c r="H219" s="104">
        <v>67047.674211231395</v>
      </c>
      <c r="I219" s="104">
        <v>45816.524081764801</v>
      </c>
      <c r="J219" s="104">
        <v>4.8895140080216202E-4</v>
      </c>
      <c r="K219" s="104">
        <v>5.9542251299534604E-4</v>
      </c>
      <c r="L219" s="104">
        <v>0</v>
      </c>
      <c r="M219" s="104">
        <v>1.0843739137974999E-3</v>
      </c>
      <c r="N219" s="104">
        <v>0</v>
      </c>
      <c r="O219" s="104">
        <v>0</v>
      </c>
      <c r="P219" s="104">
        <v>0</v>
      </c>
      <c r="Q219" s="104">
        <v>0</v>
      </c>
      <c r="R219" s="104">
        <v>1.0843739137974999E-3</v>
      </c>
      <c r="S219" s="104">
        <v>5.5663395020252502E-4</v>
      </c>
      <c r="T219" s="104">
        <v>6.7784320671619496E-4</v>
      </c>
      <c r="U219" s="104">
        <v>0</v>
      </c>
      <c r="V219" s="104">
        <v>1.2344771569187201E-3</v>
      </c>
      <c r="W219" s="104">
        <v>0</v>
      </c>
      <c r="X219" s="104">
        <v>0</v>
      </c>
      <c r="Y219" s="104">
        <v>0</v>
      </c>
      <c r="Z219" s="104">
        <v>0</v>
      </c>
      <c r="AA219" s="104">
        <v>1.2344771569187201E-3</v>
      </c>
      <c r="AB219" s="104">
        <v>5.3322110132500598E-3</v>
      </c>
      <c r="AC219" s="104">
        <v>2.5213074919204801E-2</v>
      </c>
      <c r="AD219" s="104">
        <v>0</v>
      </c>
      <c r="AE219" s="104">
        <v>3.0545285932454799E-2</v>
      </c>
      <c r="AF219" s="104">
        <v>6.6435672327937997E-2</v>
      </c>
      <c r="AG219" s="104">
        <v>3.4465028618388703E-2</v>
      </c>
      <c r="AH219" s="104">
        <v>9.8296357382791799E-2</v>
      </c>
      <c r="AI219" s="104">
        <v>0.19919705832911799</v>
      </c>
      <c r="AJ219" s="104">
        <v>73.338587839388097</v>
      </c>
      <c r="AK219" s="104">
        <v>7.4234329584852397</v>
      </c>
      <c r="AL219" s="104">
        <v>0</v>
      </c>
      <c r="AM219" s="104">
        <v>80.762020797873305</v>
      </c>
      <c r="AN219" s="104">
        <v>2.2710526173866001E-5</v>
      </c>
      <c r="AO219" s="104">
        <v>2.76558335730411E-5</v>
      </c>
      <c r="AP219" s="104">
        <v>0</v>
      </c>
      <c r="AQ219" s="104">
        <v>5.0366359746907101E-5</v>
      </c>
      <c r="AR219" s="104">
        <v>2.8322512332979799E-4</v>
      </c>
      <c r="AS219" s="104">
        <v>8.6027229429219693E-6</v>
      </c>
      <c r="AT219" s="104">
        <v>0</v>
      </c>
      <c r="AU219" s="104">
        <v>2.9182784627272002E-4</v>
      </c>
      <c r="AV219" s="104">
        <v>8.8688891585056505E-4</v>
      </c>
      <c r="AW219" s="104">
        <v>9.6330917743302196E-3</v>
      </c>
      <c r="AX219" s="104">
        <v>1.0811808536453501E-2</v>
      </c>
      <c r="AY219" s="104">
        <v>2.7097292986583301E-4</v>
      </c>
      <c r="AZ219" s="104">
        <v>8.2305729564575394E-6</v>
      </c>
      <c r="BA219" s="104">
        <v>0</v>
      </c>
      <c r="BB219" s="104">
        <v>2.7920350282228999E-4</v>
      </c>
      <c r="BC219" s="104">
        <v>2.2172222896264099E-4</v>
      </c>
      <c r="BD219" s="104">
        <v>4.1284679032843798E-3</v>
      </c>
      <c r="BE219" s="104">
        <v>4.6293936350693104E-3</v>
      </c>
      <c r="BF219" s="104">
        <v>6.9286661329139596E-4</v>
      </c>
      <c r="BG219" s="104">
        <v>7.0132913715295197E-5</v>
      </c>
      <c r="BH219" s="104">
        <v>0</v>
      </c>
      <c r="BI219" s="104">
        <v>7.6299952700669099E-4</v>
      </c>
      <c r="BJ219" s="104">
        <v>1.1527804708383599E-2</v>
      </c>
      <c r="BK219" s="104">
        <v>1.1668602836832299E-3</v>
      </c>
      <c r="BL219" s="104">
        <v>0</v>
      </c>
      <c r="BM219" s="104">
        <v>1.26946649920668E-2</v>
      </c>
      <c r="BN219" s="104">
        <v>7.1977560380176202</v>
      </c>
    </row>
    <row r="220" spans="1:66">
      <c r="A220" s="104" t="s">
        <v>799</v>
      </c>
      <c r="B220" s="104">
        <v>2021</v>
      </c>
      <c r="C220" s="104" t="s">
        <v>828</v>
      </c>
      <c r="D220" s="104" t="s">
        <v>801</v>
      </c>
      <c r="E220" s="104" t="s">
        <v>801</v>
      </c>
      <c r="F220" s="104" t="s">
        <v>804</v>
      </c>
      <c r="G220" s="104">
        <v>48777.5104667224</v>
      </c>
      <c r="H220" s="104">
        <v>2660499.9462501998</v>
      </c>
      <c r="I220" s="104">
        <v>975940.42941818305</v>
      </c>
      <c r="J220" s="104">
        <v>0.25920979625617802</v>
      </c>
      <c r="K220" s="104">
        <v>5.39399054376168E-2</v>
      </c>
      <c r="L220" s="104">
        <v>0.24045580760072899</v>
      </c>
      <c r="M220" s="104">
        <v>0.55360550929452501</v>
      </c>
      <c r="N220" s="104">
        <v>2.7818103585239501E-3</v>
      </c>
      <c r="O220" s="104">
        <v>0.104942264376154</v>
      </c>
      <c r="P220" s="104">
        <v>0.59013013762311295</v>
      </c>
      <c r="Q220" s="104">
        <v>1.51112334606253E-3</v>
      </c>
      <c r="R220" s="104">
        <v>1.2529708449983701</v>
      </c>
      <c r="S220" s="104">
        <v>0.37823832622350501</v>
      </c>
      <c r="T220" s="104">
        <v>7.8708983395113702E-2</v>
      </c>
      <c r="U220" s="104">
        <v>0.26326884262030698</v>
      </c>
      <c r="V220" s="104">
        <v>0.72021615223892699</v>
      </c>
      <c r="W220" s="104">
        <v>2.7818103585239501E-3</v>
      </c>
      <c r="X220" s="104">
        <v>0.104942264376111</v>
      </c>
      <c r="Y220" s="104">
        <v>0.59013013762287003</v>
      </c>
      <c r="Z220" s="104">
        <v>1.51112334606253E-3</v>
      </c>
      <c r="AA220" s="104">
        <v>1.41958148794249</v>
      </c>
      <c r="AB220" s="104">
        <v>6.2773628357440696</v>
      </c>
      <c r="AC220" s="104">
        <v>0.78711041579167296</v>
      </c>
      <c r="AD220" s="104">
        <v>5.3227076382443199</v>
      </c>
      <c r="AE220" s="104">
        <v>12.38718088978</v>
      </c>
      <c r="AF220" s="104">
        <v>1.67447838716213</v>
      </c>
      <c r="AG220" s="104">
        <v>4.7677747012721096E-3</v>
      </c>
      <c r="AH220" s="104">
        <v>0.40192323498597698</v>
      </c>
      <c r="AI220" s="104">
        <v>2.0811693968493801</v>
      </c>
      <c r="AJ220" s="104">
        <v>5067.7658284034296</v>
      </c>
      <c r="AK220" s="104">
        <v>29.4515101894259</v>
      </c>
      <c r="AL220" s="104">
        <v>42.904508650618602</v>
      </c>
      <c r="AM220" s="104">
        <v>5140.1218472434703</v>
      </c>
      <c r="AN220" s="104">
        <v>5.2161958287915602E-2</v>
      </c>
      <c r="AO220" s="104">
        <v>1.3995634050110201E-2</v>
      </c>
      <c r="AP220" s="104">
        <v>4.4249478379033001E-2</v>
      </c>
      <c r="AQ220" s="104">
        <v>0.11040707071705801</v>
      </c>
      <c r="AR220" s="104">
        <v>3.5875316461196302E-3</v>
      </c>
      <c r="AS220" s="104">
        <v>0</v>
      </c>
      <c r="AT220" s="104">
        <v>5.3675541126256803E-4</v>
      </c>
      <c r="AU220" s="104">
        <v>4.1242870573821901E-3</v>
      </c>
      <c r="AV220" s="104">
        <v>3.5192390201583802E-2</v>
      </c>
      <c r="AW220" s="104">
        <v>0.38224801157286997</v>
      </c>
      <c r="AX220" s="104">
        <v>0.42156468883183601</v>
      </c>
      <c r="AY220" s="104">
        <v>3.2986029229422099E-3</v>
      </c>
      <c r="AZ220" s="104">
        <v>0</v>
      </c>
      <c r="BA220" s="104">
        <v>4.93526787536723E-4</v>
      </c>
      <c r="BB220" s="104">
        <v>3.79212971047893E-3</v>
      </c>
      <c r="BC220" s="104">
        <v>8.7980975503959696E-3</v>
      </c>
      <c r="BD220" s="104">
        <v>0.163820576388373</v>
      </c>
      <c r="BE220" s="104">
        <v>0.17641080364924699</v>
      </c>
      <c r="BF220" s="104">
        <v>5.0149651086600897E-2</v>
      </c>
      <c r="BG220" s="104">
        <v>2.9144656836649699E-4</v>
      </c>
      <c r="BH220" s="104">
        <v>4.24574893893319E-4</v>
      </c>
      <c r="BI220" s="104">
        <v>5.0865672548860701E-2</v>
      </c>
      <c r="BJ220" s="104">
        <v>8.0032896619872299E-2</v>
      </c>
      <c r="BK220" s="104">
        <v>3.9938042064062499E-4</v>
      </c>
      <c r="BL220" s="104">
        <v>3.08678523244648E-2</v>
      </c>
      <c r="BM220" s="104">
        <v>0.111300129364977</v>
      </c>
      <c r="BN220" s="104">
        <v>542.55632272805997</v>
      </c>
    </row>
    <row r="221" spans="1:66">
      <c r="A221" s="104" t="s">
        <v>799</v>
      </c>
      <c r="B221" s="104">
        <v>2021</v>
      </c>
      <c r="C221" s="104" t="s">
        <v>829</v>
      </c>
      <c r="D221" s="104" t="s">
        <v>801</v>
      </c>
      <c r="E221" s="104" t="s">
        <v>801</v>
      </c>
      <c r="F221" s="104" t="s">
        <v>802</v>
      </c>
      <c r="G221" s="104">
        <v>938.93963322636205</v>
      </c>
      <c r="H221" s="104">
        <v>12736.0917821562</v>
      </c>
      <c r="I221" s="104">
        <v>4131.3343861959902</v>
      </c>
      <c r="J221" s="104">
        <v>1.1948055177578401E-2</v>
      </c>
      <c r="K221" s="104">
        <v>2.8413048444764898E-3</v>
      </c>
      <c r="L221" s="104">
        <v>0</v>
      </c>
      <c r="M221" s="104">
        <v>1.4789360022054899E-2</v>
      </c>
      <c r="N221" s="104">
        <v>0</v>
      </c>
      <c r="O221" s="104">
        <v>0</v>
      </c>
      <c r="P221" s="104">
        <v>0</v>
      </c>
      <c r="Q221" s="104">
        <v>0</v>
      </c>
      <c r="R221" s="104">
        <v>1.4789360022054899E-2</v>
      </c>
      <c r="S221" s="104">
        <v>1.36019513183155E-2</v>
      </c>
      <c r="T221" s="104">
        <v>3.2346092816501501E-3</v>
      </c>
      <c r="U221" s="104">
        <v>0</v>
      </c>
      <c r="V221" s="104">
        <v>1.6836560599965699E-2</v>
      </c>
      <c r="W221" s="104">
        <v>0</v>
      </c>
      <c r="X221" s="104">
        <v>0</v>
      </c>
      <c r="Y221" s="104">
        <v>0</v>
      </c>
      <c r="Z221" s="104">
        <v>0</v>
      </c>
      <c r="AA221" s="104">
        <v>1.6836560599965699E-2</v>
      </c>
      <c r="AB221" s="104">
        <v>4.2087543816505299E-2</v>
      </c>
      <c r="AC221" s="104">
        <v>1.2453813946321101E-2</v>
      </c>
      <c r="AD221" s="104">
        <v>0</v>
      </c>
      <c r="AE221" s="104">
        <v>5.4541357762826398E-2</v>
      </c>
      <c r="AF221" s="104">
        <v>0.163563941048607</v>
      </c>
      <c r="AG221" s="104">
        <v>2.2910243549227102E-2</v>
      </c>
      <c r="AH221" s="104">
        <v>6.9959923989228604E-3</v>
      </c>
      <c r="AI221" s="104">
        <v>0.193470176996757</v>
      </c>
      <c r="AJ221" s="104">
        <v>23.308858422011301</v>
      </c>
      <c r="AK221" s="104">
        <v>1.8480287652821701</v>
      </c>
      <c r="AL221" s="104">
        <v>0</v>
      </c>
      <c r="AM221" s="104">
        <v>25.1568871872934</v>
      </c>
      <c r="AN221" s="104">
        <v>5.5495621730917695E-4</v>
      </c>
      <c r="AO221" s="104">
        <v>1.31971250992539E-4</v>
      </c>
      <c r="AP221" s="104">
        <v>0</v>
      </c>
      <c r="AQ221" s="104">
        <v>6.8692746830171603E-4</v>
      </c>
      <c r="AR221" s="104">
        <v>7.2495447528821803E-3</v>
      </c>
      <c r="AS221" s="104">
        <v>4.3482647020495199E-4</v>
      </c>
      <c r="AT221" s="104">
        <v>0</v>
      </c>
      <c r="AU221" s="104">
        <v>7.6843712230871301E-3</v>
      </c>
      <c r="AV221" s="104">
        <v>5.0540896902391205E-4</v>
      </c>
      <c r="AW221" s="104">
        <v>8.6677638187600899E-4</v>
      </c>
      <c r="AX221" s="104">
        <v>9.0565565739870492E-3</v>
      </c>
      <c r="AY221" s="104">
        <v>6.9359326559265098E-3</v>
      </c>
      <c r="AZ221" s="104">
        <v>4.1601606958240398E-4</v>
      </c>
      <c r="BA221" s="104">
        <v>0</v>
      </c>
      <c r="BB221" s="104">
        <v>7.3519487255089104E-3</v>
      </c>
      <c r="BC221" s="104">
        <v>1.2635224225597801E-4</v>
      </c>
      <c r="BD221" s="104">
        <v>3.7147559223257501E-4</v>
      </c>
      <c r="BE221" s="104">
        <v>7.8497765599974696E-3</v>
      </c>
      <c r="BF221" s="104">
        <v>2.2021053677657399E-4</v>
      </c>
      <c r="BG221" s="104">
        <v>1.7459259437477899E-5</v>
      </c>
      <c r="BH221" s="104">
        <v>0</v>
      </c>
      <c r="BI221" s="104">
        <v>2.37669796214052E-4</v>
      </c>
      <c r="BJ221" s="104">
        <v>3.6638279489750198E-3</v>
      </c>
      <c r="BK221" s="104">
        <v>2.9048438658654699E-4</v>
      </c>
      <c r="BL221" s="104">
        <v>0</v>
      </c>
      <c r="BM221" s="104">
        <v>3.9543123355615696E-3</v>
      </c>
      <c r="BN221" s="104">
        <v>2.24205802258526</v>
      </c>
    </row>
    <row r="222" spans="1:66">
      <c r="A222" s="104" t="s">
        <v>799</v>
      </c>
      <c r="B222" s="104">
        <v>2021</v>
      </c>
      <c r="C222" s="104" t="s">
        <v>830</v>
      </c>
      <c r="D222" s="104" t="s">
        <v>801</v>
      </c>
      <c r="E222" s="104" t="s">
        <v>801</v>
      </c>
      <c r="F222" s="104" t="s">
        <v>802</v>
      </c>
      <c r="G222" s="104">
        <v>49803.992111299602</v>
      </c>
      <c r="H222" s="104">
        <v>8844472.8084707595</v>
      </c>
      <c r="I222" s="104">
        <v>727138.28482497402</v>
      </c>
      <c r="J222" s="104">
        <v>0.52863175053503697</v>
      </c>
      <c r="K222" s="104">
        <v>0.58420165206864605</v>
      </c>
      <c r="L222" s="104">
        <v>0</v>
      </c>
      <c r="M222" s="104">
        <v>1.1128334026036799</v>
      </c>
      <c r="N222" s="104">
        <v>0</v>
      </c>
      <c r="O222" s="104">
        <v>0</v>
      </c>
      <c r="P222" s="104">
        <v>0</v>
      </c>
      <c r="Q222" s="104">
        <v>0</v>
      </c>
      <c r="R222" s="104">
        <v>1.1128334026036799</v>
      </c>
      <c r="S222" s="104">
        <v>0.60180700785404595</v>
      </c>
      <c r="T222" s="104">
        <v>0.66506911069754204</v>
      </c>
      <c r="U222" s="104">
        <v>0</v>
      </c>
      <c r="V222" s="104">
        <v>1.26687611855158</v>
      </c>
      <c r="W222" s="104">
        <v>0</v>
      </c>
      <c r="X222" s="104">
        <v>0</v>
      </c>
      <c r="Y222" s="104">
        <v>0</v>
      </c>
      <c r="Z222" s="104">
        <v>0</v>
      </c>
      <c r="AA222" s="104">
        <v>1.26687611855158</v>
      </c>
      <c r="AB222" s="104">
        <v>2.74975029338162</v>
      </c>
      <c r="AC222" s="104">
        <v>7.6737568625817802</v>
      </c>
      <c r="AD222" s="104">
        <v>0</v>
      </c>
      <c r="AE222" s="104">
        <v>10.423507155963399</v>
      </c>
      <c r="AF222" s="104">
        <v>28.101324474061599</v>
      </c>
      <c r="AG222" s="104">
        <v>7.1866857918297198</v>
      </c>
      <c r="AH222" s="104">
        <v>1.55766266902047</v>
      </c>
      <c r="AI222" s="104">
        <v>36.845672934911804</v>
      </c>
      <c r="AJ222" s="104">
        <v>13258.106269878899</v>
      </c>
      <c r="AK222" s="104">
        <v>1432.0841626721999</v>
      </c>
      <c r="AL222" s="104">
        <v>0</v>
      </c>
      <c r="AM222" s="104">
        <v>14690.1904325511</v>
      </c>
      <c r="AN222" s="104">
        <v>2.4553575646100299E-2</v>
      </c>
      <c r="AO222" s="104">
        <v>2.7134653645238298E-2</v>
      </c>
      <c r="AP222" s="104">
        <v>0</v>
      </c>
      <c r="AQ222" s="104">
        <v>5.1688229291338698E-2</v>
      </c>
      <c r="AR222" s="104">
        <v>0.42083179352387801</v>
      </c>
      <c r="AS222" s="104">
        <v>1.00214705016485E-2</v>
      </c>
      <c r="AT222" s="104">
        <v>0</v>
      </c>
      <c r="AU222" s="104">
        <v>0.43085326402552698</v>
      </c>
      <c r="AV222" s="104">
        <v>0.35097704697385801</v>
      </c>
      <c r="AW222" s="104">
        <v>0.60192563556016698</v>
      </c>
      <c r="AX222" s="104">
        <v>1.3837559465595499</v>
      </c>
      <c r="AY222" s="104">
        <v>0.40262679641972599</v>
      </c>
      <c r="AZ222" s="104">
        <v>9.5879461238106197E-3</v>
      </c>
      <c r="BA222" s="104">
        <v>0</v>
      </c>
      <c r="BB222" s="104">
        <v>0.41221474254353702</v>
      </c>
      <c r="BC222" s="104">
        <v>8.7744261743464502E-2</v>
      </c>
      <c r="BD222" s="104">
        <v>0.25796812952578502</v>
      </c>
      <c r="BE222" s="104">
        <v>0.75792713381278798</v>
      </c>
      <c r="BF222" s="104">
        <v>0.12525601406432901</v>
      </c>
      <c r="BG222" s="104">
        <v>1.3529621076314601E-2</v>
      </c>
      <c r="BH222" s="104">
        <v>0</v>
      </c>
      <c r="BI222" s="104">
        <v>0.13878563514064399</v>
      </c>
      <c r="BJ222" s="104">
        <v>2.0839896756244398</v>
      </c>
      <c r="BK222" s="104">
        <v>0.22510368742589701</v>
      </c>
      <c r="BL222" s="104">
        <v>0</v>
      </c>
      <c r="BM222" s="104">
        <v>2.3090933630503399</v>
      </c>
      <c r="BN222" s="104">
        <v>1309.23428909926</v>
      </c>
    </row>
    <row r="223" spans="1:66">
      <c r="A223" s="104" t="s">
        <v>799</v>
      </c>
      <c r="B223" s="104">
        <v>2021</v>
      </c>
      <c r="C223" s="104" t="s">
        <v>831</v>
      </c>
      <c r="D223" s="104" t="s">
        <v>801</v>
      </c>
      <c r="E223" s="104" t="s">
        <v>801</v>
      </c>
      <c r="F223" s="104" t="s">
        <v>802</v>
      </c>
      <c r="G223" s="104">
        <v>3009.90489783063</v>
      </c>
      <c r="H223" s="104">
        <v>543881.11497283401</v>
      </c>
      <c r="I223" s="104">
        <v>13607.6630182589</v>
      </c>
      <c r="J223" s="104">
        <v>5.4857176779915098E-2</v>
      </c>
      <c r="K223" s="104">
        <v>5.2851531651285999E-3</v>
      </c>
      <c r="L223" s="104">
        <v>0</v>
      </c>
      <c r="M223" s="104">
        <v>6.0142329945043697E-2</v>
      </c>
      <c r="N223" s="104">
        <v>0</v>
      </c>
      <c r="O223" s="104">
        <v>0</v>
      </c>
      <c r="P223" s="104">
        <v>0</v>
      </c>
      <c r="Q223" s="104">
        <v>0</v>
      </c>
      <c r="R223" s="104">
        <v>6.0142329945043697E-2</v>
      </c>
      <c r="S223" s="104">
        <v>6.2450719964942898E-2</v>
      </c>
      <c r="T223" s="104">
        <v>6.0167445658290504E-3</v>
      </c>
      <c r="U223" s="104">
        <v>0</v>
      </c>
      <c r="V223" s="104">
        <v>6.8467464530771904E-2</v>
      </c>
      <c r="W223" s="104">
        <v>0</v>
      </c>
      <c r="X223" s="104">
        <v>0</v>
      </c>
      <c r="Y223" s="104">
        <v>0</v>
      </c>
      <c r="Z223" s="104">
        <v>0</v>
      </c>
      <c r="AA223" s="104">
        <v>6.8467464530771904E-2</v>
      </c>
      <c r="AB223" s="104">
        <v>0.29790912567053601</v>
      </c>
      <c r="AC223" s="104">
        <v>7.2416130745026702E-2</v>
      </c>
      <c r="AD223" s="104">
        <v>0</v>
      </c>
      <c r="AE223" s="104">
        <v>0.37032525641556302</v>
      </c>
      <c r="AF223" s="104">
        <v>2.3083975996166899</v>
      </c>
      <c r="AG223" s="104">
        <v>6.8408727824006699E-2</v>
      </c>
      <c r="AH223" s="104">
        <v>6.0834569764518003E-2</v>
      </c>
      <c r="AI223" s="104">
        <v>2.4376408972052199</v>
      </c>
      <c r="AJ223" s="104">
        <v>946.27222272272002</v>
      </c>
      <c r="AK223" s="104">
        <v>13.258294710124799</v>
      </c>
      <c r="AL223" s="104">
        <v>0</v>
      </c>
      <c r="AM223" s="104">
        <v>959.53051743284504</v>
      </c>
      <c r="AN223" s="104">
        <v>2.54797378029958E-3</v>
      </c>
      <c r="AO223" s="104">
        <v>2.4548167587336501E-4</v>
      </c>
      <c r="AP223" s="104">
        <v>0</v>
      </c>
      <c r="AQ223" s="104">
        <v>2.7934554561729399E-3</v>
      </c>
      <c r="AR223" s="104">
        <v>2.2146532380521701E-2</v>
      </c>
      <c r="AS223" s="104">
        <v>4.5741598939460902E-5</v>
      </c>
      <c r="AT223" s="104">
        <v>0</v>
      </c>
      <c r="AU223" s="104">
        <v>2.2192273979461202E-2</v>
      </c>
      <c r="AV223" s="104">
        <v>2.1582946973978001E-2</v>
      </c>
      <c r="AW223" s="104">
        <v>3.7014754060372301E-2</v>
      </c>
      <c r="AX223" s="104">
        <v>8.0789975013811605E-2</v>
      </c>
      <c r="AY223" s="104">
        <v>2.1188483193034399E-2</v>
      </c>
      <c r="AZ223" s="104">
        <v>4.3762837617130101E-5</v>
      </c>
      <c r="BA223" s="104">
        <v>0</v>
      </c>
      <c r="BB223" s="104">
        <v>2.1232246030651498E-2</v>
      </c>
      <c r="BC223" s="104">
        <v>5.3957367434945098E-3</v>
      </c>
      <c r="BD223" s="104">
        <v>1.5863466025873799E-2</v>
      </c>
      <c r="BE223" s="104">
        <v>4.2491448800019899E-2</v>
      </c>
      <c r="BF223" s="104">
        <v>8.93991075537846E-3</v>
      </c>
      <c r="BG223" s="104">
        <v>1.2525779435433501E-4</v>
      </c>
      <c r="BH223" s="104">
        <v>0</v>
      </c>
      <c r="BI223" s="104">
        <v>9.0651685497327994E-3</v>
      </c>
      <c r="BJ223" s="104">
        <v>0.148740815795433</v>
      </c>
      <c r="BK223" s="104">
        <v>2.0840192958069101E-3</v>
      </c>
      <c r="BL223" s="104">
        <v>0</v>
      </c>
      <c r="BM223" s="104">
        <v>0.15082483509124001</v>
      </c>
      <c r="BN223" s="104">
        <v>85.516267513904296</v>
      </c>
    </row>
    <row r="224" spans="1:66">
      <c r="A224" s="104" t="s">
        <v>799</v>
      </c>
      <c r="B224" s="104">
        <v>2021</v>
      </c>
      <c r="C224" s="104" t="s">
        <v>832</v>
      </c>
      <c r="D224" s="104" t="s">
        <v>801</v>
      </c>
      <c r="E224" s="104" t="s">
        <v>801</v>
      </c>
      <c r="F224" s="104" t="s">
        <v>802</v>
      </c>
      <c r="G224" s="104">
        <v>53752.659614634998</v>
      </c>
      <c r="H224" s="104">
        <v>10782765.7368208</v>
      </c>
      <c r="I224" s="104">
        <v>784788.83037367195</v>
      </c>
      <c r="J224" s="104">
        <v>0.53429973179161805</v>
      </c>
      <c r="K224" s="104">
        <v>0.78904143925724901</v>
      </c>
      <c r="L224" s="104">
        <v>0</v>
      </c>
      <c r="M224" s="104">
        <v>1.3233411710488601</v>
      </c>
      <c r="N224" s="104">
        <v>0</v>
      </c>
      <c r="O224" s="104">
        <v>0</v>
      </c>
      <c r="P224" s="104">
        <v>0</v>
      </c>
      <c r="Q224" s="104">
        <v>0</v>
      </c>
      <c r="R224" s="104">
        <v>1.3233411710488601</v>
      </c>
      <c r="S224" s="104">
        <v>0.60825957306062595</v>
      </c>
      <c r="T224" s="104">
        <v>0.89826361574318903</v>
      </c>
      <c r="U224" s="104">
        <v>0</v>
      </c>
      <c r="V224" s="104">
        <v>1.50652318880381</v>
      </c>
      <c r="W224" s="104">
        <v>0</v>
      </c>
      <c r="X224" s="104">
        <v>0</v>
      </c>
      <c r="Y224" s="104">
        <v>0</v>
      </c>
      <c r="Z224" s="104">
        <v>0</v>
      </c>
      <c r="AA224" s="104">
        <v>1.50652318880381</v>
      </c>
      <c r="AB224" s="104">
        <v>3.1225790331252199</v>
      </c>
      <c r="AC224" s="104">
        <v>10.4761250474925</v>
      </c>
      <c r="AD224" s="104">
        <v>0</v>
      </c>
      <c r="AE224" s="104">
        <v>13.598704080617701</v>
      </c>
      <c r="AF224" s="104">
        <v>27.507454604566298</v>
      </c>
      <c r="AG224" s="104">
        <v>9.1748626724986497</v>
      </c>
      <c r="AH224" s="104">
        <v>1.7374006661696</v>
      </c>
      <c r="AI224" s="104">
        <v>38.419717943234502</v>
      </c>
      <c r="AJ224" s="104">
        <v>15413.481248493899</v>
      </c>
      <c r="AK224" s="104">
        <v>1819.91479115742</v>
      </c>
      <c r="AL224" s="104">
        <v>0</v>
      </c>
      <c r="AM224" s="104">
        <v>17233.396039651299</v>
      </c>
      <c r="AN224" s="104">
        <v>2.4816838695289601E-2</v>
      </c>
      <c r="AO224" s="104">
        <v>3.6648931221218102E-2</v>
      </c>
      <c r="AP224" s="104">
        <v>0</v>
      </c>
      <c r="AQ224" s="104">
        <v>6.14657699165077E-2</v>
      </c>
      <c r="AR224" s="104">
        <v>0.48553727262243401</v>
      </c>
      <c r="AS224" s="104">
        <v>1.7409767329594601E-2</v>
      </c>
      <c r="AT224" s="104">
        <v>0</v>
      </c>
      <c r="AU224" s="104">
        <v>0.50294703995202805</v>
      </c>
      <c r="AV224" s="104">
        <v>0.42789472685084001</v>
      </c>
      <c r="AW224" s="104">
        <v>0.73383945654919103</v>
      </c>
      <c r="AX224" s="104">
        <v>1.66468122335206</v>
      </c>
      <c r="AY224" s="104">
        <v>0.46453314513474298</v>
      </c>
      <c r="AZ224" s="104">
        <v>1.6656628501453101E-2</v>
      </c>
      <c r="BA224" s="104">
        <v>0</v>
      </c>
      <c r="BB224" s="104">
        <v>0.48118977363619603</v>
      </c>
      <c r="BC224" s="104">
        <v>0.10697368171271</v>
      </c>
      <c r="BD224" s="104">
        <v>0.31450262423536701</v>
      </c>
      <c r="BE224" s="104">
        <v>0.90266607958427403</v>
      </c>
      <c r="BF224" s="104">
        <v>0.14561892812911201</v>
      </c>
      <c r="BG224" s="104">
        <v>1.7193652550137301E-2</v>
      </c>
      <c r="BH224" s="104">
        <v>0</v>
      </c>
      <c r="BI224" s="104">
        <v>0.162812580679249</v>
      </c>
      <c r="BJ224" s="104">
        <v>2.4227846068988899</v>
      </c>
      <c r="BK224" s="104">
        <v>0.28606526136427801</v>
      </c>
      <c r="BL224" s="104">
        <v>0</v>
      </c>
      <c r="BM224" s="104">
        <v>2.7088498682631701</v>
      </c>
      <c r="BN224" s="104">
        <v>1535.8924798377</v>
      </c>
    </row>
    <row r="225" spans="1:66">
      <c r="A225" s="104" t="s">
        <v>799</v>
      </c>
      <c r="B225" s="104">
        <v>2021</v>
      </c>
      <c r="C225" s="104" t="s">
        <v>833</v>
      </c>
      <c r="D225" s="104" t="s">
        <v>801</v>
      </c>
      <c r="E225" s="104" t="s">
        <v>801</v>
      </c>
      <c r="F225" s="104" t="s">
        <v>802</v>
      </c>
      <c r="G225" s="104">
        <v>19554.282103694401</v>
      </c>
      <c r="H225" s="104">
        <v>3474759.8687029802</v>
      </c>
      <c r="I225" s="104">
        <v>285492.518713939</v>
      </c>
      <c r="J225" s="104">
        <v>0.16926358828423199</v>
      </c>
      <c r="K225" s="104">
        <v>0.28203333069202502</v>
      </c>
      <c r="L225" s="104">
        <v>0</v>
      </c>
      <c r="M225" s="104">
        <v>0.45129691897625801</v>
      </c>
      <c r="N225" s="104">
        <v>0</v>
      </c>
      <c r="O225" s="104">
        <v>0</v>
      </c>
      <c r="P225" s="104">
        <v>0</v>
      </c>
      <c r="Q225" s="104">
        <v>0</v>
      </c>
      <c r="R225" s="104">
        <v>0.45129691897625801</v>
      </c>
      <c r="S225" s="104">
        <v>0.19269371069912999</v>
      </c>
      <c r="T225" s="104">
        <v>0.32107347825228399</v>
      </c>
      <c r="U225" s="104">
        <v>0</v>
      </c>
      <c r="V225" s="104">
        <v>0.51376718895141404</v>
      </c>
      <c r="W225" s="104">
        <v>0</v>
      </c>
      <c r="X225" s="104">
        <v>0</v>
      </c>
      <c r="Y225" s="104">
        <v>0</v>
      </c>
      <c r="Z225" s="104">
        <v>0</v>
      </c>
      <c r="AA225" s="104">
        <v>0.51376718895141404</v>
      </c>
      <c r="AB225" s="104">
        <v>0.971863948362645</v>
      </c>
      <c r="AC225" s="104">
        <v>3.7801601468771202</v>
      </c>
      <c r="AD225" s="104">
        <v>0</v>
      </c>
      <c r="AE225" s="104">
        <v>4.7520240952397703</v>
      </c>
      <c r="AF225" s="104">
        <v>10.6021674073769</v>
      </c>
      <c r="AG225" s="104">
        <v>3.52406795492647</v>
      </c>
      <c r="AH225" s="104">
        <v>0.62035680093433399</v>
      </c>
      <c r="AI225" s="104">
        <v>14.7465921632377</v>
      </c>
      <c r="AJ225" s="104">
        <v>5204.0470314935701</v>
      </c>
      <c r="AK225" s="104">
        <v>704.49802453285099</v>
      </c>
      <c r="AL225" s="104">
        <v>0</v>
      </c>
      <c r="AM225" s="104">
        <v>5908.5450560264198</v>
      </c>
      <c r="AN225" s="104">
        <v>7.8618552799011795E-3</v>
      </c>
      <c r="AO225" s="104">
        <v>1.30997177389731E-2</v>
      </c>
      <c r="AP225" s="104">
        <v>0</v>
      </c>
      <c r="AQ225" s="104">
        <v>2.0961573018874299E-2</v>
      </c>
      <c r="AR225" s="104">
        <v>0.15053633818839099</v>
      </c>
      <c r="AS225" s="104">
        <v>3.5274280916055899E-3</v>
      </c>
      <c r="AT225" s="104">
        <v>0</v>
      </c>
      <c r="AU225" s="104">
        <v>0.15406376627999699</v>
      </c>
      <c r="AV225" s="104">
        <v>0.13788961581662701</v>
      </c>
      <c r="AW225" s="104">
        <v>0.23648069112551601</v>
      </c>
      <c r="AX225" s="104">
        <v>0.52843407322214198</v>
      </c>
      <c r="AY225" s="104">
        <v>0.144024202834165</v>
      </c>
      <c r="AZ225" s="104">
        <v>3.3748331137997099E-3</v>
      </c>
      <c r="BA225" s="104">
        <v>0</v>
      </c>
      <c r="BB225" s="104">
        <v>0.147399035947965</v>
      </c>
      <c r="BC225" s="104">
        <v>3.4472403954156898E-2</v>
      </c>
      <c r="BD225" s="104">
        <v>0.101348867625221</v>
      </c>
      <c r="BE225" s="104">
        <v>0.28322030752734301</v>
      </c>
      <c r="BF225" s="104">
        <v>4.9165255949795802E-2</v>
      </c>
      <c r="BG225" s="104">
        <v>6.6557480135498101E-3</v>
      </c>
      <c r="BH225" s="104">
        <v>0</v>
      </c>
      <c r="BI225" s="104">
        <v>5.5821003963345599E-2</v>
      </c>
      <c r="BJ225" s="104">
        <v>0.81800372272892297</v>
      </c>
      <c r="BK225" s="104">
        <v>0.11073727874393299</v>
      </c>
      <c r="BL225" s="104">
        <v>0</v>
      </c>
      <c r="BM225" s="104">
        <v>0.92874100147285699</v>
      </c>
      <c r="BN225" s="104">
        <v>526.58744088822095</v>
      </c>
    </row>
    <row r="226" spans="1:66">
      <c r="A226" s="104" t="s">
        <v>799</v>
      </c>
      <c r="B226" s="104">
        <v>2021</v>
      </c>
      <c r="C226" s="104" t="s">
        <v>834</v>
      </c>
      <c r="D226" s="104" t="s">
        <v>801</v>
      </c>
      <c r="E226" s="104" t="s">
        <v>801</v>
      </c>
      <c r="F226" s="104" t="s">
        <v>802</v>
      </c>
      <c r="G226" s="104">
        <v>1579.74678934945</v>
      </c>
      <c r="H226" s="104">
        <v>253050.290830374</v>
      </c>
      <c r="I226" s="104">
        <v>12006.075599055799</v>
      </c>
      <c r="J226" s="104">
        <v>6.3120797922775598E-2</v>
      </c>
      <c r="K226" s="104">
        <v>2.8594048964103599E-3</v>
      </c>
      <c r="L226" s="104">
        <v>0</v>
      </c>
      <c r="M226" s="104">
        <v>6.5980202819185998E-2</v>
      </c>
      <c r="N226" s="104">
        <v>0</v>
      </c>
      <c r="O226" s="104">
        <v>0</v>
      </c>
      <c r="P226" s="104">
        <v>0</v>
      </c>
      <c r="Q226" s="104">
        <v>0</v>
      </c>
      <c r="R226" s="104">
        <v>6.5980202819185998E-2</v>
      </c>
      <c r="S226" s="104">
        <v>7.1858223598598905E-2</v>
      </c>
      <c r="T226" s="104">
        <v>3.25521481297759E-3</v>
      </c>
      <c r="U226" s="104">
        <v>0</v>
      </c>
      <c r="V226" s="104">
        <v>7.51134384115765E-2</v>
      </c>
      <c r="W226" s="104">
        <v>0</v>
      </c>
      <c r="X226" s="104">
        <v>0</v>
      </c>
      <c r="Y226" s="104">
        <v>0</v>
      </c>
      <c r="Z226" s="104">
        <v>0</v>
      </c>
      <c r="AA226" s="104">
        <v>7.51134384115765E-2</v>
      </c>
      <c r="AB226" s="104">
        <v>0.23325256274815001</v>
      </c>
      <c r="AC226" s="104">
        <v>3.06630413243664E-2</v>
      </c>
      <c r="AD226" s="104">
        <v>0</v>
      </c>
      <c r="AE226" s="104">
        <v>0.26391560407251602</v>
      </c>
      <c r="AF226" s="104">
        <v>1.63005799193386</v>
      </c>
      <c r="AG226" s="104">
        <v>4.8436453005438702E-2</v>
      </c>
      <c r="AH226" s="104">
        <v>1.43986732660887E-2</v>
      </c>
      <c r="AI226" s="104">
        <v>1.6928931182053899</v>
      </c>
      <c r="AJ226" s="104">
        <v>506.17057114639101</v>
      </c>
      <c r="AK226" s="104">
        <v>8.1447914749352197</v>
      </c>
      <c r="AL226" s="104">
        <v>0</v>
      </c>
      <c r="AM226" s="104">
        <v>514.31536262132602</v>
      </c>
      <c r="AN226" s="104">
        <v>2.9317975794500798E-3</v>
      </c>
      <c r="AO226" s="104">
        <v>1.3281195152538999E-4</v>
      </c>
      <c r="AP226" s="104">
        <v>0</v>
      </c>
      <c r="AQ226" s="104">
        <v>3.06460953097547E-3</v>
      </c>
      <c r="AR226" s="104">
        <v>9.3219352954686998E-3</v>
      </c>
      <c r="AS226" s="104">
        <v>1.6252078264936801E-5</v>
      </c>
      <c r="AT226" s="104">
        <v>0</v>
      </c>
      <c r="AU226" s="104">
        <v>9.3381873737336408E-3</v>
      </c>
      <c r="AV226" s="104">
        <v>1.00418471213409E-2</v>
      </c>
      <c r="AW226" s="104">
        <v>1.7221767813099701E-2</v>
      </c>
      <c r="AX226" s="104">
        <v>3.6601802308174398E-2</v>
      </c>
      <c r="AY226" s="104">
        <v>8.9186725009967101E-3</v>
      </c>
      <c r="AZ226" s="104">
        <v>1.55490205532746E-5</v>
      </c>
      <c r="BA226" s="104">
        <v>0</v>
      </c>
      <c r="BB226" s="104">
        <v>8.9342215215499898E-3</v>
      </c>
      <c r="BC226" s="104">
        <v>2.5104617803352399E-3</v>
      </c>
      <c r="BD226" s="104">
        <v>7.3807576341856198E-3</v>
      </c>
      <c r="BE226" s="104">
        <v>1.88254409360708E-2</v>
      </c>
      <c r="BF226" s="104">
        <v>4.7820485737470903E-3</v>
      </c>
      <c r="BG226" s="104">
        <v>7.6947951296277504E-5</v>
      </c>
      <c r="BH226" s="104">
        <v>0</v>
      </c>
      <c r="BI226" s="104">
        <v>4.8589965250433699E-3</v>
      </c>
      <c r="BJ226" s="104">
        <v>7.9562964943985195E-2</v>
      </c>
      <c r="BK226" s="104">
        <v>1.2802477969603701E-3</v>
      </c>
      <c r="BL226" s="104">
        <v>0</v>
      </c>
      <c r="BM226" s="104">
        <v>8.0843212740945497E-2</v>
      </c>
      <c r="BN226" s="104">
        <v>45.837343718996699</v>
      </c>
    </row>
    <row r="227" spans="1:66">
      <c r="A227" s="104" t="s">
        <v>799</v>
      </c>
      <c r="B227" s="104">
        <v>2021</v>
      </c>
      <c r="C227" s="104" t="s">
        <v>835</v>
      </c>
      <c r="D227" s="104" t="s">
        <v>801</v>
      </c>
      <c r="E227" s="104" t="s">
        <v>801</v>
      </c>
      <c r="F227" s="104" t="s">
        <v>802</v>
      </c>
      <c r="G227" s="104">
        <v>5474.3713299845704</v>
      </c>
      <c r="H227" s="104">
        <v>629440.47165351501</v>
      </c>
      <c r="I227" s="104">
        <v>41605.222107882699</v>
      </c>
      <c r="J227" s="104">
        <v>0.19718187615487801</v>
      </c>
      <c r="K227" s="104">
        <v>1.5821261133031801E-2</v>
      </c>
      <c r="L227" s="104">
        <v>0</v>
      </c>
      <c r="M227" s="104">
        <v>0.21300313728791001</v>
      </c>
      <c r="N227" s="104">
        <v>0</v>
      </c>
      <c r="O227" s="104">
        <v>0</v>
      </c>
      <c r="P227" s="104">
        <v>0</v>
      </c>
      <c r="Q227" s="104">
        <v>0</v>
      </c>
      <c r="R227" s="104">
        <v>0.21300313728791001</v>
      </c>
      <c r="S227" s="104">
        <v>0.224476556263809</v>
      </c>
      <c r="T227" s="104">
        <v>1.80113014651705E-2</v>
      </c>
      <c r="U227" s="104">
        <v>0</v>
      </c>
      <c r="V227" s="104">
        <v>0.24248785772897999</v>
      </c>
      <c r="W227" s="104">
        <v>0</v>
      </c>
      <c r="X227" s="104">
        <v>0</v>
      </c>
      <c r="Y227" s="104">
        <v>0</v>
      </c>
      <c r="Z227" s="104">
        <v>0</v>
      </c>
      <c r="AA227" s="104">
        <v>0.24248785772897999</v>
      </c>
      <c r="AB227" s="104">
        <v>0.681968693496665</v>
      </c>
      <c r="AC227" s="104">
        <v>0.1696604718467</v>
      </c>
      <c r="AD227" s="104">
        <v>0</v>
      </c>
      <c r="AE227" s="104">
        <v>0.85162916534336497</v>
      </c>
      <c r="AF227" s="104">
        <v>4.5346527034933199</v>
      </c>
      <c r="AG227" s="104">
        <v>0.268001839235464</v>
      </c>
      <c r="AH227" s="104">
        <v>4.9896404062420498E-2</v>
      </c>
      <c r="AI227" s="104">
        <v>4.8525509467912</v>
      </c>
      <c r="AJ227" s="104">
        <v>1305.5317901133601</v>
      </c>
      <c r="AK227" s="104">
        <v>45.065626403875399</v>
      </c>
      <c r="AL227" s="104">
        <v>0</v>
      </c>
      <c r="AM227" s="104">
        <v>1350.5974165172399</v>
      </c>
      <c r="AN227" s="104">
        <v>9.1585874425980096E-3</v>
      </c>
      <c r="AO227" s="104">
        <v>7.3485660226316001E-4</v>
      </c>
      <c r="AP227" s="104">
        <v>0</v>
      </c>
      <c r="AQ227" s="104">
        <v>9.8934440448611698E-3</v>
      </c>
      <c r="AR227" s="104">
        <v>2.6336118631647299E-2</v>
      </c>
      <c r="AS227" s="104">
        <v>8.9923737105868001E-5</v>
      </c>
      <c r="AT227" s="104">
        <v>0</v>
      </c>
      <c r="AU227" s="104">
        <v>2.6426042368753198E-2</v>
      </c>
      <c r="AV227" s="104">
        <v>2.4978216652460999E-2</v>
      </c>
      <c r="AW227" s="104">
        <v>4.2837641558970602E-2</v>
      </c>
      <c r="AX227" s="104">
        <v>9.4241900580184904E-2</v>
      </c>
      <c r="AY227" s="104">
        <v>2.5196829797481501E-2</v>
      </c>
      <c r="AZ227" s="104">
        <v>8.60336760439441E-5</v>
      </c>
      <c r="BA227" s="104">
        <v>0</v>
      </c>
      <c r="BB227" s="104">
        <v>2.5282863473525399E-2</v>
      </c>
      <c r="BC227" s="104">
        <v>6.2445541631152603E-3</v>
      </c>
      <c r="BD227" s="104">
        <v>1.8358989239558799E-2</v>
      </c>
      <c r="BE227" s="104">
        <v>4.9886406876199503E-2</v>
      </c>
      <c r="BF227" s="104">
        <v>1.2334017010814101E-2</v>
      </c>
      <c r="BG227" s="104">
        <v>4.2575769267183398E-4</v>
      </c>
      <c r="BH227" s="104">
        <v>0</v>
      </c>
      <c r="BI227" s="104">
        <v>1.2759774703486E-2</v>
      </c>
      <c r="BJ227" s="104">
        <v>0.205211416805199</v>
      </c>
      <c r="BK227" s="104">
        <v>7.08368889489089E-3</v>
      </c>
      <c r="BL227" s="104">
        <v>0</v>
      </c>
      <c r="BM227" s="104">
        <v>0.21229510570009</v>
      </c>
      <c r="BN227" s="104">
        <v>120.369334665335</v>
      </c>
    </row>
    <row r="228" spans="1:66">
      <c r="A228" s="104" t="s">
        <v>799</v>
      </c>
      <c r="B228" s="104">
        <v>2021</v>
      </c>
      <c r="C228" s="104" t="s">
        <v>836</v>
      </c>
      <c r="D228" s="104" t="s">
        <v>801</v>
      </c>
      <c r="E228" s="104" t="s">
        <v>801</v>
      </c>
      <c r="F228" s="104" t="s">
        <v>802</v>
      </c>
      <c r="G228" s="104">
        <v>16503.895533844701</v>
      </c>
      <c r="H228" s="104">
        <v>2083264.4139459799</v>
      </c>
      <c r="I228" s="104">
        <v>125429.60605721999</v>
      </c>
      <c r="J228" s="104">
        <v>0.45688272924353102</v>
      </c>
      <c r="K228" s="104">
        <v>5.9472776711623501E-2</v>
      </c>
      <c r="L228" s="104">
        <v>0</v>
      </c>
      <c r="M228" s="104">
        <v>0.516355505955154</v>
      </c>
      <c r="N228" s="104">
        <v>0</v>
      </c>
      <c r="O228" s="104">
        <v>0</v>
      </c>
      <c r="P228" s="104">
        <v>0</v>
      </c>
      <c r="Q228" s="104">
        <v>0</v>
      </c>
      <c r="R228" s="104">
        <v>0.516355505955154</v>
      </c>
      <c r="S228" s="104">
        <v>0.52012620874162896</v>
      </c>
      <c r="T228" s="104">
        <v>6.7705229141777998E-2</v>
      </c>
      <c r="U228" s="104">
        <v>0</v>
      </c>
      <c r="V228" s="104">
        <v>0.58783143788340697</v>
      </c>
      <c r="W228" s="104">
        <v>0</v>
      </c>
      <c r="X228" s="104">
        <v>0</v>
      </c>
      <c r="Y228" s="104">
        <v>0</v>
      </c>
      <c r="Z228" s="104">
        <v>0</v>
      </c>
      <c r="AA228" s="104">
        <v>0.58783143788340697</v>
      </c>
      <c r="AB228" s="104">
        <v>1.54459158943325</v>
      </c>
      <c r="AC228" s="104">
        <v>0.63776074954360495</v>
      </c>
      <c r="AD228" s="104">
        <v>0</v>
      </c>
      <c r="AE228" s="104">
        <v>2.18235233897685</v>
      </c>
      <c r="AF228" s="104">
        <v>13.0191283937551</v>
      </c>
      <c r="AG228" s="104">
        <v>1.00743002780466</v>
      </c>
      <c r="AH228" s="104">
        <v>0.15042549920759901</v>
      </c>
      <c r="AI228" s="104">
        <v>14.1769839207674</v>
      </c>
      <c r="AJ228" s="104">
        <v>3920.8309581275998</v>
      </c>
      <c r="AK228" s="104">
        <v>169.40355853753101</v>
      </c>
      <c r="AL228" s="104">
        <v>0</v>
      </c>
      <c r="AM228" s="104">
        <v>4090.2345166651298</v>
      </c>
      <c r="AN228" s="104">
        <v>2.1221019438434699E-2</v>
      </c>
      <c r="AO228" s="104">
        <v>2.7623564426361301E-3</v>
      </c>
      <c r="AP228" s="104">
        <v>0</v>
      </c>
      <c r="AQ228" s="104">
        <v>2.3983375881070801E-2</v>
      </c>
      <c r="AR228" s="104">
        <v>9.3128942005675994E-2</v>
      </c>
      <c r="AS228" s="104">
        <v>3.38027056945945E-4</v>
      </c>
      <c r="AT228" s="104">
        <v>0</v>
      </c>
      <c r="AU228" s="104">
        <v>9.3466969062622002E-2</v>
      </c>
      <c r="AV228" s="104">
        <v>8.2670613377001295E-2</v>
      </c>
      <c r="AW228" s="104">
        <v>0.14178010194155699</v>
      </c>
      <c r="AX228" s="104">
        <v>0.31791768438118001</v>
      </c>
      <c r="AY228" s="104">
        <v>8.91002251985894E-2</v>
      </c>
      <c r="AZ228" s="104">
        <v>3.23404156092146E-4</v>
      </c>
      <c r="BA228" s="104">
        <v>0</v>
      </c>
      <c r="BB228" s="104">
        <v>8.9423629354681594E-2</v>
      </c>
      <c r="BC228" s="104">
        <v>2.06676533442503E-2</v>
      </c>
      <c r="BD228" s="104">
        <v>6.0762900832095901E-2</v>
      </c>
      <c r="BE228" s="104">
        <v>0.17085418353102699</v>
      </c>
      <c r="BF228" s="104">
        <v>3.7042066765661297E-2</v>
      </c>
      <c r="BG228" s="104">
        <v>1.60044082305565E-3</v>
      </c>
      <c r="BH228" s="104">
        <v>0</v>
      </c>
      <c r="BI228" s="104">
        <v>3.8642507588716998E-2</v>
      </c>
      <c r="BJ228" s="104">
        <v>0.61630002583176102</v>
      </c>
      <c r="BK228" s="104">
        <v>2.6627880318648201E-2</v>
      </c>
      <c r="BL228" s="104">
        <v>0</v>
      </c>
      <c r="BM228" s="104">
        <v>0.64292790615040996</v>
      </c>
      <c r="BN228" s="104">
        <v>364.53409533816199</v>
      </c>
    </row>
    <row r="229" spans="1:66">
      <c r="A229" s="104" t="s">
        <v>799</v>
      </c>
      <c r="B229" s="104">
        <v>2021</v>
      </c>
      <c r="C229" s="104" t="s">
        <v>837</v>
      </c>
      <c r="D229" s="104" t="s">
        <v>801</v>
      </c>
      <c r="E229" s="104" t="s">
        <v>801</v>
      </c>
      <c r="F229" s="104" t="s">
        <v>802</v>
      </c>
      <c r="G229" s="104">
        <v>25687.293213324399</v>
      </c>
      <c r="H229" s="104">
        <v>520413.58965741203</v>
      </c>
      <c r="I229" s="104">
        <v>77918.122669165998</v>
      </c>
      <c r="J229" s="104">
        <v>6.7199251341997404E-2</v>
      </c>
      <c r="K229" s="104">
        <v>3.2470833280539797E-2</v>
      </c>
      <c r="L229" s="104">
        <v>0</v>
      </c>
      <c r="M229" s="104">
        <v>9.9670084622537305E-2</v>
      </c>
      <c r="N229" s="104">
        <v>0</v>
      </c>
      <c r="O229" s="104">
        <v>0</v>
      </c>
      <c r="P229" s="104">
        <v>0</v>
      </c>
      <c r="Q229" s="104">
        <v>0</v>
      </c>
      <c r="R229" s="104">
        <v>9.9670084622537305E-2</v>
      </c>
      <c r="S229" s="104">
        <v>7.6501232359252797E-2</v>
      </c>
      <c r="T229" s="104">
        <v>3.6965571968220298E-2</v>
      </c>
      <c r="U229" s="104">
        <v>0</v>
      </c>
      <c r="V229" s="104">
        <v>0.113466804327473</v>
      </c>
      <c r="W229" s="104">
        <v>0</v>
      </c>
      <c r="X229" s="104">
        <v>0</v>
      </c>
      <c r="Y229" s="104">
        <v>0</v>
      </c>
      <c r="Z229" s="104">
        <v>0</v>
      </c>
      <c r="AA229" s="104">
        <v>0.113466804327473</v>
      </c>
      <c r="AB229" s="104">
        <v>0.245053244013403</v>
      </c>
      <c r="AC229" s="104">
        <v>0.28342653560148001</v>
      </c>
      <c r="AD229" s="104">
        <v>0</v>
      </c>
      <c r="AE229" s="104">
        <v>0.52847977961488402</v>
      </c>
      <c r="AF229" s="104">
        <v>5.6593703900981396</v>
      </c>
      <c r="AG229" s="104">
        <v>0.97127312432952995</v>
      </c>
      <c r="AH229" s="104">
        <v>0.196929943283007</v>
      </c>
      <c r="AI229" s="104">
        <v>6.8275734577106801</v>
      </c>
      <c r="AJ229" s="104">
        <v>994.73889004007106</v>
      </c>
      <c r="AK229" s="104">
        <v>93.753585509495394</v>
      </c>
      <c r="AL229" s="104">
        <v>0</v>
      </c>
      <c r="AM229" s="104">
        <v>1088.4924755495599</v>
      </c>
      <c r="AN229" s="104">
        <v>3.1212311775012801E-3</v>
      </c>
      <c r="AO229" s="104">
        <v>1.50818610580751E-3</v>
      </c>
      <c r="AP229" s="104">
        <v>0</v>
      </c>
      <c r="AQ229" s="104">
        <v>4.6294172833088003E-3</v>
      </c>
      <c r="AR229" s="104">
        <v>3.2357897230233801E-2</v>
      </c>
      <c r="AS229" s="104">
        <v>2.4897127439566101E-3</v>
      </c>
      <c r="AT229" s="104">
        <v>0</v>
      </c>
      <c r="AU229" s="104">
        <v>3.4847609974190397E-2</v>
      </c>
      <c r="AV229" s="104">
        <v>2.0651680304572598E-2</v>
      </c>
      <c r="AW229" s="104">
        <v>3.5417631722341997E-2</v>
      </c>
      <c r="AX229" s="104">
        <v>9.0916922001105099E-2</v>
      </c>
      <c r="AY229" s="104">
        <v>3.09581089194691E-2</v>
      </c>
      <c r="AZ229" s="104">
        <v>2.3820088727391701E-3</v>
      </c>
      <c r="BA229" s="104">
        <v>0</v>
      </c>
      <c r="BB229" s="104">
        <v>3.3340117792208301E-2</v>
      </c>
      <c r="BC229" s="104">
        <v>5.1629200761431496E-3</v>
      </c>
      <c r="BD229" s="104">
        <v>1.5178985023860799E-2</v>
      </c>
      <c r="BE229" s="104">
        <v>5.36820228922123E-2</v>
      </c>
      <c r="BF229" s="104">
        <v>9.3977997962096695E-3</v>
      </c>
      <c r="BG229" s="104">
        <v>8.8573738859206504E-4</v>
      </c>
      <c r="BH229" s="104">
        <v>0</v>
      </c>
      <c r="BI229" s="104">
        <v>1.0283537184801701E-2</v>
      </c>
      <c r="BJ229" s="104">
        <v>0.15635910095963901</v>
      </c>
      <c r="BK229" s="104">
        <v>1.4736758046542999E-2</v>
      </c>
      <c r="BL229" s="104">
        <v>0</v>
      </c>
      <c r="BM229" s="104">
        <v>0.17109585900618199</v>
      </c>
      <c r="BN229" s="104">
        <v>97.009748032827204</v>
      </c>
    </row>
    <row r="230" spans="1:66">
      <c r="A230" s="104" t="s">
        <v>799</v>
      </c>
      <c r="B230" s="104">
        <v>2021</v>
      </c>
      <c r="C230" s="104" t="s">
        <v>838</v>
      </c>
      <c r="D230" s="104" t="s">
        <v>801</v>
      </c>
      <c r="E230" s="104" t="s">
        <v>801</v>
      </c>
      <c r="F230" s="104" t="s">
        <v>802</v>
      </c>
      <c r="G230" s="104">
        <v>32115.025197990399</v>
      </c>
      <c r="H230" s="104">
        <v>2203933.30071194</v>
      </c>
      <c r="I230" s="104">
        <v>370602.93820601702</v>
      </c>
      <c r="J230" s="104">
        <v>0.48483342126430901</v>
      </c>
      <c r="K230" s="104">
        <v>7.4207250331204302E-2</v>
      </c>
      <c r="L230" s="104">
        <v>0</v>
      </c>
      <c r="M230" s="104">
        <v>0.55904067159551396</v>
      </c>
      <c r="N230" s="104">
        <v>0</v>
      </c>
      <c r="O230" s="104">
        <v>0</v>
      </c>
      <c r="P230" s="104">
        <v>0</v>
      </c>
      <c r="Q230" s="104">
        <v>0</v>
      </c>
      <c r="R230" s="104">
        <v>0.55904067159551396</v>
      </c>
      <c r="S230" s="104">
        <v>0.55194594396458796</v>
      </c>
      <c r="T230" s="104">
        <v>8.4479305750550598E-2</v>
      </c>
      <c r="U230" s="104">
        <v>0</v>
      </c>
      <c r="V230" s="104">
        <v>0.63642524971513903</v>
      </c>
      <c r="W230" s="104">
        <v>0</v>
      </c>
      <c r="X230" s="104">
        <v>0</v>
      </c>
      <c r="Y230" s="104">
        <v>0</v>
      </c>
      <c r="Z230" s="104">
        <v>0</v>
      </c>
      <c r="AA230" s="104">
        <v>0.63642524971513903</v>
      </c>
      <c r="AB230" s="104">
        <v>1.70945808088608</v>
      </c>
      <c r="AC230" s="104">
        <v>0.95831780133558797</v>
      </c>
      <c r="AD230" s="104">
        <v>0</v>
      </c>
      <c r="AE230" s="104">
        <v>2.6677758822216702</v>
      </c>
      <c r="AF230" s="104">
        <v>11.842510883451901</v>
      </c>
      <c r="AG230" s="104">
        <v>1.0534145401430599</v>
      </c>
      <c r="AH230" s="104">
        <v>1.1403080158139101</v>
      </c>
      <c r="AI230" s="104">
        <v>14.0362334394089</v>
      </c>
      <c r="AJ230" s="104">
        <v>3761.8398914630202</v>
      </c>
      <c r="AK230" s="104">
        <v>187.74206510773701</v>
      </c>
      <c r="AL230" s="104">
        <v>0</v>
      </c>
      <c r="AM230" s="104">
        <v>3949.5819565707602</v>
      </c>
      <c r="AN230" s="104">
        <v>2.2519256689977799E-2</v>
      </c>
      <c r="AO230" s="104">
        <v>3.4467345796997499E-3</v>
      </c>
      <c r="AP230" s="104">
        <v>0</v>
      </c>
      <c r="AQ230" s="104">
        <v>2.59659912696776E-2</v>
      </c>
      <c r="AR230" s="104">
        <v>0.22898072196844799</v>
      </c>
      <c r="AS230" s="104">
        <v>1.2490272215629401E-3</v>
      </c>
      <c r="AT230" s="104">
        <v>0</v>
      </c>
      <c r="AU230" s="104">
        <v>0.23022974919001099</v>
      </c>
      <c r="AV230" s="104">
        <v>8.7459141812317204E-2</v>
      </c>
      <c r="AW230" s="104">
        <v>0.149992428208124</v>
      </c>
      <c r="AX230" s="104">
        <v>0.46768131921045197</v>
      </c>
      <c r="AY230" s="104">
        <v>0.21907511729576801</v>
      </c>
      <c r="AZ230" s="104">
        <v>1.19499485684744E-3</v>
      </c>
      <c r="BA230" s="104">
        <v>0</v>
      </c>
      <c r="BB230" s="104">
        <v>0.22027011215261599</v>
      </c>
      <c r="BC230" s="104">
        <v>2.1864785453079301E-2</v>
      </c>
      <c r="BD230" s="104">
        <v>6.4282469232053094E-2</v>
      </c>
      <c r="BE230" s="104">
        <v>0.30641736683774801</v>
      </c>
      <c r="BF230" s="104">
        <v>3.5539998002833098E-2</v>
      </c>
      <c r="BG230" s="104">
        <v>1.7736939400634099E-3</v>
      </c>
      <c r="BH230" s="104">
        <v>0</v>
      </c>
      <c r="BI230" s="104">
        <v>3.7313691942896597E-2</v>
      </c>
      <c r="BJ230" s="104">
        <v>0.59130884423305297</v>
      </c>
      <c r="BK230" s="104">
        <v>2.9510438172744399E-2</v>
      </c>
      <c r="BL230" s="104">
        <v>0</v>
      </c>
      <c r="BM230" s="104">
        <v>0.62081928240579798</v>
      </c>
      <c r="BN230" s="104">
        <v>351.99871294331501</v>
      </c>
    </row>
    <row r="231" spans="1:66">
      <c r="A231" s="104" t="s">
        <v>799</v>
      </c>
      <c r="B231" s="104">
        <v>2021</v>
      </c>
      <c r="C231" s="104" t="s">
        <v>839</v>
      </c>
      <c r="D231" s="104" t="s">
        <v>801</v>
      </c>
      <c r="E231" s="104" t="s">
        <v>801</v>
      </c>
      <c r="F231" s="104" t="s">
        <v>802</v>
      </c>
      <c r="G231" s="104">
        <v>19189.414664565898</v>
      </c>
      <c r="H231" s="104">
        <v>1349269.01003554</v>
      </c>
      <c r="I231" s="104">
        <v>86754.597615776103</v>
      </c>
      <c r="J231" s="104">
        <v>0.44893549970744201</v>
      </c>
      <c r="K231" s="104">
        <v>3.3379494437220797E-2</v>
      </c>
      <c r="L231" s="104">
        <v>0</v>
      </c>
      <c r="M231" s="104">
        <v>0.482314994144663</v>
      </c>
      <c r="N231" s="104">
        <v>0</v>
      </c>
      <c r="O231" s="104">
        <v>0</v>
      </c>
      <c r="P231" s="104">
        <v>0</v>
      </c>
      <c r="Q231" s="104">
        <v>0</v>
      </c>
      <c r="R231" s="104">
        <v>0.482314994144663</v>
      </c>
      <c r="S231" s="104">
        <v>0.51107889286814501</v>
      </c>
      <c r="T231" s="104">
        <v>3.8000013526643402E-2</v>
      </c>
      <c r="U231" s="104">
        <v>0</v>
      </c>
      <c r="V231" s="104">
        <v>0.54907890639478896</v>
      </c>
      <c r="W231" s="104">
        <v>0</v>
      </c>
      <c r="X231" s="104">
        <v>0</v>
      </c>
      <c r="Y231" s="104">
        <v>0</v>
      </c>
      <c r="Z231" s="104">
        <v>0</v>
      </c>
      <c r="AA231" s="104">
        <v>0.54907890639478896</v>
      </c>
      <c r="AB231" s="104">
        <v>1.32927511408316</v>
      </c>
      <c r="AC231" s="104">
        <v>0.42395284315228099</v>
      </c>
      <c r="AD231" s="104">
        <v>0</v>
      </c>
      <c r="AE231" s="104">
        <v>1.7532279572354399</v>
      </c>
      <c r="AF231" s="104">
        <v>8.3692929576386099</v>
      </c>
      <c r="AG231" s="104">
        <v>0.47959153789723302</v>
      </c>
      <c r="AH231" s="104">
        <v>0.336294835472014</v>
      </c>
      <c r="AI231" s="104">
        <v>9.1851793310078609</v>
      </c>
      <c r="AJ231" s="104">
        <v>2513.6368714640398</v>
      </c>
      <c r="AK231" s="104">
        <v>82.871887133024998</v>
      </c>
      <c r="AL231" s="104">
        <v>0</v>
      </c>
      <c r="AM231" s="104">
        <v>2596.50875859707</v>
      </c>
      <c r="AN231" s="104">
        <v>2.0851891209958499E-2</v>
      </c>
      <c r="AO231" s="104">
        <v>1.5503910630857199E-3</v>
      </c>
      <c r="AP231" s="104">
        <v>0</v>
      </c>
      <c r="AQ231" s="104">
        <v>2.2402282273044201E-2</v>
      </c>
      <c r="AR231" s="104">
        <v>0.154476481856126</v>
      </c>
      <c r="AS231" s="104">
        <v>6.8438398128394798E-4</v>
      </c>
      <c r="AT231" s="104">
        <v>0</v>
      </c>
      <c r="AU231" s="104">
        <v>0.15516086583741001</v>
      </c>
      <c r="AV231" s="104">
        <v>5.3543321684709599E-2</v>
      </c>
      <c r="AW231" s="104">
        <v>9.1826796689276902E-2</v>
      </c>
      <c r="AX231" s="104">
        <v>0.30053098421139701</v>
      </c>
      <c r="AY231" s="104">
        <v>0.14779389763096201</v>
      </c>
      <c r="AZ231" s="104">
        <v>6.5477783320023596E-4</v>
      </c>
      <c r="BA231" s="104">
        <v>0</v>
      </c>
      <c r="BB231" s="104">
        <v>0.14844867546416199</v>
      </c>
      <c r="BC231" s="104">
        <v>1.33858304211774E-2</v>
      </c>
      <c r="BD231" s="104">
        <v>3.9354341438261498E-2</v>
      </c>
      <c r="BE231" s="104">
        <v>0.20118884732360101</v>
      </c>
      <c r="BF231" s="104">
        <v>2.37475947858421E-2</v>
      </c>
      <c r="BG231" s="104">
        <v>7.8293249797329299E-4</v>
      </c>
      <c r="BH231" s="104">
        <v>0</v>
      </c>
      <c r="BI231" s="104">
        <v>2.4530527283815402E-2</v>
      </c>
      <c r="BJ231" s="104">
        <v>0.39510871173970702</v>
      </c>
      <c r="BK231" s="104">
        <v>1.3026306598334E-2</v>
      </c>
      <c r="BL231" s="104">
        <v>0</v>
      </c>
      <c r="BM231" s="104">
        <v>0.408135018338041</v>
      </c>
      <c r="BN231" s="104">
        <v>231.40872913187201</v>
      </c>
    </row>
    <row r="232" spans="1:66">
      <c r="A232" s="104" t="s">
        <v>799</v>
      </c>
      <c r="B232" s="104">
        <v>2021</v>
      </c>
      <c r="C232" s="104" t="s">
        <v>840</v>
      </c>
      <c r="D232" s="104" t="s">
        <v>801</v>
      </c>
      <c r="E232" s="104" t="s">
        <v>801</v>
      </c>
      <c r="F232" s="104" t="s">
        <v>802</v>
      </c>
      <c r="G232" s="104">
        <v>7764.7767186110204</v>
      </c>
      <c r="H232" s="104">
        <v>316994.43665027601</v>
      </c>
      <c r="I232" s="104">
        <v>30282.629202583001</v>
      </c>
      <c r="J232" s="104">
        <v>7.92082614400892E-3</v>
      </c>
      <c r="K232" s="104">
        <v>1.03288285813846E-2</v>
      </c>
      <c r="L232" s="104">
        <v>0</v>
      </c>
      <c r="M232" s="104">
        <v>1.8249654725393499E-2</v>
      </c>
      <c r="N232" s="104">
        <v>0</v>
      </c>
      <c r="O232" s="104">
        <v>0</v>
      </c>
      <c r="P232" s="104">
        <v>0</v>
      </c>
      <c r="Q232" s="104">
        <v>0</v>
      </c>
      <c r="R232" s="104">
        <v>1.8249654725393499E-2</v>
      </c>
      <c r="S232" s="104">
        <v>9.0172576214605695E-3</v>
      </c>
      <c r="T232" s="104">
        <v>1.1758585096164001E-2</v>
      </c>
      <c r="U232" s="104">
        <v>0</v>
      </c>
      <c r="V232" s="104">
        <v>2.0775842717624601E-2</v>
      </c>
      <c r="W232" s="104">
        <v>0</v>
      </c>
      <c r="X232" s="104">
        <v>0</v>
      </c>
      <c r="Y232" s="104">
        <v>0</v>
      </c>
      <c r="Z232" s="104">
        <v>0</v>
      </c>
      <c r="AA232" s="104">
        <v>2.0775842717624601E-2</v>
      </c>
      <c r="AB232" s="104">
        <v>2.35517314166616E-2</v>
      </c>
      <c r="AC232" s="104">
        <v>7.2914432808332499E-2</v>
      </c>
      <c r="AD232" s="104">
        <v>0</v>
      </c>
      <c r="AE232" s="104">
        <v>9.64661642249941E-2</v>
      </c>
      <c r="AF232" s="104">
        <v>4.4332433208983701</v>
      </c>
      <c r="AG232" s="104">
        <v>0.47340324110073401</v>
      </c>
      <c r="AH232" s="104">
        <v>3.9798208935588601E-2</v>
      </c>
      <c r="AI232" s="104">
        <v>4.9464447709346899</v>
      </c>
      <c r="AJ232" s="104">
        <v>1538.3114056260199</v>
      </c>
      <c r="AK232" s="104">
        <v>37.402834596608798</v>
      </c>
      <c r="AL232" s="104">
        <v>0</v>
      </c>
      <c r="AM232" s="104">
        <v>1575.71424022263</v>
      </c>
      <c r="AN232" s="104">
        <v>3.6790185929939099E-4</v>
      </c>
      <c r="AO232" s="104">
        <v>4.7974733574354298E-4</v>
      </c>
      <c r="AP232" s="104">
        <v>0</v>
      </c>
      <c r="AQ232" s="104">
        <v>8.4764919504293505E-4</v>
      </c>
      <c r="AR232" s="104">
        <v>5.4008934141788799E-3</v>
      </c>
      <c r="AS232" s="104">
        <v>8.9249813497191399E-4</v>
      </c>
      <c r="AT232" s="104">
        <v>0</v>
      </c>
      <c r="AU232" s="104">
        <v>6.2933915491507897E-3</v>
      </c>
      <c r="AV232" s="104">
        <v>1.2579355908709299E-2</v>
      </c>
      <c r="AW232" s="104">
        <v>2.1573595383436499E-2</v>
      </c>
      <c r="AX232" s="104">
        <v>4.0446342841296598E-2</v>
      </c>
      <c r="AY232" s="104">
        <v>5.1672531558190297E-3</v>
      </c>
      <c r="AZ232" s="104">
        <v>8.5388906072262597E-4</v>
      </c>
      <c r="BA232" s="104">
        <v>0</v>
      </c>
      <c r="BB232" s="104">
        <v>6.0211422165416502E-3</v>
      </c>
      <c r="BC232" s="104">
        <v>3.14483897717733E-3</v>
      </c>
      <c r="BD232" s="104">
        <v>9.2458265929013708E-3</v>
      </c>
      <c r="BE232" s="104">
        <v>1.8411807786620299E-2</v>
      </c>
      <c r="BF232" s="104">
        <v>1.45332033954326E-2</v>
      </c>
      <c r="BG232" s="104">
        <v>3.53363435238281E-4</v>
      </c>
      <c r="BH232" s="104">
        <v>0</v>
      </c>
      <c r="BI232" s="104">
        <v>1.4886566830670901E-2</v>
      </c>
      <c r="BJ232" s="104">
        <v>0.24180113071678</v>
      </c>
      <c r="BK232" s="104">
        <v>5.8792047334474398E-3</v>
      </c>
      <c r="BL232" s="104">
        <v>0</v>
      </c>
      <c r="BM232" s="104">
        <v>0.247680335450228</v>
      </c>
      <c r="BN232" s="104">
        <v>140.43242819713399</v>
      </c>
    </row>
    <row r="233" spans="1:66">
      <c r="A233" s="104" t="s">
        <v>799</v>
      </c>
      <c r="B233" s="104">
        <v>2021</v>
      </c>
      <c r="C233" s="104" t="s">
        <v>840</v>
      </c>
      <c r="D233" s="104" t="s">
        <v>801</v>
      </c>
      <c r="E233" s="104" t="s">
        <v>801</v>
      </c>
      <c r="F233" s="104" t="s">
        <v>841</v>
      </c>
      <c r="G233" s="104">
        <v>7893.0145099781603</v>
      </c>
      <c r="H233" s="104">
        <v>321380.49374654301</v>
      </c>
      <c r="I233" s="104">
        <v>30782.756588914799</v>
      </c>
      <c r="J233" s="104">
        <v>0.113547405718256</v>
      </c>
      <c r="K233" s="104">
        <v>5.9792408246020501E-4</v>
      </c>
      <c r="L233" s="104">
        <v>0</v>
      </c>
      <c r="M233" s="104">
        <v>0.114145329800716</v>
      </c>
      <c r="N233" s="104">
        <v>0</v>
      </c>
      <c r="O233" s="104">
        <v>0</v>
      </c>
      <c r="P233" s="104">
        <v>0</v>
      </c>
      <c r="Q233" s="104">
        <v>0</v>
      </c>
      <c r="R233" s="104">
        <v>0.114145329800716</v>
      </c>
      <c r="S233" s="104">
        <v>1.78795920409451</v>
      </c>
      <c r="T233" s="104">
        <v>1.20760249803482E-2</v>
      </c>
      <c r="U233" s="104">
        <v>0</v>
      </c>
      <c r="V233" s="104">
        <v>1.80003522907486</v>
      </c>
      <c r="W233" s="104">
        <v>0</v>
      </c>
      <c r="X233" s="104">
        <v>0</v>
      </c>
      <c r="Y233" s="104">
        <v>0</v>
      </c>
      <c r="Z233" s="104">
        <v>0</v>
      </c>
      <c r="AA233" s="104">
        <v>1.80003522907486</v>
      </c>
      <c r="AB233" s="104">
        <v>4.3095957618399598</v>
      </c>
      <c r="AC233" s="104">
        <v>0.177261796900994</v>
      </c>
      <c r="AD233" s="104">
        <v>0</v>
      </c>
      <c r="AE233" s="104">
        <v>4.4868575587409598</v>
      </c>
      <c r="AF233" s="104">
        <v>1.1084878767228801</v>
      </c>
      <c r="AG233" s="104">
        <v>0.20719359322342501</v>
      </c>
      <c r="AH233" s="104">
        <v>0</v>
      </c>
      <c r="AI233" s="104">
        <v>1.3156814699463</v>
      </c>
      <c r="AJ233" s="104">
        <v>1189.5756888844701</v>
      </c>
      <c r="AK233" s="104">
        <v>35.844926819009302</v>
      </c>
      <c r="AL233" s="104">
        <v>0</v>
      </c>
      <c r="AM233" s="104">
        <v>1225.4206157034801</v>
      </c>
      <c r="AN233" s="104">
        <v>1.6514942261618999</v>
      </c>
      <c r="AO233" s="104">
        <v>1.1346043690108901E-2</v>
      </c>
      <c r="AP233" s="104">
        <v>0</v>
      </c>
      <c r="AQ233" s="104">
        <v>1.6628402698520099</v>
      </c>
      <c r="AR233" s="104">
        <v>2.39106878829077E-3</v>
      </c>
      <c r="AS233" s="104">
        <v>4.3013444728209102E-4</v>
      </c>
      <c r="AT233" s="104">
        <v>0</v>
      </c>
      <c r="AU233" s="104">
        <v>2.8212032355728598E-3</v>
      </c>
      <c r="AV233" s="104">
        <v>1.2753408721222E-2</v>
      </c>
      <c r="AW233" s="104">
        <v>2.18720959568958E-2</v>
      </c>
      <c r="AX233" s="104">
        <v>3.7446707913690702E-2</v>
      </c>
      <c r="AY233" s="104">
        <v>2.2876322109301002E-3</v>
      </c>
      <c r="AZ233" s="104">
        <v>4.1152702149423398E-4</v>
      </c>
      <c r="BA233" s="104">
        <v>0</v>
      </c>
      <c r="BB233" s="104">
        <v>2.6991592324243402E-3</v>
      </c>
      <c r="BC233" s="104">
        <v>3.1883521803055099E-3</v>
      </c>
      <c r="BD233" s="104">
        <v>9.3737554100982098E-3</v>
      </c>
      <c r="BE233" s="104">
        <v>1.5261266822827999E-2</v>
      </c>
      <c r="BF233" s="104">
        <v>0</v>
      </c>
      <c r="BG233" s="104">
        <v>0</v>
      </c>
      <c r="BH233" s="104">
        <v>0</v>
      </c>
      <c r="BI233" s="104">
        <v>0</v>
      </c>
      <c r="BJ233" s="104">
        <v>0.24250278608380399</v>
      </c>
      <c r="BK233" s="104">
        <v>7.3072228205430696E-3</v>
      </c>
      <c r="BL233" s="104">
        <v>0</v>
      </c>
      <c r="BM233" s="104">
        <v>0.24981000890434699</v>
      </c>
      <c r="BN233" s="104">
        <v>141.63993307993101</v>
      </c>
    </row>
    <row r="234" spans="1:66">
      <c r="A234" s="104" t="s">
        <v>799</v>
      </c>
      <c r="B234" s="104">
        <v>2021</v>
      </c>
      <c r="C234" s="104" t="s">
        <v>842</v>
      </c>
      <c r="D234" s="104" t="s">
        <v>801</v>
      </c>
      <c r="E234" s="104" t="s">
        <v>801</v>
      </c>
      <c r="F234" s="104" t="s">
        <v>802</v>
      </c>
      <c r="G234" s="104">
        <v>71261.454809372997</v>
      </c>
      <c r="H234" s="104">
        <v>9656645.22357071</v>
      </c>
      <c r="I234" s="104">
        <v>905020.47607903695</v>
      </c>
      <c r="J234" s="104">
        <v>1.3583207710851599</v>
      </c>
      <c r="K234" s="104">
        <v>0.145856869034829</v>
      </c>
      <c r="L234" s="104">
        <v>0</v>
      </c>
      <c r="M234" s="104">
        <v>1.50417764011999</v>
      </c>
      <c r="N234" s="104">
        <v>0</v>
      </c>
      <c r="O234" s="104">
        <v>0</v>
      </c>
      <c r="P234" s="104">
        <v>0</v>
      </c>
      <c r="Q234" s="104">
        <v>0</v>
      </c>
      <c r="R234" s="104">
        <v>1.50417764011999</v>
      </c>
      <c r="S234" s="104">
        <v>1.5463448007528999</v>
      </c>
      <c r="T234" s="104">
        <v>0.16604694258331801</v>
      </c>
      <c r="U234" s="104">
        <v>0</v>
      </c>
      <c r="V234" s="104">
        <v>1.7123917433362199</v>
      </c>
      <c r="W234" s="104">
        <v>0</v>
      </c>
      <c r="X234" s="104">
        <v>0</v>
      </c>
      <c r="Y234" s="104">
        <v>0</v>
      </c>
      <c r="Z234" s="104">
        <v>0</v>
      </c>
      <c r="AA234" s="104">
        <v>1.7123917433362199</v>
      </c>
      <c r="AB234" s="104">
        <v>5.3823621452293198</v>
      </c>
      <c r="AC234" s="104">
        <v>1.7605944382533201</v>
      </c>
      <c r="AD234" s="104">
        <v>0</v>
      </c>
      <c r="AE234" s="104">
        <v>7.1429565834826496</v>
      </c>
      <c r="AF234" s="104">
        <v>42.954956421166997</v>
      </c>
      <c r="AG234" s="104">
        <v>2.11587690480461</v>
      </c>
      <c r="AH234" s="104">
        <v>1.33802204891619</v>
      </c>
      <c r="AI234" s="104">
        <v>46.408855374887899</v>
      </c>
      <c r="AJ234" s="104">
        <v>14830.1553575255</v>
      </c>
      <c r="AK234" s="104">
        <v>363.05425799885899</v>
      </c>
      <c r="AL234" s="104">
        <v>0</v>
      </c>
      <c r="AM234" s="104">
        <v>15193.2096155243</v>
      </c>
      <c r="AN234" s="104">
        <v>6.3090481740366494E-2</v>
      </c>
      <c r="AO234" s="104">
        <v>6.7746737946128496E-3</v>
      </c>
      <c r="AP234" s="104">
        <v>0</v>
      </c>
      <c r="AQ234" s="104">
        <v>6.9865155534979406E-2</v>
      </c>
      <c r="AR234" s="104">
        <v>0.81556722812822302</v>
      </c>
      <c r="AS234" s="104">
        <v>2.9083807542007998E-3</v>
      </c>
      <c r="AT234" s="104">
        <v>0</v>
      </c>
      <c r="AU234" s="104">
        <v>0.81847560888242399</v>
      </c>
      <c r="AV234" s="104">
        <v>0.38320665319893399</v>
      </c>
      <c r="AW234" s="104">
        <v>0.65719941023617201</v>
      </c>
      <c r="AX234" s="104">
        <v>1.8588816723175301</v>
      </c>
      <c r="AY234" s="104">
        <v>0.78028615085507103</v>
      </c>
      <c r="AZ234" s="104">
        <v>2.78256549018607E-3</v>
      </c>
      <c r="BA234" s="104">
        <v>0</v>
      </c>
      <c r="BB234" s="104">
        <v>0.78306871634525699</v>
      </c>
      <c r="BC234" s="104">
        <v>9.5801663299733594E-2</v>
      </c>
      <c r="BD234" s="104">
        <v>0.28165689010121597</v>
      </c>
      <c r="BE234" s="104">
        <v>1.1605272697461999</v>
      </c>
      <c r="BF234" s="104">
        <v>0.140107954350811</v>
      </c>
      <c r="BG234" s="104">
        <v>3.4299566107215199E-3</v>
      </c>
      <c r="BH234" s="104">
        <v>0</v>
      </c>
      <c r="BI234" s="104">
        <v>0.14353791096153201</v>
      </c>
      <c r="BJ234" s="104">
        <v>2.33109390012996</v>
      </c>
      <c r="BK234" s="104">
        <v>5.7067073529199E-2</v>
      </c>
      <c r="BL234" s="104">
        <v>0</v>
      </c>
      <c r="BM234" s="104">
        <v>2.38816097365916</v>
      </c>
      <c r="BN234" s="104">
        <v>1354.0648830556199</v>
      </c>
    </row>
    <row r="235" spans="1:66">
      <c r="A235" s="104" t="s">
        <v>799</v>
      </c>
      <c r="B235" s="104">
        <v>2021</v>
      </c>
      <c r="C235" s="104" t="s">
        <v>843</v>
      </c>
      <c r="D235" s="104" t="s">
        <v>801</v>
      </c>
      <c r="E235" s="104" t="s">
        <v>801</v>
      </c>
      <c r="F235" s="104" t="s">
        <v>802</v>
      </c>
      <c r="G235" s="104">
        <v>16024.298311558399</v>
      </c>
      <c r="H235" s="104">
        <v>1113028.14253176</v>
      </c>
      <c r="I235" s="104">
        <v>72445.229643269806</v>
      </c>
      <c r="J235" s="104">
        <v>0.37817570332057399</v>
      </c>
      <c r="K235" s="104">
        <v>2.8057993690435899E-2</v>
      </c>
      <c r="L235" s="104">
        <v>0</v>
      </c>
      <c r="M235" s="104">
        <v>0.40623369701100998</v>
      </c>
      <c r="N235" s="104">
        <v>0</v>
      </c>
      <c r="O235" s="104">
        <v>0</v>
      </c>
      <c r="P235" s="104">
        <v>0</v>
      </c>
      <c r="Q235" s="104">
        <v>0</v>
      </c>
      <c r="R235" s="104">
        <v>0.40623369701100998</v>
      </c>
      <c r="S235" s="104">
        <v>0.43052425100858499</v>
      </c>
      <c r="T235" s="104">
        <v>3.1941890005923401E-2</v>
      </c>
      <c r="U235" s="104">
        <v>0</v>
      </c>
      <c r="V235" s="104">
        <v>0.462466141014509</v>
      </c>
      <c r="W235" s="104">
        <v>0</v>
      </c>
      <c r="X235" s="104">
        <v>0</v>
      </c>
      <c r="Y235" s="104">
        <v>0</v>
      </c>
      <c r="Z235" s="104">
        <v>0</v>
      </c>
      <c r="AA235" s="104">
        <v>0.462466141014509</v>
      </c>
      <c r="AB235" s="104">
        <v>1.1937563664634101</v>
      </c>
      <c r="AC235" s="104">
        <v>0.35590036679414899</v>
      </c>
      <c r="AD235" s="104">
        <v>0</v>
      </c>
      <c r="AE235" s="104">
        <v>1.5496567332575599</v>
      </c>
      <c r="AF235" s="104">
        <v>7.1786059529346797</v>
      </c>
      <c r="AG235" s="104">
        <v>0.401226560964555</v>
      </c>
      <c r="AH235" s="104">
        <v>0.28412782932520703</v>
      </c>
      <c r="AI235" s="104">
        <v>7.8639603432244396</v>
      </c>
      <c r="AJ235" s="104">
        <v>2084.5933076257002</v>
      </c>
      <c r="AK235" s="104">
        <v>72.502422658226806</v>
      </c>
      <c r="AL235" s="104">
        <v>0</v>
      </c>
      <c r="AM235" s="104">
        <v>2157.0957302839201</v>
      </c>
      <c r="AN235" s="104">
        <v>1.7565281937002099E-2</v>
      </c>
      <c r="AO235" s="104">
        <v>1.3032211361853499E-3</v>
      </c>
      <c r="AP235" s="104">
        <v>0</v>
      </c>
      <c r="AQ235" s="104">
        <v>1.8868503073187499E-2</v>
      </c>
      <c r="AR235" s="104">
        <v>0.11436324670024201</v>
      </c>
      <c r="AS235" s="104">
        <v>3.8889052418186602E-4</v>
      </c>
      <c r="AT235" s="104">
        <v>0</v>
      </c>
      <c r="AU235" s="104">
        <v>0.114752137224424</v>
      </c>
      <c r="AV235" s="104">
        <v>4.4168526392037201E-2</v>
      </c>
      <c r="AW235" s="104">
        <v>7.5749022762343798E-2</v>
      </c>
      <c r="AX235" s="104">
        <v>0.234669686378805</v>
      </c>
      <c r="AY235" s="104">
        <v>0.10941594327156</v>
      </c>
      <c r="AZ235" s="104">
        <v>3.7206729225045801E-4</v>
      </c>
      <c r="BA235" s="104">
        <v>0</v>
      </c>
      <c r="BB235" s="104">
        <v>0.10978801056381</v>
      </c>
      <c r="BC235" s="104">
        <v>1.10421315980093E-2</v>
      </c>
      <c r="BD235" s="104">
        <v>3.2463866898147301E-2</v>
      </c>
      <c r="BE235" s="104">
        <v>0.15329400905996701</v>
      </c>
      <c r="BF235" s="104">
        <v>1.9694203934055101E-2</v>
      </c>
      <c r="BG235" s="104">
        <v>6.8496693926860003E-4</v>
      </c>
      <c r="BH235" s="104">
        <v>0</v>
      </c>
      <c r="BI235" s="104">
        <v>2.03791708733237E-2</v>
      </c>
      <c r="BJ235" s="104">
        <v>0.32766903828773097</v>
      </c>
      <c r="BK235" s="104">
        <v>1.13963711861908E-2</v>
      </c>
      <c r="BL235" s="104">
        <v>0</v>
      </c>
      <c r="BM235" s="104">
        <v>0.339065409473921</v>
      </c>
      <c r="BN235" s="104">
        <v>192.24690843349899</v>
      </c>
    </row>
    <row r="236" spans="1:66">
      <c r="A236" s="104" t="s">
        <v>799</v>
      </c>
      <c r="B236" s="104">
        <v>2021</v>
      </c>
      <c r="C236" s="104" t="s">
        <v>844</v>
      </c>
      <c r="D236" s="104" t="s">
        <v>801</v>
      </c>
      <c r="E236" s="104" t="s">
        <v>801</v>
      </c>
      <c r="F236" s="104" t="s">
        <v>802</v>
      </c>
      <c r="G236" s="104">
        <v>1591.13398329644</v>
      </c>
      <c r="H236" s="104">
        <v>32282.037777074202</v>
      </c>
      <c r="I236" s="104">
        <v>18298.040807909001</v>
      </c>
      <c r="J236" s="104">
        <v>4.9180349156146598E-4</v>
      </c>
      <c r="K236" s="104">
        <v>1.1144912021527501E-3</v>
      </c>
      <c r="L236" s="104">
        <v>0</v>
      </c>
      <c r="M236" s="104">
        <v>1.60629469371422E-3</v>
      </c>
      <c r="N236" s="104">
        <v>0</v>
      </c>
      <c r="O236" s="104">
        <v>0</v>
      </c>
      <c r="P236" s="104">
        <v>0</v>
      </c>
      <c r="Q236" s="104">
        <v>0</v>
      </c>
      <c r="R236" s="104">
        <v>1.60629469371422E-3</v>
      </c>
      <c r="S236" s="104">
        <v>5.5988083842716798E-4</v>
      </c>
      <c r="T236" s="104">
        <v>1.2687633971443699E-3</v>
      </c>
      <c r="U236" s="104">
        <v>0</v>
      </c>
      <c r="V236" s="104">
        <v>1.8286442355715401E-3</v>
      </c>
      <c r="W236" s="104">
        <v>0</v>
      </c>
      <c r="X236" s="104">
        <v>0</v>
      </c>
      <c r="Y236" s="104">
        <v>0</v>
      </c>
      <c r="Z236" s="104">
        <v>0</v>
      </c>
      <c r="AA236" s="104">
        <v>1.8286442355715401E-3</v>
      </c>
      <c r="AB236" s="104">
        <v>5.8569982569695702E-3</v>
      </c>
      <c r="AC236" s="104">
        <v>1.6467521050724802E-2</v>
      </c>
      <c r="AD236" s="104">
        <v>0</v>
      </c>
      <c r="AE236" s="104">
        <v>2.2324519307694399E-2</v>
      </c>
      <c r="AF236" s="104">
        <v>5.76451727392637E-2</v>
      </c>
      <c r="AG236" s="104">
        <v>1.31698721535508E-2</v>
      </c>
      <c r="AH236" s="104">
        <v>6.5869025375110996E-2</v>
      </c>
      <c r="AI236" s="104">
        <v>0.13668407026792501</v>
      </c>
      <c r="AJ236" s="104">
        <v>56.448843194072801</v>
      </c>
      <c r="AK236" s="104">
        <v>2.9887073998510099</v>
      </c>
      <c r="AL236" s="104">
        <v>0</v>
      </c>
      <c r="AM236" s="104">
        <v>59.437550593923802</v>
      </c>
      <c r="AN236" s="104">
        <v>2.2842998402666601E-5</v>
      </c>
      <c r="AO236" s="104">
        <v>5.1765229786660901E-5</v>
      </c>
      <c r="AP236" s="104">
        <v>0</v>
      </c>
      <c r="AQ236" s="104">
        <v>7.4608228189327596E-5</v>
      </c>
      <c r="AR236" s="104">
        <v>2.5858021288057797E-4</v>
      </c>
      <c r="AS236" s="104">
        <v>4.74307854308748E-6</v>
      </c>
      <c r="AT236" s="104">
        <v>0</v>
      </c>
      <c r="AU236" s="104">
        <v>2.63323291423666E-4</v>
      </c>
      <c r="AV236" s="104">
        <v>1.28105479372886E-3</v>
      </c>
      <c r="AW236" s="104">
        <v>2.1970089712450001E-3</v>
      </c>
      <c r="AX236" s="104">
        <v>3.74138705639753E-3</v>
      </c>
      <c r="AY236" s="104">
        <v>2.47394147333431E-4</v>
      </c>
      <c r="AZ236" s="104">
        <v>4.5378950648653798E-6</v>
      </c>
      <c r="BA236" s="104">
        <v>0</v>
      </c>
      <c r="BB236" s="104">
        <v>2.5193204239829599E-4</v>
      </c>
      <c r="BC236" s="104">
        <v>3.20263698432215E-4</v>
      </c>
      <c r="BD236" s="104">
        <v>9.4157527339071496E-4</v>
      </c>
      <c r="BE236" s="104">
        <v>1.51377101422122E-3</v>
      </c>
      <c r="BF236" s="104">
        <v>5.3330068058780595E-4</v>
      </c>
      <c r="BG236" s="104">
        <v>2.8235825576417101E-5</v>
      </c>
      <c r="BH236" s="104">
        <v>0</v>
      </c>
      <c r="BI236" s="104">
        <v>5.6153650616422301E-4</v>
      </c>
      <c r="BJ236" s="104">
        <v>8.8729720536826796E-3</v>
      </c>
      <c r="BK236" s="104">
        <v>4.6978318305550601E-4</v>
      </c>
      <c r="BL236" s="104">
        <v>0</v>
      </c>
      <c r="BM236" s="104">
        <v>9.3427552367381806E-3</v>
      </c>
      <c r="BN236" s="104">
        <v>5.2972546309002002</v>
      </c>
    </row>
    <row r="237" spans="1:66">
      <c r="A237" s="104" t="s">
        <v>799</v>
      </c>
      <c r="B237" s="104">
        <v>2021</v>
      </c>
      <c r="C237" s="104" t="s">
        <v>845</v>
      </c>
      <c r="D237" s="104" t="s">
        <v>801</v>
      </c>
      <c r="E237" s="104" t="s">
        <v>801</v>
      </c>
      <c r="F237" s="104" t="s">
        <v>804</v>
      </c>
      <c r="G237" s="104">
        <v>182.21956856016101</v>
      </c>
      <c r="H237" s="104">
        <v>17379.4422707661</v>
      </c>
      <c r="I237" s="104">
        <v>3645.8491277517001</v>
      </c>
      <c r="J237" s="104">
        <v>1.3345715529581499E-2</v>
      </c>
      <c r="K237" s="104">
        <v>0</v>
      </c>
      <c r="L237" s="104">
        <v>5.6991321684671997E-6</v>
      </c>
      <c r="M237" s="104">
        <v>1.3351414661749999E-2</v>
      </c>
      <c r="N237" s="104">
        <v>2.09184252143671E-5</v>
      </c>
      <c r="O237" s="104">
        <v>7.6618009166976996E-4</v>
      </c>
      <c r="P237" s="104">
        <v>4.8090285170656697E-3</v>
      </c>
      <c r="Q237" s="104">
        <v>1.25325157570117E-5</v>
      </c>
      <c r="R237" s="104">
        <v>1.89600742114568E-2</v>
      </c>
      <c r="S237" s="104">
        <v>1.94740367728044E-2</v>
      </c>
      <c r="T237" s="104">
        <v>0</v>
      </c>
      <c r="U237" s="104">
        <v>6.2398323621440704E-6</v>
      </c>
      <c r="V237" s="104">
        <v>1.9480276605166599E-2</v>
      </c>
      <c r="W237" s="104">
        <v>2.09184252143671E-5</v>
      </c>
      <c r="X237" s="104">
        <v>7.6618009166945402E-4</v>
      </c>
      <c r="Y237" s="104">
        <v>4.8090285170636904E-3</v>
      </c>
      <c r="Z237" s="104">
        <v>1.25325157570117E-5</v>
      </c>
      <c r="AA237" s="104">
        <v>2.5088936154871101E-2</v>
      </c>
      <c r="AB237" s="104">
        <v>0.77139674576126405</v>
      </c>
      <c r="AC237" s="104">
        <v>0</v>
      </c>
      <c r="AD237" s="104">
        <v>1.9022762760346399E-2</v>
      </c>
      <c r="AE237" s="104">
        <v>0.79041950852161003</v>
      </c>
      <c r="AF237" s="104">
        <v>9.5018908298541302E-2</v>
      </c>
      <c r="AG237" s="104">
        <v>0</v>
      </c>
      <c r="AH237" s="104">
        <v>3.17517233239772E-3</v>
      </c>
      <c r="AI237" s="104">
        <v>9.8194080630939096E-2</v>
      </c>
      <c r="AJ237" s="104">
        <v>40.4761426748126</v>
      </c>
      <c r="AK237" s="104">
        <v>0</v>
      </c>
      <c r="AL237" s="104">
        <v>0.19049395144766901</v>
      </c>
      <c r="AM237" s="104">
        <v>40.666636626260299</v>
      </c>
      <c r="AN237" s="104">
        <v>2.4722246686316898E-3</v>
      </c>
      <c r="AO237" s="104">
        <v>0</v>
      </c>
      <c r="AP237" s="104">
        <v>1.08839617364987E-6</v>
      </c>
      <c r="AQ237" s="104">
        <v>2.4733130648053399E-3</v>
      </c>
      <c r="AR237" s="104">
        <v>2.9153188295079399E-5</v>
      </c>
      <c r="AS237" s="104">
        <v>0</v>
      </c>
      <c r="AT237" s="104">
        <v>4.3449346797928904E-6</v>
      </c>
      <c r="AU237" s="104">
        <v>3.34981229748723E-5</v>
      </c>
      <c r="AV237" s="104">
        <v>3.8315111585245798E-4</v>
      </c>
      <c r="AW237" s="104">
        <v>1.1827874946365299E-3</v>
      </c>
      <c r="AX237" s="104">
        <v>1.59943673346386E-3</v>
      </c>
      <c r="AY237" s="104">
        <v>2.6805280512925302E-5</v>
      </c>
      <c r="AZ237" s="104">
        <v>0</v>
      </c>
      <c r="BA237" s="104">
        <v>3.9950070545746698E-6</v>
      </c>
      <c r="BB237" s="104">
        <v>3.0800287567500001E-5</v>
      </c>
      <c r="BC237" s="104">
        <v>9.5787778963114494E-5</v>
      </c>
      <c r="BD237" s="104">
        <v>5.0690892627280198E-4</v>
      </c>
      <c r="BE237" s="104">
        <v>6.3349699280341705E-4</v>
      </c>
      <c r="BF237" s="104">
        <v>4.0054424399337901E-4</v>
      </c>
      <c r="BG237" s="104">
        <v>0</v>
      </c>
      <c r="BH237" s="104">
        <v>1.8850920746308801E-6</v>
      </c>
      <c r="BI237" s="104">
        <v>4.0242933606800903E-4</v>
      </c>
      <c r="BJ237" s="104">
        <v>3.1539676140248901E-3</v>
      </c>
      <c r="BK237" s="104">
        <v>0</v>
      </c>
      <c r="BL237" s="104">
        <v>7.0400215408514095E-5</v>
      </c>
      <c r="BM237" s="104">
        <v>3.2243678294334001E-3</v>
      </c>
      <c r="BN237" s="104">
        <v>4.2924937348507397</v>
      </c>
    </row>
    <row r="238" spans="1:66">
      <c r="A238" s="104" t="s">
        <v>799</v>
      </c>
      <c r="B238" s="104">
        <v>2021</v>
      </c>
      <c r="C238" s="104" t="s">
        <v>846</v>
      </c>
      <c r="D238" s="104" t="s">
        <v>801</v>
      </c>
      <c r="E238" s="104" t="s">
        <v>801</v>
      </c>
      <c r="F238" s="104" t="s">
        <v>804</v>
      </c>
      <c r="G238" s="104">
        <v>2524.0190297640102</v>
      </c>
      <c r="H238" s="104">
        <v>230861.62386421399</v>
      </c>
      <c r="I238" s="104">
        <v>10096.076119056001</v>
      </c>
      <c r="J238" s="104">
        <v>4.4186053954797296E-3</v>
      </c>
      <c r="K238" s="104">
        <v>0</v>
      </c>
      <c r="L238" s="104">
        <v>4.4172493752556398E-3</v>
      </c>
      <c r="M238" s="104">
        <v>8.8358547707353702E-3</v>
      </c>
      <c r="N238" s="104">
        <v>5.3928404184534999E-5</v>
      </c>
      <c r="O238" s="104">
        <v>6.5217247675246597E-4</v>
      </c>
      <c r="P238" s="104">
        <v>3.8982343391344102E-3</v>
      </c>
      <c r="Q238" s="104">
        <v>3.6708862384326901E-5</v>
      </c>
      <c r="R238" s="104">
        <v>1.34768988531911E-2</v>
      </c>
      <c r="S238" s="104">
        <v>6.4476186207741296E-3</v>
      </c>
      <c r="T238" s="104">
        <v>0</v>
      </c>
      <c r="U238" s="104">
        <v>4.83633205699E-3</v>
      </c>
      <c r="V238" s="104">
        <v>1.1283950677764099E-2</v>
      </c>
      <c r="W238" s="104">
        <v>5.3928404184534999E-5</v>
      </c>
      <c r="X238" s="104">
        <v>6.5217247675219796E-4</v>
      </c>
      <c r="Y238" s="104">
        <v>3.8982343391328E-3</v>
      </c>
      <c r="Z238" s="104">
        <v>3.6708862384326901E-5</v>
      </c>
      <c r="AA238" s="104">
        <v>1.5924994760218001E-2</v>
      </c>
      <c r="AB238" s="104">
        <v>7.5208760857206305E-2</v>
      </c>
      <c r="AC238" s="104">
        <v>0</v>
      </c>
      <c r="AD238" s="104">
        <v>7.1613822358492105E-2</v>
      </c>
      <c r="AE238" s="104">
        <v>0.14682258321569799</v>
      </c>
      <c r="AF238" s="104">
        <v>5.8198069517027599E-2</v>
      </c>
      <c r="AG238" s="104">
        <v>0</v>
      </c>
      <c r="AH238" s="104">
        <v>8.2838937996810198E-3</v>
      </c>
      <c r="AI238" s="104">
        <v>6.6481963316708706E-2</v>
      </c>
      <c r="AJ238" s="104">
        <v>460.09572732115601</v>
      </c>
      <c r="AK238" s="104">
        <v>0</v>
      </c>
      <c r="AL238" s="104">
        <v>0.84501162784902495</v>
      </c>
      <c r="AM238" s="104">
        <v>460.94073894900498</v>
      </c>
      <c r="AN238" s="104">
        <v>1.3693541040823501E-3</v>
      </c>
      <c r="AO238" s="104">
        <v>0</v>
      </c>
      <c r="AP238" s="104">
        <v>1.0386885098521701E-3</v>
      </c>
      <c r="AQ238" s="104">
        <v>2.4080426139345299E-3</v>
      </c>
      <c r="AR238" s="104">
        <v>3.26205566550127E-4</v>
      </c>
      <c r="AS238" s="104">
        <v>0</v>
      </c>
      <c r="AT238" s="104">
        <v>4.9936422309024704E-6</v>
      </c>
      <c r="AU238" s="104">
        <v>3.3119920878103002E-4</v>
      </c>
      <c r="AV238" s="104">
        <v>2.6795666356851399E-3</v>
      </c>
      <c r="AW238" s="104">
        <v>2.93184834997052E-2</v>
      </c>
      <c r="AX238" s="104">
        <v>3.23292493441713E-2</v>
      </c>
      <c r="AY238" s="104">
        <v>2.99933977297768E-4</v>
      </c>
      <c r="AZ238" s="104">
        <v>0</v>
      </c>
      <c r="BA238" s="104">
        <v>4.5914697022391797E-6</v>
      </c>
      <c r="BB238" s="104">
        <v>3.0452544700000698E-4</v>
      </c>
      <c r="BC238" s="104">
        <v>6.6989165892128498E-4</v>
      </c>
      <c r="BD238" s="104">
        <v>1.25650643570165E-2</v>
      </c>
      <c r="BE238" s="104">
        <v>1.35394814629378E-2</v>
      </c>
      <c r="BF238" s="104">
        <v>4.5530202011842104E-3</v>
      </c>
      <c r="BG238" s="104">
        <v>0</v>
      </c>
      <c r="BH238" s="104">
        <v>8.3620750712745402E-6</v>
      </c>
      <c r="BI238" s="104">
        <v>4.5613822762554899E-3</v>
      </c>
      <c r="BJ238" s="104">
        <v>5.1387070743003898E-3</v>
      </c>
      <c r="BK238" s="104">
        <v>0</v>
      </c>
      <c r="BL238" s="104">
        <v>7.5000024281619599E-4</v>
      </c>
      <c r="BM238" s="104">
        <v>5.8887073171165899E-3</v>
      </c>
      <c r="BN238" s="104">
        <v>48.653771204634403</v>
      </c>
    </row>
    <row r="239" spans="1:66">
      <c r="A239" s="104" t="s">
        <v>799</v>
      </c>
      <c r="B239" s="104">
        <v>2021</v>
      </c>
      <c r="C239" s="104" t="s">
        <v>846</v>
      </c>
      <c r="D239" s="104" t="s">
        <v>801</v>
      </c>
      <c r="E239" s="104" t="s">
        <v>801</v>
      </c>
      <c r="F239" s="104" t="s">
        <v>802</v>
      </c>
      <c r="G239" s="104">
        <v>3212.6835362788502</v>
      </c>
      <c r="H239" s="104">
        <v>324923.64133357699</v>
      </c>
      <c r="I239" s="104">
        <v>12850.734145115401</v>
      </c>
      <c r="J239" s="104">
        <v>1.0690061605944301E-3</v>
      </c>
      <c r="K239" s="104">
        <v>0</v>
      </c>
      <c r="L239" s="104">
        <v>0</v>
      </c>
      <c r="M239" s="104">
        <v>1.0690061605944301E-3</v>
      </c>
      <c r="N239" s="104">
        <v>0</v>
      </c>
      <c r="O239" s="104">
        <v>0</v>
      </c>
      <c r="P239" s="104">
        <v>0</v>
      </c>
      <c r="Q239" s="104">
        <v>0</v>
      </c>
      <c r="R239" s="104">
        <v>1.0690061605944301E-3</v>
      </c>
      <c r="S239" s="104">
        <v>4.5528122024108199E-2</v>
      </c>
      <c r="T239" s="104">
        <v>0</v>
      </c>
      <c r="U239" s="104">
        <v>0</v>
      </c>
      <c r="V239" s="104">
        <v>4.5528122024108199E-2</v>
      </c>
      <c r="W239" s="104">
        <v>0</v>
      </c>
      <c r="X239" s="104">
        <v>0</v>
      </c>
      <c r="Y239" s="104">
        <v>0</v>
      </c>
      <c r="Z239" s="104">
        <v>0</v>
      </c>
      <c r="AA239" s="104">
        <v>4.5528122024108199E-2</v>
      </c>
      <c r="AB239" s="104">
        <v>7.4023157559195196E-2</v>
      </c>
      <c r="AC239" s="104">
        <v>0</v>
      </c>
      <c r="AD239" s="104">
        <v>0</v>
      </c>
      <c r="AE239" s="104">
        <v>7.4023157559195196E-2</v>
      </c>
      <c r="AF239" s="104">
        <v>0.61068856105104596</v>
      </c>
      <c r="AG239" s="104">
        <v>0</v>
      </c>
      <c r="AH239" s="104">
        <v>0</v>
      </c>
      <c r="AI239" s="104">
        <v>0.61068856105104596</v>
      </c>
      <c r="AJ239" s="104">
        <v>568.83034001138401</v>
      </c>
      <c r="AK239" s="104">
        <v>0</v>
      </c>
      <c r="AL239" s="104">
        <v>0</v>
      </c>
      <c r="AM239" s="104">
        <v>568.83034001138401</v>
      </c>
      <c r="AN239" s="104">
        <v>4.4141455630728202E-2</v>
      </c>
      <c r="AO239" s="104">
        <v>0</v>
      </c>
      <c r="AP239" s="104">
        <v>0</v>
      </c>
      <c r="AQ239" s="104">
        <v>4.4141455630728202E-2</v>
      </c>
      <c r="AR239" s="104">
        <v>2.3636845325121299E-3</v>
      </c>
      <c r="AS239" s="104">
        <v>0</v>
      </c>
      <c r="AT239" s="104">
        <v>0</v>
      </c>
      <c r="AU239" s="104">
        <v>2.3636845325121299E-3</v>
      </c>
      <c r="AV239" s="104">
        <v>1.11261895844024E-2</v>
      </c>
      <c r="AW239" s="104">
        <v>2.7032474666877599E-2</v>
      </c>
      <c r="AX239" s="104">
        <v>4.0522348783792198E-2</v>
      </c>
      <c r="AY239" s="104">
        <v>2.26143258593465E-3</v>
      </c>
      <c r="AZ239" s="104">
        <v>0</v>
      </c>
      <c r="BA239" s="104">
        <v>0</v>
      </c>
      <c r="BB239" s="104">
        <v>2.26143258593465E-3</v>
      </c>
      <c r="BC239" s="104">
        <v>2.7815473961006199E-3</v>
      </c>
      <c r="BD239" s="104">
        <v>1.1585346285804699E-2</v>
      </c>
      <c r="BE239" s="104">
        <v>1.6628326267839898E-2</v>
      </c>
      <c r="BF239" s="104">
        <v>5.3774923553374003E-3</v>
      </c>
      <c r="BG239" s="104">
        <v>0</v>
      </c>
      <c r="BH239" s="104">
        <v>0</v>
      </c>
      <c r="BI239" s="104">
        <v>5.3774923553374003E-3</v>
      </c>
      <c r="BJ239" s="104">
        <v>8.9412208020903994E-2</v>
      </c>
      <c r="BK239" s="104">
        <v>0</v>
      </c>
      <c r="BL239" s="104">
        <v>0</v>
      </c>
      <c r="BM239" s="104">
        <v>8.9412208020903994E-2</v>
      </c>
      <c r="BN239" s="104">
        <v>50.695883708402299</v>
      </c>
    </row>
    <row r="240" spans="1:66">
      <c r="A240" s="104" t="s">
        <v>799</v>
      </c>
      <c r="B240" s="104">
        <v>2021</v>
      </c>
      <c r="C240" s="104" t="s">
        <v>846</v>
      </c>
      <c r="D240" s="104" t="s">
        <v>801</v>
      </c>
      <c r="E240" s="104" t="s">
        <v>801</v>
      </c>
      <c r="F240" s="104" t="s">
        <v>805</v>
      </c>
      <c r="G240" s="104">
        <v>35.051188885297996</v>
      </c>
      <c r="H240" s="104">
        <v>2737.9449145314302</v>
      </c>
      <c r="I240" s="104">
        <v>140.20475554119199</v>
      </c>
      <c r="J240" s="104">
        <v>0</v>
      </c>
      <c r="K240" s="104">
        <v>0</v>
      </c>
      <c r="L240" s="104">
        <v>0</v>
      </c>
      <c r="M240" s="104">
        <v>0</v>
      </c>
      <c r="N240" s="104">
        <v>0</v>
      </c>
      <c r="O240" s="104">
        <v>0</v>
      </c>
      <c r="P240" s="104">
        <v>0</v>
      </c>
      <c r="Q240" s="104">
        <v>0</v>
      </c>
      <c r="R240" s="104">
        <v>0</v>
      </c>
      <c r="S240" s="104">
        <v>0</v>
      </c>
      <c r="T240" s="104">
        <v>0</v>
      </c>
      <c r="U240" s="104">
        <v>0</v>
      </c>
      <c r="V240" s="104">
        <v>0</v>
      </c>
      <c r="W240" s="104">
        <v>0</v>
      </c>
      <c r="X240" s="104">
        <v>0</v>
      </c>
      <c r="Y240" s="104">
        <v>0</v>
      </c>
      <c r="Z240" s="104">
        <v>0</v>
      </c>
      <c r="AA240" s="104">
        <v>0</v>
      </c>
      <c r="AB240" s="104">
        <v>0</v>
      </c>
      <c r="AC240" s="104">
        <v>0</v>
      </c>
      <c r="AD240" s="104">
        <v>0</v>
      </c>
      <c r="AE240" s="104">
        <v>0</v>
      </c>
      <c r="AF240" s="104">
        <v>0</v>
      </c>
      <c r="AG240" s="104">
        <v>0</v>
      </c>
      <c r="AH240" s="104">
        <v>0</v>
      </c>
      <c r="AI240" s="104">
        <v>0</v>
      </c>
      <c r="AJ240" s="104">
        <v>0</v>
      </c>
      <c r="AK240" s="104">
        <v>0</v>
      </c>
      <c r="AL240" s="104">
        <v>0</v>
      </c>
      <c r="AM240" s="104">
        <v>0</v>
      </c>
      <c r="AN240" s="104">
        <v>0</v>
      </c>
      <c r="AO240" s="104">
        <v>0</v>
      </c>
      <c r="AP240" s="104">
        <v>0</v>
      </c>
      <c r="AQ240" s="104">
        <v>0</v>
      </c>
      <c r="AR240" s="104">
        <v>0</v>
      </c>
      <c r="AS240" s="104">
        <v>0</v>
      </c>
      <c r="AT240" s="104">
        <v>0</v>
      </c>
      <c r="AU240" s="104">
        <v>0</v>
      </c>
      <c r="AV240" s="104">
        <v>7.6167535869258097E-5</v>
      </c>
      <c r="AW240" s="104">
        <v>2.7918260937923701E-4</v>
      </c>
      <c r="AX240" s="104">
        <v>3.5535014524849503E-4</v>
      </c>
      <c r="AY240" s="104">
        <v>0</v>
      </c>
      <c r="AZ240" s="104">
        <v>0</v>
      </c>
      <c r="BA240" s="104">
        <v>0</v>
      </c>
      <c r="BB240" s="104">
        <v>0</v>
      </c>
      <c r="BC240" s="104">
        <v>1.9041883967314501E-5</v>
      </c>
      <c r="BD240" s="104">
        <v>1.19649689733958E-4</v>
      </c>
      <c r="BE240" s="104">
        <v>1.3869157370127299E-4</v>
      </c>
      <c r="BF240" s="104">
        <v>0</v>
      </c>
      <c r="BG240" s="104">
        <v>0</v>
      </c>
      <c r="BH240" s="104">
        <v>0</v>
      </c>
      <c r="BI240" s="104">
        <v>0</v>
      </c>
      <c r="BJ240" s="104">
        <v>0</v>
      </c>
      <c r="BK240" s="104">
        <v>0</v>
      </c>
      <c r="BL240" s="104">
        <v>0</v>
      </c>
      <c r="BM240" s="104">
        <v>0</v>
      </c>
      <c r="BN240" s="104">
        <v>0</v>
      </c>
    </row>
    <row r="241" spans="1:66">
      <c r="A241" s="104" t="s">
        <v>799</v>
      </c>
      <c r="B241" s="104">
        <v>2021</v>
      </c>
      <c r="C241" s="104" t="s">
        <v>846</v>
      </c>
      <c r="D241" s="104" t="s">
        <v>801</v>
      </c>
      <c r="E241" s="104" t="s">
        <v>801</v>
      </c>
      <c r="F241" s="104" t="s">
        <v>841</v>
      </c>
      <c r="G241" s="104">
        <v>8467.6275885289106</v>
      </c>
      <c r="H241" s="104">
        <v>919594.95161150303</v>
      </c>
      <c r="I241" s="104">
        <v>33870.510354115599</v>
      </c>
      <c r="J241" s="104">
        <v>9.5165253201113395E-2</v>
      </c>
      <c r="K241" s="104">
        <v>0</v>
      </c>
      <c r="L241" s="104">
        <v>0</v>
      </c>
      <c r="M241" s="104">
        <v>9.5165253201113395E-2</v>
      </c>
      <c r="N241" s="104">
        <v>0</v>
      </c>
      <c r="O241" s="104">
        <v>0</v>
      </c>
      <c r="P241" s="104">
        <v>0</v>
      </c>
      <c r="Q241" s="104">
        <v>0</v>
      </c>
      <c r="R241" s="104">
        <v>9.5165253201113395E-2</v>
      </c>
      <c r="S241" s="104">
        <v>6.7379293118291299</v>
      </c>
      <c r="T241" s="104">
        <v>0</v>
      </c>
      <c r="U241" s="104">
        <v>0</v>
      </c>
      <c r="V241" s="104">
        <v>6.7379293118291299</v>
      </c>
      <c r="W241" s="104">
        <v>0</v>
      </c>
      <c r="X241" s="104">
        <v>0</v>
      </c>
      <c r="Y241" s="104">
        <v>0</v>
      </c>
      <c r="Z241" s="104">
        <v>0</v>
      </c>
      <c r="AA241" s="104">
        <v>6.7379293118291299</v>
      </c>
      <c r="AB241" s="104">
        <v>46.231764279741803</v>
      </c>
      <c r="AC241" s="104">
        <v>0</v>
      </c>
      <c r="AD241" s="104">
        <v>0</v>
      </c>
      <c r="AE241" s="104">
        <v>46.231764279741803</v>
      </c>
      <c r="AF241" s="104">
        <v>1.0982609910705601</v>
      </c>
      <c r="AG241" s="104">
        <v>0</v>
      </c>
      <c r="AH241" s="104">
        <v>0</v>
      </c>
      <c r="AI241" s="104">
        <v>1.0982609910705601</v>
      </c>
      <c r="AJ241" s="104">
        <v>1982.6972413047999</v>
      </c>
      <c r="AK241" s="104">
        <v>0</v>
      </c>
      <c r="AL241" s="104">
        <v>0</v>
      </c>
      <c r="AM241" s="104">
        <v>1982.6972413047999</v>
      </c>
      <c r="AN241" s="104">
        <v>6.60119569374835</v>
      </c>
      <c r="AO241" s="104">
        <v>0</v>
      </c>
      <c r="AP241" s="104">
        <v>0</v>
      </c>
      <c r="AQ241" s="104">
        <v>6.60119569374835</v>
      </c>
      <c r="AR241" s="104">
        <v>3.8411120400562901E-3</v>
      </c>
      <c r="AS241" s="104">
        <v>0</v>
      </c>
      <c r="AT241" s="104">
        <v>0</v>
      </c>
      <c r="AU241" s="104">
        <v>3.8411120400562901E-3</v>
      </c>
      <c r="AV241" s="104">
        <v>3.3105456814729699E-2</v>
      </c>
      <c r="AW241" s="104">
        <v>7.1689905835516002E-2</v>
      </c>
      <c r="AX241" s="104">
        <v>0.10863647469030201</v>
      </c>
      <c r="AY241" s="104">
        <v>3.6749472334944998E-3</v>
      </c>
      <c r="AZ241" s="104">
        <v>0</v>
      </c>
      <c r="BA241" s="104">
        <v>0</v>
      </c>
      <c r="BB241" s="104">
        <v>3.6749472334944998E-3</v>
      </c>
      <c r="BC241" s="104">
        <v>8.2763642036824299E-3</v>
      </c>
      <c r="BD241" s="104">
        <v>3.07242453580783E-2</v>
      </c>
      <c r="BE241" s="104">
        <v>4.2675556795255198E-2</v>
      </c>
      <c r="BF241" s="104">
        <v>0</v>
      </c>
      <c r="BG241" s="104">
        <v>0</v>
      </c>
      <c r="BH241" s="104">
        <v>0</v>
      </c>
      <c r="BI241" s="104">
        <v>0</v>
      </c>
      <c r="BJ241" s="104">
        <v>0.40418580294623402</v>
      </c>
      <c r="BK241" s="104">
        <v>0</v>
      </c>
      <c r="BL241" s="104">
        <v>0</v>
      </c>
      <c r="BM241" s="104">
        <v>0.40418580294623402</v>
      </c>
      <c r="BN241" s="104">
        <v>229.16956102861201</v>
      </c>
    </row>
    <row r="242" spans="1:66">
      <c r="A242" s="104" t="s">
        <v>799</v>
      </c>
      <c r="B242" s="104">
        <v>2022</v>
      </c>
      <c r="C242" s="104" t="s">
        <v>800</v>
      </c>
      <c r="D242" s="104" t="s">
        <v>801</v>
      </c>
      <c r="E242" s="104" t="s">
        <v>801</v>
      </c>
      <c r="F242" s="104" t="s">
        <v>802</v>
      </c>
      <c r="G242" s="104">
        <v>8952.5303504736094</v>
      </c>
      <c r="H242" s="104">
        <v>530319.740764505</v>
      </c>
      <c r="I242" s="104">
        <v>75201.254943978303</v>
      </c>
      <c r="J242" s="104">
        <v>4.3811574553821203E-2</v>
      </c>
      <c r="K242" s="104">
        <v>6.5586679580839603E-4</v>
      </c>
      <c r="L242" s="104">
        <v>0</v>
      </c>
      <c r="M242" s="104">
        <v>4.4467441349629599E-2</v>
      </c>
      <c r="N242" s="104">
        <v>0</v>
      </c>
      <c r="O242" s="104">
        <v>0</v>
      </c>
      <c r="P242" s="104">
        <v>0</v>
      </c>
      <c r="Q242" s="104">
        <v>0</v>
      </c>
      <c r="R242" s="104">
        <v>4.4467441349629599E-2</v>
      </c>
      <c r="S242" s="104">
        <v>4.9876142636010701E-2</v>
      </c>
      <c r="T242" s="104">
        <v>7.46654421602151E-4</v>
      </c>
      <c r="U242" s="104">
        <v>0</v>
      </c>
      <c r="V242" s="104">
        <v>5.0622797057612801E-2</v>
      </c>
      <c r="W242" s="104">
        <v>0</v>
      </c>
      <c r="X242" s="104">
        <v>0</v>
      </c>
      <c r="Y242" s="104">
        <v>0</v>
      </c>
      <c r="Z242" s="104">
        <v>0</v>
      </c>
      <c r="AA242" s="104">
        <v>5.0622797057612801E-2</v>
      </c>
      <c r="AB242" s="104">
        <v>0.15770108222833101</v>
      </c>
      <c r="AC242" s="104">
        <v>2.00843266748582E-2</v>
      </c>
      <c r="AD242" s="104">
        <v>0</v>
      </c>
      <c r="AE242" s="104">
        <v>0.177785408903189</v>
      </c>
      <c r="AF242" s="104">
        <v>1.33446530906064</v>
      </c>
      <c r="AG242" s="104">
        <v>3.7233786309323801E-2</v>
      </c>
      <c r="AH242" s="104">
        <v>0.157557694847241</v>
      </c>
      <c r="AI242" s="104">
        <v>1.5292567902172001</v>
      </c>
      <c r="AJ242" s="104">
        <v>611.27326871958701</v>
      </c>
      <c r="AK242" s="104">
        <v>6.2893001417919203</v>
      </c>
      <c r="AL242" s="104">
        <v>0</v>
      </c>
      <c r="AM242" s="104">
        <v>617.56256886137896</v>
      </c>
      <c r="AN242" s="104">
        <v>2.0349341652166099E-3</v>
      </c>
      <c r="AO242" s="104">
        <v>3.04633139578692E-5</v>
      </c>
      <c r="AP242" s="104">
        <v>0</v>
      </c>
      <c r="AQ242" s="104">
        <v>2.0653974791744701E-3</v>
      </c>
      <c r="AR242" s="104">
        <v>1.6982856045061102E-2</v>
      </c>
      <c r="AS242" s="104">
        <v>7.3428203189471002E-5</v>
      </c>
      <c r="AT242" s="104">
        <v>0</v>
      </c>
      <c r="AU242" s="104">
        <v>1.7056284248250501E-2</v>
      </c>
      <c r="AV242" s="104">
        <v>7.0149293838144399E-3</v>
      </c>
      <c r="AW242" s="104">
        <v>7.6193824657197901E-2</v>
      </c>
      <c r="AX242" s="104">
        <v>0.100265038289262</v>
      </c>
      <c r="AY242" s="104">
        <v>1.6248185210113699E-2</v>
      </c>
      <c r="AZ242" s="104">
        <v>7.0251731622924504E-5</v>
      </c>
      <c r="BA242" s="104">
        <v>0</v>
      </c>
      <c r="BB242" s="104">
        <v>1.6318436941736701E-2</v>
      </c>
      <c r="BC242" s="104">
        <v>1.75373234595361E-3</v>
      </c>
      <c r="BD242" s="104">
        <v>3.2654496281656203E-2</v>
      </c>
      <c r="BE242" s="104">
        <v>5.0726665569346498E-2</v>
      </c>
      <c r="BF242" s="104">
        <v>5.7750067457098698E-3</v>
      </c>
      <c r="BG242" s="104">
        <v>5.9418189217928997E-5</v>
      </c>
      <c r="BH242" s="104">
        <v>0</v>
      </c>
      <c r="BI242" s="104">
        <v>5.8344249349277996E-3</v>
      </c>
      <c r="BJ242" s="104">
        <v>9.6083645361250997E-2</v>
      </c>
      <c r="BK242" s="104">
        <v>9.8859039862843204E-4</v>
      </c>
      <c r="BL242" s="104">
        <v>0</v>
      </c>
      <c r="BM242" s="104">
        <v>9.7072235759879402E-2</v>
      </c>
      <c r="BN242" s="104">
        <v>55.039047623641402</v>
      </c>
    </row>
    <row r="243" spans="1:66">
      <c r="A243" s="104" t="s">
        <v>799</v>
      </c>
      <c r="B243" s="104">
        <v>2022</v>
      </c>
      <c r="C243" s="104" t="s">
        <v>803</v>
      </c>
      <c r="D243" s="104" t="s">
        <v>801</v>
      </c>
      <c r="E243" s="104" t="s">
        <v>801</v>
      </c>
      <c r="F243" s="104" t="s">
        <v>804</v>
      </c>
      <c r="G243" s="104">
        <v>15554986.462387601</v>
      </c>
      <c r="H243" s="104">
        <v>592771471.61249304</v>
      </c>
      <c r="I243" s="104">
        <v>73234972.495066702</v>
      </c>
      <c r="J243" s="104">
        <v>6.78082539678568</v>
      </c>
      <c r="K243" s="104">
        <v>0</v>
      </c>
      <c r="L243" s="104">
        <v>19.507420008834</v>
      </c>
      <c r="M243" s="104">
        <v>26.288245405619701</v>
      </c>
      <c r="N243" s="104">
        <v>4.3836819369909401</v>
      </c>
      <c r="O243" s="104">
        <v>8.6763979455450304</v>
      </c>
      <c r="P243" s="104">
        <v>18.2385839795861</v>
      </c>
      <c r="Q243" s="104">
        <v>3.8651555738130998</v>
      </c>
      <c r="R243" s="104">
        <v>61.4520648415549</v>
      </c>
      <c r="S243" s="104">
        <v>9.8904530456148301</v>
      </c>
      <c r="T243" s="104">
        <v>0</v>
      </c>
      <c r="U243" s="104">
        <v>21.358061752702199</v>
      </c>
      <c r="V243" s="104">
        <v>31.2485147983171</v>
      </c>
      <c r="W243" s="104">
        <v>4.3836819369909401</v>
      </c>
      <c r="X243" s="104">
        <v>8.6763979455414599</v>
      </c>
      <c r="Y243" s="104">
        <v>18.2385839795786</v>
      </c>
      <c r="Z243" s="104">
        <v>3.8651555738130998</v>
      </c>
      <c r="AA243" s="104">
        <v>66.4123342342412</v>
      </c>
      <c r="AB243" s="104">
        <v>440.515580797795</v>
      </c>
      <c r="AC243" s="104">
        <v>0</v>
      </c>
      <c r="AD243" s="104">
        <v>182.264962590881</v>
      </c>
      <c r="AE243" s="104">
        <v>622.78054338867696</v>
      </c>
      <c r="AF243" s="104">
        <v>26.227109226245599</v>
      </c>
      <c r="AG243" s="104">
        <v>0</v>
      </c>
      <c r="AH243" s="104">
        <v>15.7264689506121</v>
      </c>
      <c r="AI243" s="104">
        <v>41.953578176857803</v>
      </c>
      <c r="AJ243" s="104">
        <v>175784.53459399601</v>
      </c>
      <c r="AK243" s="104">
        <v>0</v>
      </c>
      <c r="AL243" s="104">
        <v>4463.8142924601098</v>
      </c>
      <c r="AM243" s="104">
        <v>180248.34888645599</v>
      </c>
      <c r="AN243" s="104">
        <v>1.75465341834799</v>
      </c>
      <c r="AO243" s="104">
        <v>0</v>
      </c>
      <c r="AP243" s="104">
        <v>4.3232975259631896</v>
      </c>
      <c r="AQ243" s="104">
        <v>6.0779509443111799</v>
      </c>
      <c r="AR243" s="104">
        <v>1.01841576128501</v>
      </c>
      <c r="AS243" s="104">
        <v>0</v>
      </c>
      <c r="AT243" s="104">
        <v>0.15535803591176101</v>
      </c>
      <c r="AU243" s="104">
        <v>1.1737737971967801</v>
      </c>
      <c r="AV243" s="104">
        <v>5.2273495836139698</v>
      </c>
      <c r="AW243" s="104">
        <v>24.0131371497266</v>
      </c>
      <c r="AX243" s="104">
        <v>30.414260530537401</v>
      </c>
      <c r="AY243" s="104">
        <v>0.93640769220791298</v>
      </c>
      <c r="AZ243" s="104">
        <v>0</v>
      </c>
      <c r="BA243" s="104">
        <v>0.14285182309963901</v>
      </c>
      <c r="BB243" s="104">
        <v>1.0792595153075499</v>
      </c>
      <c r="BC243" s="104">
        <v>1.30683739590349</v>
      </c>
      <c r="BD243" s="104">
        <v>10.29134449274</v>
      </c>
      <c r="BE243" s="104">
        <v>12.677441403951001</v>
      </c>
      <c r="BF243" s="104">
        <v>1.7395304705874099</v>
      </c>
      <c r="BG243" s="104">
        <v>0</v>
      </c>
      <c r="BH243" s="104">
        <v>4.4173061041532499E-2</v>
      </c>
      <c r="BI243" s="104">
        <v>1.78370353162894</v>
      </c>
      <c r="BJ243" s="104">
        <v>2.9939032476617702</v>
      </c>
      <c r="BK243" s="104">
        <v>0</v>
      </c>
      <c r="BL243" s="104">
        <v>2.1305507488014399</v>
      </c>
      <c r="BM243" s="104">
        <v>5.1244539964632096</v>
      </c>
      <c r="BN243" s="104">
        <v>19025.790488232298</v>
      </c>
    </row>
    <row r="244" spans="1:66">
      <c r="A244" s="104" t="s">
        <v>799</v>
      </c>
      <c r="B244" s="104">
        <v>2022</v>
      </c>
      <c r="C244" s="104" t="s">
        <v>803</v>
      </c>
      <c r="D244" s="104" t="s">
        <v>801</v>
      </c>
      <c r="E244" s="104" t="s">
        <v>801</v>
      </c>
      <c r="F244" s="104" t="s">
        <v>802</v>
      </c>
      <c r="G244" s="104">
        <v>158682.54123866599</v>
      </c>
      <c r="H244" s="104">
        <v>6158383.4203991899</v>
      </c>
      <c r="I244" s="104">
        <v>746648.52935888199</v>
      </c>
      <c r="J244" s="104">
        <v>0.118843059985207</v>
      </c>
      <c r="K244" s="104">
        <v>0</v>
      </c>
      <c r="L244" s="104">
        <v>0</v>
      </c>
      <c r="M244" s="104">
        <v>0.118843059985207</v>
      </c>
      <c r="N244" s="104">
        <v>0</v>
      </c>
      <c r="O244" s="104">
        <v>0</v>
      </c>
      <c r="P244" s="104">
        <v>0</v>
      </c>
      <c r="Q244" s="104">
        <v>0</v>
      </c>
      <c r="R244" s="104">
        <v>0.118843059985207</v>
      </c>
      <c r="S244" s="104">
        <v>0.13529492256968001</v>
      </c>
      <c r="T244" s="104">
        <v>0</v>
      </c>
      <c r="U244" s="104">
        <v>0</v>
      </c>
      <c r="V244" s="104">
        <v>0.13529492256968001</v>
      </c>
      <c r="W244" s="104">
        <v>0</v>
      </c>
      <c r="X244" s="104">
        <v>0</v>
      </c>
      <c r="Y244" s="104">
        <v>0</v>
      </c>
      <c r="Z244" s="104">
        <v>0</v>
      </c>
      <c r="AA244" s="104">
        <v>0.13529492256968001</v>
      </c>
      <c r="AB244" s="104">
        <v>1.6929938812563301</v>
      </c>
      <c r="AC244" s="104">
        <v>0</v>
      </c>
      <c r="AD244" s="104">
        <v>0</v>
      </c>
      <c r="AE244" s="104">
        <v>1.6929938812563301</v>
      </c>
      <c r="AF244" s="104">
        <v>0.58469113281265195</v>
      </c>
      <c r="AG244" s="104">
        <v>0</v>
      </c>
      <c r="AH244" s="104">
        <v>0</v>
      </c>
      <c r="AI244" s="104">
        <v>0.58469113281265195</v>
      </c>
      <c r="AJ244" s="104">
        <v>1422.04772995339</v>
      </c>
      <c r="AK244" s="104">
        <v>0</v>
      </c>
      <c r="AL244" s="104">
        <v>0</v>
      </c>
      <c r="AM244" s="104">
        <v>1422.04772995339</v>
      </c>
      <c r="AN244" s="104">
        <v>5.5200329761378999E-3</v>
      </c>
      <c r="AO244" s="104">
        <v>0</v>
      </c>
      <c r="AP244" s="104">
        <v>0</v>
      </c>
      <c r="AQ244" s="104">
        <v>5.5200329761378999E-3</v>
      </c>
      <c r="AR244" s="104">
        <v>5.8092388267954098E-2</v>
      </c>
      <c r="AS244" s="104">
        <v>0</v>
      </c>
      <c r="AT244" s="104">
        <v>0</v>
      </c>
      <c r="AU244" s="104">
        <v>5.8092388267954098E-2</v>
      </c>
      <c r="AV244" s="104">
        <v>5.4307645610521899E-2</v>
      </c>
      <c r="AW244" s="104">
        <v>0.249475747023335</v>
      </c>
      <c r="AX244" s="104">
        <v>0.36187578090181099</v>
      </c>
      <c r="AY244" s="104">
        <v>5.5579337266422897E-2</v>
      </c>
      <c r="AZ244" s="104">
        <v>0</v>
      </c>
      <c r="BA244" s="104">
        <v>0</v>
      </c>
      <c r="BB244" s="104">
        <v>5.5579337266422897E-2</v>
      </c>
      <c r="BC244" s="104">
        <v>1.35769114026304E-2</v>
      </c>
      <c r="BD244" s="104">
        <v>0.106918177295715</v>
      </c>
      <c r="BE244" s="104">
        <v>0.17607442596476799</v>
      </c>
      <c r="BF244" s="104">
        <v>1.3443465052508E-2</v>
      </c>
      <c r="BG244" s="104">
        <v>0</v>
      </c>
      <c r="BH244" s="104">
        <v>0</v>
      </c>
      <c r="BI244" s="104">
        <v>1.3443465052508E-2</v>
      </c>
      <c r="BJ244" s="104">
        <v>0.223526099968055</v>
      </c>
      <c r="BK244" s="104">
        <v>0</v>
      </c>
      <c r="BL244" s="104">
        <v>0</v>
      </c>
      <c r="BM244" s="104">
        <v>0.223526099968055</v>
      </c>
      <c r="BN244" s="104">
        <v>126.7372031247</v>
      </c>
    </row>
    <row r="245" spans="1:66">
      <c r="A245" s="104" t="s">
        <v>799</v>
      </c>
      <c r="B245" s="104">
        <v>2022</v>
      </c>
      <c r="C245" s="104" t="s">
        <v>803</v>
      </c>
      <c r="D245" s="104" t="s">
        <v>801</v>
      </c>
      <c r="E245" s="104" t="s">
        <v>801</v>
      </c>
      <c r="F245" s="104" t="s">
        <v>805</v>
      </c>
      <c r="G245" s="104">
        <v>315612.07746244798</v>
      </c>
      <c r="H245" s="104">
        <v>12702991.786019299</v>
      </c>
      <c r="I245" s="104">
        <v>1569198.39538624</v>
      </c>
      <c r="J245" s="104">
        <v>0</v>
      </c>
      <c r="K245" s="104">
        <v>0</v>
      </c>
      <c r="L245" s="104">
        <v>0</v>
      </c>
      <c r="M245" s="104">
        <v>0</v>
      </c>
      <c r="N245" s="104">
        <v>7.4442593947651502E-3</v>
      </c>
      <c r="O245" s="104">
        <v>8.4550372394403099E-3</v>
      </c>
      <c r="P245" s="104">
        <v>0</v>
      </c>
      <c r="Q245" s="104">
        <v>2.4918806270096301E-3</v>
      </c>
      <c r="R245" s="104">
        <v>1.83911772612151E-2</v>
      </c>
      <c r="S245" s="104">
        <v>0</v>
      </c>
      <c r="T245" s="104">
        <v>0</v>
      </c>
      <c r="U245" s="104">
        <v>0</v>
      </c>
      <c r="V245" s="104">
        <v>0</v>
      </c>
      <c r="W245" s="104">
        <v>7.4442593947651502E-3</v>
      </c>
      <c r="X245" s="104">
        <v>8.4550372394368196E-3</v>
      </c>
      <c r="Y245" s="104">
        <v>0</v>
      </c>
      <c r="Z245" s="104">
        <v>2.4918806270096301E-3</v>
      </c>
      <c r="AA245" s="104">
        <v>1.8391177261211599E-2</v>
      </c>
      <c r="AB245" s="104">
        <v>0</v>
      </c>
      <c r="AC245" s="104">
        <v>0</v>
      </c>
      <c r="AD245" s="104">
        <v>0</v>
      </c>
      <c r="AE245" s="104">
        <v>0</v>
      </c>
      <c r="AF245" s="104">
        <v>0</v>
      </c>
      <c r="AG245" s="104">
        <v>0</v>
      </c>
      <c r="AH245" s="104">
        <v>0</v>
      </c>
      <c r="AI245" s="104">
        <v>0</v>
      </c>
      <c r="AJ245" s="104">
        <v>0</v>
      </c>
      <c r="AK245" s="104">
        <v>0</v>
      </c>
      <c r="AL245" s="104">
        <v>0</v>
      </c>
      <c r="AM245" s="104">
        <v>0</v>
      </c>
      <c r="AN245" s="104">
        <v>0</v>
      </c>
      <c r="AO245" s="104">
        <v>0</v>
      </c>
      <c r="AP245" s="104">
        <v>0</v>
      </c>
      <c r="AQ245" s="104">
        <v>0</v>
      </c>
      <c r="AR245" s="104">
        <v>0</v>
      </c>
      <c r="AS245" s="104">
        <v>0</v>
      </c>
      <c r="AT245" s="104">
        <v>0</v>
      </c>
      <c r="AU245" s="104">
        <v>0</v>
      </c>
      <c r="AV245" s="104">
        <v>0.11202121222647</v>
      </c>
      <c r="AW245" s="104">
        <v>0.51459744366534599</v>
      </c>
      <c r="AX245" s="104">
        <v>0.62661865589181698</v>
      </c>
      <c r="AY245" s="104">
        <v>0</v>
      </c>
      <c r="AZ245" s="104">
        <v>0</v>
      </c>
      <c r="BA245" s="104">
        <v>0</v>
      </c>
      <c r="BB245" s="104">
        <v>0</v>
      </c>
      <c r="BC245" s="104">
        <v>2.8005303056617501E-2</v>
      </c>
      <c r="BD245" s="104">
        <v>0.220541761570863</v>
      </c>
      <c r="BE245" s="104">
        <v>0.24854706462748</v>
      </c>
      <c r="BF245" s="104">
        <v>0</v>
      </c>
      <c r="BG245" s="104">
        <v>0</v>
      </c>
      <c r="BH245" s="104">
        <v>0</v>
      </c>
      <c r="BI245" s="104">
        <v>0</v>
      </c>
      <c r="BJ245" s="104">
        <v>0</v>
      </c>
      <c r="BK245" s="104">
        <v>0</v>
      </c>
      <c r="BL245" s="104">
        <v>0</v>
      </c>
      <c r="BM245" s="104">
        <v>0</v>
      </c>
      <c r="BN245" s="104">
        <v>0</v>
      </c>
    </row>
    <row r="246" spans="1:66">
      <c r="A246" s="104" t="s">
        <v>799</v>
      </c>
      <c r="B246" s="104">
        <v>2022</v>
      </c>
      <c r="C246" s="104" t="s">
        <v>806</v>
      </c>
      <c r="D246" s="104" t="s">
        <v>801</v>
      </c>
      <c r="E246" s="104" t="s">
        <v>801</v>
      </c>
      <c r="F246" s="104" t="s">
        <v>804</v>
      </c>
      <c r="G246" s="104">
        <v>1757487.2197513201</v>
      </c>
      <c r="H246" s="104">
        <v>62535251.881641798</v>
      </c>
      <c r="I246" s="104">
        <v>8034125.7979177199</v>
      </c>
      <c r="J246" s="104">
        <v>2.0625987912697599</v>
      </c>
      <c r="K246" s="104">
        <v>0</v>
      </c>
      <c r="L246" s="104">
        <v>3.5354026777875198</v>
      </c>
      <c r="M246" s="104">
        <v>5.5980014690572801</v>
      </c>
      <c r="N246" s="104">
        <v>1.2505350463490399</v>
      </c>
      <c r="O246" s="104">
        <v>2.0207202286114301</v>
      </c>
      <c r="P246" s="104">
        <v>7.0868075239631203</v>
      </c>
      <c r="Q246" s="104">
        <v>0.97727021916842904</v>
      </c>
      <c r="R246" s="104">
        <v>16.933334487149299</v>
      </c>
      <c r="S246" s="104">
        <v>3.0078229755621502</v>
      </c>
      <c r="T246" s="104">
        <v>0</v>
      </c>
      <c r="U246" s="104">
        <v>3.8707992267698201</v>
      </c>
      <c r="V246" s="104">
        <v>6.8786222023319796</v>
      </c>
      <c r="W246" s="104">
        <v>1.2505350463490399</v>
      </c>
      <c r="X246" s="104">
        <v>2.0207202286106001</v>
      </c>
      <c r="Y246" s="104">
        <v>7.0868075239602097</v>
      </c>
      <c r="Z246" s="104">
        <v>0.97727021916842904</v>
      </c>
      <c r="AA246" s="104">
        <v>18.2139552204202</v>
      </c>
      <c r="AB246" s="104">
        <v>92.131985747178405</v>
      </c>
      <c r="AC246" s="104">
        <v>0</v>
      </c>
      <c r="AD246" s="104">
        <v>21.710787904316899</v>
      </c>
      <c r="AE246" s="104">
        <v>113.84277365149499</v>
      </c>
      <c r="AF246" s="104">
        <v>8.0306759874466493</v>
      </c>
      <c r="AG246" s="104">
        <v>0</v>
      </c>
      <c r="AH246" s="104">
        <v>2.4876777174991598</v>
      </c>
      <c r="AI246" s="104">
        <v>10.518353704945801</v>
      </c>
      <c r="AJ246" s="104">
        <v>21724.930746838902</v>
      </c>
      <c r="AK246" s="104">
        <v>0</v>
      </c>
      <c r="AL246" s="104">
        <v>578.87569809970603</v>
      </c>
      <c r="AM246" s="104">
        <v>22303.8064449386</v>
      </c>
      <c r="AN246" s="104">
        <v>0.46628612964438498</v>
      </c>
      <c r="AO246" s="104">
        <v>0</v>
      </c>
      <c r="AP246" s="104">
        <v>0.69539078205722604</v>
      </c>
      <c r="AQ246" s="104">
        <v>1.1616769117016099</v>
      </c>
      <c r="AR246" s="104">
        <v>0.156713351654759</v>
      </c>
      <c r="AS246" s="104">
        <v>0</v>
      </c>
      <c r="AT246" s="104">
        <v>2.37857378159393E-2</v>
      </c>
      <c r="AU246" s="104">
        <v>0.18049908947069801</v>
      </c>
      <c r="AV246" s="104">
        <v>0.55146652384511496</v>
      </c>
      <c r="AW246" s="104">
        <v>2.5332993439134901</v>
      </c>
      <c r="AX246" s="104">
        <v>3.2652649572293102</v>
      </c>
      <c r="AY246" s="104">
        <v>0.14410042847476101</v>
      </c>
      <c r="AZ246" s="104">
        <v>0</v>
      </c>
      <c r="BA246" s="104">
        <v>2.18718754048789E-2</v>
      </c>
      <c r="BB246" s="104">
        <v>0.16597230387963999</v>
      </c>
      <c r="BC246" s="104">
        <v>0.13786663096127799</v>
      </c>
      <c r="BD246" s="104">
        <v>1.0856997188200701</v>
      </c>
      <c r="BE246" s="104">
        <v>1.3895386536609899</v>
      </c>
      <c r="BF246" s="104">
        <v>0.21498580118446001</v>
      </c>
      <c r="BG246" s="104">
        <v>0</v>
      </c>
      <c r="BH246" s="104">
        <v>5.7284443017286499E-3</v>
      </c>
      <c r="BI246" s="104">
        <v>0.22071424548618901</v>
      </c>
      <c r="BJ246" s="104">
        <v>0.59966488387749395</v>
      </c>
      <c r="BK246" s="104">
        <v>0</v>
      </c>
      <c r="BL246" s="104">
        <v>0.266269005593611</v>
      </c>
      <c r="BM246" s="104">
        <v>0.86593388947110495</v>
      </c>
      <c r="BN246" s="104">
        <v>2354.2382004219999</v>
      </c>
    </row>
    <row r="247" spans="1:66">
      <c r="A247" s="104" t="s">
        <v>799</v>
      </c>
      <c r="B247" s="104">
        <v>2022</v>
      </c>
      <c r="C247" s="104" t="s">
        <v>806</v>
      </c>
      <c r="D247" s="104" t="s">
        <v>801</v>
      </c>
      <c r="E247" s="104" t="s">
        <v>801</v>
      </c>
      <c r="F247" s="104" t="s">
        <v>802</v>
      </c>
      <c r="G247" s="104">
        <v>1335.66870128146</v>
      </c>
      <c r="H247" s="104">
        <v>24809.745061494599</v>
      </c>
      <c r="I247" s="104">
        <v>4518.4484326879201</v>
      </c>
      <c r="J247" s="104">
        <v>5.2618440949724196E-3</v>
      </c>
      <c r="K247" s="104">
        <v>0</v>
      </c>
      <c r="L247" s="104">
        <v>0</v>
      </c>
      <c r="M247" s="104">
        <v>5.2618440949724196E-3</v>
      </c>
      <c r="N247" s="104">
        <v>0</v>
      </c>
      <c r="O247" s="104">
        <v>0</v>
      </c>
      <c r="P247" s="104">
        <v>0</v>
      </c>
      <c r="Q247" s="104">
        <v>0</v>
      </c>
      <c r="R247" s="104">
        <v>5.2618440949724196E-3</v>
      </c>
      <c r="S247" s="104">
        <v>5.9902596709613199E-3</v>
      </c>
      <c r="T247" s="104">
        <v>0</v>
      </c>
      <c r="U247" s="104">
        <v>0</v>
      </c>
      <c r="V247" s="104">
        <v>5.9902596709613199E-3</v>
      </c>
      <c r="W247" s="104">
        <v>0</v>
      </c>
      <c r="X247" s="104">
        <v>0</v>
      </c>
      <c r="Y247" s="104">
        <v>0</v>
      </c>
      <c r="Z247" s="104">
        <v>0</v>
      </c>
      <c r="AA247" s="104">
        <v>5.9902596709613199E-3</v>
      </c>
      <c r="AB247" s="104">
        <v>3.2585663382211999E-2</v>
      </c>
      <c r="AC247" s="104">
        <v>0</v>
      </c>
      <c r="AD247" s="104">
        <v>0</v>
      </c>
      <c r="AE247" s="104">
        <v>3.2585663382211999E-2</v>
      </c>
      <c r="AF247" s="104">
        <v>3.1080750998294202E-2</v>
      </c>
      <c r="AG247" s="104">
        <v>0</v>
      </c>
      <c r="AH247" s="104">
        <v>0</v>
      </c>
      <c r="AI247" s="104">
        <v>3.1080750998294202E-2</v>
      </c>
      <c r="AJ247" s="104">
        <v>12.0776532162648</v>
      </c>
      <c r="AK247" s="104">
        <v>0</v>
      </c>
      <c r="AL247" s="104">
        <v>0</v>
      </c>
      <c r="AM247" s="104">
        <v>12.0776532162648</v>
      </c>
      <c r="AN247" s="104">
        <v>2.4440260056548098E-4</v>
      </c>
      <c r="AO247" s="104">
        <v>0</v>
      </c>
      <c r="AP247" s="104">
        <v>0</v>
      </c>
      <c r="AQ247" s="104">
        <v>2.4440260056548098E-4</v>
      </c>
      <c r="AR247" s="104">
        <v>4.0278611436142297E-3</v>
      </c>
      <c r="AS247" s="104">
        <v>0</v>
      </c>
      <c r="AT247" s="104">
        <v>0</v>
      </c>
      <c r="AU247" s="104">
        <v>4.0278611436142297E-3</v>
      </c>
      <c r="AV247" s="104">
        <v>2.1878450081948801E-4</v>
      </c>
      <c r="AW247" s="104">
        <v>1.0050413006395199E-3</v>
      </c>
      <c r="AX247" s="104">
        <v>5.2516869450732499E-3</v>
      </c>
      <c r="AY247" s="104">
        <v>3.8536176534981199E-3</v>
      </c>
      <c r="AZ247" s="104">
        <v>0</v>
      </c>
      <c r="BA247" s="104">
        <v>0</v>
      </c>
      <c r="BB247" s="104">
        <v>3.8536176534981199E-3</v>
      </c>
      <c r="BC247" s="104">
        <v>5.4696125204872098E-5</v>
      </c>
      <c r="BD247" s="104">
        <v>4.3073198598836702E-4</v>
      </c>
      <c r="BE247" s="104">
        <v>4.3390457646913603E-3</v>
      </c>
      <c r="BF247" s="104">
        <v>1.14177256859366E-4</v>
      </c>
      <c r="BG247" s="104">
        <v>0</v>
      </c>
      <c r="BH247" s="104">
        <v>0</v>
      </c>
      <c r="BI247" s="104">
        <v>1.14177256859366E-4</v>
      </c>
      <c r="BJ247" s="104">
        <v>1.8984388943729699E-3</v>
      </c>
      <c r="BK247" s="104">
        <v>0</v>
      </c>
      <c r="BL247" s="104">
        <v>0</v>
      </c>
      <c r="BM247" s="104">
        <v>1.8984388943729699E-3</v>
      </c>
      <c r="BN247" s="104">
        <v>1.0763970552448401</v>
      </c>
    </row>
    <row r="248" spans="1:66">
      <c r="A248" s="104" t="s">
        <v>799</v>
      </c>
      <c r="B248" s="104">
        <v>2022</v>
      </c>
      <c r="C248" s="104" t="s">
        <v>806</v>
      </c>
      <c r="D248" s="104" t="s">
        <v>801</v>
      </c>
      <c r="E248" s="104" t="s">
        <v>801</v>
      </c>
      <c r="F248" s="104" t="s">
        <v>805</v>
      </c>
      <c r="G248" s="104">
        <v>11270.9251558911</v>
      </c>
      <c r="H248" s="104">
        <v>470336.36473063601</v>
      </c>
      <c r="I248" s="104">
        <v>56603.224570738901</v>
      </c>
      <c r="J248" s="104">
        <v>0</v>
      </c>
      <c r="K248" s="104">
        <v>0</v>
      </c>
      <c r="L248" s="104">
        <v>0</v>
      </c>
      <c r="M248" s="104">
        <v>0</v>
      </c>
      <c r="N248" s="104">
        <v>2.7038716143875502E-4</v>
      </c>
      <c r="O248" s="104">
        <v>3.0498525427066802E-4</v>
      </c>
      <c r="P248" s="104">
        <v>0</v>
      </c>
      <c r="Q248" s="104">
        <v>9.1030995376702395E-5</v>
      </c>
      <c r="R248" s="104">
        <v>6.6640341108612595E-4</v>
      </c>
      <c r="S248" s="104">
        <v>0</v>
      </c>
      <c r="T248" s="104">
        <v>0</v>
      </c>
      <c r="U248" s="104">
        <v>0</v>
      </c>
      <c r="V248" s="104">
        <v>0</v>
      </c>
      <c r="W248" s="104">
        <v>2.7038716143875502E-4</v>
      </c>
      <c r="X248" s="104">
        <v>3.0498525427054301E-4</v>
      </c>
      <c r="Y248" s="104">
        <v>0</v>
      </c>
      <c r="Z248" s="104">
        <v>9.1030995376702395E-5</v>
      </c>
      <c r="AA248" s="104">
        <v>6.6640341108599997E-4</v>
      </c>
      <c r="AB248" s="104">
        <v>0</v>
      </c>
      <c r="AC248" s="104">
        <v>0</v>
      </c>
      <c r="AD248" s="104">
        <v>0</v>
      </c>
      <c r="AE248" s="104">
        <v>0</v>
      </c>
      <c r="AF248" s="104">
        <v>0</v>
      </c>
      <c r="AG248" s="104">
        <v>0</v>
      </c>
      <c r="AH248" s="104">
        <v>0</v>
      </c>
      <c r="AI248" s="104">
        <v>0</v>
      </c>
      <c r="AJ248" s="104">
        <v>0</v>
      </c>
      <c r="AK248" s="104">
        <v>0</v>
      </c>
      <c r="AL248" s="104">
        <v>0</v>
      </c>
      <c r="AM248" s="104">
        <v>0</v>
      </c>
      <c r="AN248" s="104">
        <v>0</v>
      </c>
      <c r="AO248" s="104">
        <v>0</v>
      </c>
      <c r="AP248" s="104">
        <v>0</v>
      </c>
      <c r="AQ248" s="104">
        <v>0</v>
      </c>
      <c r="AR248" s="104">
        <v>0</v>
      </c>
      <c r="AS248" s="104">
        <v>0</v>
      </c>
      <c r="AT248" s="104">
        <v>0</v>
      </c>
      <c r="AU248" s="104">
        <v>0</v>
      </c>
      <c r="AV248" s="104">
        <v>4.14765675825311E-3</v>
      </c>
      <c r="AW248" s="104">
        <v>1.9053298233225199E-2</v>
      </c>
      <c r="AX248" s="104">
        <v>2.3200954991478302E-2</v>
      </c>
      <c r="AY248" s="104">
        <v>0</v>
      </c>
      <c r="AZ248" s="104">
        <v>0</v>
      </c>
      <c r="BA248" s="104">
        <v>0</v>
      </c>
      <c r="BB248" s="104">
        <v>0</v>
      </c>
      <c r="BC248" s="104">
        <v>1.0369141895632699E-3</v>
      </c>
      <c r="BD248" s="104">
        <v>8.1656992428108099E-3</v>
      </c>
      <c r="BE248" s="104">
        <v>9.2026134323740898E-3</v>
      </c>
      <c r="BF248" s="104">
        <v>0</v>
      </c>
      <c r="BG248" s="104">
        <v>0</v>
      </c>
      <c r="BH248" s="104">
        <v>0</v>
      </c>
      <c r="BI248" s="104">
        <v>0</v>
      </c>
      <c r="BJ248" s="104">
        <v>0</v>
      </c>
      <c r="BK248" s="104">
        <v>0</v>
      </c>
      <c r="BL248" s="104">
        <v>0</v>
      </c>
      <c r="BM248" s="104">
        <v>0</v>
      </c>
      <c r="BN248" s="104">
        <v>0</v>
      </c>
    </row>
    <row r="249" spans="1:66">
      <c r="A249" s="104" t="s">
        <v>799</v>
      </c>
      <c r="B249" s="104">
        <v>2022</v>
      </c>
      <c r="C249" s="104" t="s">
        <v>807</v>
      </c>
      <c r="D249" s="104" t="s">
        <v>801</v>
      </c>
      <c r="E249" s="104" t="s">
        <v>801</v>
      </c>
      <c r="F249" s="104" t="s">
        <v>804</v>
      </c>
      <c r="G249" s="104">
        <v>5500363.27196158</v>
      </c>
      <c r="H249" s="104">
        <v>200195848.24915001</v>
      </c>
      <c r="I249" s="104">
        <v>25565389.116931301</v>
      </c>
      <c r="J249" s="104">
        <v>4.14917891277008</v>
      </c>
      <c r="K249" s="104">
        <v>0</v>
      </c>
      <c r="L249" s="104">
        <v>10.019810271082401</v>
      </c>
      <c r="M249" s="104">
        <v>14.168989183852499</v>
      </c>
      <c r="N249" s="104">
        <v>2.3902860543845499</v>
      </c>
      <c r="O249" s="104">
        <v>4.11911852843334</v>
      </c>
      <c r="P249" s="104">
        <v>13.9610354427522</v>
      </c>
      <c r="Q249" s="104">
        <v>2.1956813414716501</v>
      </c>
      <c r="R249" s="104">
        <v>36.835110550894399</v>
      </c>
      <c r="S249" s="104">
        <v>6.0517509050825504</v>
      </c>
      <c r="T249" s="104">
        <v>0</v>
      </c>
      <c r="U249" s="104">
        <v>10.970398780582499</v>
      </c>
      <c r="V249" s="104">
        <v>17.022149685664999</v>
      </c>
      <c r="W249" s="104">
        <v>2.3902860543845499</v>
      </c>
      <c r="X249" s="104">
        <v>4.1191185284316401</v>
      </c>
      <c r="Y249" s="104">
        <v>13.9610354427465</v>
      </c>
      <c r="Z249" s="104">
        <v>2.1956813414716501</v>
      </c>
      <c r="AA249" s="104">
        <v>39.688271052699399</v>
      </c>
      <c r="AB249" s="104">
        <v>215.72259578245999</v>
      </c>
      <c r="AC249" s="104">
        <v>0</v>
      </c>
      <c r="AD249" s="104">
        <v>80.868690027799701</v>
      </c>
      <c r="AE249" s="104">
        <v>296.59128581025999</v>
      </c>
      <c r="AF249" s="104">
        <v>19.831998674074299</v>
      </c>
      <c r="AG249" s="104">
        <v>0</v>
      </c>
      <c r="AH249" s="104">
        <v>8.8373047295529297</v>
      </c>
      <c r="AI249" s="104">
        <v>28.6693034036272</v>
      </c>
      <c r="AJ249" s="104">
        <v>75031.748923353007</v>
      </c>
      <c r="AK249" s="104">
        <v>0</v>
      </c>
      <c r="AL249" s="104">
        <v>2015.5066194293399</v>
      </c>
      <c r="AM249" s="104">
        <v>77047.255542782397</v>
      </c>
      <c r="AN249" s="104">
        <v>1.0031287245065099</v>
      </c>
      <c r="AO249" s="104">
        <v>0</v>
      </c>
      <c r="AP249" s="104">
        <v>2.1087462642943802</v>
      </c>
      <c r="AQ249" s="104">
        <v>3.1118749888009001</v>
      </c>
      <c r="AR249" s="104">
        <v>0.36130758309324401</v>
      </c>
      <c r="AS249" s="104">
        <v>0</v>
      </c>
      <c r="AT249" s="104">
        <v>5.4567957048891003E-2</v>
      </c>
      <c r="AU249" s="104">
        <v>0.41587554014213501</v>
      </c>
      <c r="AV249" s="104">
        <v>1.7654251834011201</v>
      </c>
      <c r="AW249" s="104">
        <v>8.1099219362489308</v>
      </c>
      <c r="AX249" s="104">
        <v>10.291222659792099</v>
      </c>
      <c r="AY249" s="104">
        <v>0.332219273470094</v>
      </c>
      <c r="AZ249" s="104">
        <v>0</v>
      </c>
      <c r="BA249" s="104">
        <v>5.0175510649861997E-2</v>
      </c>
      <c r="BB249" s="104">
        <v>0.38239478411995598</v>
      </c>
      <c r="BC249" s="104">
        <v>0.44135629585028202</v>
      </c>
      <c r="BD249" s="104">
        <v>3.4756808298209698</v>
      </c>
      <c r="BE249" s="104">
        <v>4.2994319097911999</v>
      </c>
      <c r="BF249" s="104">
        <v>0.742499980530682</v>
      </c>
      <c r="BG249" s="104">
        <v>0</v>
      </c>
      <c r="BH249" s="104">
        <v>1.9945071881697401E-2</v>
      </c>
      <c r="BI249" s="104">
        <v>0.76244505241237903</v>
      </c>
      <c r="BJ249" s="104">
        <v>1.58670037986991</v>
      </c>
      <c r="BK249" s="104">
        <v>0</v>
      </c>
      <c r="BL249" s="104">
        <v>0.95768055436316901</v>
      </c>
      <c r="BM249" s="104">
        <v>2.5443809342330801</v>
      </c>
      <c r="BN249" s="104">
        <v>8132.5845740405603</v>
      </c>
    </row>
    <row r="250" spans="1:66">
      <c r="A250" s="104" t="s">
        <v>799</v>
      </c>
      <c r="B250" s="104">
        <v>2022</v>
      </c>
      <c r="C250" s="104" t="s">
        <v>807</v>
      </c>
      <c r="D250" s="104" t="s">
        <v>801</v>
      </c>
      <c r="E250" s="104" t="s">
        <v>801</v>
      </c>
      <c r="F250" s="104" t="s">
        <v>802</v>
      </c>
      <c r="G250" s="104">
        <v>34015.965420024397</v>
      </c>
      <c r="H250" s="104">
        <v>1419351.8647542601</v>
      </c>
      <c r="I250" s="104">
        <v>166665.68512100901</v>
      </c>
      <c r="J250" s="104">
        <v>2.8876893305230002E-2</v>
      </c>
      <c r="K250" s="104">
        <v>0</v>
      </c>
      <c r="L250" s="104">
        <v>0</v>
      </c>
      <c r="M250" s="104">
        <v>2.8876893305230002E-2</v>
      </c>
      <c r="N250" s="104">
        <v>0</v>
      </c>
      <c r="O250" s="104">
        <v>0</v>
      </c>
      <c r="P250" s="104">
        <v>0</v>
      </c>
      <c r="Q250" s="104">
        <v>0</v>
      </c>
      <c r="R250" s="104">
        <v>2.8876893305230002E-2</v>
      </c>
      <c r="S250" s="104">
        <v>3.2874423161691702E-2</v>
      </c>
      <c r="T250" s="104">
        <v>0</v>
      </c>
      <c r="U250" s="104">
        <v>0</v>
      </c>
      <c r="V250" s="104">
        <v>3.2874423161691702E-2</v>
      </c>
      <c r="W250" s="104">
        <v>0</v>
      </c>
      <c r="X250" s="104">
        <v>0</v>
      </c>
      <c r="Y250" s="104">
        <v>0</v>
      </c>
      <c r="Z250" s="104">
        <v>0</v>
      </c>
      <c r="AA250" s="104">
        <v>3.2874423161691702E-2</v>
      </c>
      <c r="AB250" s="104">
        <v>0.24474052248689501</v>
      </c>
      <c r="AC250" s="104">
        <v>0</v>
      </c>
      <c r="AD250" s="104">
        <v>0</v>
      </c>
      <c r="AE250" s="104">
        <v>0.24474052248689501</v>
      </c>
      <c r="AF250" s="104">
        <v>7.7347321948394998E-2</v>
      </c>
      <c r="AG250" s="104">
        <v>0</v>
      </c>
      <c r="AH250" s="104">
        <v>0</v>
      </c>
      <c r="AI250" s="104">
        <v>7.7347321948394998E-2</v>
      </c>
      <c r="AJ250" s="104">
        <v>444.23929384289499</v>
      </c>
      <c r="AK250" s="104">
        <v>0</v>
      </c>
      <c r="AL250" s="104">
        <v>0</v>
      </c>
      <c r="AM250" s="104">
        <v>444.23929384289499</v>
      </c>
      <c r="AN250" s="104">
        <v>1.34127649787144E-3</v>
      </c>
      <c r="AO250" s="104">
        <v>0</v>
      </c>
      <c r="AP250" s="104">
        <v>0</v>
      </c>
      <c r="AQ250" s="104">
        <v>1.34127649787144E-3</v>
      </c>
      <c r="AR250" s="104">
        <v>9.3509078471053098E-3</v>
      </c>
      <c r="AS250" s="104">
        <v>0</v>
      </c>
      <c r="AT250" s="104">
        <v>0</v>
      </c>
      <c r="AU250" s="104">
        <v>9.3509078471053098E-3</v>
      </c>
      <c r="AV250" s="104">
        <v>1.25165409176019E-2</v>
      </c>
      <c r="AW250" s="104">
        <v>5.7497859840234103E-2</v>
      </c>
      <c r="AX250" s="104">
        <v>7.9365308604941398E-2</v>
      </c>
      <c r="AY250" s="104">
        <v>8.9463917128743894E-3</v>
      </c>
      <c r="AZ250" s="104">
        <v>0</v>
      </c>
      <c r="BA250" s="104">
        <v>0</v>
      </c>
      <c r="BB250" s="104">
        <v>8.9463917128743894E-3</v>
      </c>
      <c r="BC250" s="104">
        <v>3.1291352294004898E-3</v>
      </c>
      <c r="BD250" s="104">
        <v>2.4641939931528901E-2</v>
      </c>
      <c r="BE250" s="104">
        <v>3.6717466873803797E-2</v>
      </c>
      <c r="BF250" s="104">
        <v>4.1996589115356397E-3</v>
      </c>
      <c r="BG250" s="104">
        <v>0</v>
      </c>
      <c r="BH250" s="104">
        <v>0</v>
      </c>
      <c r="BI250" s="104">
        <v>4.1996589115356397E-3</v>
      </c>
      <c r="BJ250" s="104">
        <v>6.9828230595691404E-2</v>
      </c>
      <c r="BK250" s="104">
        <v>0</v>
      </c>
      <c r="BL250" s="104">
        <v>0</v>
      </c>
      <c r="BM250" s="104">
        <v>6.9828230595691404E-2</v>
      </c>
      <c r="BN250" s="104">
        <v>39.5919521080951</v>
      </c>
    </row>
    <row r="251" spans="1:66">
      <c r="A251" s="104" t="s">
        <v>799</v>
      </c>
      <c r="B251" s="104">
        <v>2022</v>
      </c>
      <c r="C251" s="104" t="s">
        <v>807</v>
      </c>
      <c r="D251" s="104" t="s">
        <v>801</v>
      </c>
      <c r="E251" s="104" t="s">
        <v>801</v>
      </c>
      <c r="F251" s="104" t="s">
        <v>805</v>
      </c>
      <c r="G251" s="104">
        <v>49521.223306085099</v>
      </c>
      <c r="H251" s="104">
        <v>1611687.1461314601</v>
      </c>
      <c r="I251" s="104">
        <v>250239.070017697</v>
      </c>
      <c r="J251" s="104">
        <v>0</v>
      </c>
      <c r="K251" s="104">
        <v>0</v>
      </c>
      <c r="L251" s="104">
        <v>0</v>
      </c>
      <c r="M251" s="104">
        <v>0</v>
      </c>
      <c r="N251" s="104">
        <v>1.19478155942358E-3</v>
      </c>
      <c r="O251" s="104">
        <v>1.3483194107152699E-3</v>
      </c>
      <c r="P251" s="104">
        <v>0</v>
      </c>
      <c r="Q251" s="104">
        <v>4.03534533798407E-4</v>
      </c>
      <c r="R251" s="104">
        <v>2.9466355039372599E-3</v>
      </c>
      <c r="S251" s="104">
        <v>0</v>
      </c>
      <c r="T251" s="104">
        <v>0</v>
      </c>
      <c r="U251" s="104">
        <v>0</v>
      </c>
      <c r="V251" s="104">
        <v>0</v>
      </c>
      <c r="W251" s="104">
        <v>1.19478155942358E-3</v>
      </c>
      <c r="X251" s="104">
        <v>1.34831941071472E-3</v>
      </c>
      <c r="Y251" s="104">
        <v>0</v>
      </c>
      <c r="Z251" s="104">
        <v>4.03534533798407E-4</v>
      </c>
      <c r="AA251" s="104">
        <v>2.94663550393671E-3</v>
      </c>
      <c r="AB251" s="104">
        <v>0</v>
      </c>
      <c r="AC251" s="104">
        <v>0</v>
      </c>
      <c r="AD251" s="104">
        <v>0</v>
      </c>
      <c r="AE251" s="104">
        <v>0</v>
      </c>
      <c r="AF251" s="104">
        <v>0</v>
      </c>
      <c r="AG251" s="104">
        <v>0</v>
      </c>
      <c r="AH251" s="104">
        <v>0</v>
      </c>
      <c r="AI251" s="104">
        <v>0</v>
      </c>
      <c r="AJ251" s="104">
        <v>0</v>
      </c>
      <c r="AK251" s="104">
        <v>0</v>
      </c>
      <c r="AL251" s="104">
        <v>0</v>
      </c>
      <c r="AM251" s="104">
        <v>0</v>
      </c>
      <c r="AN251" s="104">
        <v>0</v>
      </c>
      <c r="AO251" s="104">
        <v>0</v>
      </c>
      <c r="AP251" s="104">
        <v>0</v>
      </c>
      <c r="AQ251" s="104">
        <v>0</v>
      </c>
      <c r="AR251" s="104">
        <v>0</v>
      </c>
      <c r="AS251" s="104">
        <v>0</v>
      </c>
      <c r="AT251" s="104">
        <v>0</v>
      </c>
      <c r="AU251" s="104">
        <v>0</v>
      </c>
      <c r="AV251" s="104">
        <v>1.42126477668172E-2</v>
      </c>
      <c r="AW251" s="104">
        <v>6.5289350678816804E-2</v>
      </c>
      <c r="AX251" s="104">
        <v>7.9501998445634103E-2</v>
      </c>
      <c r="AY251" s="104">
        <v>0</v>
      </c>
      <c r="AZ251" s="104">
        <v>0</v>
      </c>
      <c r="BA251" s="104">
        <v>0</v>
      </c>
      <c r="BB251" s="104">
        <v>0</v>
      </c>
      <c r="BC251" s="104">
        <v>3.55316194170431E-3</v>
      </c>
      <c r="BD251" s="104">
        <v>2.7981150290921498E-2</v>
      </c>
      <c r="BE251" s="104">
        <v>3.1534312232625802E-2</v>
      </c>
      <c r="BF251" s="104">
        <v>0</v>
      </c>
      <c r="BG251" s="104">
        <v>0</v>
      </c>
      <c r="BH251" s="104">
        <v>0</v>
      </c>
      <c r="BI251" s="104">
        <v>0</v>
      </c>
      <c r="BJ251" s="104">
        <v>0</v>
      </c>
      <c r="BK251" s="104">
        <v>0</v>
      </c>
      <c r="BL251" s="104">
        <v>0</v>
      </c>
      <c r="BM251" s="104">
        <v>0</v>
      </c>
      <c r="BN251" s="104">
        <v>0</v>
      </c>
    </row>
    <row r="252" spans="1:66">
      <c r="A252" s="104" t="s">
        <v>799</v>
      </c>
      <c r="B252" s="104">
        <v>2022</v>
      </c>
      <c r="C252" s="104" t="s">
        <v>808</v>
      </c>
      <c r="D252" s="104" t="s">
        <v>801</v>
      </c>
      <c r="E252" s="104" t="s">
        <v>801</v>
      </c>
      <c r="F252" s="104" t="s">
        <v>804</v>
      </c>
      <c r="G252" s="104">
        <v>443265.07224995998</v>
      </c>
      <c r="H252" s="104">
        <v>15267869.412529301</v>
      </c>
      <c r="I252" s="104">
        <v>6603989.1115667596</v>
      </c>
      <c r="J252" s="104">
        <v>0.96046213659832103</v>
      </c>
      <c r="K252" s="104">
        <v>0.21765880261229101</v>
      </c>
      <c r="L252" s="104">
        <v>0.98198391125015605</v>
      </c>
      <c r="M252" s="104">
        <v>2.1601048504607601</v>
      </c>
      <c r="N252" s="104">
        <v>3.25750617466233E-2</v>
      </c>
      <c r="O252" s="104">
        <v>1.07679553762053</v>
      </c>
      <c r="P252" s="104">
        <v>7.7532478205951998</v>
      </c>
      <c r="Q252" s="104">
        <v>1.7024579357039101E-2</v>
      </c>
      <c r="R252" s="104">
        <v>11.039747849780101</v>
      </c>
      <c r="S252" s="104">
        <v>1.4015040951190201</v>
      </c>
      <c r="T252" s="104">
        <v>0.31760721383585799</v>
      </c>
      <c r="U252" s="104">
        <v>1.0751487783396201</v>
      </c>
      <c r="V252" s="104">
        <v>2.7942600872945</v>
      </c>
      <c r="W252" s="104">
        <v>3.25750617466233E-2</v>
      </c>
      <c r="X252" s="104">
        <v>1.0767955376200899</v>
      </c>
      <c r="Y252" s="104">
        <v>7.7532478205920103</v>
      </c>
      <c r="Z252" s="104">
        <v>1.7024579357039101E-2</v>
      </c>
      <c r="AA252" s="104">
        <v>11.673903086610199</v>
      </c>
      <c r="AB252" s="104">
        <v>19.550634012172701</v>
      </c>
      <c r="AC252" s="104">
        <v>1.82928264357777</v>
      </c>
      <c r="AD252" s="104">
        <v>13.258953859877501</v>
      </c>
      <c r="AE252" s="104">
        <v>34.638870515628</v>
      </c>
      <c r="AF252" s="104">
        <v>4.4922172543800203</v>
      </c>
      <c r="AG252" s="104">
        <v>1.9013670231764899E-2</v>
      </c>
      <c r="AH252" s="104">
        <v>3.90921311519176</v>
      </c>
      <c r="AI252" s="104">
        <v>8.4204440398035594</v>
      </c>
      <c r="AJ252" s="104">
        <v>15429.360546628601</v>
      </c>
      <c r="AK252" s="104">
        <v>59.449003015758201</v>
      </c>
      <c r="AL252" s="104">
        <v>139.07381164866999</v>
      </c>
      <c r="AM252" s="104">
        <v>15627.883361292999</v>
      </c>
      <c r="AN252" s="104">
        <v>0.193097182486025</v>
      </c>
      <c r="AO252" s="104">
        <v>5.9937232723669603E-2</v>
      </c>
      <c r="AP252" s="104">
        <v>0.194249000213437</v>
      </c>
      <c r="AQ252" s="104">
        <v>0.44728341542313299</v>
      </c>
      <c r="AR252" s="104">
        <v>3.3268599982573303E-2</v>
      </c>
      <c r="AS252" s="104">
        <v>0</v>
      </c>
      <c r="AT252" s="104">
        <v>3.3217683178955802E-3</v>
      </c>
      <c r="AU252" s="104">
        <v>3.6590368300468898E-2</v>
      </c>
      <c r="AV252" s="104">
        <v>0.13463956117718001</v>
      </c>
      <c r="AW252" s="104">
        <v>1.28648100704796</v>
      </c>
      <c r="AX252" s="104">
        <v>1.45771093652561</v>
      </c>
      <c r="AY252" s="104">
        <v>3.05892496484063E-2</v>
      </c>
      <c r="AZ252" s="104">
        <v>0</v>
      </c>
      <c r="BA252" s="104">
        <v>3.0542433526959401E-3</v>
      </c>
      <c r="BB252" s="104">
        <v>3.3643493001102302E-2</v>
      </c>
      <c r="BC252" s="104">
        <v>3.36598902942951E-2</v>
      </c>
      <c r="BD252" s="104">
        <v>0.55134900302055401</v>
      </c>
      <c r="BE252" s="104">
        <v>0.61865238631595199</v>
      </c>
      <c r="BF252" s="104">
        <v>0.15268603051190399</v>
      </c>
      <c r="BG252" s="104">
        <v>5.8829607752926001E-4</v>
      </c>
      <c r="BH252" s="104">
        <v>1.3762481072772299E-3</v>
      </c>
      <c r="BI252" s="104">
        <v>0.15465057469671001</v>
      </c>
      <c r="BJ252" s="104">
        <v>0.26244694225017601</v>
      </c>
      <c r="BK252" s="104">
        <v>1.53136560549939E-3</v>
      </c>
      <c r="BL252" s="104">
        <v>0.30288013049199602</v>
      </c>
      <c r="BM252" s="104">
        <v>0.56685843834767102</v>
      </c>
      <c r="BN252" s="104">
        <v>1649.5731386354701</v>
      </c>
    </row>
    <row r="253" spans="1:66">
      <c r="A253" s="104" t="s">
        <v>799</v>
      </c>
      <c r="B253" s="104">
        <v>2022</v>
      </c>
      <c r="C253" s="104" t="s">
        <v>808</v>
      </c>
      <c r="D253" s="104" t="s">
        <v>801</v>
      </c>
      <c r="E253" s="104" t="s">
        <v>801</v>
      </c>
      <c r="F253" s="104" t="s">
        <v>802</v>
      </c>
      <c r="G253" s="104">
        <v>395964.30125515698</v>
      </c>
      <c r="H253" s="104">
        <v>14403478.7803725</v>
      </c>
      <c r="I253" s="104">
        <v>4980732.7866989002</v>
      </c>
      <c r="J253" s="104">
        <v>2.2790000808823998</v>
      </c>
      <c r="K253" s="104">
        <v>4.7907455355731599E-2</v>
      </c>
      <c r="L253" s="104">
        <v>0</v>
      </c>
      <c r="M253" s="104">
        <v>2.3269075362381302</v>
      </c>
      <c r="N253" s="104">
        <v>0</v>
      </c>
      <c r="O253" s="104">
        <v>0</v>
      </c>
      <c r="P253" s="104">
        <v>0</v>
      </c>
      <c r="Q253" s="104">
        <v>0</v>
      </c>
      <c r="R253" s="104">
        <v>2.3269075362381302</v>
      </c>
      <c r="S253" s="104">
        <v>2.5944900738643</v>
      </c>
      <c r="T253" s="104">
        <v>5.4539452818455798E-2</v>
      </c>
      <c r="U253" s="104">
        <v>0</v>
      </c>
      <c r="V253" s="104">
        <v>2.6490295266827601</v>
      </c>
      <c r="W253" s="104">
        <v>0</v>
      </c>
      <c r="X253" s="104">
        <v>0</v>
      </c>
      <c r="Y253" s="104">
        <v>0</v>
      </c>
      <c r="Z253" s="104">
        <v>0</v>
      </c>
      <c r="AA253" s="104">
        <v>2.6490295266827601</v>
      </c>
      <c r="AB253" s="104">
        <v>11.067250160607299</v>
      </c>
      <c r="AC253" s="104">
        <v>0.397081712416884</v>
      </c>
      <c r="AD253" s="104">
        <v>0</v>
      </c>
      <c r="AE253" s="104">
        <v>11.4643318730242</v>
      </c>
      <c r="AF253" s="104">
        <v>37.609844996320803</v>
      </c>
      <c r="AG253" s="104">
        <v>0.96794404641593002</v>
      </c>
      <c r="AH253" s="104">
        <v>0</v>
      </c>
      <c r="AI253" s="104">
        <v>38.577789042736697</v>
      </c>
      <c r="AJ253" s="104">
        <v>8384.1548941566107</v>
      </c>
      <c r="AK253" s="104">
        <v>59.425829073205001</v>
      </c>
      <c r="AL253" s="104">
        <v>0</v>
      </c>
      <c r="AM253" s="104">
        <v>8443.5807232298102</v>
      </c>
      <c r="AN253" s="104">
        <v>0.105855197608153</v>
      </c>
      <c r="AO253" s="104">
        <v>2.2252097295324502E-3</v>
      </c>
      <c r="AP253" s="104">
        <v>0</v>
      </c>
      <c r="AQ253" s="104">
        <v>0.10808040733768599</v>
      </c>
      <c r="AR253" s="104">
        <v>0.40939960258774899</v>
      </c>
      <c r="AS253" s="104">
        <v>1.21498334038013E-2</v>
      </c>
      <c r="AT253" s="104">
        <v>0</v>
      </c>
      <c r="AU253" s="104">
        <v>0.42154943599155098</v>
      </c>
      <c r="AV253" s="104">
        <v>0.190525410915169</v>
      </c>
      <c r="AW253" s="104">
        <v>1.2136468675296199</v>
      </c>
      <c r="AX253" s="104">
        <v>1.82572171443634</v>
      </c>
      <c r="AY253" s="104">
        <v>0.39168915700296703</v>
      </c>
      <c r="AZ253" s="104">
        <v>1.1624236988948799E-2</v>
      </c>
      <c r="BA253" s="104">
        <v>0</v>
      </c>
      <c r="BB253" s="104">
        <v>0.40331339399191601</v>
      </c>
      <c r="BC253" s="104">
        <v>4.7631352728792299E-2</v>
      </c>
      <c r="BD253" s="104">
        <v>0.52013437179841204</v>
      </c>
      <c r="BE253" s="104">
        <v>0.97107911851912099</v>
      </c>
      <c r="BF253" s="104">
        <v>7.9260415062230194E-2</v>
      </c>
      <c r="BG253" s="104">
        <v>5.6178779342949898E-4</v>
      </c>
      <c r="BH253" s="104">
        <v>0</v>
      </c>
      <c r="BI253" s="104">
        <v>7.9822202855659705E-2</v>
      </c>
      <c r="BJ253" s="104">
        <v>1.31787239313009</v>
      </c>
      <c r="BK253" s="104">
        <v>9.34091277691298E-3</v>
      </c>
      <c r="BL253" s="104">
        <v>0</v>
      </c>
      <c r="BM253" s="104">
        <v>1.3272133059070099</v>
      </c>
      <c r="BN253" s="104">
        <v>752.51750182453304</v>
      </c>
    </row>
    <row r="254" spans="1:66">
      <c r="A254" s="104" t="s">
        <v>799</v>
      </c>
      <c r="B254" s="104">
        <v>2022</v>
      </c>
      <c r="C254" s="104" t="s">
        <v>809</v>
      </c>
      <c r="D254" s="104" t="s">
        <v>801</v>
      </c>
      <c r="E254" s="104" t="s">
        <v>801</v>
      </c>
      <c r="F254" s="104" t="s">
        <v>804</v>
      </c>
      <c r="G254" s="104">
        <v>67587.687371687294</v>
      </c>
      <c r="H254" s="104">
        <v>2326873.5713208499</v>
      </c>
      <c r="I254" s="104">
        <v>1006955.83618395</v>
      </c>
      <c r="J254" s="104">
        <v>8.3803804168210094E-2</v>
      </c>
      <c r="K254" s="104">
        <v>3.3198441668502297E-2</v>
      </c>
      <c r="L254" s="104">
        <v>0.14060183062793499</v>
      </c>
      <c r="M254" s="104">
        <v>0.257604076464647</v>
      </c>
      <c r="N254" s="104">
        <v>4.0332198952234997E-3</v>
      </c>
      <c r="O254" s="104">
        <v>0.13796687711760899</v>
      </c>
      <c r="P254" s="104">
        <v>0.90143890927900205</v>
      </c>
      <c r="Q254" s="104">
        <v>2.2300152501212498E-3</v>
      </c>
      <c r="R254" s="104">
        <v>1.3032730980066001</v>
      </c>
      <c r="S254" s="104">
        <v>0.122286314319768</v>
      </c>
      <c r="T254" s="104">
        <v>4.8443088152088601E-2</v>
      </c>
      <c r="U254" s="104">
        <v>0.15394130667526701</v>
      </c>
      <c r="V254" s="104">
        <v>0.32467070914712398</v>
      </c>
      <c r="W254" s="104">
        <v>4.0332198952234997E-3</v>
      </c>
      <c r="X254" s="104">
        <v>0.13796687711755301</v>
      </c>
      <c r="Y254" s="104">
        <v>0.90143890927863102</v>
      </c>
      <c r="Z254" s="104">
        <v>2.2300152501212498E-3</v>
      </c>
      <c r="AA254" s="104">
        <v>1.37033973068865</v>
      </c>
      <c r="AB254" s="104">
        <v>1.7583538236331699</v>
      </c>
      <c r="AC254" s="104">
        <v>0.279931574990544</v>
      </c>
      <c r="AD254" s="104">
        <v>1.9126173345756099</v>
      </c>
      <c r="AE254" s="104">
        <v>3.9509027331993298</v>
      </c>
      <c r="AF254" s="104">
        <v>0.58979580798500797</v>
      </c>
      <c r="AG254" s="104">
        <v>2.8964055593579301E-3</v>
      </c>
      <c r="AH254" s="104">
        <v>0.59893491267587795</v>
      </c>
      <c r="AI254" s="104">
        <v>1.19162712622024</v>
      </c>
      <c r="AJ254" s="104">
        <v>2668.93565625055</v>
      </c>
      <c r="AK254" s="104">
        <v>10.444034457963699</v>
      </c>
      <c r="AL254" s="104">
        <v>24.0087316389282</v>
      </c>
      <c r="AM254" s="104">
        <v>2703.3884223474402</v>
      </c>
      <c r="AN254" s="104">
        <v>1.8503798999920999E-2</v>
      </c>
      <c r="AO254" s="104">
        <v>9.2686892477139207E-3</v>
      </c>
      <c r="AP254" s="104">
        <v>2.8285507030752399E-2</v>
      </c>
      <c r="AQ254" s="104">
        <v>5.6057995278387299E-2</v>
      </c>
      <c r="AR254" s="104">
        <v>4.1799377935146402E-3</v>
      </c>
      <c r="AS254" s="104">
        <v>0</v>
      </c>
      <c r="AT254" s="104">
        <v>3.9455849433821802E-4</v>
      </c>
      <c r="AU254" s="104">
        <v>4.5744962878528604E-3</v>
      </c>
      <c r="AV254" s="104">
        <v>2.0519512454063998E-2</v>
      </c>
      <c r="AW254" s="104">
        <v>0.228741265081678</v>
      </c>
      <c r="AX254" s="104">
        <v>0.253835273823595</v>
      </c>
      <c r="AY254" s="104">
        <v>3.8432985081309099E-3</v>
      </c>
      <c r="AZ254" s="104">
        <v>0</v>
      </c>
      <c r="BA254" s="104">
        <v>3.6278197130426798E-4</v>
      </c>
      <c r="BB254" s="104">
        <v>4.20608047943518E-3</v>
      </c>
      <c r="BC254" s="104">
        <v>5.1298781135159996E-3</v>
      </c>
      <c r="BD254" s="104">
        <v>9.8031970749290695E-2</v>
      </c>
      <c r="BE254" s="104">
        <v>0.107367929342241</v>
      </c>
      <c r="BF254" s="104">
        <v>2.6411281907183299E-2</v>
      </c>
      <c r="BG254" s="104">
        <v>1.03352187480282E-4</v>
      </c>
      <c r="BH254" s="104">
        <v>2.3758586238847699E-4</v>
      </c>
      <c r="BI254" s="104">
        <v>2.6752219957052101E-2</v>
      </c>
      <c r="BJ254" s="104">
        <v>3.7713103879505001E-2</v>
      </c>
      <c r="BK254" s="104">
        <v>2.3291343693364699E-4</v>
      </c>
      <c r="BL254" s="104">
        <v>4.6231040822216303E-2</v>
      </c>
      <c r="BM254" s="104">
        <v>8.4177058138655003E-2</v>
      </c>
      <c r="BN254" s="104">
        <v>285.35130584910502</v>
      </c>
    </row>
    <row r="255" spans="1:66">
      <c r="A255" s="104" t="s">
        <v>799</v>
      </c>
      <c r="B255" s="104">
        <v>2022</v>
      </c>
      <c r="C255" s="104" t="s">
        <v>809</v>
      </c>
      <c r="D255" s="104" t="s">
        <v>801</v>
      </c>
      <c r="E255" s="104" t="s">
        <v>801</v>
      </c>
      <c r="F255" s="104" t="s">
        <v>802</v>
      </c>
      <c r="G255" s="104">
        <v>137571.44355677301</v>
      </c>
      <c r="H255" s="104">
        <v>5110879.8517652797</v>
      </c>
      <c r="I255" s="104">
        <v>1730475.6950682099</v>
      </c>
      <c r="J255" s="104">
        <v>0.69808949511851603</v>
      </c>
      <c r="K255" s="104">
        <v>1.6644676728503002E-2</v>
      </c>
      <c r="L255" s="104">
        <v>0</v>
      </c>
      <c r="M255" s="104">
        <v>0.71473417184701904</v>
      </c>
      <c r="N255" s="104">
        <v>0</v>
      </c>
      <c r="O255" s="104">
        <v>0</v>
      </c>
      <c r="P255" s="104">
        <v>0</v>
      </c>
      <c r="Q255" s="104">
        <v>0</v>
      </c>
      <c r="R255" s="104">
        <v>0.71473417184701904</v>
      </c>
      <c r="S255" s="104">
        <v>0.79472847804931301</v>
      </c>
      <c r="T255" s="104">
        <v>1.89488578421027E-2</v>
      </c>
      <c r="U255" s="104">
        <v>0</v>
      </c>
      <c r="V255" s="104">
        <v>0.813677335891415</v>
      </c>
      <c r="W255" s="104">
        <v>0</v>
      </c>
      <c r="X255" s="104">
        <v>0</v>
      </c>
      <c r="Y255" s="104">
        <v>0</v>
      </c>
      <c r="Z255" s="104">
        <v>0</v>
      </c>
      <c r="AA255" s="104">
        <v>0.813677335891415</v>
      </c>
      <c r="AB255" s="104">
        <v>3.3780218937694402</v>
      </c>
      <c r="AC255" s="104">
        <v>0.13795967013699301</v>
      </c>
      <c r="AD255" s="104">
        <v>0</v>
      </c>
      <c r="AE255" s="104">
        <v>3.5159815639064398</v>
      </c>
      <c r="AF255" s="104">
        <v>9.8736322109092196</v>
      </c>
      <c r="AG255" s="104">
        <v>0.32946143485268498</v>
      </c>
      <c r="AH255" s="104">
        <v>0</v>
      </c>
      <c r="AI255" s="104">
        <v>10.2030936457619</v>
      </c>
      <c r="AJ255" s="104">
        <v>3278.6457421914502</v>
      </c>
      <c r="AK255" s="104">
        <v>32.941595576968901</v>
      </c>
      <c r="AL255" s="104">
        <v>0</v>
      </c>
      <c r="AM255" s="104">
        <v>3311.5873377684202</v>
      </c>
      <c r="AN255" s="104">
        <v>3.24249226991404E-2</v>
      </c>
      <c r="AO255" s="104">
        <v>7.7311341890664903E-4</v>
      </c>
      <c r="AP255" s="104">
        <v>0</v>
      </c>
      <c r="AQ255" s="104">
        <v>3.3198036118047003E-2</v>
      </c>
      <c r="AR255" s="104">
        <v>0.128301245234241</v>
      </c>
      <c r="AS255" s="104">
        <v>4.2288653678013901E-3</v>
      </c>
      <c r="AT255" s="104">
        <v>0</v>
      </c>
      <c r="AU255" s="104">
        <v>0.13253011060204301</v>
      </c>
      <c r="AV255" s="104">
        <v>6.7605368032517099E-2</v>
      </c>
      <c r="AW255" s="104">
        <v>0.50242056009498903</v>
      </c>
      <c r="AX255" s="104">
        <v>0.70255603872954997</v>
      </c>
      <c r="AY255" s="104">
        <v>0.122750990158716</v>
      </c>
      <c r="AZ255" s="104">
        <v>4.0459265239226596E-3</v>
      </c>
      <c r="BA255" s="104">
        <v>0</v>
      </c>
      <c r="BB255" s="104">
        <v>0.12679691668263901</v>
      </c>
      <c r="BC255" s="104">
        <v>1.6901342008129198E-2</v>
      </c>
      <c r="BD255" s="104">
        <v>0.21532309718356701</v>
      </c>
      <c r="BE255" s="104">
        <v>0.35902135587433498</v>
      </c>
      <c r="BF255" s="104">
        <v>3.0994993013454899E-2</v>
      </c>
      <c r="BG255" s="104">
        <v>3.11416543611617E-4</v>
      </c>
      <c r="BH255" s="104">
        <v>0</v>
      </c>
      <c r="BI255" s="104">
        <v>3.1306409557066602E-2</v>
      </c>
      <c r="BJ255" s="104">
        <v>0.51535745284227696</v>
      </c>
      <c r="BK255" s="104">
        <v>5.1779600859713001E-3</v>
      </c>
      <c r="BL255" s="104">
        <v>0</v>
      </c>
      <c r="BM255" s="104">
        <v>0.52053541292824801</v>
      </c>
      <c r="BN255" s="104">
        <v>295.13869911082003</v>
      </c>
    </row>
    <row r="256" spans="1:66">
      <c r="A256" s="104" t="s">
        <v>799</v>
      </c>
      <c r="B256" s="104">
        <v>2022</v>
      </c>
      <c r="C256" s="104" t="s">
        <v>810</v>
      </c>
      <c r="D256" s="104" t="s">
        <v>801</v>
      </c>
      <c r="E256" s="104" t="s">
        <v>801</v>
      </c>
      <c r="F256" s="104" t="s">
        <v>804</v>
      </c>
      <c r="G256" s="104">
        <v>797547.84215561103</v>
      </c>
      <c r="H256" s="104">
        <v>5974040.0782102896</v>
      </c>
      <c r="I256" s="104">
        <v>1595095.68431122</v>
      </c>
      <c r="J256" s="104">
        <v>15.9727582260182</v>
      </c>
      <c r="K256" s="104">
        <v>0</v>
      </c>
      <c r="L256" s="104">
        <v>3.4017397345239999</v>
      </c>
      <c r="M256" s="104">
        <v>19.3744979605423</v>
      </c>
      <c r="N256" s="104">
        <v>2.0289760693099601</v>
      </c>
      <c r="O256" s="104">
        <v>1.39870429773071</v>
      </c>
      <c r="P256" s="104">
        <v>3.85255034801399</v>
      </c>
      <c r="Q256" s="104">
        <v>1.1895617021379601</v>
      </c>
      <c r="R256" s="104">
        <v>27.8442903777349</v>
      </c>
      <c r="S256" s="104">
        <v>19.652528779247898</v>
      </c>
      <c r="T256" s="104">
        <v>0</v>
      </c>
      <c r="U256" s="104">
        <v>3.70116348970839</v>
      </c>
      <c r="V256" s="104">
        <v>23.353692268956198</v>
      </c>
      <c r="W256" s="104">
        <v>2.0289760693099601</v>
      </c>
      <c r="X256" s="104">
        <v>1.39870429773014</v>
      </c>
      <c r="Y256" s="104">
        <v>3.8525503480124099</v>
      </c>
      <c r="Z256" s="104">
        <v>1.1895617021379601</v>
      </c>
      <c r="AA256" s="104">
        <v>31.823484686146699</v>
      </c>
      <c r="AB256" s="104">
        <v>134.433712512428</v>
      </c>
      <c r="AC256" s="104">
        <v>0</v>
      </c>
      <c r="AD256" s="104">
        <v>15.508746039293699</v>
      </c>
      <c r="AE256" s="104">
        <v>149.94245855172201</v>
      </c>
      <c r="AF256" s="104">
        <v>7.6430270592543001</v>
      </c>
      <c r="AG256" s="104">
        <v>0</v>
      </c>
      <c r="AH256" s="104">
        <v>0.47179331319294299</v>
      </c>
      <c r="AI256" s="104">
        <v>8.1148203724472392</v>
      </c>
      <c r="AJ256" s="104">
        <v>1429.2885513953299</v>
      </c>
      <c r="AK256" s="104">
        <v>0</v>
      </c>
      <c r="AL256" s="104">
        <v>108.33373595544199</v>
      </c>
      <c r="AM256" s="104">
        <v>1537.62228735077</v>
      </c>
      <c r="AN256" s="104">
        <v>2.3275876347854001</v>
      </c>
      <c r="AO256" s="104">
        <v>0</v>
      </c>
      <c r="AP256" s="104">
        <v>0.44252232429244998</v>
      </c>
      <c r="AQ256" s="104">
        <v>2.77010995907786</v>
      </c>
      <c r="AR256" s="104">
        <v>1.37198591105542E-2</v>
      </c>
      <c r="AS256" s="104">
        <v>0</v>
      </c>
      <c r="AT256" s="104">
        <v>5.7472461606252996E-3</v>
      </c>
      <c r="AU256" s="104">
        <v>1.9467105271179501E-2</v>
      </c>
      <c r="AV256" s="104">
        <v>2.6341007800507299E-2</v>
      </c>
      <c r="AW256" s="104">
        <v>7.7442562933491499E-2</v>
      </c>
      <c r="AX256" s="104">
        <v>0.123250676005178</v>
      </c>
      <c r="AY256" s="104">
        <v>1.2841376421238899E-2</v>
      </c>
      <c r="AZ256" s="104">
        <v>0</v>
      </c>
      <c r="BA256" s="104">
        <v>5.4201117717250598E-3</v>
      </c>
      <c r="BB256" s="104">
        <v>1.8261488192963998E-2</v>
      </c>
      <c r="BC256" s="104">
        <v>6.5852519501268204E-3</v>
      </c>
      <c r="BD256" s="104">
        <v>3.3189669828639197E-2</v>
      </c>
      <c r="BE256" s="104">
        <v>5.8036409971729999E-2</v>
      </c>
      <c r="BF256" s="104">
        <v>1.41439688773328E-2</v>
      </c>
      <c r="BG256" s="104">
        <v>0</v>
      </c>
      <c r="BH256" s="104">
        <v>1.07205013866731E-3</v>
      </c>
      <c r="BI256" s="104">
        <v>1.52160190160002E-2</v>
      </c>
      <c r="BJ256" s="104">
        <v>0.43912634842595499</v>
      </c>
      <c r="BK256" s="104">
        <v>0</v>
      </c>
      <c r="BL256" s="104">
        <v>2.6707840538737E-2</v>
      </c>
      <c r="BM256" s="104">
        <v>0.46583418896469198</v>
      </c>
      <c r="BN256" s="104">
        <v>162.30095681819901</v>
      </c>
    </row>
    <row r="257" spans="1:66">
      <c r="A257" s="104" t="s">
        <v>799</v>
      </c>
      <c r="B257" s="104">
        <v>2022</v>
      </c>
      <c r="C257" s="104" t="s">
        <v>811</v>
      </c>
      <c r="D257" s="104" t="s">
        <v>801</v>
      </c>
      <c r="E257" s="104" t="s">
        <v>801</v>
      </c>
      <c r="F257" s="104" t="s">
        <v>804</v>
      </c>
      <c r="G257" s="104">
        <v>4044060.1360533899</v>
      </c>
      <c r="H257" s="104">
        <v>138713339.87953001</v>
      </c>
      <c r="I257" s="104">
        <v>18502867.867003299</v>
      </c>
      <c r="J257" s="104">
        <v>3.70876994274201</v>
      </c>
      <c r="K257" s="104">
        <v>0</v>
      </c>
      <c r="L257" s="104">
        <v>9.36947686144606</v>
      </c>
      <c r="M257" s="104">
        <v>13.078246804188</v>
      </c>
      <c r="N257" s="104">
        <v>2.0646588698116601</v>
      </c>
      <c r="O257" s="104">
        <v>3.4783285073107999</v>
      </c>
      <c r="P257" s="104">
        <v>10.9560790400205</v>
      </c>
      <c r="Q257" s="104">
        <v>1.94992423252959</v>
      </c>
      <c r="R257" s="104">
        <v>31.5272374538606</v>
      </c>
      <c r="S257" s="104">
        <v>5.3978925817938004</v>
      </c>
      <c r="T257" s="104">
        <v>0</v>
      </c>
      <c r="U257" s="104">
        <v>10.2582312123722</v>
      </c>
      <c r="V257" s="104">
        <v>15.656123794166</v>
      </c>
      <c r="W257" s="104">
        <v>2.0646588698116601</v>
      </c>
      <c r="X257" s="104">
        <v>3.4783285073093699</v>
      </c>
      <c r="Y257" s="104">
        <v>10.956079040016</v>
      </c>
      <c r="Z257" s="104">
        <v>1.94992423252959</v>
      </c>
      <c r="AA257" s="104">
        <v>34.105114443832598</v>
      </c>
      <c r="AB257" s="104">
        <v>171.42144136187201</v>
      </c>
      <c r="AC257" s="104">
        <v>0</v>
      </c>
      <c r="AD257" s="104">
        <v>70.033146434982001</v>
      </c>
      <c r="AE257" s="104">
        <v>241.45458779685401</v>
      </c>
      <c r="AF257" s="104">
        <v>17.194880900085401</v>
      </c>
      <c r="AG257" s="104">
        <v>0</v>
      </c>
      <c r="AH257" s="104">
        <v>7.94067088895655</v>
      </c>
      <c r="AI257" s="104">
        <v>25.135551789042001</v>
      </c>
      <c r="AJ257" s="104">
        <v>63930.531532668101</v>
      </c>
      <c r="AK257" s="104">
        <v>0</v>
      </c>
      <c r="AL257" s="104">
        <v>1808.97345235697</v>
      </c>
      <c r="AM257" s="104">
        <v>65739.504985025094</v>
      </c>
      <c r="AN257" s="104">
        <v>0.87196158567420501</v>
      </c>
      <c r="AO257" s="104">
        <v>0</v>
      </c>
      <c r="AP257" s="104">
        <v>1.8641433657255999</v>
      </c>
      <c r="AQ257" s="104">
        <v>2.7361049513997999</v>
      </c>
      <c r="AR257" s="104">
        <v>0.25673666818317198</v>
      </c>
      <c r="AS257" s="104">
        <v>0</v>
      </c>
      <c r="AT257" s="104">
        <v>4.30474715085764E-2</v>
      </c>
      <c r="AU257" s="104">
        <v>0.299784139691749</v>
      </c>
      <c r="AV257" s="104">
        <v>1.22324226820244</v>
      </c>
      <c r="AW257" s="104">
        <v>5.6192691695549604</v>
      </c>
      <c r="AX257" s="104">
        <v>7.1422955774491603</v>
      </c>
      <c r="AY257" s="104">
        <v>0.236097611514442</v>
      </c>
      <c r="AZ257" s="104">
        <v>0</v>
      </c>
      <c r="BA257" s="104">
        <v>3.9589298851541999E-2</v>
      </c>
      <c r="BB257" s="104">
        <v>0.27568691036598397</v>
      </c>
      <c r="BC257" s="104">
        <v>0.30581056705060999</v>
      </c>
      <c r="BD257" s="104">
        <v>2.4082582155235501</v>
      </c>
      <c r="BE257" s="104">
        <v>2.9897556929401499</v>
      </c>
      <c r="BF257" s="104">
        <v>0.63264443518186497</v>
      </c>
      <c r="BG257" s="104">
        <v>0</v>
      </c>
      <c r="BH257" s="104">
        <v>1.7901258766174401E-2</v>
      </c>
      <c r="BI257" s="104">
        <v>0.65054569394803996</v>
      </c>
      <c r="BJ257" s="104">
        <v>1.3336295038216299</v>
      </c>
      <c r="BK257" s="104">
        <v>0</v>
      </c>
      <c r="BL257" s="104">
        <v>0.76491832778323798</v>
      </c>
      <c r="BM257" s="104">
        <v>2.0985478316048698</v>
      </c>
      <c r="BN257" s="104">
        <v>6939.0152884733197</v>
      </c>
    </row>
    <row r="258" spans="1:66">
      <c r="A258" s="104" t="s">
        <v>799</v>
      </c>
      <c r="B258" s="104">
        <v>2022</v>
      </c>
      <c r="C258" s="104" t="s">
        <v>811</v>
      </c>
      <c r="D258" s="104" t="s">
        <v>801</v>
      </c>
      <c r="E258" s="104" t="s">
        <v>801</v>
      </c>
      <c r="F258" s="104" t="s">
        <v>802</v>
      </c>
      <c r="G258" s="104">
        <v>89859.743414274795</v>
      </c>
      <c r="H258" s="104">
        <v>3586791.1447991999</v>
      </c>
      <c r="I258" s="104">
        <v>435210.10719485802</v>
      </c>
      <c r="J258" s="104">
        <v>5.3850278752403398E-2</v>
      </c>
      <c r="K258" s="104">
        <v>0</v>
      </c>
      <c r="L258" s="104">
        <v>0</v>
      </c>
      <c r="M258" s="104">
        <v>5.3850278752403398E-2</v>
      </c>
      <c r="N258" s="104">
        <v>0</v>
      </c>
      <c r="O258" s="104">
        <v>0</v>
      </c>
      <c r="P258" s="104">
        <v>0</v>
      </c>
      <c r="Q258" s="104">
        <v>0</v>
      </c>
      <c r="R258" s="104">
        <v>5.3850278752403398E-2</v>
      </c>
      <c r="S258" s="104">
        <v>6.1304962149821701E-2</v>
      </c>
      <c r="T258" s="104">
        <v>0</v>
      </c>
      <c r="U258" s="104">
        <v>0</v>
      </c>
      <c r="V258" s="104">
        <v>6.1304962149821701E-2</v>
      </c>
      <c r="W258" s="104">
        <v>0</v>
      </c>
      <c r="X258" s="104">
        <v>0</v>
      </c>
      <c r="Y258" s="104">
        <v>0</v>
      </c>
      <c r="Z258" s="104">
        <v>0</v>
      </c>
      <c r="AA258" s="104">
        <v>6.1304962149821701E-2</v>
      </c>
      <c r="AB258" s="104">
        <v>0.93252393909484699</v>
      </c>
      <c r="AC258" s="104">
        <v>0</v>
      </c>
      <c r="AD258" s="104">
        <v>0</v>
      </c>
      <c r="AE258" s="104">
        <v>0.93252393909484699</v>
      </c>
      <c r="AF258" s="104">
        <v>0.221709372787632</v>
      </c>
      <c r="AG258" s="104">
        <v>0</v>
      </c>
      <c r="AH258" s="104">
        <v>0</v>
      </c>
      <c r="AI258" s="104">
        <v>0.221709372787632</v>
      </c>
      <c r="AJ258" s="104">
        <v>1486.19362650987</v>
      </c>
      <c r="AK258" s="104">
        <v>0</v>
      </c>
      <c r="AL258" s="104">
        <v>0</v>
      </c>
      <c r="AM258" s="104">
        <v>1486.19362650987</v>
      </c>
      <c r="AN258" s="104">
        <v>2.5012425170176798E-3</v>
      </c>
      <c r="AO258" s="104">
        <v>0</v>
      </c>
      <c r="AP258" s="104">
        <v>0</v>
      </c>
      <c r="AQ258" s="104">
        <v>2.5012425170176798E-3</v>
      </c>
      <c r="AR258" s="104">
        <v>2.1541505449392099E-2</v>
      </c>
      <c r="AS258" s="104">
        <v>0</v>
      </c>
      <c r="AT258" s="104">
        <v>0</v>
      </c>
      <c r="AU258" s="104">
        <v>2.1541505449392099E-2</v>
      </c>
      <c r="AV258" s="104">
        <v>3.1630083590684699E-2</v>
      </c>
      <c r="AW258" s="104">
        <v>0.145300696494708</v>
      </c>
      <c r="AX258" s="104">
        <v>0.19847228553478499</v>
      </c>
      <c r="AY258" s="104">
        <v>2.0609629459126599E-2</v>
      </c>
      <c r="AZ258" s="104">
        <v>0</v>
      </c>
      <c r="BA258" s="104">
        <v>0</v>
      </c>
      <c r="BB258" s="104">
        <v>2.0609629459126599E-2</v>
      </c>
      <c r="BC258" s="104">
        <v>7.9075208976711903E-3</v>
      </c>
      <c r="BD258" s="104">
        <v>6.2271727069160697E-2</v>
      </c>
      <c r="BE258" s="104">
        <v>9.0788877425958495E-2</v>
      </c>
      <c r="BF258" s="104">
        <v>1.4049874458081899E-2</v>
      </c>
      <c r="BG258" s="104">
        <v>0</v>
      </c>
      <c r="BH258" s="104">
        <v>0</v>
      </c>
      <c r="BI258" s="104">
        <v>1.4049874458081899E-2</v>
      </c>
      <c r="BJ258" s="104">
        <v>0.23360894162252899</v>
      </c>
      <c r="BK258" s="104">
        <v>0</v>
      </c>
      <c r="BL258" s="104">
        <v>0</v>
      </c>
      <c r="BM258" s="104">
        <v>0.23360894162252899</v>
      </c>
      <c r="BN258" s="104">
        <v>132.45407981614599</v>
      </c>
    </row>
    <row r="259" spans="1:66">
      <c r="A259" s="104" t="s">
        <v>799</v>
      </c>
      <c r="B259" s="104">
        <v>2022</v>
      </c>
      <c r="C259" s="104" t="s">
        <v>811</v>
      </c>
      <c r="D259" s="104" t="s">
        <v>801</v>
      </c>
      <c r="E259" s="104" t="s">
        <v>801</v>
      </c>
      <c r="F259" s="104" t="s">
        <v>805</v>
      </c>
      <c r="G259" s="104">
        <v>24873.484034144702</v>
      </c>
      <c r="H259" s="104">
        <v>838667.62927871104</v>
      </c>
      <c r="I259" s="104">
        <v>127075.69032298699</v>
      </c>
      <c r="J259" s="104">
        <v>0</v>
      </c>
      <c r="K259" s="104">
        <v>0</v>
      </c>
      <c r="L259" s="104">
        <v>0</v>
      </c>
      <c r="M259" s="104">
        <v>0</v>
      </c>
      <c r="N259" s="104">
        <v>6.0712126759379398E-4</v>
      </c>
      <c r="O259" s="104">
        <v>6.8469971487829305E-4</v>
      </c>
      <c r="P259" s="104">
        <v>0</v>
      </c>
      <c r="Q259" s="104">
        <v>2.0623987455816901E-4</v>
      </c>
      <c r="R259" s="104">
        <v>1.49806085703025E-3</v>
      </c>
      <c r="S259" s="104">
        <v>0</v>
      </c>
      <c r="T259" s="104">
        <v>0</v>
      </c>
      <c r="U259" s="104">
        <v>0</v>
      </c>
      <c r="V259" s="104">
        <v>0</v>
      </c>
      <c r="W259" s="104">
        <v>6.0712126759379398E-4</v>
      </c>
      <c r="X259" s="104">
        <v>6.8469971487801105E-4</v>
      </c>
      <c r="Y259" s="104">
        <v>0</v>
      </c>
      <c r="Z259" s="104">
        <v>2.0623987455816901E-4</v>
      </c>
      <c r="AA259" s="104">
        <v>1.4980608570299701E-3</v>
      </c>
      <c r="AB259" s="104">
        <v>0</v>
      </c>
      <c r="AC259" s="104">
        <v>0</v>
      </c>
      <c r="AD259" s="104">
        <v>0</v>
      </c>
      <c r="AE259" s="104">
        <v>0</v>
      </c>
      <c r="AF259" s="104">
        <v>0</v>
      </c>
      <c r="AG259" s="104">
        <v>0</v>
      </c>
      <c r="AH259" s="104">
        <v>0</v>
      </c>
      <c r="AI259" s="104">
        <v>0</v>
      </c>
      <c r="AJ259" s="104">
        <v>0</v>
      </c>
      <c r="AK259" s="104">
        <v>0</v>
      </c>
      <c r="AL259" s="104">
        <v>0</v>
      </c>
      <c r="AM259" s="104">
        <v>0</v>
      </c>
      <c r="AN259" s="104">
        <v>0</v>
      </c>
      <c r="AO259" s="104">
        <v>0</v>
      </c>
      <c r="AP259" s="104">
        <v>0</v>
      </c>
      <c r="AQ259" s="104">
        <v>0</v>
      </c>
      <c r="AR259" s="104">
        <v>0</v>
      </c>
      <c r="AS259" s="104">
        <v>0</v>
      </c>
      <c r="AT259" s="104">
        <v>0</v>
      </c>
      <c r="AU259" s="104">
        <v>0</v>
      </c>
      <c r="AV259" s="104">
        <v>7.3957825108805098E-3</v>
      </c>
      <c r="AW259" s="104">
        <v>3.3974375909357299E-2</v>
      </c>
      <c r="AX259" s="104">
        <v>4.13701584202378E-2</v>
      </c>
      <c r="AY259" s="104">
        <v>0</v>
      </c>
      <c r="AZ259" s="104">
        <v>0</v>
      </c>
      <c r="BA259" s="104">
        <v>0</v>
      </c>
      <c r="BB259" s="104">
        <v>0</v>
      </c>
      <c r="BC259" s="104">
        <v>1.8489456277201201E-3</v>
      </c>
      <c r="BD259" s="104">
        <v>1.4560446818296E-2</v>
      </c>
      <c r="BE259" s="104">
        <v>1.6409392446016101E-2</v>
      </c>
      <c r="BF259" s="104">
        <v>0</v>
      </c>
      <c r="BG259" s="104">
        <v>0</v>
      </c>
      <c r="BH259" s="104">
        <v>0</v>
      </c>
      <c r="BI259" s="104">
        <v>0</v>
      </c>
      <c r="BJ259" s="104">
        <v>0</v>
      </c>
      <c r="BK259" s="104">
        <v>0</v>
      </c>
      <c r="BL259" s="104">
        <v>0</v>
      </c>
      <c r="BM259" s="104">
        <v>0</v>
      </c>
      <c r="BN259" s="104">
        <v>0</v>
      </c>
    </row>
    <row r="260" spans="1:66">
      <c r="A260" s="104" t="s">
        <v>799</v>
      </c>
      <c r="B260" s="104">
        <v>2022</v>
      </c>
      <c r="C260" s="104" t="s">
        <v>812</v>
      </c>
      <c r="D260" s="104" t="s">
        <v>801</v>
      </c>
      <c r="E260" s="104" t="s">
        <v>801</v>
      </c>
      <c r="F260" s="104" t="s">
        <v>804</v>
      </c>
      <c r="G260" s="104">
        <v>93392.449133585105</v>
      </c>
      <c r="H260" s="104">
        <v>830501.50564231002</v>
      </c>
      <c r="I260" s="104">
        <v>9342.9806113238501</v>
      </c>
      <c r="J260" s="104">
        <v>6.3685062998122696E-2</v>
      </c>
      <c r="K260" s="104">
        <v>0</v>
      </c>
      <c r="L260" s="104">
        <v>1.4143412920308001E-3</v>
      </c>
      <c r="M260" s="104">
        <v>6.5099404290153498E-2</v>
      </c>
      <c r="N260" s="104">
        <v>1.3642403140401001E-2</v>
      </c>
      <c r="O260" s="104">
        <v>9.7719914013367701E-4</v>
      </c>
      <c r="P260" s="104">
        <v>2.3381601129467501E-2</v>
      </c>
      <c r="Q260" s="104">
        <v>5.0272169924519003E-3</v>
      </c>
      <c r="R260" s="104">
        <v>0.108127824692607</v>
      </c>
      <c r="S260" s="104">
        <v>9.2929094431454307E-2</v>
      </c>
      <c r="T260" s="104">
        <v>0</v>
      </c>
      <c r="U260" s="104">
        <v>1.5485256885179499E-3</v>
      </c>
      <c r="V260" s="104">
        <v>9.4477620119972197E-2</v>
      </c>
      <c r="W260" s="104">
        <v>1.3642403140401001E-2</v>
      </c>
      <c r="X260" s="104">
        <v>9.7719914013327499E-4</v>
      </c>
      <c r="Y260" s="104">
        <v>2.3381601129457801E-2</v>
      </c>
      <c r="Z260" s="104">
        <v>5.0272169924519003E-3</v>
      </c>
      <c r="AA260" s="104">
        <v>0.137506040522416</v>
      </c>
      <c r="AB260" s="104">
        <v>1.7239285216572799</v>
      </c>
      <c r="AC260" s="104">
        <v>0</v>
      </c>
      <c r="AD260" s="104">
        <v>3.11509014361381E-2</v>
      </c>
      <c r="AE260" s="104">
        <v>1.7550794230934099</v>
      </c>
      <c r="AF260" s="104">
        <v>0.41243386471218402</v>
      </c>
      <c r="AG260" s="104">
        <v>0</v>
      </c>
      <c r="AH260" s="104">
        <v>3.4210244510848799E-3</v>
      </c>
      <c r="AI260" s="104">
        <v>0.41585488916326901</v>
      </c>
      <c r="AJ260" s="104">
        <v>1592.44774344506</v>
      </c>
      <c r="AK260" s="104">
        <v>0</v>
      </c>
      <c r="AL260" s="104">
        <v>0.26939061286583099</v>
      </c>
      <c r="AM260" s="104">
        <v>1592.71713405793</v>
      </c>
      <c r="AN260" s="104">
        <v>1.43728745268562E-2</v>
      </c>
      <c r="AO260" s="104">
        <v>0</v>
      </c>
      <c r="AP260" s="104">
        <v>3.3519682341018699E-4</v>
      </c>
      <c r="AQ260" s="104">
        <v>1.4708071350266401E-2</v>
      </c>
      <c r="AR260" s="104">
        <v>1.4980107299399799E-3</v>
      </c>
      <c r="AS260" s="104">
        <v>0</v>
      </c>
      <c r="AT260" s="104">
        <v>3.9092123316710302E-6</v>
      </c>
      <c r="AU260" s="104">
        <v>1.50191994227165E-3</v>
      </c>
      <c r="AV260" s="104">
        <v>1.0985654440911E-2</v>
      </c>
      <c r="AW260" s="104">
        <v>0.119322516652362</v>
      </c>
      <c r="AX260" s="104">
        <v>0.131810091035544</v>
      </c>
      <c r="AY260" s="104">
        <v>1.37736557048173E-3</v>
      </c>
      <c r="AZ260" s="104">
        <v>0</v>
      </c>
      <c r="BA260" s="104">
        <v>3.5943764391874501E-6</v>
      </c>
      <c r="BB260" s="104">
        <v>1.3809599469209199E-3</v>
      </c>
      <c r="BC260" s="104">
        <v>2.7464136102277499E-3</v>
      </c>
      <c r="BD260" s="104">
        <v>5.1138221422440802E-2</v>
      </c>
      <c r="BE260" s="104">
        <v>5.5265594979589501E-2</v>
      </c>
      <c r="BF260" s="104">
        <v>1.57585613486356E-2</v>
      </c>
      <c r="BG260" s="104">
        <v>0</v>
      </c>
      <c r="BH260" s="104">
        <v>2.66583849741203E-6</v>
      </c>
      <c r="BI260" s="104">
        <v>1.5761227187132999E-2</v>
      </c>
      <c r="BJ260" s="104">
        <v>2.4692538530981498E-2</v>
      </c>
      <c r="BK260" s="104">
        <v>0</v>
      </c>
      <c r="BL260" s="104">
        <v>3.5701527942150798E-4</v>
      </c>
      <c r="BM260" s="104">
        <v>2.5049553810403E-2</v>
      </c>
      <c r="BN260" s="104">
        <v>168.11639433486599</v>
      </c>
    </row>
    <row r="261" spans="1:66">
      <c r="A261" s="104" t="s">
        <v>799</v>
      </c>
      <c r="B261" s="104">
        <v>2022</v>
      </c>
      <c r="C261" s="104" t="s">
        <v>812</v>
      </c>
      <c r="D261" s="104" t="s">
        <v>801</v>
      </c>
      <c r="E261" s="104" t="s">
        <v>801</v>
      </c>
      <c r="F261" s="104" t="s">
        <v>802</v>
      </c>
      <c r="G261" s="104">
        <v>35148.522418673601</v>
      </c>
      <c r="H261" s="104">
        <v>319255.63470005098</v>
      </c>
      <c r="I261" s="104">
        <v>3514.8522418673601</v>
      </c>
      <c r="J261" s="104">
        <v>3.68234705177648E-2</v>
      </c>
      <c r="K261" s="104">
        <v>0</v>
      </c>
      <c r="L261" s="104">
        <v>0</v>
      </c>
      <c r="M261" s="104">
        <v>3.68234705177648E-2</v>
      </c>
      <c r="N261" s="104">
        <v>0</v>
      </c>
      <c r="O261" s="104">
        <v>0</v>
      </c>
      <c r="P261" s="104">
        <v>0</v>
      </c>
      <c r="Q261" s="104">
        <v>0</v>
      </c>
      <c r="R261" s="104">
        <v>3.68234705177648E-2</v>
      </c>
      <c r="S261" s="104">
        <v>4.1921072993812397E-2</v>
      </c>
      <c r="T261" s="104">
        <v>0</v>
      </c>
      <c r="U261" s="104">
        <v>0</v>
      </c>
      <c r="V261" s="104">
        <v>4.1921072993812397E-2</v>
      </c>
      <c r="W261" s="104">
        <v>0</v>
      </c>
      <c r="X261" s="104">
        <v>0</v>
      </c>
      <c r="Y261" s="104">
        <v>0</v>
      </c>
      <c r="Z261" s="104">
        <v>0</v>
      </c>
      <c r="AA261" s="104">
        <v>4.1921072993812397E-2</v>
      </c>
      <c r="AB261" s="104">
        <v>0.14214364292881301</v>
      </c>
      <c r="AC261" s="104">
        <v>0</v>
      </c>
      <c r="AD261" s="104">
        <v>0</v>
      </c>
      <c r="AE261" s="104">
        <v>0.14214364292881301</v>
      </c>
      <c r="AF261" s="104">
        <v>1.5981193021231599</v>
      </c>
      <c r="AG261" s="104">
        <v>0</v>
      </c>
      <c r="AH261" s="104">
        <v>0</v>
      </c>
      <c r="AI261" s="104">
        <v>1.5981193021231599</v>
      </c>
      <c r="AJ261" s="104">
        <v>353.56807930504999</v>
      </c>
      <c r="AK261" s="104">
        <v>0</v>
      </c>
      <c r="AL261" s="104">
        <v>0</v>
      </c>
      <c r="AM261" s="104">
        <v>353.56807930504999</v>
      </c>
      <c r="AN261" s="104">
        <v>1.7103798200686199E-3</v>
      </c>
      <c r="AO261" s="104">
        <v>0</v>
      </c>
      <c r="AP261" s="104">
        <v>0</v>
      </c>
      <c r="AQ261" s="104">
        <v>1.7103798200686199E-3</v>
      </c>
      <c r="AR261" s="104">
        <v>4.05842619847636E-2</v>
      </c>
      <c r="AS261" s="104">
        <v>0</v>
      </c>
      <c r="AT261" s="104">
        <v>0</v>
      </c>
      <c r="AU261" s="104">
        <v>4.05842619847636E-2</v>
      </c>
      <c r="AV261" s="104">
        <v>5.63070555529938E-3</v>
      </c>
      <c r="AW261" s="104">
        <v>4.5869135129857498E-2</v>
      </c>
      <c r="AX261" s="104">
        <v>9.2084102669920606E-2</v>
      </c>
      <c r="AY261" s="104">
        <v>3.8828604776167203E-2</v>
      </c>
      <c r="AZ261" s="104">
        <v>0</v>
      </c>
      <c r="BA261" s="104">
        <v>0</v>
      </c>
      <c r="BB261" s="104">
        <v>3.8828604776167203E-2</v>
      </c>
      <c r="BC261" s="104">
        <v>1.40767638882484E-3</v>
      </c>
      <c r="BD261" s="104">
        <v>1.9658200769938902E-2</v>
      </c>
      <c r="BE261" s="104">
        <v>5.9894481934931E-2</v>
      </c>
      <c r="BF261" s="104">
        <v>3.3424898600102498E-3</v>
      </c>
      <c r="BG261" s="104">
        <v>0</v>
      </c>
      <c r="BH261" s="104">
        <v>0</v>
      </c>
      <c r="BI261" s="104">
        <v>3.3424898600102498E-3</v>
      </c>
      <c r="BJ261" s="104">
        <v>5.55759783413486E-2</v>
      </c>
      <c r="BK261" s="104">
        <v>0</v>
      </c>
      <c r="BL261" s="104">
        <v>0</v>
      </c>
      <c r="BM261" s="104">
        <v>5.55759783413486E-2</v>
      </c>
      <c r="BN261" s="104">
        <v>31.5110586947477</v>
      </c>
    </row>
    <row r="262" spans="1:66">
      <c r="A262" s="104" t="s">
        <v>799</v>
      </c>
      <c r="B262" s="104">
        <v>2022</v>
      </c>
      <c r="C262" s="104" t="s">
        <v>813</v>
      </c>
      <c r="D262" s="104" t="s">
        <v>801</v>
      </c>
      <c r="E262" s="104" t="s">
        <v>801</v>
      </c>
      <c r="F262" s="104" t="s">
        <v>802</v>
      </c>
      <c r="G262" s="104">
        <v>2213.2608920821999</v>
      </c>
      <c r="H262" s="104">
        <v>298273.51064064802</v>
      </c>
      <c r="I262" s="104">
        <v>32313.609024400201</v>
      </c>
      <c r="J262" s="104">
        <v>2.3345008302012301E-2</v>
      </c>
      <c r="K262" s="104">
        <v>1.0838851229121101E-2</v>
      </c>
      <c r="L262" s="104">
        <v>0</v>
      </c>
      <c r="M262" s="104">
        <v>3.4183859531133502E-2</v>
      </c>
      <c r="N262" s="104">
        <v>0</v>
      </c>
      <c r="O262" s="104">
        <v>0</v>
      </c>
      <c r="P262" s="104">
        <v>0</v>
      </c>
      <c r="Q262" s="104">
        <v>0</v>
      </c>
      <c r="R262" s="104">
        <v>3.4183859531133502E-2</v>
      </c>
      <c r="S262" s="104">
        <v>2.6576514899724599E-2</v>
      </c>
      <c r="T262" s="104">
        <v>1.23392070570309E-2</v>
      </c>
      <c r="U262" s="104">
        <v>0</v>
      </c>
      <c r="V262" s="104">
        <v>3.8915721956755502E-2</v>
      </c>
      <c r="W262" s="104">
        <v>0</v>
      </c>
      <c r="X262" s="104">
        <v>0</v>
      </c>
      <c r="Y262" s="104">
        <v>0</v>
      </c>
      <c r="Z262" s="104">
        <v>0</v>
      </c>
      <c r="AA262" s="104">
        <v>3.8915721956755502E-2</v>
      </c>
      <c r="AB262" s="104">
        <v>0.10289963642140899</v>
      </c>
      <c r="AC262" s="104">
        <v>0.13494974078846</v>
      </c>
      <c r="AD262" s="104">
        <v>0</v>
      </c>
      <c r="AE262" s="104">
        <v>0.23784937720986901</v>
      </c>
      <c r="AF262" s="104">
        <v>0.92424898808076505</v>
      </c>
      <c r="AG262" s="104">
        <v>0.14680438104108801</v>
      </c>
      <c r="AH262" s="104">
        <v>6.76982860765655E-2</v>
      </c>
      <c r="AI262" s="104">
        <v>1.13875165519842</v>
      </c>
      <c r="AJ262" s="104">
        <v>490.72575980587902</v>
      </c>
      <c r="AK262" s="104">
        <v>26.286669572480001</v>
      </c>
      <c r="AL262" s="104">
        <v>0</v>
      </c>
      <c r="AM262" s="104">
        <v>517.012429378359</v>
      </c>
      <c r="AN262" s="104">
        <v>1.08431517161455E-3</v>
      </c>
      <c r="AO262" s="104">
        <v>5.0343656676258197E-4</v>
      </c>
      <c r="AP262" s="104">
        <v>0</v>
      </c>
      <c r="AQ262" s="104">
        <v>1.5877517383771299E-3</v>
      </c>
      <c r="AR262" s="104">
        <v>1.2009811487484799E-2</v>
      </c>
      <c r="AS262" s="104">
        <v>2.4993860477939503E-4</v>
      </c>
      <c r="AT262" s="104">
        <v>0</v>
      </c>
      <c r="AU262" s="104">
        <v>1.22597500922642E-2</v>
      </c>
      <c r="AV262" s="104">
        <v>3.9454831743397402E-3</v>
      </c>
      <c r="AW262" s="104">
        <v>4.2854523078620199E-2</v>
      </c>
      <c r="AX262" s="104">
        <v>5.9059756345224201E-2</v>
      </c>
      <c r="AY262" s="104">
        <v>1.1490272358750501E-2</v>
      </c>
      <c r="AZ262" s="104">
        <v>2.39126371373445E-4</v>
      </c>
      <c r="BA262" s="104">
        <v>0</v>
      </c>
      <c r="BB262" s="104">
        <v>1.1729398730124E-2</v>
      </c>
      <c r="BC262" s="104">
        <v>9.86370793584937E-4</v>
      </c>
      <c r="BD262" s="104">
        <v>1.83662241765515E-2</v>
      </c>
      <c r="BE262" s="104">
        <v>3.1081993700260501E-2</v>
      </c>
      <c r="BF262" s="104">
        <v>4.6361336544434801E-3</v>
      </c>
      <c r="BG262" s="104">
        <v>2.4834341999168498E-4</v>
      </c>
      <c r="BH262" s="104">
        <v>0</v>
      </c>
      <c r="BI262" s="104">
        <v>4.8844770744351697E-3</v>
      </c>
      <c r="BJ262" s="104">
        <v>7.7135255682918194E-2</v>
      </c>
      <c r="BK262" s="104">
        <v>4.1318983933668401E-3</v>
      </c>
      <c r="BL262" s="104">
        <v>0</v>
      </c>
      <c r="BM262" s="104">
        <v>8.1267154076285097E-2</v>
      </c>
      <c r="BN262" s="104">
        <v>46.077714481684197</v>
      </c>
    </row>
    <row r="263" spans="1:66">
      <c r="A263" s="104" t="s">
        <v>799</v>
      </c>
      <c r="B263" s="104">
        <v>2022</v>
      </c>
      <c r="C263" s="104" t="s">
        <v>814</v>
      </c>
      <c r="D263" s="104" t="s">
        <v>801</v>
      </c>
      <c r="E263" s="104" t="s">
        <v>801</v>
      </c>
      <c r="F263" s="104" t="s">
        <v>804</v>
      </c>
      <c r="G263" s="104">
        <v>13977.540827262201</v>
      </c>
      <c r="H263" s="104">
        <v>652854.87444935401</v>
      </c>
      <c r="I263" s="104">
        <v>279662.63687186298</v>
      </c>
      <c r="J263" s="104">
        <v>5.6602808457428502E-2</v>
      </c>
      <c r="K263" s="104">
        <v>1.14559994714782E-2</v>
      </c>
      <c r="L263" s="104">
        <v>5.0603892662721403E-2</v>
      </c>
      <c r="M263" s="104">
        <v>0.11866270059162801</v>
      </c>
      <c r="N263" s="104">
        <v>8.6747677010213999E-4</v>
      </c>
      <c r="O263" s="104">
        <v>1.02970017208907E-2</v>
      </c>
      <c r="P263" s="104">
        <v>0.123112159346322</v>
      </c>
      <c r="Q263" s="104">
        <v>3.8880708414459902E-4</v>
      </c>
      <c r="R263" s="104">
        <v>0.25332814551308802</v>
      </c>
      <c r="S263" s="104">
        <v>8.2594685230678797E-2</v>
      </c>
      <c r="T263" s="104">
        <v>1.6716567536771899E-2</v>
      </c>
      <c r="U263" s="104">
        <v>5.5404892842174397E-2</v>
      </c>
      <c r="V263" s="104">
        <v>0.15471614560962499</v>
      </c>
      <c r="W263" s="104">
        <v>8.6747677010213999E-4</v>
      </c>
      <c r="X263" s="104">
        <v>1.0297001720886399E-2</v>
      </c>
      <c r="Y263" s="104">
        <v>0.123112159346272</v>
      </c>
      <c r="Z263" s="104">
        <v>3.8880708414459902E-4</v>
      </c>
      <c r="AA263" s="104">
        <v>0.28938159053103002</v>
      </c>
      <c r="AB263" s="104">
        <v>1.3224688179153601</v>
      </c>
      <c r="AC263" s="104">
        <v>8.8718828898652694E-2</v>
      </c>
      <c r="AD263" s="104">
        <v>1.06962943445773</v>
      </c>
      <c r="AE263" s="104">
        <v>2.4808170812717498</v>
      </c>
      <c r="AF263" s="104">
        <v>0.41103874324197798</v>
      </c>
      <c r="AG263" s="104">
        <v>9.9961389692488798E-4</v>
      </c>
      <c r="AH263" s="104">
        <v>0.102006282497122</v>
      </c>
      <c r="AI263" s="104">
        <v>0.51404463963602498</v>
      </c>
      <c r="AJ263" s="104">
        <v>1255.71066590123</v>
      </c>
      <c r="AK263" s="104">
        <v>5.8579630840858501</v>
      </c>
      <c r="AL263" s="104">
        <v>8.2857300684668704</v>
      </c>
      <c r="AM263" s="104">
        <v>1269.8543590537799</v>
      </c>
      <c r="AN263" s="104">
        <v>1.16469186076606E-2</v>
      </c>
      <c r="AO263" s="104">
        <v>3.0326388018003399E-3</v>
      </c>
      <c r="AP263" s="104">
        <v>9.6097940824031395E-3</v>
      </c>
      <c r="AQ263" s="104">
        <v>2.4289351491864099E-2</v>
      </c>
      <c r="AR263" s="104">
        <v>7.3316966792196805E-4</v>
      </c>
      <c r="AS263" s="104">
        <v>0</v>
      </c>
      <c r="AT263" s="104">
        <v>8.5703857212449897E-5</v>
      </c>
      <c r="AU263" s="104">
        <v>8.1887352513441796E-4</v>
      </c>
      <c r="AV263" s="104">
        <v>8.6357917499717309E-3</v>
      </c>
      <c r="AW263" s="104">
        <v>9.3799091390942904E-2</v>
      </c>
      <c r="AX263" s="104">
        <v>0.103253756666049</v>
      </c>
      <c r="AY263" s="104">
        <v>6.7412244634436E-4</v>
      </c>
      <c r="AZ263" s="104">
        <v>0</v>
      </c>
      <c r="BA263" s="104">
        <v>7.8801533141648606E-5</v>
      </c>
      <c r="BB263" s="104">
        <v>7.5292397948600897E-4</v>
      </c>
      <c r="BC263" s="104">
        <v>2.1589479374929301E-3</v>
      </c>
      <c r="BD263" s="104">
        <v>4.0199610596118401E-2</v>
      </c>
      <c r="BE263" s="104">
        <v>4.31114825130973E-2</v>
      </c>
      <c r="BF263" s="104">
        <v>1.24262749884221E-2</v>
      </c>
      <c r="BG263" s="104">
        <v>5.7969293509689697E-5</v>
      </c>
      <c r="BH263" s="104">
        <v>8.19940159039039E-5</v>
      </c>
      <c r="BI263" s="104">
        <v>1.2566238297835699E-2</v>
      </c>
      <c r="BJ263" s="104">
        <v>1.9540800483968699E-2</v>
      </c>
      <c r="BK263" s="104">
        <v>8.3688840508862301E-5</v>
      </c>
      <c r="BL263" s="104">
        <v>7.8732656885149802E-3</v>
      </c>
      <c r="BM263" s="104">
        <v>2.7497755012992502E-2</v>
      </c>
      <c r="BN263" s="104">
        <v>134.037194433026</v>
      </c>
    </row>
    <row r="264" spans="1:66">
      <c r="A264" s="104" t="s">
        <v>799</v>
      </c>
      <c r="B264" s="104">
        <v>2022</v>
      </c>
      <c r="C264" s="104" t="s">
        <v>815</v>
      </c>
      <c r="D264" s="104" t="s">
        <v>801</v>
      </c>
      <c r="E264" s="104" t="s">
        <v>801</v>
      </c>
      <c r="F264" s="104" t="s">
        <v>802</v>
      </c>
      <c r="G264" s="104">
        <v>0</v>
      </c>
      <c r="H264" s="104">
        <v>445277.32364226697</v>
      </c>
      <c r="I264" s="104">
        <v>0</v>
      </c>
      <c r="J264" s="104">
        <v>8.3269492766314096E-2</v>
      </c>
      <c r="K264" s="104">
        <v>0</v>
      </c>
      <c r="L264" s="104">
        <v>0</v>
      </c>
      <c r="M264" s="104">
        <v>8.3269492766314096E-2</v>
      </c>
      <c r="N264" s="104">
        <v>0</v>
      </c>
      <c r="O264" s="104">
        <v>0</v>
      </c>
      <c r="P264" s="104">
        <v>0</v>
      </c>
      <c r="Q264" s="104">
        <v>0</v>
      </c>
      <c r="R264" s="104">
        <v>8.3269492766314096E-2</v>
      </c>
      <c r="S264" s="104">
        <v>9.4795978933350497E-2</v>
      </c>
      <c r="T264" s="104">
        <v>0</v>
      </c>
      <c r="U264" s="104">
        <v>0</v>
      </c>
      <c r="V264" s="104">
        <v>9.4795978933350497E-2</v>
      </c>
      <c r="W264" s="104">
        <v>0</v>
      </c>
      <c r="X264" s="104">
        <v>0</v>
      </c>
      <c r="Y264" s="104">
        <v>0</v>
      </c>
      <c r="Z264" s="104">
        <v>0</v>
      </c>
      <c r="AA264" s="104">
        <v>9.4795978933350497E-2</v>
      </c>
      <c r="AB264" s="104">
        <v>0.37766970681772299</v>
      </c>
      <c r="AC264" s="104">
        <v>0</v>
      </c>
      <c r="AD264" s="104">
        <v>0</v>
      </c>
      <c r="AE264" s="104">
        <v>0.37766970681772299</v>
      </c>
      <c r="AF264" s="104">
        <v>2.7401783955713102</v>
      </c>
      <c r="AG264" s="104">
        <v>0</v>
      </c>
      <c r="AH264" s="104">
        <v>0</v>
      </c>
      <c r="AI264" s="104">
        <v>2.7401783955713102</v>
      </c>
      <c r="AJ264" s="104">
        <v>1000.5251204257</v>
      </c>
      <c r="AK264" s="104">
        <v>0</v>
      </c>
      <c r="AL264" s="104">
        <v>0</v>
      </c>
      <c r="AM264" s="104">
        <v>1000.5251204257</v>
      </c>
      <c r="AN264" s="104">
        <v>3.8676522694309498E-3</v>
      </c>
      <c r="AO264" s="104">
        <v>0</v>
      </c>
      <c r="AP264" s="104">
        <v>0</v>
      </c>
      <c r="AQ264" s="104">
        <v>3.8676522694309498E-3</v>
      </c>
      <c r="AR264" s="104">
        <v>1.7102416791889799E-2</v>
      </c>
      <c r="AS264" s="104">
        <v>0</v>
      </c>
      <c r="AT264" s="104">
        <v>0</v>
      </c>
      <c r="AU264" s="104">
        <v>1.7102416791889799E-2</v>
      </c>
      <c r="AV264" s="104">
        <v>0</v>
      </c>
      <c r="AW264" s="104">
        <v>0</v>
      </c>
      <c r="AX264" s="104">
        <v>1.7102416791889799E-2</v>
      </c>
      <c r="AY264" s="104">
        <v>1.6362573811958998E-2</v>
      </c>
      <c r="AZ264" s="104">
        <v>0</v>
      </c>
      <c r="BA264" s="104">
        <v>0</v>
      </c>
      <c r="BB264" s="104">
        <v>1.6362573811958998E-2</v>
      </c>
      <c r="BC264" s="104">
        <v>0</v>
      </c>
      <c r="BD264" s="104">
        <v>0</v>
      </c>
      <c r="BE264" s="104">
        <v>1.6362573811958998E-2</v>
      </c>
      <c r="BF264" s="104">
        <v>9.4524652318163805E-3</v>
      </c>
      <c r="BG264" s="104">
        <v>0</v>
      </c>
      <c r="BH264" s="104">
        <v>0</v>
      </c>
      <c r="BI264" s="104">
        <v>9.4524652318163805E-3</v>
      </c>
      <c r="BJ264" s="104">
        <v>0.15726861579825899</v>
      </c>
      <c r="BK264" s="104">
        <v>0</v>
      </c>
      <c r="BL264" s="104">
        <v>0</v>
      </c>
      <c r="BM264" s="104">
        <v>0.15726861579825899</v>
      </c>
      <c r="BN264" s="104">
        <v>89.169830764339807</v>
      </c>
    </row>
    <row r="265" spans="1:66">
      <c r="A265" s="104" t="s">
        <v>799</v>
      </c>
      <c r="B265" s="104">
        <v>2022</v>
      </c>
      <c r="C265" s="104" t="s">
        <v>816</v>
      </c>
      <c r="D265" s="104" t="s">
        <v>801</v>
      </c>
      <c r="E265" s="104" t="s">
        <v>801</v>
      </c>
      <c r="F265" s="104" t="s">
        <v>804</v>
      </c>
      <c r="G265" s="104">
        <v>5113.0751165790898</v>
      </c>
      <c r="H265" s="104">
        <v>240478.61245274101</v>
      </c>
      <c r="I265" s="104">
        <v>20452.300466316301</v>
      </c>
      <c r="J265" s="104">
        <v>2.2147752618685498E-2</v>
      </c>
      <c r="K265" s="104">
        <v>5.9570516611482903E-2</v>
      </c>
      <c r="L265" s="104">
        <v>8.0137955714681894E-3</v>
      </c>
      <c r="M265" s="104">
        <v>8.9732064801636702E-2</v>
      </c>
      <c r="N265" s="104">
        <v>2.5609553660734002E-4</v>
      </c>
      <c r="O265" s="104">
        <v>2.1449696641963902E-3</v>
      </c>
      <c r="P265" s="104">
        <v>1.50760367940293E-2</v>
      </c>
      <c r="Q265" s="104">
        <v>1.0727256708230899E-4</v>
      </c>
      <c r="R265" s="104">
        <v>0.10731643936355199</v>
      </c>
      <c r="S265" s="104">
        <v>3.2317948631172502E-2</v>
      </c>
      <c r="T265" s="104">
        <v>8.6925158002626193E-2</v>
      </c>
      <c r="U265" s="104">
        <v>8.7740974366458703E-3</v>
      </c>
      <c r="V265" s="104">
        <v>0.12801720407044401</v>
      </c>
      <c r="W265" s="104">
        <v>2.5609553660734002E-4</v>
      </c>
      <c r="X265" s="104">
        <v>2.1449696641955098E-3</v>
      </c>
      <c r="Y265" s="104">
        <v>1.50760367940231E-2</v>
      </c>
      <c r="Z265" s="104">
        <v>1.0727256708230899E-4</v>
      </c>
      <c r="AA265" s="104">
        <v>0.14560157863235201</v>
      </c>
      <c r="AB265" s="104">
        <v>0.48165317602693197</v>
      </c>
      <c r="AC265" s="104">
        <v>0.46105649519966702</v>
      </c>
      <c r="AD265" s="104">
        <v>0.20189377733404201</v>
      </c>
      <c r="AE265" s="104">
        <v>1.14460344856064</v>
      </c>
      <c r="AF265" s="104">
        <v>0.15848695250745601</v>
      </c>
      <c r="AG265" s="104">
        <v>5.1943446143967696E-3</v>
      </c>
      <c r="AH265" s="104">
        <v>1.28305044988547E-2</v>
      </c>
      <c r="AI265" s="104">
        <v>0.17651180162070701</v>
      </c>
      <c r="AJ265" s="104">
        <v>230.78877378626399</v>
      </c>
      <c r="AK265" s="104">
        <v>14.6178248805896</v>
      </c>
      <c r="AL265" s="104">
        <v>1.1145471069125199</v>
      </c>
      <c r="AM265" s="104">
        <v>246.52114577376599</v>
      </c>
      <c r="AN265" s="104">
        <v>4.4618973019545996E-3</v>
      </c>
      <c r="AO265" s="104">
        <v>1.36379580840161E-2</v>
      </c>
      <c r="AP265" s="104">
        <v>1.38681219941655E-3</v>
      </c>
      <c r="AQ265" s="104">
        <v>1.94866675853872E-2</v>
      </c>
      <c r="AR265" s="104">
        <v>3.7966829038479601E-4</v>
      </c>
      <c r="AS265" s="104">
        <v>0</v>
      </c>
      <c r="AT265" s="104">
        <v>1.18655041999919E-5</v>
      </c>
      <c r="AU265" s="104">
        <v>3.91533794584788E-4</v>
      </c>
      <c r="AV265" s="104">
        <v>2.12065835633647E-3</v>
      </c>
      <c r="AW265" s="104">
        <v>0.19743329037711899</v>
      </c>
      <c r="AX265" s="104">
        <v>0.19994548252804001</v>
      </c>
      <c r="AY265" s="104">
        <v>3.4909097840749698E-4</v>
      </c>
      <c r="AZ265" s="104">
        <v>0</v>
      </c>
      <c r="BA265" s="104">
        <v>1.0909893123482401E-5</v>
      </c>
      <c r="BB265" s="104">
        <v>3.6000087153097903E-4</v>
      </c>
      <c r="BC265" s="104">
        <v>5.3016458908411803E-4</v>
      </c>
      <c r="BD265" s="104">
        <v>8.4614267304479601E-2</v>
      </c>
      <c r="BE265" s="104">
        <v>8.5504432765094701E-2</v>
      </c>
      <c r="BF265" s="104">
        <v>2.2838420069089798E-3</v>
      </c>
      <c r="BG265" s="104">
        <v>1.44655227220228E-4</v>
      </c>
      <c r="BH265" s="104">
        <v>1.10293471371491E-5</v>
      </c>
      <c r="BI265" s="104">
        <v>2.4395265812663502E-3</v>
      </c>
      <c r="BJ265" s="104">
        <v>8.1598759038996101E-3</v>
      </c>
      <c r="BK265" s="104">
        <v>4.8234652563767199E-4</v>
      </c>
      <c r="BL265" s="104">
        <v>1.1671204096033901E-3</v>
      </c>
      <c r="BM265" s="104">
        <v>9.8093428391406792E-3</v>
      </c>
      <c r="BN265" s="104">
        <v>26.0210964449122</v>
      </c>
    </row>
    <row r="266" spans="1:66">
      <c r="A266" s="104" t="s">
        <v>799</v>
      </c>
      <c r="B266" s="104">
        <v>2022</v>
      </c>
      <c r="C266" s="104" t="s">
        <v>816</v>
      </c>
      <c r="D266" s="104" t="s">
        <v>801</v>
      </c>
      <c r="E266" s="104" t="s">
        <v>801</v>
      </c>
      <c r="F266" s="104" t="s">
        <v>802</v>
      </c>
      <c r="G266" s="104">
        <v>24371.793930985801</v>
      </c>
      <c r="H266" s="104">
        <v>767341.35900925996</v>
      </c>
      <c r="I266" s="104">
        <v>281247.122942944</v>
      </c>
      <c r="J266" s="104">
        <v>9.4278690157816702E-2</v>
      </c>
      <c r="K266" s="104">
        <v>7.7109229735898999E-3</v>
      </c>
      <c r="L266" s="104">
        <v>0</v>
      </c>
      <c r="M266" s="104">
        <v>0.101989613131406</v>
      </c>
      <c r="N266" s="104">
        <v>0</v>
      </c>
      <c r="O266" s="104">
        <v>0</v>
      </c>
      <c r="P266" s="104">
        <v>0</v>
      </c>
      <c r="Q266" s="104">
        <v>0</v>
      </c>
      <c r="R266" s="104">
        <v>0.101989613131406</v>
      </c>
      <c r="S266" s="104">
        <v>0.10732911212928301</v>
      </c>
      <c r="T266" s="104">
        <v>8.77829884003835E-3</v>
      </c>
      <c r="U266" s="104">
        <v>0</v>
      </c>
      <c r="V266" s="104">
        <v>0.11610741096932101</v>
      </c>
      <c r="W266" s="104">
        <v>0</v>
      </c>
      <c r="X266" s="104">
        <v>0</v>
      </c>
      <c r="Y266" s="104">
        <v>0</v>
      </c>
      <c r="Z266" s="104">
        <v>0</v>
      </c>
      <c r="AA266" s="104">
        <v>0.11610741096932101</v>
      </c>
      <c r="AB266" s="104">
        <v>0.258498300730995</v>
      </c>
      <c r="AC266" s="104">
        <v>0.15733569705313499</v>
      </c>
      <c r="AD266" s="104">
        <v>0</v>
      </c>
      <c r="AE266" s="104">
        <v>0.41583399778413099</v>
      </c>
      <c r="AF266" s="104">
        <v>6.0630611493017996</v>
      </c>
      <c r="AG266" s="104">
        <v>1.19472052923086</v>
      </c>
      <c r="AH266" s="104">
        <v>0.24089801855908</v>
      </c>
      <c r="AI266" s="104">
        <v>7.49867969709174</v>
      </c>
      <c r="AJ266" s="104">
        <v>993.08086329196601</v>
      </c>
      <c r="AK266" s="104">
        <v>99.2225820333679</v>
      </c>
      <c r="AL266" s="104">
        <v>0</v>
      </c>
      <c r="AM266" s="104">
        <v>1092.3034453253299</v>
      </c>
      <c r="AN266" s="104">
        <v>4.3790009742363696E-3</v>
      </c>
      <c r="AO266" s="104">
        <v>3.5815240068661701E-4</v>
      </c>
      <c r="AP266" s="104">
        <v>0</v>
      </c>
      <c r="AQ266" s="104">
        <v>4.7371533749229798E-3</v>
      </c>
      <c r="AR266" s="104">
        <v>3.8069104090693001E-2</v>
      </c>
      <c r="AS266" s="104">
        <v>1.4864892647624499E-3</v>
      </c>
      <c r="AT266" s="104">
        <v>0</v>
      </c>
      <c r="AU266" s="104">
        <v>3.9555593355455498E-2</v>
      </c>
      <c r="AV266" s="104">
        <v>1.0150188712511899E-2</v>
      </c>
      <c r="AW266" s="104">
        <v>0.62998837942324404</v>
      </c>
      <c r="AX266" s="104">
        <v>0.67969416149121098</v>
      </c>
      <c r="AY266" s="104">
        <v>3.64222514992446E-2</v>
      </c>
      <c r="AZ266" s="104">
        <v>1.42218439717212E-3</v>
      </c>
      <c r="BA266" s="104">
        <v>0</v>
      </c>
      <c r="BB266" s="104">
        <v>3.78444358964167E-2</v>
      </c>
      <c r="BC266" s="104">
        <v>2.53754717812799E-3</v>
      </c>
      <c r="BD266" s="104">
        <v>0.26999501975281798</v>
      </c>
      <c r="BE266" s="104">
        <v>0.31037700282736302</v>
      </c>
      <c r="BF266" s="104">
        <v>9.3821355816188206E-3</v>
      </c>
      <c r="BG266" s="104">
        <v>9.3740575597182105E-4</v>
      </c>
      <c r="BH266" s="104">
        <v>0</v>
      </c>
      <c r="BI266" s="104">
        <v>1.0319541337590599E-2</v>
      </c>
      <c r="BJ266" s="104">
        <v>0.15609848224421899</v>
      </c>
      <c r="BK266" s="104">
        <v>1.5596408139835E-2</v>
      </c>
      <c r="BL266" s="104">
        <v>0</v>
      </c>
      <c r="BM266" s="104">
        <v>0.171694890384054</v>
      </c>
      <c r="BN266" s="104">
        <v>97.349393208161302</v>
      </c>
    </row>
    <row r="267" spans="1:66">
      <c r="A267" s="104" t="s">
        <v>799</v>
      </c>
      <c r="B267" s="104">
        <v>2022</v>
      </c>
      <c r="C267" s="104" t="s">
        <v>817</v>
      </c>
      <c r="D267" s="104" t="s">
        <v>801</v>
      </c>
      <c r="E267" s="104" t="s">
        <v>801</v>
      </c>
      <c r="F267" s="104" t="s">
        <v>802</v>
      </c>
      <c r="G267" s="104">
        <v>1153.29341230106</v>
      </c>
      <c r="H267" s="104">
        <v>13308.3083939669</v>
      </c>
      <c r="I267" s="104">
        <v>5074.4910141246901</v>
      </c>
      <c r="J267" s="104">
        <v>8.1513096292942996E-3</v>
      </c>
      <c r="K267" s="104">
        <v>5.9511529631125798E-4</v>
      </c>
      <c r="L267" s="104">
        <v>0</v>
      </c>
      <c r="M267" s="104">
        <v>8.7464249256055497E-3</v>
      </c>
      <c r="N267" s="104">
        <v>0</v>
      </c>
      <c r="O267" s="104">
        <v>0</v>
      </c>
      <c r="P267" s="104">
        <v>0</v>
      </c>
      <c r="Q267" s="104">
        <v>0</v>
      </c>
      <c r="R267" s="104">
        <v>8.7464249256055497E-3</v>
      </c>
      <c r="S267" s="104">
        <v>9.2796455247580404E-3</v>
      </c>
      <c r="T267" s="104">
        <v>6.7749346390709095E-4</v>
      </c>
      <c r="U267" s="104">
        <v>0</v>
      </c>
      <c r="V267" s="104">
        <v>9.9571389886651297E-3</v>
      </c>
      <c r="W267" s="104">
        <v>0</v>
      </c>
      <c r="X267" s="104">
        <v>0</v>
      </c>
      <c r="Y267" s="104">
        <v>0</v>
      </c>
      <c r="Z267" s="104">
        <v>0</v>
      </c>
      <c r="AA267" s="104">
        <v>9.9571389886651297E-3</v>
      </c>
      <c r="AB267" s="104">
        <v>2.1119849732767999E-2</v>
      </c>
      <c r="AC267" s="104">
        <v>4.5324756360467502E-3</v>
      </c>
      <c r="AD267" s="104">
        <v>0</v>
      </c>
      <c r="AE267" s="104">
        <v>2.5652325368814798E-2</v>
      </c>
      <c r="AF267" s="104">
        <v>0.110705551627635</v>
      </c>
      <c r="AG267" s="104">
        <v>1.1549729875681401E-2</v>
      </c>
      <c r="AH267" s="104">
        <v>4.9601788236671501E-3</v>
      </c>
      <c r="AI267" s="104">
        <v>0.127215460326983</v>
      </c>
      <c r="AJ267" s="104">
        <v>15.8283183439456</v>
      </c>
      <c r="AK267" s="104">
        <v>0.837078202837089</v>
      </c>
      <c r="AL267" s="104">
        <v>0</v>
      </c>
      <c r="AM267" s="104">
        <v>16.665396546782699</v>
      </c>
      <c r="AN267" s="104">
        <v>3.78607220234301E-4</v>
      </c>
      <c r="AO267" s="104">
        <v>2.7641564153762201E-5</v>
      </c>
      <c r="AP267" s="104">
        <v>0</v>
      </c>
      <c r="AQ267" s="104">
        <v>4.06248784388064E-4</v>
      </c>
      <c r="AR267" s="104">
        <v>4.9197195939409801E-3</v>
      </c>
      <c r="AS267" s="104">
        <v>1.9518722518590301E-4</v>
      </c>
      <c r="AT267" s="104">
        <v>0</v>
      </c>
      <c r="AU267" s="104">
        <v>5.1149068191268798E-3</v>
      </c>
      <c r="AV267" s="104">
        <v>1.7603878646327601E-4</v>
      </c>
      <c r="AW267" s="104">
        <v>1.91207461896862E-3</v>
      </c>
      <c r="AX267" s="104">
        <v>7.2030202245587796E-3</v>
      </c>
      <c r="AY267" s="104">
        <v>4.7068947020501703E-3</v>
      </c>
      <c r="AZ267" s="104">
        <v>1.8674351222514401E-4</v>
      </c>
      <c r="BA267" s="104">
        <v>0</v>
      </c>
      <c r="BB267" s="104">
        <v>4.8936382142753098E-3</v>
      </c>
      <c r="BC267" s="104">
        <v>4.4009696615819098E-5</v>
      </c>
      <c r="BD267" s="104">
        <v>8.1946055098655298E-4</v>
      </c>
      <c r="BE267" s="104">
        <v>5.7571084618776901E-3</v>
      </c>
      <c r="BF267" s="104">
        <v>1.49538103311796E-4</v>
      </c>
      <c r="BG267" s="104">
        <v>7.9082997988719099E-6</v>
      </c>
      <c r="BH267" s="104">
        <v>0</v>
      </c>
      <c r="BI267" s="104">
        <v>1.57446403110668E-4</v>
      </c>
      <c r="BJ267" s="104">
        <v>2.4879912213572001E-3</v>
      </c>
      <c r="BK267" s="104">
        <v>1.3157703648567E-4</v>
      </c>
      <c r="BL267" s="104">
        <v>0</v>
      </c>
      <c r="BM267" s="104">
        <v>2.61956825784287E-3</v>
      </c>
      <c r="BN267" s="104">
        <v>1.48527064374449</v>
      </c>
    </row>
    <row r="268" spans="1:66">
      <c r="A268" s="104" t="s">
        <v>799</v>
      </c>
      <c r="B268" s="104">
        <v>2022</v>
      </c>
      <c r="C268" s="104" t="s">
        <v>818</v>
      </c>
      <c r="D268" s="104" t="s">
        <v>801</v>
      </c>
      <c r="E268" s="104" t="s">
        <v>801</v>
      </c>
      <c r="F268" s="104" t="s">
        <v>802</v>
      </c>
      <c r="G268" s="104">
        <v>2298.2590629373699</v>
      </c>
      <c r="H268" s="104">
        <v>453721.99169343698</v>
      </c>
      <c r="I268" s="104">
        <v>33554.582318885601</v>
      </c>
      <c r="J268" s="104">
        <v>5.98275175929681E-3</v>
      </c>
      <c r="K268" s="104">
        <v>1.31293476624572E-4</v>
      </c>
      <c r="L268" s="104">
        <v>0</v>
      </c>
      <c r="M268" s="104">
        <v>6.1140452359213903E-3</v>
      </c>
      <c r="N268" s="104">
        <v>0</v>
      </c>
      <c r="O268" s="104">
        <v>0</v>
      </c>
      <c r="P268" s="104">
        <v>0</v>
      </c>
      <c r="Q268" s="104">
        <v>0</v>
      </c>
      <c r="R268" s="104">
        <v>6.1140452359213903E-3</v>
      </c>
      <c r="S268" s="104">
        <v>6.8109074631855799E-3</v>
      </c>
      <c r="T268" s="104">
        <v>1.4946762890843799E-4</v>
      </c>
      <c r="U268" s="104">
        <v>0</v>
      </c>
      <c r="V268" s="104">
        <v>6.9603750920940203E-3</v>
      </c>
      <c r="W268" s="104">
        <v>0</v>
      </c>
      <c r="X268" s="104">
        <v>0</v>
      </c>
      <c r="Y268" s="104">
        <v>0</v>
      </c>
      <c r="Z268" s="104">
        <v>0</v>
      </c>
      <c r="AA268" s="104">
        <v>6.9603750920940203E-3</v>
      </c>
      <c r="AB268" s="104">
        <v>3.6678817554872997E-2</v>
      </c>
      <c r="AC268" s="104">
        <v>5.1634213734643398E-3</v>
      </c>
      <c r="AD268" s="104">
        <v>0</v>
      </c>
      <c r="AE268" s="104">
        <v>4.1842238928337397E-2</v>
      </c>
      <c r="AF268" s="104">
        <v>0.52018808549477702</v>
      </c>
      <c r="AG268" s="104">
        <v>7.74454415046868E-3</v>
      </c>
      <c r="AH268" s="104">
        <v>4.62480803325468E-2</v>
      </c>
      <c r="AI268" s="104">
        <v>0.57418070997779302</v>
      </c>
      <c r="AJ268" s="104">
        <v>440.325032362907</v>
      </c>
      <c r="AK268" s="104">
        <v>1.53687687623057</v>
      </c>
      <c r="AL268" s="104">
        <v>0</v>
      </c>
      <c r="AM268" s="104">
        <v>441.86190923913801</v>
      </c>
      <c r="AN268" s="104">
        <v>2.7788332377889902E-4</v>
      </c>
      <c r="AO268" s="104">
        <v>6.0982419366187499E-6</v>
      </c>
      <c r="AP268" s="104">
        <v>0</v>
      </c>
      <c r="AQ268" s="104">
        <v>2.8398156571551799E-4</v>
      </c>
      <c r="AR268" s="104">
        <v>5.3831546214166302E-3</v>
      </c>
      <c r="AS268" s="104">
        <v>3.6362468804784502E-6</v>
      </c>
      <c r="AT268" s="104">
        <v>0</v>
      </c>
      <c r="AU268" s="104">
        <v>5.3867908682971102E-3</v>
      </c>
      <c r="AV268" s="104">
        <v>6.0017146015058E-3</v>
      </c>
      <c r="AW268" s="104">
        <v>6.51886234300222E-2</v>
      </c>
      <c r="AX268" s="104">
        <v>7.6577128899825098E-2</v>
      </c>
      <c r="AY268" s="104">
        <v>5.1502817353794904E-3</v>
      </c>
      <c r="AZ268" s="104">
        <v>3.47894445003522E-6</v>
      </c>
      <c r="BA268" s="104">
        <v>0</v>
      </c>
      <c r="BB268" s="104">
        <v>5.1537606798295298E-3</v>
      </c>
      <c r="BC268" s="104">
        <v>1.50042865037645E-3</v>
      </c>
      <c r="BD268" s="104">
        <v>2.7937981470009501E-2</v>
      </c>
      <c r="BE268" s="104">
        <v>3.4592170800215503E-2</v>
      </c>
      <c r="BF268" s="104">
        <v>4.1599725725405797E-3</v>
      </c>
      <c r="BG268" s="104">
        <v>1.4519650673009501E-5</v>
      </c>
      <c r="BH268" s="104">
        <v>0</v>
      </c>
      <c r="BI268" s="104">
        <v>4.1744922232135901E-3</v>
      </c>
      <c r="BJ268" s="104">
        <v>6.9212963200337804E-2</v>
      </c>
      <c r="BK268" s="104">
        <v>2.41575642672814E-4</v>
      </c>
      <c r="BL268" s="104">
        <v>0</v>
      </c>
      <c r="BM268" s="104">
        <v>6.9454538843010602E-2</v>
      </c>
      <c r="BN268" s="104">
        <v>39.380072387685303</v>
      </c>
    </row>
    <row r="269" spans="1:66">
      <c r="A269" s="104" t="s">
        <v>799</v>
      </c>
      <c r="B269" s="104">
        <v>2022</v>
      </c>
      <c r="C269" s="104" t="s">
        <v>819</v>
      </c>
      <c r="D269" s="104" t="s">
        <v>801</v>
      </c>
      <c r="E269" s="104" t="s">
        <v>801</v>
      </c>
      <c r="F269" s="104" t="s">
        <v>802</v>
      </c>
      <c r="G269" s="104">
        <v>1211.1938331082999</v>
      </c>
      <c r="H269" s="104">
        <v>62918.058751450299</v>
      </c>
      <c r="I269" s="104">
        <v>17683.429963381201</v>
      </c>
      <c r="J269" s="104">
        <v>2.0189147367681501E-3</v>
      </c>
      <c r="K269" s="104">
        <v>8.0647255432110402E-5</v>
      </c>
      <c r="L269" s="104">
        <v>0</v>
      </c>
      <c r="M269" s="104">
        <v>2.0995619922002601E-3</v>
      </c>
      <c r="N269" s="104">
        <v>0</v>
      </c>
      <c r="O269" s="104">
        <v>0</v>
      </c>
      <c r="P269" s="104">
        <v>0</v>
      </c>
      <c r="Q269" s="104">
        <v>0</v>
      </c>
      <c r="R269" s="104">
        <v>2.0995619922002601E-3</v>
      </c>
      <c r="S269" s="104">
        <v>2.29838074541901E-3</v>
      </c>
      <c r="T269" s="104">
        <v>9.1810761336444697E-5</v>
      </c>
      <c r="U269" s="104">
        <v>0</v>
      </c>
      <c r="V269" s="104">
        <v>2.3901915067554599E-3</v>
      </c>
      <c r="W269" s="104">
        <v>0</v>
      </c>
      <c r="X269" s="104">
        <v>0</v>
      </c>
      <c r="Y269" s="104">
        <v>0</v>
      </c>
      <c r="Z269" s="104">
        <v>0</v>
      </c>
      <c r="AA269" s="104">
        <v>2.3901915067554599E-3</v>
      </c>
      <c r="AB269" s="104">
        <v>9.7807963866157598E-3</v>
      </c>
      <c r="AC269" s="104">
        <v>2.7250731779676499E-3</v>
      </c>
      <c r="AD269" s="104">
        <v>0</v>
      </c>
      <c r="AE269" s="104">
        <v>1.25058695645834E-2</v>
      </c>
      <c r="AF269" s="104">
        <v>8.5597220544047906E-2</v>
      </c>
      <c r="AG269" s="104">
        <v>4.9747074723795999E-3</v>
      </c>
      <c r="AH269" s="104">
        <v>2.2839009821040299E-2</v>
      </c>
      <c r="AI269" s="104">
        <v>0.113410937837467</v>
      </c>
      <c r="AJ269" s="104">
        <v>64.760483216009604</v>
      </c>
      <c r="AK269" s="104">
        <v>0.82022700100234402</v>
      </c>
      <c r="AL269" s="104">
        <v>0</v>
      </c>
      <c r="AM269" s="104">
        <v>65.580710217011998</v>
      </c>
      <c r="AN269" s="104">
        <v>9.3773360495451197E-5</v>
      </c>
      <c r="AO269" s="104">
        <v>3.7458561369015799E-6</v>
      </c>
      <c r="AP269" s="104">
        <v>0</v>
      </c>
      <c r="AQ269" s="104">
        <v>9.7519216632352803E-5</v>
      </c>
      <c r="AR269" s="104">
        <v>1.80179363318318E-3</v>
      </c>
      <c r="AS269" s="104">
        <v>7.4088133642686296E-6</v>
      </c>
      <c r="AT269" s="104">
        <v>0</v>
      </c>
      <c r="AU269" s="104">
        <v>1.80920244654745E-3</v>
      </c>
      <c r="AV269" s="104">
        <v>8.3226345387754598E-4</v>
      </c>
      <c r="AW269" s="104">
        <v>9.0397682148666107E-3</v>
      </c>
      <c r="AX269" s="104">
        <v>1.16812341152916E-2</v>
      </c>
      <c r="AY269" s="104">
        <v>1.7238488381863201E-3</v>
      </c>
      <c r="AZ269" s="104">
        <v>7.0883113776855796E-6</v>
      </c>
      <c r="BA269" s="104">
        <v>0</v>
      </c>
      <c r="BB269" s="104">
        <v>1.7309371495640099E-3</v>
      </c>
      <c r="BC269" s="104">
        <v>2.0806586346938601E-4</v>
      </c>
      <c r="BD269" s="104">
        <v>3.8741863777999701E-3</v>
      </c>
      <c r="BE269" s="104">
        <v>5.8131893908333699E-3</v>
      </c>
      <c r="BF269" s="104">
        <v>6.1182493422503995E-4</v>
      </c>
      <c r="BG269" s="104">
        <v>7.7490979995313007E-6</v>
      </c>
      <c r="BH269" s="104">
        <v>0</v>
      </c>
      <c r="BI269" s="104">
        <v>6.1957403222457101E-4</v>
      </c>
      <c r="BJ269" s="104">
        <v>1.0179446118728799E-2</v>
      </c>
      <c r="BK269" s="104">
        <v>1.2892826222405101E-4</v>
      </c>
      <c r="BL269" s="104">
        <v>0</v>
      </c>
      <c r="BM269" s="104">
        <v>1.03083743809529E-2</v>
      </c>
      <c r="BN269" s="104">
        <v>5.8447516329904898</v>
      </c>
    </row>
    <row r="270" spans="1:66">
      <c r="A270" s="104" t="s">
        <v>799</v>
      </c>
      <c r="B270" s="104">
        <v>2022</v>
      </c>
      <c r="C270" s="104" t="s">
        <v>820</v>
      </c>
      <c r="D270" s="104" t="s">
        <v>801</v>
      </c>
      <c r="E270" s="104" t="s">
        <v>801</v>
      </c>
      <c r="F270" s="104" t="s">
        <v>802</v>
      </c>
      <c r="G270" s="104">
        <v>11691.238111680599</v>
      </c>
      <c r="H270" s="104">
        <v>782382.99963896896</v>
      </c>
      <c r="I270" s="104">
        <v>52855.632948615603</v>
      </c>
      <c r="J270" s="104">
        <v>9.7325386912560499E-2</v>
      </c>
      <c r="K270" s="104">
        <v>7.4276108171944999E-4</v>
      </c>
      <c r="L270" s="104">
        <v>0</v>
      </c>
      <c r="M270" s="104">
        <v>9.8068147994279903E-2</v>
      </c>
      <c r="N270" s="104">
        <v>0</v>
      </c>
      <c r="O270" s="104">
        <v>0</v>
      </c>
      <c r="P270" s="104">
        <v>0</v>
      </c>
      <c r="Q270" s="104">
        <v>0</v>
      </c>
      <c r="R270" s="104">
        <v>9.8068147994279903E-2</v>
      </c>
      <c r="S270" s="104">
        <v>0.110797544466075</v>
      </c>
      <c r="T270" s="104">
        <v>8.4557695160686298E-4</v>
      </c>
      <c r="U270" s="104">
        <v>0</v>
      </c>
      <c r="V270" s="104">
        <v>0.111643121417682</v>
      </c>
      <c r="W270" s="104">
        <v>0</v>
      </c>
      <c r="X270" s="104">
        <v>0</v>
      </c>
      <c r="Y270" s="104">
        <v>0</v>
      </c>
      <c r="Z270" s="104">
        <v>0</v>
      </c>
      <c r="AA270" s="104">
        <v>0.111643121417682</v>
      </c>
      <c r="AB270" s="104">
        <v>0.28155281656896403</v>
      </c>
      <c r="AC270" s="104">
        <v>2.4622023139791602E-2</v>
      </c>
      <c r="AD270" s="104">
        <v>0</v>
      </c>
      <c r="AE270" s="104">
        <v>0.30617483970875597</v>
      </c>
      <c r="AF270" s="104">
        <v>2.4740914840375701</v>
      </c>
      <c r="AG270" s="104">
        <v>4.9055456925551799E-2</v>
      </c>
      <c r="AH270" s="104">
        <v>0.130497869099924</v>
      </c>
      <c r="AI270" s="104">
        <v>2.6536448100630401</v>
      </c>
      <c r="AJ270" s="104">
        <v>955.140464164278</v>
      </c>
      <c r="AK270" s="104">
        <v>8.2726858060210908</v>
      </c>
      <c r="AL270" s="104">
        <v>0</v>
      </c>
      <c r="AM270" s="104">
        <v>963.41314997029895</v>
      </c>
      <c r="AN270" s="104">
        <v>4.5205121474918798E-3</v>
      </c>
      <c r="AO270" s="104">
        <v>3.4499328480590401E-5</v>
      </c>
      <c r="AP270" s="104">
        <v>0</v>
      </c>
      <c r="AQ270" s="104">
        <v>4.5550114759724701E-3</v>
      </c>
      <c r="AR270" s="104">
        <v>3.30572588115415E-2</v>
      </c>
      <c r="AS270" s="104">
        <v>4.51675697367692E-5</v>
      </c>
      <c r="AT270" s="104">
        <v>0</v>
      </c>
      <c r="AU270" s="104">
        <v>3.3102426381278201E-2</v>
      </c>
      <c r="AV270" s="104">
        <v>1.0349155559723801E-2</v>
      </c>
      <c r="AW270" s="104">
        <v>0.11240907797120001</v>
      </c>
      <c r="AX270" s="104">
        <v>0.15586065991220199</v>
      </c>
      <c r="AY270" s="104">
        <v>3.1627216428345997E-2</v>
      </c>
      <c r="AZ270" s="104">
        <v>4.3213640663649398E-5</v>
      </c>
      <c r="BA270" s="104">
        <v>0</v>
      </c>
      <c r="BB270" s="104">
        <v>3.16704300690097E-2</v>
      </c>
      <c r="BC270" s="104">
        <v>2.5872888899309602E-3</v>
      </c>
      <c r="BD270" s="104">
        <v>4.8175319130514503E-2</v>
      </c>
      <c r="BE270" s="104">
        <v>8.2433038089455096E-2</v>
      </c>
      <c r="BF270" s="104">
        <v>9.0236935032399108E-3</v>
      </c>
      <c r="BG270" s="104">
        <v>7.8156233520537097E-5</v>
      </c>
      <c r="BH270" s="104">
        <v>0</v>
      </c>
      <c r="BI270" s="104">
        <v>9.1018497367604499E-3</v>
      </c>
      <c r="BJ270" s="104">
        <v>0.150134779852512</v>
      </c>
      <c r="BK270" s="104">
        <v>1.30035100477364E-3</v>
      </c>
      <c r="BL270" s="104">
        <v>0</v>
      </c>
      <c r="BM270" s="104">
        <v>0.15143513085728599</v>
      </c>
      <c r="BN270" s="104">
        <v>85.862299491729601</v>
      </c>
    </row>
    <row r="271" spans="1:66">
      <c r="A271" s="104" t="s">
        <v>799</v>
      </c>
      <c r="B271" s="104">
        <v>2022</v>
      </c>
      <c r="C271" s="104" t="s">
        <v>821</v>
      </c>
      <c r="D271" s="104" t="s">
        <v>801</v>
      </c>
      <c r="E271" s="104" t="s">
        <v>801</v>
      </c>
      <c r="F271" s="104" t="s">
        <v>802</v>
      </c>
      <c r="G271" s="104">
        <v>38467.487551713399</v>
      </c>
      <c r="H271" s="104">
        <v>2046303.24254949</v>
      </c>
      <c r="I271" s="104">
        <v>173910.015608819</v>
      </c>
      <c r="J271" s="104">
        <v>0.319408365543081</v>
      </c>
      <c r="K271" s="104">
        <v>3.3759665219423398E-3</v>
      </c>
      <c r="L271" s="104">
        <v>0</v>
      </c>
      <c r="M271" s="104">
        <v>0.32278433206502299</v>
      </c>
      <c r="N271" s="104">
        <v>0</v>
      </c>
      <c r="O271" s="104">
        <v>0</v>
      </c>
      <c r="P271" s="104">
        <v>0</v>
      </c>
      <c r="Q271" s="104">
        <v>0</v>
      </c>
      <c r="R271" s="104">
        <v>0.32278433206502299</v>
      </c>
      <c r="S271" s="104">
        <v>0.36362211039439302</v>
      </c>
      <c r="T271" s="104">
        <v>3.8432809023091299E-3</v>
      </c>
      <c r="U271" s="104">
        <v>0</v>
      </c>
      <c r="V271" s="104">
        <v>0.36746539129670303</v>
      </c>
      <c r="W271" s="104">
        <v>0</v>
      </c>
      <c r="X271" s="104">
        <v>0</v>
      </c>
      <c r="Y271" s="104">
        <v>0</v>
      </c>
      <c r="Z271" s="104">
        <v>0</v>
      </c>
      <c r="AA271" s="104">
        <v>0.36746539129670303</v>
      </c>
      <c r="AB271" s="104">
        <v>1.02930109506406</v>
      </c>
      <c r="AC271" s="104">
        <v>8.6604974367367707E-2</v>
      </c>
      <c r="AD271" s="104">
        <v>0</v>
      </c>
      <c r="AE271" s="104">
        <v>1.11590606943143</v>
      </c>
      <c r="AF271" s="104">
        <v>5.5781088116479696</v>
      </c>
      <c r="AG271" s="104">
        <v>0.213301495483462</v>
      </c>
      <c r="AH271" s="104">
        <v>0.38750088030063201</v>
      </c>
      <c r="AI271" s="104">
        <v>6.1789111874320701</v>
      </c>
      <c r="AJ271" s="104">
        <v>2491.2683183132799</v>
      </c>
      <c r="AK271" s="104">
        <v>27.411389037789501</v>
      </c>
      <c r="AL271" s="104">
        <v>0</v>
      </c>
      <c r="AM271" s="104">
        <v>2518.6797073510702</v>
      </c>
      <c r="AN271" s="104">
        <v>1.4835691305756101E-2</v>
      </c>
      <c r="AO271" s="104">
        <v>1.56804901126951E-4</v>
      </c>
      <c r="AP271" s="104">
        <v>0</v>
      </c>
      <c r="AQ271" s="104">
        <v>1.49924962068831E-2</v>
      </c>
      <c r="AR271" s="104">
        <v>0.13428330965033</v>
      </c>
      <c r="AS271" s="104">
        <v>6.1366504644959298E-4</v>
      </c>
      <c r="AT271" s="104">
        <v>0</v>
      </c>
      <c r="AU271" s="104">
        <v>0.134896974696779</v>
      </c>
      <c r="AV271" s="104">
        <v>2.7067958518122701E-2</v>
      </c>
      <c r="AW271" s="104">
        <v>0.29400314277100897</v>
      </c>
      <c r="AX271" s="104">
        <v>0.45596807598591199</v>
      </c>
      <c r="AY271" s="104">
        <v>0.128474273116161</v>
      </c>
      <c r="AZ271" s="104">
        <v>5.8711816818265896E-4</v>
      </c>
      <c r="BA271" s="104">
        <v>0</v>
      </c>
      <c r="BB271" s="104">
        <v>0.12906139128434299</v>
      </c>
      <c r="BC271" s="104">
        <v>6.7669896295306804E-3</v>
      </c>
      <c r="BD271" s="104">
        <v>0.12600134690186099</v>
      </c>
      <c r="BE271" s="104">
        <v>0.26182972781573499</v>
      </c>
      <c r="BF271" s="104">
        <v>2.3536267787021999E-2</v>
      </c>
      <c r="BG271" s="104">
        <v>2.5896921181274601E-4</v>
      </c>
      <c r="BH271" s="104">
        <v>0</v>
      </c>
      <c r="BI271" s="104">
        <v>2.37952369988348E-2</v>
      </c>
      <c r="BJ271" s="104">
        <v>0.39159268668485098</v>
      </c>
      <c r="BK271" s="104">
        <v>4.3086886306727499E-3</v>
      </c>
      <c r="BL271" s="104">
        <v>0</v>
      </c>
      <c r="BM271" s="104">
        <v>0.395901375315523</v>
      </c>
      <c r="BN271" s="104">
        <v>224.472368228508</v>
      </c>
    </row>
    <row r="272" spans="1:66">
      <c r="A272" s="104" t="s">
        <v>799</v>
      </c>
      <c r="B272" s="104">
        <v>2022</v>
      </c>
      <c r="C272" s="104" t="s">
        <v>822</v>
      </c>
      <c r="D272" s="104" t="s">
        <v>801</v>
      </c>
      <c r="E272" s="104" t="s">
        <v>801</v>
      </c>
      <c r="F272" s="104" t="s">
        <v>802</v>
      </c>
      <c r="G272" s="104">
        <v>46446.508040151697</v>
      </c>
      <c r="H272" s="104">
        <v>6174017.1471032696</v>
      </c>
      <c r="I272" s="104">
        <v>535986.26322008099</v>
      </c>
      <c r="J272" s="104">
        <v>0.33428587181034403</v>
      </c>
      <c r="K272" s="104">
        <v>3.2025689068957701E-3</v>
      </c>
      <c r="L272" s="104">
        <v>0</v>
      </c>
      <c r="M272" s="104">
        <v>0.33748844071723999</v>
      </c>
      <c r="N272" s="104">
        <v>0</v>
      </c>
      <c r="O272" s="104">
        <v>0</v>
      </c>
      <c r="P272" s="104">
        <v>0</v>
      </c>
      <c r="Q272" s="104">
        <v>0</v>
      </c>
      <c r="R272" s="104">
        <v>0.33748844071723999</v>
      </c>
      <c r="S272" s="104">
        <v>0.38055901878472298</v>
      </c>
      <c r="T272" s="104">
        <v>3.64588091682852E-3</v>
      </c>
      <c r="U272" s="104">
        <v>0</v>
      </c>
      <c r="V272" s="104">
        <v>0.38420489970155097</v>
      </c>
      <c r="W272" s="104">
        <v>0</v>
      </c>
      <c r="X272" s="104">
        <v>0</v>
      </c>
      <c r="Y272" s="104">
        <v>0</v>
      </c>
      <c r="Z272" s="104">
        <v>0</v>
      </c>
      <c r="AA272" s="104">
        <v>0.38420489970155097</v>
      </c>
      <c r="AB272" s="104">
        <v>1.26310925396412</v>
      </c>
      <c r="AC272" s="104">
        <v>0.10052792535698001</v>
      </c>
      <c r="AD272" s="104">
        <v>0</v>
      </c>
      <c r="AE272" s="104">
        <v>1.3636371793211</v>
      </c>
      <c r="AF272" s="104">
        <v>12.780809552901699</v>
      </c>
      <c r="AG272" s="104">
        <v>0.195558212677691</v>
      </c>
      <c r="AH272" s="104">
        <v>1.06215205868493</v>
      </c>
      <c r="AI272" s="104">
        <v>14.0385198242644</v>
      </c>
      <c r="AJ272" s="104">
        <v>6485.8552294630499</v>
      </c>
      <c r="AK272" s="104">
        <v>32.326792053504199</v>
      </c>
      <c r="AL272" s="104">
        <v>0</v>
      </c>
      <c r="AM272" s="104">
        <v>6518.1820215165499</v>
      </c>
      <c r="AN272" s="104">
        <v>1.55267129388473E-2</v>
      </c>
      <c r="AO272" s="104">
        <v>1.4875103101114699E-4</v>
      </c>
      <c r="AP272" s="104">
        <v>0</v>
      </c>
      <c r="AQ272" s="104">
        <v>1.5675463969858399E-2</v>
      </c>
      <c r="AR272" s="104">
        <v>0.14921066870015501</v>
      </c>
      <c r="AS272" s="104">
        <v>2.9693399575422298E-4</v>
      </c>
      <c r="AT272" s="104">
        <v>0</v>
      </c>
      <c r="AU272" s="104">
        <v>0.14950760269590899</v>
      </c>
      <c r="AV272" s="104">
        <v>8.16682672211166E-2</v>
      </c>
      <c r="AW272" s="104">
        <v>0.88705349580002801</v>
      </c>
      <c r="AX272" s="104">
        <v>1.1182293657170499</v>
      </c>
      <c r="AY272" s="104">
        <v>0.142755881221174</v>
      </c>
      <c r="AZ272" s="104">
        <v>2.8408876253749099E-4</v>
      </c>
      <c r="BA272" s="104">
        <v>0</v>
      </c>
      <c r="BB272" s="104">
        <v>0.14303996998371099</v>
      </c>
      <c r="BC272" s="104">
        <v>2.0417066805279101E-2</v>
      </c>
      <c r="BD272" s="104">
        <v>0.38016578391429801</v>
      </c>
      <c r="BE272" s="104">
        <v>0.54362282070328904</v>
      </c>
      <c r="BF272" s="104">
        <v>6.1275144225272901E-2</v>
      </c>
      <c r="BG272" s="104">
        <v>3.0540750222432398E-4</v>
      </c>
      <c r="BH272" s="104">
        <v>0</v>
      </c>
      <c r="BI272" s="104">
        <v>6.1580551727497303E-2</v>
      </c>
      <c r="BJ272" s="104">
        <v>1.0194861212195701</v>
      </c>
      <c r="BK272" s="104">
        <v>5.0813215337258202E-3</v>
      </c>
      <c r="BL272" s="104">
        <v>0</v>
      </c>
      <c r="BM272" s="104">
        <v>1.0245674427533</v>
      </c>
      <c r="BN272" s="104">
        <v>580.92013472134499</v>
      </c>
    </row>
    <row r="273" spans="1:66">
      <c r="A273" s="104" t="s">
        <v>799</v>
      </c>
      <c r="B273" s="104">
        <v>2022</v>
      </c>
      <c r="C273" s="104" t="s">
        <v>823</v>
      </c>
      <c r="D273" s="104" t="s">
        <v>801</v>
      </c>
      <c r="E273" s="104" t="s">
        <v>801</v>
      </c>
      <c r="F273" s="104" t="s">
        <v>802</v>
      </c>
      <c r="G273" s="104">
        <v>158635.96151199</v>
      </c>
      <c r="H273" s="104">
        <v>7988735.9961703196</v>
      </c>
      <c r="I273" s="104">
        <v>1830637.00180933</v>
      </c>
      <c r="J273" s="104">
        <v>0.78399229663553605</v>
      </c>
      <c r="K273" s="104">
        <v>1.3646159108815699E-2</v>
      </c>
      <c r="L273" s="104">
        <v>0</v>
      </c>
      <c r="M273" s="104">
        <v>0.79763845574435199</v>
      </c>
      <c r="N273" s="104">
        <v>0</v>
      </c>
      <c r="O273" s="104">
        <v>0</v>
      </c>
      <c r="P273" s="104">
        <v>0</v>
      </c>
      <c r="Q273" s="104">
        <v>0</v>
      </c>
      <c r="R273" s="104">
        <v>0.79763845574435199</v>
      </c>
      <c r="S273" s="104">
        <v>0.89251555121561399</v>
      </c>
      <c r="T273" s="104">
        <v>1.5535113382169599E-2</v>
      </c>
      <c r="U273" s="104">
        <v>0</v>
      </c>
      <c r="V273" s="104">
        <v>0.90805066459778305</v>
      </c>
      <c r="W273" s="104">
        <v>0</v>
      </c>
      <c r="X273" s="104">
        <v>0</v>
      </c>
      <c r="Y273" s="104">
        <v>0</v>
      </c>
      <c r="Z273" s="104">
        <v>0</v>
      </c>
      <c r="AA273" s="104">
        <v>0.90805066459778305</v>
      </c>
      <c r="AB273" s="104">
        <v>2.9015012967612099</v>
      </c>
      <c r="AC273" s="104">
        <v>0.35759073691085003</v>
      </c>
      <c r="AD273" s="104">
        <v>0</v>
      </c>
      <c r="AE273" s="104">
        <v>3.2590920336720601</v>
      </c>
      <c r="AF273" s="104">
        <v>17.782548886985602</v>
      </c>
      <c r="AG273" s="104">
        <v>0.85971152906026205</v>
      </c>
      <c r="AH273" s="104">
        <v>3.3064147889606899</v>
      </c>
      <c r="AI273" s="104">
        <v>21.948675205006602</v>
      </c>
      <c r="AJ273" s="104">
        <v>8808.5772696440799</v>
      </c>
      <c r="AK273" s="104">
        <v>112.436168346267</v>
      </c>
      <c r="AL273" s="104">
        <v>0</v>
      </c>
      <c r="AM273" s="104">
        <v>8921.0134379903393</v>
      </c>
      <c r="AN273" s="104">
        <v>3.6414411623814702E-2</v>
      </c>
      <c r="AO273" s="104">
        <v>6.3382874679378698E-4</v>
      </c>
      <c r="AP273" s="104">
        <v>0</v>
      </c>
      <c r="AQ273" s="104">
        <v>3.7048240370608401E-2</v>
      </c>
      <c r="AR273" s="104">
        <v>0.46169757242812298</v>
      </c>
      <c r="AS273" s="104">
        <v>2.4052661377999898E-3</v>
      </c>
      <c r="AT273" s="104">
        <v>0</v>
      </c>
      <c r="AU273" s="104">
        <v>0.46410283856592299</v>
      </c>
      <c r="AV273" s="104">
        <v>0.105672888582808</v>
      </c>
      <c r="AW273" s="104">
        <v>1.1477836914902599</v>
      </c>
      <c r="AX273" s="104">
        <v>1.717559418639</v>
      </c>
      <c r="AY273" s="104">
        <v>0.44172473981805299</v>
      </c>
      <c r="AZ273" s="104">
        <v>2.3012153893840902E-3</v>
      </c>
      <c r="BA273" s="104">
        <v>0</v>
      </c>
      <c r="BB273" s="104">
        <v>0.44402595520743698</v>
      </c>
      <c r="BC273" s="104">
        <v>2.6418222145702001E-2</v>
      </c>
      <c r="BD273" s="104">
        <v>0.49190729635297198</v>
      </c>
      <c r="BE273" s="104">
        <v>0.96235147370611196</v>
      </c>
      <c r="BF273" s="104">
        <v>8.32190703494297E-2</v>
      </c>
      <c r="BG273" s="104">
        <v>1.0622411675576301E-3</v>
      </c>
      <c r="BH273" s="104">
        <v>0</v>
      </c>
      <c r="BI273" s="104">
        <v>8.4281311516987395E-2</v>
      </c>
      <c r="BJ273" s="104">
        <v>1.3845856801271501</v>
      </c>
      <c r="BK273" s="104">
        <v>1.7673399898199198E-2</v>
      </c>
      <c r="BL273" s="104">
        <v>0</v>
      </c>
      <c r="BM273" s="104">
        <v>1.40225908002535</v>
      </c>
      <c r="BN273" s="104">
        <v>795.06775219550002</v>
      </c>
    </row>
    <row r="274" spans="1:66">
      <c r="A274" s="104" t="s">
        <v>799</v>
      </c>
      <c r="B274" s="104">
        <v>2022</v>
      </c>
      <c r="C274" s="104" t="s">
        <v>824</v>
      </c>
      <c r="D274" s="104" t="s">
        <v>801</v>
      </c>
      <c r="E274" s="104" t="s">
        <v>801</v>
      </c>
      <c r="F274" s="104" t="s">
        <v>802</v>
      </c>
      <c r="G274" s="104">
        <v>1314.9594106572099</v>
      </c>
      <c r="H274" s="104">
        <v>260321.909880169</v>
      </c>
      <c r="I274" s="104">
        <v>19198.407395595401</v>
      </c>
      <c r="J274" s="104">
        <v>2.7058468039596298E-3</v>
      </c>
      <c r="K274" s="104">
        <v>7.2825767330385695E-5</v>
      </c>
      <c r="L274" s="104">
        <v>0</v>
      </c>
      <c r="M274" s="104">
        <v>2.7786725712900199E-3</v>
      </c>
      <c r="N274" s="104">
        <v>0</v>
      </c>
      <c r="O274" s="104">
        <v>0</v>
      </c>
      <c r="P274" s="104">
        <v>0</v>
      </c>
      <c r="Q274" s="104">
        <v>0</v>
      </c>
      <c r="R274" s="104">
        <v>2.7786725712900199E-3</v>
      </c>
      <c r="S274" s="104">
        <v>3.0804006137623201E-3</v>
      </c>
      <c r="T274" s="104">
        <v>8.2906592514385004E-5</v>
      </c>
      <c r="U274" s="104">
        <v>0</v>
      </c>
      <c r="V274" s="104">
        <v>3.1633072062767099E-3</v>
      </c>
      <c r="W274" s="104">
        <v>0</v>
      </c>
      <c r="X274" s="104">
        <v>0</v>
      </c>
      <c r="Y274" s="104">
        <v>0</v>
      </c>
      <c r="Z274" s="104">
        <v>0</v>
      </c>
      <c r="AA274" s="104">
        <v>3.1633072062767099E-3</v>
      </c>
      <c r="AB274" s="104">
        <v>1.9052633443555199E-2</v>
      </c>
      <c r="AC274" s="104">
        <v>2.9460902067414202E-3</v>
      </c>
      <c r="AD274" s="104">
        <v>0</v>
      </c>
      <c r="AE274" s="104">
        <v>2.1998723650296599E-2</v>
      </c>
      <c r="AF274" s="104">
        <v>0.28938279101400699</v>
      </c>
      <c r="AG274" s="104">
        <v>4.3362215748424804E-3</v>
      </c>
      <c r="AH274" s="104">
        <v>2.6648117530317601E-2</v>
      </c>
      <c r="AI274" s="104">
        <v>0.32036713011916701</v>
      </c>
      <c r="AJ274" s="104">
        <v>252.56923034780399</v>
      </c>
      <c r="AK274" s="104">
        <v>0.878400705909262</v>
      </c>
      <c r="AL274" s="104">
        <v>0</v>
      </c>
      <c r="AM274" s="104">
        <v>253.447631053713</v>
      </c>
      <c r="AN274" s="104">
        <v>1.2567957584942301E-4</v>
      </c>
      <c r="AO274" s="104">
        <v>3.3825682723788801E-6</v>
      </c>
      <c r="AP274" s="104">
        <v>0</v>
      </c>
      <c r="AQ274" s="104">
        <v>1.29062144121802E-4</v>
      </c>
      <c r="AR274" s="104">
        <v>2.7067194494172198E-3</v>
      </c>
      <c r="AS274" s="104">
        <v>1.0694351022697399E-6</v>
      </c>
      <c r="AT274" s="104">
        <v>0</v>
      </c>
      <c r="AU274" s="104">
        <v>2.7077888845194898E-3</v>
      </c>
      <c r="AV274" s="104">
        <v>3.4434694289082E-3</v>
      </c>
      <c r="AW274" s="104">
        <v>3.7401817113657899E-2</v>
      </c>
      <c r="AX274" s="104">
        <v>4.35530754270856E-2</v>
      </c>
      <c r="AY274" s="104">
        <v>2.5896279641808599E-3</v>
      </c>
      <c r="AZ274" s="104">
        <v>1.02317181313734E-6</v>
      </c>
      <c r="BA274" s="104">
        <v>0</v>
      </c>
      <c r="BB274" s="104">
        <v>2.5906511359940002E-3</v>
      </c>
      <c r="BC274" s="104">
        <v>8.6086735722705097E-4</v>
      </c>
      <c r="BD274" s="104">
        <v>1.60293501915676E-2</v>
      </c>
      <c r="BE274" s="104">
        <v>1.94808686847887E-2</v>
      </c>
      <c r="BF274" s="104">
        <v>2.3861488529877501E-3</v>
      </c>
      <c r="BG274" s="104">
        <v>8.2986943183170002E-6</v>
      </c>
      <c r="BH274" s="104">
        <v>0</v>
      </c>
      <c r="BI274" s="104">
        <v>2.3944475473060699E-3</v>
      </c>
      <c r="BJ274" s="104">
        <v>3.9700365777053097E-2</v>
      </c>
      <c r="BK274" s="104">
        <v>1.3807235851887899E-4</v>
      </c>
      <c r="BL274" s="104">
        <v>0</v>
      </c>
      <c r="BM274" s="104">
        <v>3.9838438135572002E-2</v>
      </c>
      <c r="BN274" s="104">
        <v>22.5880209375118</v>
      </c>
    </row>
    <row r="275" spans="1:66">
      <c r="A275" s="104" t="s">
        <v>799</v>
      </c>
      <c r="B275" s="104">
        <v>2022</v>
      </c>
      <c r="C275" s="104" t="s">
        <v>825</v>
      </c>
      <c r="D275" s="104" t="s">
        <v>801</v>
      </c>
      <c r="E275" s="104" t="s">
        <v>801</v>
      </c>
      <c r="F275" s="104" t="s">
        <v>802</v>
      </c>
      <c r="G275" s="104">
        <v>702.11880171214</v>
      </c>
      <c r="H275" s="104">
        <v>36175.081270143201</v>
      </c>
      <c r="I275" s="104">
        <v>10250.9345049972</v>
      </c>
      <c r="J275" s="104">
        <v>1.17936071840052E-3</v>
      </c>
      <c r="K275" s="104">
        <v>4.6928435248319498E-5</v>
      </c>
      <c r="L275" s="104">
        <v>0</v>
      </c>
      <c r="M275" s="104">
        <v>1.2262891536488399E-3</v>
      </c>
      <c r="N275" s="104">
        <v>0</v>
      </c>
      <c r="O275" s="104">
        <v>0</v>
      </c>
      <c r="P275" s="104">
        <v>0</v>
      </c>
      <c r="Q275" s="104">
        <v>0</v>
      </c>
      <c r="R275" s="104">
        <v>1.2262891536488399E-3</v>
      </c>
      <c r="S275" s="104">
        <v>1.3426124034412799E-3</v>
      </c>
      <c r="T275" s="104">
        <v>5.3424451277244301E-5</v>
      </c>
      <c r="U275" s="104">
        <v>0</v>
      </c>
      <c r="V275" s="104">
        <v>1.3960368547185199E-3</v>
      </c>
      <c r="W275" s="104">
        <v>0</v>
      </c>
      <c r="X275" s="104">
        <v>0</v>
      </c>
      <c r="Y275" s="104">
        <v>0</v>
      </c>
      <c r="Z275" s="104">
        <v>0</v>
      </c>
      <c r="AA275" s="104">
        <v>1.3960368547185199E-3</v>
      </c>
      <c r="AB275" s="104">
        <v>5.6819384226499499E-3</v>
      </c>
      <c r="AC275" s="104">
        <v>1.5772127467658199E-3</v>
      </c>
      <c r="AD275" s="104">
        <v>0</v>
      </c>
      <c r="AE275" s="104">
        <v>7.2591511694157802E-3</v>
      </c>
      <c r="AF275" s="104">
        <v>4.9716287133837703E-2</v>
      </c>
      <c r="AG275" s="104">
        <v>2.90589969600232E-3</v>
      </c>
      <c r="AH275" s="104">
        <v>1.31875532889934E-2</v>
      </c>
      <c r="AI275" s="104">
        <v>6.5809740118833601E-2</v>
      </c>
      <c r="AJ275" s="104">
        <v>37.274210108570003</v>
      </c>
      <c r="AK275" s="104">
        <v>0.47617804219134202</v>
      </c>
      <c r="AL275" s="104">
        <v>0</v>
      </c>
      <c r="AM275" s="104">
        <v>37.750388150761303</v>
      </c>
      <c r="AN275" s="104">
        <v>5.4778250803093303E-5</v>
      </c>
      <c r="AO275" s="104">
        <v>2.1797042717477899E-6</v>
      </c>
      <c r="AP275" s="104">
        <v>0</v>
      </c>
      <c r="AQ275" s="104">
        <v>5.6957955074841103E-5</v>
      </c>
      <c r="AR275" s="104">
        <v>1.0501818835252101E-3</v>
      </c>
      <c r="AS275" s="104">
        <v>4.3695648825273203E-6</v>
      </c>
      <c r="AT275" s="104">
        <v>0</v>
      </c>
      <c r="AU275" s="104">
        <v>1.0545514484077299E-3</v>
      </c>
      <c r="AV275" s="104">
        <v>4.7851441509225401E-4</v>
      </c>
      <c r="AW275" s="104">
        <v>5.19746407192703E-3</v>
      </c>
      <c r="AX275" s="104">
        <v>6.7305299354270204E-3</v>
      </c>
      <c r="AY275" s="104">
        <v>1.0047514801131501E-3</v>
      </c>
      <c r="AZ275" s="104">
        <v>4.1805394399230097E-6</v>
      </c>
      <c r="BA275" s="104">
        <v>0</v>
      </c>
      <c r="BB275" s="104">
        <v>1.00893201955307E-3</v>
      </c>
      <c r="BC275" s="104">
        <v>1.19628603773063E-4</v>
      </c>
      <c r="BD275" s="104">
        <v>2.22748460225444E-3</v>
      </c>
      <c r="BE275" s="104">
        <v>3.35604522558058E-3</v>
      </c>
      <c r="BF275" s="104">
        <v>3.5214825485317501E-4</v>
      </c>
      <c r="BG275" s="104">
        <v>4.4986940318429196E-6</v>
      </c>
      <c r="BH275" s="104">
        <v>0</v>
      </c>
      <c r="BI275" s="104">
        <v>3.5664694888501799E-4</v>
      </c>
      <c r="BJ275" s="104">
        <v>5.8589867551292101E-3</v>
      </c>
      <c r="BK275" s="104">
        <v>7.4848557062808898E-5</v>
      </c>
      <c r="BL275" s="104">
        <v>0</v>
      </c>
      <c r="BM275" s="104">
        <v>5.9338353121920198E-3</v>
      </c>
      <c r="BN275" s="104">
        <v>3.36442899230682</v>
      </c>
    </row>
    <row r="276" spans="1:66">
      <c r="A276" s="104" t="s">
        <v>799</v>
      </c>
      <c r="B276" s="104">
        <v>2022</v>
      </c>
      <c r="C276" s="104" t="s">
        <v>826</v>
      </c>
      <c r="D276" s="104" t="s">
        <v>801</v>
      </c>
      <c r="E276" s="104" t="s">
        <v>801</v>
      </c>
      <c r="F276" s="104" t="s">
        <v>802</v>
      </c>
      <c r="G276" s="104">
        <v>26234.350496540799</v>
      </c>
      <c r="H276" s="104">
        <v>409024.31138561299</v>
      </c>
      <c r="I276" s="104">
        <v>79577.529759929501</v>
      </c>
      <c r="J276" s="104">
        <v>2.86001929254045E-2</v>
      </c>
      <c r="K276" s="104">
        <v>1.0184505853057401E-2</v>
      </c>
      <c r="L276" s="104">
        <v>0</v>
      </c>
      <c r="M276" s="104">
        <v>3.8784698778462003E-2</v>
      </c>
      <c r="N276" s="104">
        <v>0</v>
      </c>
      <c r="O276" s="104">
        <v>0</v>
      </c>
      <c r="P276" s="104">
        <v>0</v>
      </c>
      <c r="Q276" s="104">
        <v>0</v>
      </c>
      <c r="R276" s="104">
        <v>3.8784698778462003E-2</v>
      </c>
      <c r="S276" s="104">
        <v>3.2559142562030699E-2</v>
      </c>
      <c r="T276" s="104">
        <v>1.15942846559956E-2</v>
      </c>
      <c r="U276" s="104">
        <v>0</v>
      </c>
      <c r="V276" s="104">
        <v>4.4153427218026398E-2</v>
      </c>
      <c r="W276" s="104">
        <v>0</v>
      </c>
      <c r="X276" s="104">
        <v>0</v>
      </c>
      <c r="Y276" s="104">
        <v>0</v>
      </c>
      <c r="Z276" s="104">
        <v>0</v>
      </c>
      <c r="AA276" s="104">
        <v>4.4153427218026398E-2</v>
      </c>
      <c r="AB276" s="104">
        <v>8.39002144721816E-2</v>
      </c>
      <c r="AC276" s="104">
        <v>0.20610960928681801</v>
      </c>
      <c r="AD276" s="104">
        <v>0</v>
      </c>
      <c r="AE276" s="104">
        <v>0.29000982375899997</v>
      </c>
      <c r="AF276" s="104">
        <v>2.2889033318925298</v>
      </c>
      <c r="AG276" s="104">
        <v>1.0094997709150599</v>
      </c>
      <c r="AH276" s="104">
        <v>0.14074548568147399</v>
      </c>
      <c r="AI276" s="104">
        <v>3.43914858848906</v>
      </c>
      <c r="AJ276" s="104">
        <v>503.90921755893601</v>
      </c>
      <c r="AK276" s="104">
        <v>97.473661517029697</v>
      </c>
      <c r="AL276" s="104">
        <v>0</v>
      </c>
      <c r="AM276" s="104">
        <v>601.38287907596498</v>
      </c>
      <c r="AN276" s="104">
        <v>1.3284048863433501E-3</v>
      </c>
      <c r="AO276" s="104">
        <v>4.7304391881134599E-4</v>
      </c>
      <c r="AP276" s="104">
        <v>0</v>
      </c>
      <c r="AQ276" s="104">
        <v>1.8014488051547001E-3</v>
      </c>
      <c r="AR276" s="104">
        <v>1.32561148037856E-2</v>
      </c>
      <c r="AS276" s="104">
        <v>1.8981387615592401E-3</v>
      </c>
      <c r="AT276" s="104">
        <v>0</v>
      </c>
      <c r="AU276" s="104">
        <v>1.5154253565344901E-2</v>
      </c>
      <c r="AV276" s="104">
        <v>5.4104654986010404E-3</v>
      </c>
      <c r="AW276" s="104">
        <v>5.8766672757305002E-2</v>
      </c>
      <c r="AX276" s="104">
        <v>7.9331391821250999E-2</v>
      </c>
      <c r="AY276" s="104">
        <v>1.2682661145271799E-2</v>
      </c>
      <c r="AZ276" s="104">
        <v>1.8160261189565799E-3</v>
      </c>
      <c r="BA276" s="104">
        <v>0</v>
      </c>
      <c r="BB276" s="104">
        <v>1.4498687264228399E-2</v>
      </c>
      <c r="BC276" s="104">
        <v>1.3526163746502601E-3</v>
      </c>
      <c r="BD276" s="104">
        <v>2.5185716895987802E-2</v>
      </c>
      <c r="BE276" s="104">
        <v>4.1037020534866499E-2</v>
      </c>
      <c r="BF276" s="104">
        <v>4.7606844263350101E-3</v>
      </c>
      <c r="BG276" s="104">
        <v>9.2088282212797804E-4</v>
      </c>
      <c r="BH276" s="104">
        <v>0</v>
      </c>
      <c r="BI276" s="104">
        <v>5.68156724846299E-3</v>
      </c>
      <c r="BJ276" s="104">
        <v>7.9207511651240001E-2</v>
      </c>
      <c r="BK276" s="104">
        <v>1.53215021898188E-2</v>
      </c>
      <c r="BL276" s="104">
        <v>0</v>
      </c>
      <c r="BM276" s="104">
        <v>9.4529013841058898E-2</v>
      </c>
      <c r="BN276" s="104">
        <v>53.597064638375599</v>
      </c>
    </row>
    <row r="277" spans="1:66">
      <c r="A277" s="104" t="s">
        <v>799</v>
      </c>
      <c r="B277" s="104">
        <v>2022</v>
      </c>
      <c r="C277" s="104" t="s">
        <v>827</v>
      </c>
      <c r="D277" s="104" t="s">
        <v>801</v>
      </c>
      <c r="E277" s="104" t="s">
        <v>801</v>
      </c>
      <c r="F277" s="104" t="s">
        <v>802</v>
      </c>
      <c r="G277" s="104">
        <v>4010.1862453224699</v>
      </c>
      <c r="H277" s="104">
        <v>67620.492819333798</v>
      </c>
      <c r="I277" s="104">
        <v>46117.141821208403</v>
      </c>
      <c r="J277" s="104">
        <v>4.94850044081275E-4</v>
      </c>
      <c r="K277" s="104">
        <v>5.9932928186220795E-4</v>
      </c>
      <c r="L277" s="104">
        <v>0</v>
      </c>
      <c r="M277" s="104">
        <v>1.0941793259434799E-3</v>
      </c>
      <c r="N277" s="104">
        <v>0</v>
      </c>
      <c r="O277" s="104">
        <v>0</v>
      </c>
      <c r="P277" s="104">
        <v>0</v>
      </c>
      <c r="Q277" s="104">
        <v>0</v>
      </c>
      <c r="R277" s="104">
        <v>1.0941793259434799E-3</v>
      </c>
      <c r="S277" s="104">
        <v>5.6334910656346702E-4</v>
      </c>
      <c r="T277" s="104">
        <v>6.8229076568283799E-4</v>
      </c>
      <c r="U277" s="104">
        <v>0</v>
      </c>
      <c r="V277" s="104">
        <v>1.2456398722462999E-3</v>
      </c>
      <c r="W277" s="104">
        <v>0</v>
      </c>
      <c r="X277" s="104">
        <v>0</v>
      </c>
      <c r="Y277" s="104">
        <v>0</v>
      </c>
      <c r="Z277" s="104">
        <v>0</v>
      </c>
      <c r="AA277" s="104">
        <v>1.2456398722462999E-3</v>
      </c>
      <c r="AB277" s="104">
        <v>5.3963853652444797E-3</v>
      </c>
      <c r="AC277" s="104">
        <v>2.5378506447207801E-2</v>
      </c>
      <c r="AD277" s="104">
        <v>0</v>
      </c>
      <c r="AE277" s="104">
        <v>3.0774891812452299E-2</v>
      </c>
      <c r="AF277" s="104">
        <v>6.6903746483766097E-2</v>
      </c>
      <c r="AG277" s="104">
        <v>3.4691165349639397E-2</v>
      </c>
      <c r="AH277" s="104">
        <v>9.9097939068080995E-2</v>
      </c>
      <c r="AI277" s="104">
        <v>0.200692850901486</v>
      </c>
      <c r="AJ277" s="104">
        <v>72.845087508859507</v>
      </c>
      <c r="AK277" s="104">
        <v>7.3877541165321903</v>
      </c>
      <c r="AL277" s="104">
        <v>0</v>
      </c>
      <c r="AM277" s="104">
        <v>80.2328416253917</v>
      </c>
      <c r="AN277" s="104">
        <v>2.2984502876583002E-5</v>
      </c>
      <c r="AO277" s="104">
        <v>2.7837292868301399E-5</v>
      </c>
      <c r="AP277" s="104">
        <v>0</v>
      </c>
      <c r="AQ277" s="104">
        <v>5.0821795744884401E-5</v>
      </c>
      <c r="AR277" s="104">
        <v>2.8899975677613098E-4</v>
      </c>
      <c r="AS277" s="104">
        <v>8.6591683231857692E-6</v>
      </c>
      <c r="AT277" s="104">
        <v>0</v>
      </c>
      <c r="AU277" s="104">
        <v>2.9765892509931699E-4</v>
      </c>
      <c r="AV277" s="104">
        <v>8.9446600902039599E-4</v>
      </c>
      <c r="AW277" s="104">
        <v>9.7153916346431994E-3</v>
      </c>
      <c r="AX277" s="104">
        <v>1.09075165687629E-2</v>
      </c>
      <c r="AY277" s="104">
        <v>2.7649775522545298E-4</v>
      </c>
      <c r="AZ277" s="104">
        <v>8.2845765345570106E-6</v>
      </c>
      <c r="BA277" s="104">
        <v>0</v>
      </c>
      <c r="BB277" s="104">
        <v>2.8478233176001001E-4</v>
      </c>
      <c r="BC277" s="104">
        <v>2.23616502255099E-4</v>
      </c>
      <c r="BD277" s="104">
        <v>4.1637392719899398E-3</v>
      </c>
      <c r="BE277" s="104">
        <v>4.6721381060050504E-3</v>
      </c>
      <c r="BF277" s="104">
        <v>6.8820426686852401E-4</v>
      </c>
      <c r="BG277" s="104">
        <v>6.9795837707719102E-5</v>
      </c>
      <c r="BH277" s="104">
        <v>0</v>
      </c>
      <c r="BI277" s="104">
        <v>7.5800010457624295E-4</v>
      </c>
      <c r="BJ277" s="104">
        <v>1.1450233328821301E-2</v>
      </c>
      <c r="BK277" s="104">
        <v>1.1612520665853401E-3</v>
      </c>
      <c r="BL277" s="104">
        <v>0</v>
      </c>
      <c r="BM277" s="104">
        <v>1.26114853954066E-2</v>
      </c>
      <c r="BN277" s="104">
        <v>7.1505939865199801</v>
      </c>
    </row>
    <row r="278" spans="1:66">
      <c r="A278" s="104" t="s">
        <v>799</v>
      </c>
      <c r="B278" s="104">
        <v>2022</v>
      </c>
      <c r="C278" s="104" t="s">
        <v>828</v>
      </c>
      <c r="D278" s="104" t="s">
        <v>801</v>
      </c>
      <c r="E278" s="104" t="s">
        <v>801</v>
      </c>
      <c r="F278" s="104" t="s">
        <v>804</v>
      </c>
      <c r="G278" s="104">
        <v>48953.166822824896</v>
      </c>
      <c r="H278" s="104">
        <v>2672443.4162228699</v>
      </c>
      <c r="I278" s="104">
        <v>979454.96179108205</v>
      </c>
      <c r="J278" s="104">
        <v>0.21146117505553</v>
      </c>
      <c r="K278" s="104">
        <v>5.4294631569874199E-2</v>
      </c>
      <c r="L278" s="104">
        <v>0.23038861650522199</v>
      </c>
      <c r="M278" s="104">
        <v>0.49614442313062601</v>
      </c>
      <c r="N278" s="104">
        <v>2.5294422861025299E-3</v>
      </c>
      <c r="O278" s="104">
        <v>9.8813784197137003E-2</v>
      </c>
      <c r="P278" s="104">
        <v>0.55092220646329104</v>
      </c>
      <c r="Q278" s="104">
        <v>1.4109213380488999E-3</v>
      </c>
      <c r="R278" s="104">
        <v>1.1498207774152001</v>
      </c>
      <c r="S278" s="104">
        <v>0.30856365025344901</v>
      </c>
      <c r="T278" s="104">
        <v>7.9226598934613507E-2</v>
      </c>
      <c r="U278" s="104">
        <v>0.252246535550258</v>
      </c>
      <c r="V278" s="104">
        <v>0.64003678473832204</v>
      </c>
      <c r="W278" s="104">
        <v>2.5294422861025299E-3</v>
      </c>
      <c r="X278" s="104">
        <v>9.8813784197096299E-2</v>
      </c>
      <c r="Y278" s="104">
        <v>0.550922206463064</v>
      </c>
      <c r="Z278" s="104">
        <v>1.4109213380488999E-3</v>
      </c>
      <c r="AA278" s="104">
        <v>1.29371313902263</v>
      </c>
      <c r="AB278" s="104">
        <v>5.0969034092885002</v>
      </c>
      <c r="AC278" s="104">
        <v>0.79163692003317598</v>
      </c>
      <c r="AD278" s="104">
        <v>5.0554748882242597</v>
      </c>
      <c r="AE278" s="104">
        <v>10.9440152175459</v>
      </c>
      <c r="AF278" s="104">
        <v>1.40523060274683</v>
      </c>
      <c r="AG278" s="104">
        <v>4.7960262436842196E-3</v>
      </c>
      <c r="AH278" s="104">
        <v>0.39553004574509398</v>
      </c>
      <c r="AI278" s="104">
        <v>1.80555667473561</v>
      </c>
      <c r="AJ278" s="104">
        <v>5019.1738263693996</v>
      </c>
      <c r="AK278" s="104">
        <v>29.276684666461801</v>
      </c>
      <c r="AL278" s="104">
        <v>42.224669471944999</v>
      </c>
      <c r="AM278" s="104">
        <v>5090.6751805078102</v>
      </c>
      <c r="AN278" s="104">
        <v>4.3045965151106799E-2</v>
      </c>
      <c r="AO278" s="104">
        <v>1.4235272858725501E-2</v>
      </c>
      <c r="AP278" s="104">
        <v>4.2955587572303403E-2</v>
      </c>
      <c r="AQ278" s="104">
        <v>0.10023682558213499</v>
      </c>
      <c r="AR278" s="104">
        <v>3.5297756805377899E-3</v>
      </c>
      <c r="AS278" s="104">
        <v>0</v>
      </c>
      <c r="AT278" s="104">
        <v>5.0791510085555303E-4</v>
      </c>
      <c r="AU278" s="104">
        <v>4.0376907813933398E-3</v>
      </c>
      <c r="AV278" s="104">
        <v>3.5350375266094497E-2</v>
      </c>
      <c r="AW278" s="104">
        <v>0.38396399268189702</v>
      </c>
      <c r="AX278" s="104">
        <v>0.42335205872938497</v>
      </c>
      <c r="AY278" s="104">
        <v>3.2454984445213198E-3</v>
      </c>
      <c r="AZ278" s="104">
        <v>0</v>
      </c>
      <c r="BA278" s="104">
        <v>4.6700918669269001E-4</v>
      </c>
      <c r="BB278" s="104">
        <v>3.7125076312140102E-3</v>
      </c>
      <c r="BC278" s="104">
        <v>8.8375938165236399E-3</v>
      </c>
      <c r="BD278" s="104">
        <v>0.16455599686367001</v>
      </c>
      <c r="BE278" s="104">
        <v>0.177106098311407</v>
      </c>
      <c r="BF278" s="104">
        <v>4.9668793835078398E-2</v>
      </c>
      <c r="BG278" s="104">
        <v>2.8971652809341701E-4</v>
      </c>
      <c r="BH278" s="104">
        <v>4.1784733410466602E-4</v>
      </c>
      <c r="BI278" s="104">
        <v>5.0376357697276497E-2</v>
      </c>
      <c r="BJ278" s="104">
        <v>6.9664390646882096E-2</v>
      </c>
      <c r="BK278" s="104">
        <v>4.1242795408620797E-4</v>
      </c>
      <c r="BL278" s="104">
        <v>3.12460947039685E-2</v>
      </c>
      <c r="BM278" s="104">
        <v>0.10132291330493599</v>
      </c>
      <c r="BN278" s="104">
        <v>537.337068696242</v>
      </c>
    </row>
    <row r="279" spans="1:66">
      <c r="A279" s="104" t="s">
        <v>799</v>
      </c>
      <c r="B279" s="104">
        <v>2022</v>
      </c>
      <c r="C279" s="104" t="s">
        <v>829</v>
      </c>
      <c r="D279" s="104" t="s">
        <v>801</v>
      </c>
      <c r="E279" s="104" t="s">
        <v>801</v>
      </c>
      <c r="F279" s="104" t="s">
        <v>802</v>
      </c>
      <c r="G279" s="104">
        <v>966.52804355462501</v>
      </c>
      <c r="H279" s="104">
        <v>12110.3160049284</v>
      </c>
      <c r="I279" s="104">
        <v>4252.7233916403502</v>
      </c>
      <c r="J279" s="104">
        <v>1.0582671248921999E-2</v>
      </c>
      <c r="K279" s="104">
        <v>2.8358204632220499E-3</v>
      </c>
      <c r="L279" s="104">
        <v>0</v>
      </c>
      <c r="M279" s="104">
        <v>1.3418491712143999E-2</v>
      </c>
      <c r="N279" s="104">
        <v>0</v>
      </c>
      <c r="O279" s="104">
        <v>0</v>
      </c>
      <c r="P279" s="104">
        <v>0</v>
      </c>
      <c r="Q279" s="104">
        <v>0</v>
      </c>
      <c r="R279" s="104">
        <v>1.3418491712143999E-2</v>
      </c>
      <c r="S279" s="104">
        <v>1.20475656503244E-2</v>
      </c>
      <c r="T279" s="104">
        <v>3.2283657310701402E-3</v>
      </c>
      <c r="U279" s="104">
        <v>0</v>
      </c>
      <c r="V279" s="104">
        <v>1.5275931381394501E-2</v>
      </c>
      <c r="W279" s="104">
        <v>0</v>
      </c>
      <c r="X279" s="104">
        <v>0</v>
      </c>
      <c r="Y279" s="104">
        <v>0</v>
      </c>
      <c r="Z279" s="104">
        <v>0</v>
      </c>
      <c r="AA279" s="104">
        <v>1.5275931381394501E-2</v>
      </c>
      <c r="AB279" s="104">
        <v>3.7525733426186599E-2</v>
      </c>
      <c r="AC279" s="104">
        <v>1.27612258824433E-2</v>
      </c>
      <c r="AD279" s="104">
        <v>0</v>
      </c>
      <c r="AE279" s="104">
        <v>5.0286959308629899E-2</v>
      </c>
      <c r="AF279" s="104">
        <v>0.14695320025893399</v>
      </c>
      <c r="AG279" s="104">
        <v>2.2954648915751798E-2</v>
      </c>
      <c r="AH279" s="104">
        <v>8.2189440140656104E-3</v>
      </c>
      <c r="AI279" s="104">
        <v>0.17812679318875099</v>
      </c>
      <c r="AJ279" s="104">
        <v>22.124827576570699</v>
      </c>
      <c r="AK279" s="104">
        <v>1.9147392075343299</v>
      </c>
      <c r="AL279" s="104">
        <v>0</v>
      </c>
      <c r="AM279" s="104">
        <v>24.039566784105102</v>
      </c>
      <c r="AN279" s="104">
        <v>4.9153767019333595E-4</v>
      </c>
      <c r="AO279" s="104">
        <v>1.3171651568792101E-4</v>
      </c>
      <c r="AP279" s="104">
        <v>0</v>
      </c>
      <c r="AQ279" s="104">
        <v>6.2325418588125804E-4</v>
      </c>
      <c r="AR279" s="104">
        <v>6.4846979406901597E-3</v>
      </c>
      <c r="AS279" s="104">
        <v>4.2924930449976501E-4</v>
      </c>
      <c r="AT279" s="104">
        <v>0</v>
      </c>
      <c r="AU279" s="104">
        <v>6.9139472451899301E-3</v>
      </c>
      <c r="AV279" s="104">
        <v>4.8057617919964501E-4</v>
      </c>
      <c r="AW279" s="104">
        <v>8.2418814732739204E-4</v>
      </c>
      <c r="AX279" s="104">
        <v>8.2187115717169707E-3</v>
      </c>
      <c r="AY279" s="104">
        <v>6.2041727782659404E-3</v>
      </c>
      <c r="AZ279" s="104">
        <v>4.1068016959685801E-4</v>
      </c>
      <c r="BA279" s="104">
        <v>0</v>
      </c>
      <c r="BB279" s="104">
        <v>6.6148529478627996E-3</v>
      </c>
      <c r="BC279" s="104">
        <v>1.2014404479991099E-4</v>
      </c>
      <c r="BD279" s="104">
        <v>3.5322349171173898E-4</v>
      </c>
      <c r="BE279" s="104">
        <v>7.0882204843744504E-3</v>
      </c>
      <c r="BF279" s="104">
        <v>2.0902440044532201E-4</v>
      </c>
      <c r="BG279" s="104">
        <v>1.80895066177979E-5</v>
      </c>
      <c r="BH279" s="104">
        <v>0</v>
      </c>
      <c r="BI279" s="104">
        <v>2.2711390706311999E-4</v>
      </c>
      <c r="BJ279" s="104">
        <v>3.4777147886721101E-3</v>
      </c>
      <c r="BK279" s="104">
        <v>3.0097033911098101E-4</v>
      </c>
      <c r="BL279" s="104">
        <v>0</v>
      </c>
      <c r="BM279" s="104">
        <v>3.77868512778309E-3</v>
      </c>
      <c r="BN279" s="104">
        <v>2.1424790422799398</v>
      </c>
    </row>
    <row r="280" spans="1:66">
      <c r="A280" s="104" t="s">
        <v>799</v>
      </c>
      <c r="B280" s="104">
        <v>2022</v>
      </c>
      <c r="C280" s="104" t="s">
        <v>830</v>
      </c>
      <c r="D280" s="104" t="s">
        <v>801</v>
      </c>
      <c r="E280" s="104" t="s">
        <v>801</v>
      </c>
      <c r="F280" s="104" t="s">
        <v>802</v>
      </c>
      <c r="G280" s="104">
        <v>50619.859155032304</v>
      </c>
      <c r="H280" s="104">
        <v>8999265.0156941507</v>
      </c>
      <c r="I280" s="104">
        <v>739049.94366347196</v>
      </c>
      <c r="J280" s="104">
        <v>0.35203391855719401</v>
      </c>
      <c r="K280" s="104">
        <v>0.58479479140972401</v>
      </c>
      <c r="L280" s="104">
        <v>0</v>
      </c>
      <c r="M280" s="104">
        <v>0.93682870996691803</v>
      </c>
      <c r="N280" s="104">
        <v>0</v>
      </c>
      <c r="O280" s="104">
        <v>0</v>
      </c>
      <c r="P280" s="104">
        <v>0</v>
      </c>
      <c r="Q280" s="104">
        <v>0</v>
      </c>
      <c r="R280" s="104">
        <v>0.93682870996691803</v>
      </c>
      <c r="S280" s="104">
        <v>0.40076381900182101</v>
      </c>
      <c r="T280" s="104">
        <v>0.66574435468682802</v>
      </c>
      <c r="U280" s="104">
        <v>0</v>
      </c>
      <c r="V280" s="104">
        <v>1.0665081736886499</v>
      </c>
      <c r="W280" s="104">
        <v>0</v>
      </c>
      <c r="X280" s="104">
        <v>0</v>
      </c>
      <c r="Y280" s="104">
        <v>0</v>
      </c>
      <c r="Z280" s="104">
        <v>0</v>
      </c>
      <c r="AA280" s="104">
        <v>1.0665081736886499</v>
      </c>
      <c r="AB280" s="104">
        <v>2.1950644477107502</v>
      </c>
      <c r="AC280" s="104">
        <v>8.1422462215473494</v>
      </c>
      <c r="AD280" s="104">
        <v>0</v>
      </c>
      <c r="AE280" s="104">
        <v>10.3373106692581</v>
      </c>
      <c r="AF280" s="104">
        <v>25.934147570203699</v>
      </c>
      <c r="AG280" s="104">
        <v>7.3178665903580198</v>
      </c>
      <c r="AH280" s="104">
        <v>1.6756344837030299</v>
      </c>
      <c r="AI280" s="104">
        <v>34.927648644264799</v>
      </c>
      <c r="AJ280" s="104">
        <v>13216.1137684937</v>
      </c>
      <c r="AK280" s="104">
        <v>1469.2489064579399</v>
      </c>
      <c r="AL280" s="104">
        <v>0</v>
      </c>
      <c r="AM280" s="104">
        <v>14685.362674951701</v>
      </c>
      <c r="AN280" s="104">
        <v>1.6351063742461001E-2</v>
      </c>
      <c r="AO280" s="104">
        <v>2.7162203431389201E-2</v>
      </c>
      <c r="AP280" s="104">
        <v>0</v>
      </c>
      <c r="AQ280" s="104">
        <v>4.3513267173850297E-2</v>
      </c>
      <c r="AR280" s="104">
        <v>0.32838052724952999</v>
      </c>
      <c r="AS280" s="104">
        <v>3.8728157258133399E-3</v>
      </c>
      <c r="AT280" s="104">
        <v>0</v>
      </c>
      <c r="AU280" s="104">
        <v>0.33225334297534298</v>
      </c>
      <c r="AV280" s="104">
        <v>0.357119698205008</v>
      </c>
      <c r="AW280" s="104">
        <v>0.61246028242159001</v>
      </c>
      <c r="AX280" s="104">
        <v>1.3018333236019399</v>
      </c>
      <c r="AY280" s="104">
        <v>0.31417493100030502</v>
      </c>
      <c r="AZ280" s="104">
        <v>3.70527943183953E-3</v>
      </c>
      <c r="BA280" s="104">
        <v>0</v>
      </c>
      <c r="BB280" s="104">
        <v>0.31788021043214498</v>
      </c>
      <c r="BC280" s="104">
        <v>8.9279924551252193E-2</v>
      </c>
      <c r="BD280" s="104">
        <v>0.262482978180681</v>
      </c>
      <c r="BE280" s="104">
        <v>0.66964311316407799</v>
      </c>
      <c r="BF280" s="104">
        <v>0.124859289733038</v>
      </c>
      <c r="BG280" s="104">
        <v>1.3880735147628E-2</v>
      </c>
      <c r="BH280" s="104">
        <v>0</v>
      </c>
      <c r="BI280" s="104">
        <v>0.138740024880666</v>
      </c>
      <c r="BJ280" s="104">
        <v>2.0773890391866998</v>
      </c>
      <c r="BK280" s="104">
        <v>0.230945467599485</v>
      </c>
      <c r="BL280" s="104">
        <v>0</v>
      </c>
      <c r="BM280" s="104">
        <v>2.3083345067861898</v>
      </c>
      <c r="BN280" s="104">
        <v>1308.8040247117699</v>
      </c>
    </row>
    <row r="281" spans="1:66">
      <c r="A281" s="104" t="s">
        <v>799</v>
      </c>
      <c r="B281" s="104">
        <v>2022</v>
      </c>
      <c r="C281" s="104" t="s">
        <v>831</v>
      </c>
      <c r="D281" s="104" t="s">
        <v>801</v>
      </c>
      <c r="E281" s="104" t="s">
        <v>801</v>
      </c>
      <c r="F281" s="104" t="s">
        <v>802</v>
      </c>
      <c r="G281" s="104">
        <v>3116.5822497592098</v>
      </c>
      <c r="H281" s="104">
        <v>561992.50501462899</v>
      </c>
      <c r="I281" s="104">
        <v>14089.947178722099</v>
      </c>
      <c r="J281" s="104">
        <v>3.4822524082738303E-2</v>
      </c>
      <c r="K281" s="104">
        <v>5.4843908266910798E-3</v>
      </c>
      <c r="L281" s="104">
        <v>0</v>
      </c>
      <c r="M281" s="104">
        <v>4.0306914909429302E-2</v>
      </c>
      <c r="N281" s="104">
        <v>0</v>
      </c>
      <c r="O281" s="104">
        <v>0</v>
      </c>
      <c r="P281" s="104">
        <v>0</v>
      </c>
      <c r="Q281" s="104">
        <v>0</v>
      </c>
      <c r="R281" s="104">
        <v>4.0306914909429302E-2</v>
      </c>
      <c r="S281" s="104">
        <v>3.9642792932788801E-2</v>
      </c>
      <c r="T281" s="104">
        <v>6.2435614772903799E-3</v>
      </c>
      <c r="U281" s="104">
        <v>0</v>
      </c>
      <c r="V281" s="104">
        <v>4.5886354410079197E-2</v>
      </c>
      <c r="W281" s="104">
        <v>0</v>
      </c>
      <c r="X281" s="104">
        <v>0</v>
      </c>
      <c r="Y281" s="104">
        <v>0</v>
      </c>
      <c r="Z281" s="104">
        <v>0</v>
      </c>
      <c r="AA281" s="104">
        <v>4.5886354410079197E-2</v>
      </c>
      <c r="AB281" s="104">
        <v>0.26054353711435602</v>
      </c>
      <c r="AC281" s="104">
        <v>7.7294265068483803E-2</v>
      </c>
      <c r="AD281" s="104">
        <v>0</v>
      </c>
      <c r="AE281" s="104">
        <v>0.33783780218283999</v>
      </c>
      <c r="AF281" s="104">
        <v>2.24058798703041</v>
      </c>
      <c r="AG281" s="104">
        <v>6.8803379554590399E-2</v>
      </c>
      <c r="AH281" s="104">
        <v>6.6030532031815595E-2</v>
      </c>
      <c r="AI281" s="104">
        <v>2.3754218986168198</v>
      </c>
      <c r="AJ281" s="104">
        <v>959.63872241643901</v>
      </c>
      <c r="AK281" s="104">
        <v>13.7485671617737</v>
      </c>
      <c r="AL281" s="104">
        <v>0</v>
      </c>
      <c r="AM281" s="104">
        <v>973.38728957821297</v>
      </c>
      <c r="AN281" s="104">
        <v>1.6174160526458801E-3</v>
      </c>
      <c r="AO281" s="104">
        <v>2.54735749223623E-4</v>
      </c>
      <c r="AP281" s="104">
        <v>0</v>
      </c>
      <c r="AQ281" s="104">
        <v>1.8721518018694999E-3</v>
      </c>
      <c r="AR281" s="104">
        <v>1.64318969556316E-2</v>
      </c>
      <c r="AS281" s="104">
        <v>2.8239203626712899E-5</v>
      </c>
      <c r="AT281" s="104">
        <v>0</v>
      </c>
      <c r="AU281" s="104">
        <v>1.6460136159258398E-2</v>
      </c>
      <c r="AV281" s="104">
        <v>2.2301665017564799E-2</v>
      </c>
      <c r="AW281" s="104">
        <v>3.8247355505123697E-2</v>
      </c>
      <c r="AX281" s="104">
        <v>7.7009156681946994E-2</v>
      </c>
      <c r="AY281" s="104">
        <v>1.5721060367007701E-2</v>
      </c>
      <c r="AZ281" s="104">
        <v>2.7017588178072401E-5</v>
      </c>
      <c r="BA281" s="104">
        <v>0</v>
      </c>
      <c r="BB281" s="104">
        <v>1.5748077955185801E-2</v>
      </c>
      <c r="BC281" s="104">
        <v>5.5754162543912101E-3</v>
      </c>
      <c r="BD281" s="104">
        <v>1.6391723787910099E-2</v>
      </c>
      <c r="BE281" s="104">
        <v>3.7715217997487199E-2</v>
      </c>
      <c r="BF281" s="104">
        <v>9.0661908167648294E-3</v>
      </c>
      <c r="BG281" s="104">
        <v>1.2988964537808201E-4</v>
      </c>
      <c r="BH281" s="104">
        <v>0</v>
      </c>
      <c r="BI281" s="104">
        <v>9.1960804621429096E-3</v>
      </c>
      <c r="BJ281" s="104">
        <v>0.150841843407818</v>
      </c>
      <c r="BK281" s="104">
        <v>2.1610832977602299E-3</v>
      </c>
      <c r="BL281" s="104">
        <v>0</v>
      </c>
      <c r="BM281" s="104">
        <v>0.153002926705578</v>
      </c>
      <c r="BN281" s="104">
        <v>86.751225039625098</v>
      </c>
    </row>
    <row r="282" spans="1:66">
      <c r="A282" s="104" t="s">
        <v>799</v>
      </c>
      <c r="B282" s="104">
        <v>2022</v>
      </c>
      <c r="C282" s="104" t="s">
        <v>832</v>
      </c>
      <c r="D282" s="104" t="s">
        <v>801</v>
      </c>
      <c r="E282" s="104" t="s">
        <v>801</v>
      </c>
      <c r="F282" s="104" t="s">
        <v>802</v>
      </c>
      <c r="G282" s="104">
        <v>54801.3233041641</v>
      </c>
      <c r="H282" s="104">
        <v>10971481.1237658</v>
      </c>
      <c r="I282" s="104">
        <v>800099.32024079596</v>
      </c>
      <c r="J282" s="104">
        <v>0.27192816362020999</v>
      </c>
      <c r="K282" s="104">
        <v>0.78221105626694598</v>
      </c>
      <c r="L282" s="104">
        <v>0</v>
      </c>
      <c r="M282" s="104">
        <v>1.05413921988715</v>
      </c>
      <c r="N282" s="104">
        <v>0</v>
      </c>
      <c r="O282" s="104">
        <v>0</v>
      </c>
      <c r="P282" s="104">
        <v>0</v>
      </c>
      <c r="Q282" s="104">
        <v>0</v>
      </c>
      <c r="R282" s="104">
        <v>1.05413921988715</v>
      </c>
      <c r="S282" s="104">
        <v>0.30956951475936301</v>
      </c>
      <c r="T282" s="104">
        <v>0.890487744646285</v>
      </c>
      <c r="U282" s="104">
        <v>0</v>
      </c>
      <c r="V282" s="104">
        <v>1.20005725940564</v>
      </c>
      <c r="W282" s="104">
        <v>0</v>
      </c>
      <c r="X282" s="104">
        <v>0</v>
      </c>
      <c r="Y282" s="104">
        <v>0</v>
      </c>
      <c r="Z282" s="104">
        <v>0</v>
      </c>
      <c r="AA282" s="104">
        <v>1.20005725940564</v>
      </c>
      <c r="AB282" s="104">
        <v>2.1385273188348402</v>
      </c>
      <c r="AC282" s="104">
        <v>11.305890266410699</v>
      </c>
      <c r="AD282" s="104">
        <v>0</v>
      </c>
      <c r="AE282" s="104">
        <v>13.4444175852455</v>
      </c>
      <c r="AF282" s="104">
        <v>24.476715352166099</v>
      </c>
      <c r="AG282" s="104">
        <v>9.5341482538624298</v>
      </c>
      <c r="AH282" s="104">
        <v>1.9032688717133399</v>
      </c>
      <c r="AI282" s="104">
        <v>35.914132477741902</v>
      </c>
      <c r="AJ282" s="104">
        <v>15140.1659460674</v>
      </c>
      <c r="AK282" s="104">
        <v>1884.5164473438099</v>
      </c>
      <c r="AL282" s="104">
        <v>0</v>
      </c>
      <c r="AM282" s="104">
        <v>17024.6823934112</v>
      </c>
      <c r="AN282" s="104">
        <v>1.26303589010616E-2</v>
      </c>
      <c r="AO282" s="104">
        <v>3.6331677622139902E-2</v>
      </c>
      <c r="AP282" s="104">
        <v>0</v>
      </c>
      <c r="AQ282" s="104">
        <v>4.8962036523201503E-2</v>
      </c>
      <c r="AR282" s="104">
        <v>0.29586285437230903</v>
      </c>
      <c r="AS282" s="104">
        <v>3.39898997594774E-3</v>
      </c>
      <c r="AT282" s="104">
        <v>0</v>
      </c>
      <c r="AU282" s="104">
        <v>0.29926184434825698</v>
      </c>
      <c r="AV282" s="104">
        <v>0.43538355865153899</v>
      </c>
      <c r="AW282" s="104">
        <v>0.74668280308738999</v>
      </c>
      <c r="AX282" s="104">
        <v>1.48132820608718</v>
      </c>
      <c r="AY282" s="104">
        <v>0.28306395825761099</v>
      </c>
      <c r="AZ282" s="104">
        <v>3.25195117417133E-3</v>
      </c>
      <c r="BA282" s="104">
        <v>0</v>
      </c>
      <c r="BB282" s="104">
        <v>0.28631590943178298</v>
      </c>
      <c r="BC282" s="104">
        <v>0.108845889662884</v>
      </c>
      <c r="BD282" s="104">
        <v>0.320006915608881</v>
      </c>
      <c r="BE282" s="104">
        <v>0.71516871470354904</v>
      </c>
      <c r="BF282" s="104">
        <v>0.14303678067397299</v>
      </c>
      <c r="BG282" s="104">
        <v>1.7803976965340099E-2</v>
      </c>
      <c r="BH282" s="104">
        <v>0</v>
      </c>
      <c r="BI282" s="104">
        <v>0.16084075763931299</v>
      </c>
      <c r="BJ282" s="104">
        <v>2.3798232474971299</v>
      </c>
      <c r="BK282" s="104">
        <v>0.29621974208574697</v>
      </c>
      <c r="BL282" s="104">
        <v>0</v>
      </c>
      <c r="BM282" s="104">
        <v>2.6760429895828799</v>
      </c>
      <c r="BN282" s="104">
        <v>1517.29128719046</v>
      </c>
    </row>
    <row r="283" spans="1:66">
      <c r="A283" s="104" t="s">
        <v>799</v>
      </c>
      <c r="B283" s="104">
        <v>2022</v>
      </c>
      <c r="C283" s="104" t="s">
        <v>833</v>
      </c>
      <c r="D283" s="104" t="s">
        <v>801</v>
      </c>
      <c r="E283" s="104" t="s">
        <v>801</v>
      </c>
      <c r="F283" s="104" t="s">
        <v>802</v>
      </c>
      <c r="G283" s="104">
        <v>19990.132284400301</v>
      </c>
      <c r="H283" s="104">
        <v>3535573.64034267</v>
      </c>
      <c r="I283" s="104">
        <v>291855.93135224399</v>
      </c>
      <c r="J283" s="104">
        <v>0.12173319147445801</v>
      </c>
      <c r="K283" s="104">
        <v>0.28525058206516302</v>
      </c>
      <c r="L283" s="104">
        <v>0</v>
      </c>
      <c r="M283" s="104">
        <v>0.40698377353962101</v>
      </c>
      <c r="N283" s="104">
        <v>0</v>
      </c>
      <c r="O283" s="104">
        <v>0</v>
      </c>
      <c r="P283" s="104">
        <v>0</v>
      </c>
      <c r="Q283" s="104">
        <v>0</v>
      </c>
      <c r="R283" s="104">
        <v>0.40698377353962101</v>
      </c>
      <c r="S283" s="104">
        <v>0.13858397200625799</v>
      </c>
      <c r="T283" s="104">
        <v>0.32473607403928101</v>
      </c>
      <c r="U283" s="104">
        <v>0</v>
      </c>
      <c r="V283" s="104">
        <v>0.46332004604554</v>
      </c>
      <c r="W283" s="104">
        <v>0</v>
      </c>
      <c r="X283" s="104">
        <v>0</v>
      </c>
      <c r="Y283" s="104">
        <v>0</v>
      </c>
      <c r="Z283" s="104">
        <v>0</v>
      </c>
      <c r="AA283" s="104">
        <v>0.46332004604554</v>
      </c>
      <c r="AB283" s="104">
        <v>0.81455331647816098</v>
      </c>
      <c r="AC283" s="104">
        <v>4.00579348115809</v>
      </c>
      <c r="AD283" s="104">
        <v>0</v>
      </c>
      <c r="AE283" s="104">
        <v>4.8203467976362502</v>
      </c>
      <c r="AF283" s="104">
        <v>10.0281226365328</v>
      </c>
      <c r="AG283" s="104">
        <v>3.5993332633255601</v>
      </c>
      <c r="AH283" s="104">
        <v>0.66489819624959901</v>
      </c>
      <c r="AI283" s="104">
        <v>14.292354096107999</v>
      </c>
      <c r="AJ283" s="104">
        <v>5192.9153940418601</v>
      </c>
      <c r="AK283" s="104">
        <v>723.30702198305698</v>
      </c>
      <c r="AL283" s="104">
        <v>0</v>
      </c>
      <c r="AM283" s="104">
        <v>5916.2224160249098</v>
      </c>
      <c r="AN283" s="104">
        <v>5.6541914527156499E-3</v>
      </c>
      <c r="AO283" s="104">
        <v>1.32491507325134E-2</v>
      </c>
      <c r="AP283" s="104">
        <v>0</v>
      </c>
      <c r="AQ283" s="104">
        <v>1.8903342185228999E-2</v>
      </c>
      <c r="AR283" s="104">
        <v>0.122395603301978</v>
      </c>
      <c r="AS283" s="104">
        <v>1.26440617956587E-3</v>
      </c>
      <c r="AT283" s="104">
        <v>0</v>
      </c>
      <c r="AU283" s="104">
        <v>0.123660009481544</v>
      </c>
      <c r="AV283" s="104">
        <v>0.14030290131681</v>
      </c>
      <c r="AW283" s="104">
        <v>0.24061947575832901</v>
      </c>
      <c r="AX283" s="104">
        <v>0.50458238655668397</v>
      </c>
      <c r="AY283" s="104">
        <v>0.11710082368227499</v>
      </c>
      <c r="AZ283" s="104">
        <v>1.20970852793475E-3</v>
      </c>
      <c r="BA283" s="104">
        <v>0</v>
      </c>
      <c r="BB283" s="104">
        <v>0.11831053221021</v>
      </c>
      <c r="BC283" s="104">
        <v>3.5075725329202501E-2</v>
      </c>
      <c r="BD283" s="104">
        <v>0.103122632467855</v>
      </c>
      <c r="BE283" s="104">
        <v>0.25650889000726801</v>
      </c>
      <c r="BF283" s="104">
        <v>4.9060089758725299E-2</v>
      </c>
      <c r="BG283" s="104">
        <v>6.8334460951009696E-3</v>
      </c>
      <c r="BH283" s="104">
        <v>0</v>
      </c>
      <c r="BI283" s="104">
        <v>5.5893535853826198E-2</v>
      </c>
      <c r="BJ283" s="104">
        <v>0.81625398433869101</v>
      </c>
      <c r="BK283" s="104">
        <v>0.11369379121239399</v>
      </c>
      <c r="BL283" s="104">
        <v>0</v>
      </c>
      <c r="BM283" s="104">
        <v>0.92994777555108599</v>
      </c>
      <c r="BN283" s="104">
        <v>527.27167047706996</v>
      </c>
    </row>
    <row r="284" spans="1:66">
      <c r="A284" s="104" t="s">
        <v>799</v>
      </c>
      <c r="B284" s="104">
        <v>2022</v>
      </c>
      <c r="C284" s="104" t="s">
        <v>834</v>
      </c>
      <c r="D284" s="104" t="s">
        <v>801</v>
      </c>
      <c r="E284" s="104" t="s">
        <v>801</v>
      </c>
      <c r="F284" s="104" t="s">
        <v>802</v>
      </c>
      <c r="G284" s="104">
        <v>1643.7282399436201</v>
      </c>
      <c r="H284" s="104">
        <v>262338.89842538798</v>
      </c>
      <c r="I284" s="104">
        <v>12492.3346235715</v>
      </c>
      <c r="J284" s="104">
        <v>6.0338526350297003E-2</v>
      </c>
      <c r="K284" s="104">
        <v>2.9746457143627401E-3</v>
      </c>
      <c r="L284" s="104">
        <v>0</v>
      </c>
      <c r="M284" s="104">
        <v>6.3313172064659806E-2</v>
      </c>
      <c r="N284" s="104">
        <v>0</v>
      </c>
      <c r="O284" s="104">
        <v>0</v>
      </c>
      <c r="P284" s="104">
        <v>0</v>
      </c>
      <c r="Q284" s="104">
        <v>0</v>
      </c>
      <c r="R284" s="104">
        <v>6.3313172064659806E-2</v>
      </c>
      <c r="S284" s="104">
        <v>6.8690819203429607E-2</v>
      </c>
      <c r="T284" s="104">
        <v>3.3864077119368E-3</v>
      </c>
      <c r="U284" s="104">
        <v>0</v>
      </c>
      <c r="V284" s="104">
        <v>7.2077226915366402E-2</v>
      </c>
      <c r="W284" s="104">
        <v>0</v>
      </c>
      <c r="X284" s="104">
        <v>0</v>
      </c>
      <c r="Y284" s="104">
        <v>0</v>
      </c>
      <c r="Z284" s="104">
        <v>0</v>
      </c>
      <c r="AA284" s="104">
        <v>7.2077226915366402E-2</v>
      </c>
      <c r="AB284" s="104">
        <v>0.231397143464249</v>
      </c>
      <c r="AC284" s="104">
        <v>3.27639302522739E-2</v>
      </c>
      <c r="AD284" s="104">
        <v>0</v>
      </c>
      <c r="AE284" s="104">
        <v>0.26416107371652298</v>
      </c>
      <c r="AF284" s="104">
        <v>1.6491631681514101</v>
      </c>
      <c r="AG284" s="104">
        <v>4.9116948803364799E-2</v>
      </c>
      <c r="AH284" s="104">
        <v>1.5664600666068399E-2</v>
      </c>
      <c r="AI284" s="104">
        <v>1.71394471762084</v>
      </c>
      <c r="AJ284" s="104">
        <v>515.06983163220002</v>
      </c>
      <c r="AK284" s="104">
        <v>8.3714891730235106</v>
      </c>
      <c r="AL284" s="104">
        <v>0</v>
      </c>
      <c r="AM284" s="104">
        <v>523.44132080522297</v>
      </c>
      <c r="AN284" s="104">
        <v>2.8025682710445502E-3</v>
      </c>
      <c r="AO284" s="104">
        <v>1.38164589043375E-4</v>
      </c>
      <c r="AP284" s="104">
        <v>0</v>
      </c>
      <c r="AQ284" s="104">
        <v>2.9407328600879299E-3</v>
      </c>
      <c r="AR284" s="104">
        <v>9.3044190319891799E-3</v>
      </c>
      <c r="AS284" s="104">
        <v>1.64883623422819E-5</v>
      </c>
      <c r="AT284" s="104">
        <v>0</v>
      </c>
      <c r="AU284" s="104">
        <v>9.3209073943314596E-3</v>
      </c>
      <c r="AV284" s="104">
        <v>1.04104488610709E-2</v>
      </c>
      <c r="AW284" s="104">
        <v>1.78539197967367E-2</v>
      </c>
      <c r="AX284" s="104">
        <v>3.7585276052139099E-2</v>
      </c>
      <c r="AY284" s="104">
        <v>8.9019139833216403E-3</v>
      </c>
      <c r="AZ284" s="104">
        <v>1.5775083086026199E-5</v>
      </c>
      <c r="BA284" s="104">
        <v>0</v>
      </c>
      <c r="BB284" s="104">
        <v>8.9176890664076705E-3</v>
      </c>
      <c r="BC284" s="104">
        <v>2.6026122152677401E-3</v>
      </c>
      <c r="BD284" s="104">
        <v>7.6516799128871597E-3</v>
      </c>
      <c r="BE284" s="104">
        <v>1.9171981194562499E-2</v>
      </c>
      <c r="BF284" s="104">
        <v>4.8661243741579801E-3</v>
      </c>
      <c r="BG284" s="104">
        <v>7.9089678740762394E-5</v>
      </c>
      <c r="BH284" s="104">
        <v>0</v>
      </c>
      <c r="BI284" s="104">
        <v>4.9452140528987399E-3</v>
      </c>
      <c r="BJ284" s="104">
        <v>8.0961804762855305E-2</v>
      </c>
      <c r="BK284" s="104">
        <v>1.31588151814852E-3</v>
      </c>
      <c r="BL284" s="104">
        <v>0</v>
      </c>
      <c r="BM284" s="104">
        <v>8.2277686281003806E-2</v>
      </c>
      <c r="BN284" s="104">
        <v>46.650676768020197</v>
      </c>
    </row>
    <row r="285" spans="1:66">
      <c r="A285" s="104" t="s">
        <v>799</v>
      </c>
      <c r="B285" s="104">
        <v>2022</v>
      </c>
      <c r="C285" s="104" t="s">
        <v>835</v>
      </c>
      <c r="D285" s="104" t="s">
        <v>801</v>
      </c>
      <c r="E285" s="104" t="s">
        <v>801</v>
      </c>
      <c r="F285" s="104" t="s">
        <v>802</v>
      </c>
      <c r="G285" s="104">
        <v>5639.2146125242498</v>
      </c>
      <c r="H285" s="104">
        <v>666234.38867985597</v>
      </c>
      <c r="I285" s="104">
        <v>42858.031055184299</v>
      </c>
      <c r="J285" s="104">
        <v>0.19625143406083401</v>
      </c>
      <c r="K285" s="104">
        <v>1.6294555779510601E-2</v>
      </c>
      <c r="L285" s="104">
        <v>0</v>
      </c>
      <c r="M285" s="104">
        <v>0.21254598984034401</v>
      </c>
      <c r="N285" s="104">
        <v>0</v>
      </c>
      <c r="O285" s="104">
        <v>0</v>
      </c>
      <c r="P285" s="104">
        <v>0</v>
      </c>
      <c r="Q285" s="104">
        <v>0</v>
      </c>
      <c r="R285" s="104">
        <v>0.21254598984034401</v>
      </c>
      <c r="S285" s="104">
        <v>0.223417318766191</v>
      </c>
      <c r="T285" s="104">
        <v>1.8550111392388199E-2</v>
      </c>
      <c r="U285" s="104">
        <v>0</v>
      </c>
      <c r="V285" s="104">
        <v>0.24196743015857899</v>
      </c>
      <c r="W285" s="104">
        <v>0</v>
      </c>
      <c r="X285" s="104">
        <v>0</v>
      </c>
      <c r="Y285" s="104">
        <v>0</v>
      </c>
      <c r="Z285" s="104">
        <v>0</v>
      </c>
      <c r="AA285" s="104">
        <v>0.24196743015857899</v>
      </c>
      <c r="AB285" s="104">
        <v>0.697224952077105</v>
      </c>
      <c r="AC285" s="104">
        <v>0.179474714072309</v>
      </c>
      <c r="AD285" s="104">
        <v>0</v>
      </c>
      <c r="AE285" s="104">
        <v>0.87669966614941397</v>
      </c>
      <c r="AF285" s="104">
        <v>4.7159757602900498</v>
      </c>
      <c r="AG285" s="104">
        <v>0.26905350715597698</v>
      </c>
      <c r="AH285" s="104">
        <v>5.3741271110898298E-2</v>
      </c>
      <c r="AI285" s="104">
        <v>5.0387705385569204</v>
      </c>
      <c r="AJ285" s="104">
        <v>1362.67854018099</v>
      </c>
      <c r="AK285" s="104">
        <v>45.857460143492602</v>
      </c>
      <c r="AL285" s="104">
        <v>0</v>
      </c>
      <c r="AM285" s="104">
        <v>1408.53600032449</v>
      </c>
      <c r="AN285" s="104">
        <v>9.1153708171922802E-3</v>
      </c>
      <c r="AO285" s="104">
        <v>7.5683991274999498E-4</v>
      </c>
      <c r="AP285" s="104">
        <v>0</v>
      </c>
      <c r="AQ285" s="104">
        <v>9.8722107299422796E-3</v>
      </c>
      <c r="AR285" s="104">
        <v>2.7090595737491001E-2</v>
      </c>
      <c r="AS285" s="104">
        <v>9.0320181190603499E-5</v>
      </c>
      <c r="AT285" s="104">
        <v>0</v>
      </c>
      <c r="AU285" s="104">
        <v>2.7180915918681599E-2</v>
      </c>
      <c r="AV285" s="104">
        <v>2.6438317285269599E-2</v>
      </c>
      <c r="AW285" s="104">
        <v>4.5341714144237398E-2</v>
      </c>
      <c r="AX285" s="104">
        <v>9.8960947348188694E-2</v>
      </c>
      <c r="AY285" s="104">
        <v>2.59186685577001E-2</v>
      </c>
      <c r="AZ285" s="104">
        <v>8.6412970133062302E-5</v>
      </c>
      <c r="BA285" s="104">
        <v>0</v>
      </c>
      <c r="BB285" s="104">
        <v>2.60050815278332E-2</v>
      </c>
      <c r="BC285" s="104">
        <v>6.6095793213174102E-3</v>
      </c>
      <c r="BD285" s="104">
        <v>1.9432163204673201E-2</v>
      </c>
      <c r="BE285" s="104">
        <v>5.2046824053823798E-2</v>
      </c>
      <c r="BF285" s="104">
        <v>1.2873911169489299E-2</v>
      </c>
      <c r="BG285" s="104">
        <v>4.3323854521647197E-4</v>
      </c>
      <c r="BH285" s="104">
        <v>0</v>
      </c>
      <c r="BI285" s="104">
        <v>1.3307149714705801E-2</v>
      </c>
      <c r="BJ285" s="104">
        <v>0.21419409010047999</v>
      </c>
      <c r="BK285" s="104">
        <v>7.2081541318246498E-3</v>
      </c>
      <c r="BL285" s="104">
        <v>0</v>
      </c>
      <c r="BM285" s="104">
        <v>0.22140224423230401</v>
      </c>
      <c r="BN285" s="104">
        <v>125.532996833677</v>
      </c>
    </row>
    <row r="286" spans="1:66">
      <c r="A286" s="104" t="s">
        <v>799</v>
      </c>
      <c r="B286" s="104">
        <v>2022</v>
      </c>
      <c r="C286" s="104" t="s">
        <v>836</v>
      </c>
      <c r="D286" s="104" t="s">
        <v>801</v>
      </c>
      <c r="E286" s="104" t="s">
        <v>801</v>
      </c>
      <c r="F286" s="104" t="s">
        <v>802</v>
      </c>
      <c r="G286" s="104">
        <v>16986.7244255199</v>
      </c>
      <c r="H286" s="104">
        <v>2206282.8426630702</v>
      </c>
      <c r="I286" s="104">
        <v>129099.105633951</v>
      </c>
      <c r="J286" s="104">
        <v>0.45611317943631102</v>
      </c>
      <c r="K286" s="104">
        <v>6.12009899605565E-2</v>
      </c>
      <c r="L286" s="104">
        <v>0</v>
      </c>
      <c r="M286" s="104">
        <v>0.51731416939686703</v>
      </c>
      <c r="N286" s="104">
        <v>0</v>
      </c>
      <c r="O286" s="104">
        <v>0</v>
      </c>
      <c r="P286" s="104">
        <v>0</v>
      </c>
      <c r="Q286" s="104">
        <v>0</v>
      </c>
      <c r="R286" s="104">
        <v>0.51731416939686703</v>
      </c>
      <c r="S286" s="104">
        <v>0.51925013486523097</v>
      </c>
      <c r="T286" s="104">
        <v>6.9672668371868501E-2</v>
      </c>
      <c r="U286" s="104">
        <v>0</v>
      </c>
      <c r="V286" s="104">
        <v>0.5889228032371</v>
      </c>
      <c r="W286" s="104">
        <v>0</v>
      </c>
      <c r="X286" s="104">
        <v>0</v>
      </c>
      <c r="Y286" s="104">
        <v>0</v>
      </c>
      <c r="Z286" s="104">
        <v>0</v>
      </c>
      <c r="AA286" s="104">
        <v>0.5889228032371</v>
      </c>
      <c r="AB286" s="104">
        <v>1.5809623134817501</v>
      </c>
      <c r="AC286" s="104">
        <v>0.67409202943260704</v>
      </c>
      <c r="AD286" s="104">
        <v>0</v>
      </c>
      <c r="AE286" s="104">
        <v>2.2550543429143501</v>
      </c>
      <c r="AF286" s="104">
        <v>13.457994334394099</v>
      </c>
      <c r="AG286" s="104">
        <v>1.0105424911927201</v>
      </c>
      <c r="AH286" s="104">
        <v>0.16188214589502101</v>
      </c>
      <c r="AI286" s="104">
        <v>14.6304189714819</v>
      </c>
      <c r="AJ286" s="104">
        <v>4094.4379040778499</v>
      </c>
      <c r="AK286" s="104">
        <v>172.23678852218401</v>
      </c>
      <c r="AL286" s="104">
        <v>0</v>
      </c>
      <c r="AM286" s="104">
        <v>4266.6746926000396</v>
      </c>
      <c r="AN286" s="104">
        <v>2.11852758430379E-2</v>
      </c>
      <c r="AO286" s="104">
        <v>2.8426274719439999E-3</v>
      </c>
      <c r="AP286" s="104">
        <v>0</v>
      </c>
      <c r="AQ286" s="104">
        <v>2.4027903314981901E-2</v>
      </c>
      <c r="AR286" s="104">
        <v>9.6968493874096298E-2</v>
      </c>
      <c r="AS286" s="104">
        <v>3.3923505354054999E-4</v>
      </c>
      <c r="AT286" s="104">
        <v>0</v>
      </c>
      <c r="AU286" s="104">
        <v>9.7307728927636797E-2</v>
      </c>
      <c r="AV286" s="104">
        <v>8.7552379172373102E-2</v>
      </c>
      <c r="AW286" s="104">
        <v>0.150152330280619</v>
      </c>
      <c r="AX286" s="104">
        <v>0.335012438380629</v>
      </c>
      <c r="AY286" s="104">
        <v>9.2773679752782195E-2</v>
      </c>
      <c r="AZ286" s="104">
        <v>3.2455989528879599E-4</v>
      </c>
      <c r="BA286" s="104">
        <v>0</v>
      </c>
      <c r="BB286" s="104">
        <v>9.3098239648070999E-2</v>
      </c>
      <c r="BC286" s="104">
        <v>2.1888094793093199E-2</v>
      </c>
      <c r="BD286" s="104">
        <v>6.4350998691694306E-2</v>
      </c>
      <c r="BE286" s="104">
        <v>0.17933733313285799</v>
      </c>
      <c r="BF286" s="104">
        <v>3.8682219108761302E-2</v>
      </c>
      <c r="BG286" s="104">
        <v>1.6272077751060801E-3</v>
      </c>
      <c r="BH286" s="104">
        <v>0</v>
      </c>
      <c r="BI286" s="104">
        <v>4.0309426883867301E-2</v>
      </c>
      <c r="BJ286" s="104">
        <v>0.64358862011607199</v>
      </c>
      <c r="BK286" s="104">
        <v>2.7073224617185199E-2</v>
      </c>
      <c r="BL286" s="104">
        <v>0</v>
      </c>
      <c r="BM286" s="104">
        <v>0.67066184473325696</v>
      </c>
      <c r="BN286" s="104">
        <v>380.258978508962</v>
      </c>
    </row>
    <row r="287" spans="1:66">
      <c r="A287" s="104" t="s">
        <v>799</v>
      </c>
      <c r="B287" s="104">
        <v>2022</v>
      </c>
      <c r="C287" s="104" t="s">
        <v>837</v>
      </c>
      <c r="D287" s="104" t="s">
        <v>801</v>
      </c>
      <c r="E287" s="104" t="s">
        <v>801</v>
      </c>
      <c r="F287" s="104" t="s">
        <v>802</v>
      </c>
      <c r="G287" s="104">
        <v>25905.635834253699</v>
      </c>
      <c r="H287" s="104">
        <v>524859.71834974596</v>
      </c>
      <c r="I287" s="104">
        <v>78580.428618656006</v>
      </c>
      <c r="J287" s="104">
        <v>6.5070454420195503E-2</v>
      </c>
      <c r="K287" s="104">
        <v>3.28509984203307E-2</v>
      </c>
      <c r="L287" s="104">
        <v>0</v>
      </c>
      <c r="M287" s="104">
        <v>9.7921452840526294E-2</v>
      </c>
      <c r="N287" s="104">
        <v>0</v>
      </c>
      <c r="O287" s="104">
        <v>0</v>
      </c>
      <c r="P287" s="104">
        <v>0</v>
      </c>
      <c r="Q287" s="104">
        <v>0</v>
      </c>
      <c r="R287" s="104">
        <v>9.7921452840526294E-2</v>
      </c>
      <c r="S287" s="104">
        <v>7.4077759110546301E-2</v>
      </c>
      <c r="T287" s="104">
        <v>3.73983610412119E-2</v>
      </c>
      <c r="U287" s="104">
        <v>0</v>
      </c>
      <c r="V287" s="104">
        <v>0.11147612015175801</v>
      </c>
      <c r="W287" s="104">
        <v>0</v>
      </c>
      <c r="X287" s="104">
        <v>0</v>
      </c>
      <c r="Y287" s="104">
        <v>0</v>
      </c>
      <c r="Z287" s="104">
        <v>0</v>
      </c>
      <c r="AA287" s="104">
        <v>0.11147612015175801</v>
      </c>
      <c r="AB287" s="104">
        <v>0.24167394726105401</v>
      </c>
      <c r="AC287" s="104">
        <v>0.29966298995261498</v>
      </c>
      <c r="AD287" s="104">
        <v>0</v>
      </c>
      <c r="AE287" s="104">
        <v>0.54133693721366904</v>
      </c>
      <c r="AF287" s="104">
        <v>5.3783969742290001</v>
      </c>
      <c r="AG287" s="104">
        <v>0.94186415757391395</v>
      </c>
      <c r="AH287" s="104">
        <v>0.21475469175936901</v>
      </c>
      <c r="AI287" s="104">
        <v>6.5350158235622802</v>
      </c>
      <c r="AJ287" s="104">
        <v>988.417737770435</v>
      </c>
      <c r="AK287" s="104">
        <v>93.509646605838199</v>
      </c>
      <c r="AL287" s="104">
        <v>0</v>
      </c>
      <c r="AM287" s="104">
        <v>1081.9273843762701</v>
      </c>
      <c r="AN287" s="104">
        <v>3.0223540741079599E-3</v>
      </c>
      <c r="AO287" s="104">
        <v>1.5258437919158799E-3</v>
      </c>
      <c r="AP287" s="104">
        <v>0</v>
      </c>
      <c r="AQ287" s="104">
        <v>4.5481978660238398E-3</v>
      </c>
      <c r="AR287" s="104">
        <v>3.09126608946543E-2</v>
      </c>
      <c r="AS287" s="104">
        <v>2.34195833403143E-3</v>
      </c>
      <c r="AT287" s="104">
        <v>0</v>
      </c>
      <c r="AU287" s="104">
        <v>3.3254619228685799E-2</v>
      </c>
      <c r="AV287" s="104">
        <v>2.0828116950678498E-2</v>
      </c>
      <c r="AW287" s="104">
        <v>3.5720220570413602E-2</v>
      </c>
      <c r="AX287" s="104">
        <v>8.9802956749777896E-2</v>
      </c>
      <c r="AY287" s="104">
        <v>2.9575392868024401E-2</v>
      </c>
      <c r="AZ287" s="104">
        <v>2.24064625318299E-3</v>
      </c>
      <c r="BA287" s="104">
        <v>0</v>
      </c>
      <c r="BB287" s="104">
        <v>3.1816039121207403E-2</v>
      </c>
      <c r="BC287" s="104">
        <v>5.2070292376696203E-3</v>
      </c>
      <c r="BD287" s="104">
        <v>1.5308665958748699E-2</v>
      </c>
      <c r="BE287" s="104">
        <v>5.2331734317625798E-2</v>
      </c>
      <c r="BF287" s="104">
        <v>9.3380806838815993E-3</v>
      </c>
      <c r="BG287" s="104">
        <v>8.8343277478634095E-4</v>
      </c>
      <c r="BH287" s="104">
        <v>0</v>
      </c>
      <c r="BI287" s="104">
        <v>1.02215134586679E-2</v>
      </c>
      <c r="BJ287" s="104">
        <v>0.15536550385007999</v>
      </c>
      <c r="BK287" s="104">
        <v>1.46984142479374E-2</v>
      </c>
      <c r="BL287" s="104">
        <v>0</v>
      </c>
      <c r="BM287" s="104">
        <v>0.17006391809801799</v>
      </c>
      <c r="BN287" s="104">
        <v>96.424647212344098</v>
      </c>
    </row>
    <row r="288" spans="1:66">
      <c r="A288" s="104" t="s">
        <v>799</v>
      </c>
      <c r="B288" s="104">
        <v>2022</v>
      </c>
      <c r="C288" s="104" t="s">
        <v>838</v>
      </c>
      <c r="D288" s="104" t="s">
        <v>801</v>
      </c>
      <c r="E288" s="104" t="s">
        <v>801</v>
      </c>
      <c r="F288" s="104" t="s">
        <v>802</v>
      </c>
      <c r="G288" s="104">
        <v>33089.6103815307</v>
      </c>
      <c r="H288" s="104">
        <v>2242505.6054245098</v>
      </c>
      <c r="I288" s="104">
        <v>381849.51610297902</v>
      </c>
      <c r="J288" s="104">
        <v>0.21487686942192799</v>
      </c>
      <c r="K288" s="104">
        <v>7.8790239873218704E-2</v>
      </c>
      <c r="L288" s="104">
        <v>0</v>
      </c>
      <c r="M288" s="104">
        <v>0.293667109295146</v>
      </c>
      <c r="N288" s="104">
        <v>0</v>
      </c>
      <c r="O288" s="104">
        <v>0</v>
      </c>
      <c r="P288" s="104">
        <v>0</v>
      </c>
      <c r="Q288" s="104">
        <v>0</v>
      </c>
      <c r="R288" s="104">
        <v>0.293667109295146</v>
      </c>
      <c r="S288" s="104">
        <v>0.244620959132654</v>
      </c>
      <c r="T288" s="104">
        <v>8.9696690481064004E-2</v>
      </c>
      <c r="U288" s="104">
        <v>0</v>
      </c>
      <c r="V288" s="104">
        <v>0.33431764961371802</v>
      </c>
      <c r="W288" s="104">
        <v>0</v>
      </c>
      <c r="X288" s="104">
        <v>0</v>
      </c>
      <c r="Y288" s="104">
        <v>0</v>
      </c>
      <c r="Z288" s="104">
        <v>0</v>
      </c>
      <c r="AA288" s="104">
        <v>0.33431764961371802</v>
      </c>
      <c r="AB288" s="104">
        <v>0.89256833586547202</v>
      </c>
      <c r="AC288" s="104">
        <v>1.0784361385099399</v>
      </c>
      <c r="AD288" s="104">
        <v>0</v>
      </c>
      <c r="AE288" s="104">
        <v>1.97100447437541</v>
      </c>
      <c r="AF288" s="104">
        <v>8.26724418691491</v>
      </c>
      <c r="AG288" s="104">
        <v>1.0618897657353601</v>
      </c>
      <c r="AH288" s="104">
        <v>1.3345895297255901</v>
      </c>
      <c r="AI288" s="104">
        <v>10.663723482375801</v>
      </c>
      <c r="AJ288" s="104">
        <v>3659.30218065707</v>
      </c>
      <c r="AK288" s="104">
        <v>204.581395861376</v>
      </c>
      <c r="AL288" s="104">
        <v>0</v>
      </c>
      <c r="AM288" s="104">
        <v>3863.8835765184399</v>
      </c>
      <c r="AN288" s="104">
        <v>9.9804740494845393E-3</v>
      </c>
      <c r="AO288" s="104">
        <v>3.6596025738965502E-3</v>
      </c>
      <c r="AP288" s="104">
        <v>0</v>
      </c>
      <c r="AQ288" s="104">
        <v>1.3640076623381001E-2</v>
      </c>
      <c r="AR288" s="104">
        <v>8.2398507619935404E-2</v>
      </c>
      <c r="AS288" s="104">
        <v>5.8179390667182696E-4</v>
      </c>
      <c r="AT288" s="104">
        <v>0</v>
      </c>
      <c r="AU288" s="104">
        <v>8.2980301526607306E-2</v>
      </c>
      <c r="AV288" s="104">
        <v>8.8989814572148399E-2</v>
      </c>
      <c r="AW288" s="104">
        <v>0.15261753199123401</v>
      </c>
      <c r="AX288" s="104">
        <v>0.32458764808999002</v>
      </c>
      <c r="AY288" s="104">
        <v>7.8833984654485503E-2</v>
      </c>
      <c r="AZ288" s="104">
        <v>5.5662575980372996E-4</v>
      </c>
      <c r="BA288" s="104">
        <v>0</v>
      </c>
      <c r="BB288" s="104">
        <v>7.9390610414289201E-2</v>
      </c>
      <c r="BC288" s="104">
        <v>2.22474536430371E-2</v>
      </c>
      <c r="BD288" s="104">
        <v>6.5407513710529094E-2</v>
      </c>
      <c r="BE288" s="104">
        <v>0.167045577767855</v>
      </c>
      <c r="BF288" s="104">
        <v>3.4571272554009998E-2</v>
      </c>
      <c r="BG288" s="104">
        <v>1.93278358731594E-3</v>
      </c>
      <c r="BH288" s="104">
        <v>0</v>
      </c>
      <c r="BI288" s="104">
        <v>3.6504056141325902E-2</v>
      </c>
      <c r="BJ288" s="104">
        <v>0.57519134401605498</v>
      </c>
      <c r="BK288" s="104">
        <v>3.2157346465728501E-2</v>
      </c>
      <c r="BL288" s="104">
        <v>0</v>
      </c>
      <c r="BM288" s="104">
        <v>0.60734869048178397</v>
      </c>
      <c r="BN288" s="104">
        <v>344.36101360919798</v>
      </c>
    </row>
    <row r="289" spans="1:66">
      <c r="A289" s="104" t="s">
        <v>799</v>
      </c>
      <c r="B289" s="104">
        <v>2022</v>
      </c>
      <c r="C289" s="104" t="s">
        <v>839</v>
      </c>
      <c r="D289" s="104" t="s">
        <v>801</v>
      </c>
      <c r="E289" s="104" t="s">
        <v>801</v>
      </c>
      <c r="F289" s="104" t="s">
        <v>802</v>
      </c>
      <c r="G289" s="104">
        <v>19958.052064518</v>
      </c>
      <c r="H289" s="104">
        <v>1394200.03749598</v>
      </c>
      <c r="I289" s="104">
        <v>90229.5774164061</v>
      </c>
      <c r="J289" s="104">
        <v>0.197623777589269</v>
      </c>
      <c r="K289" s="104">
        <v>3.4852710382013999E-2</v>
      </c>
      <c r="L289" s="104">
        <v>0</v>
      </c>
      <c r="M289" s="104">
        <v>0.23247648797128301</v>
      </c>
      <c r="N289" s="104">
        <v>0</v>
      </c>
      <c r="O289" s="104">
        <v>0</v>
      </c>
      <c r="P289" s="104">
        <v>0</v>
      </c>
      <c r="Q289" s="104">
        <v>0</v>
      </c>
      <c r="R289" s="104">
        <v>0.23247648797128301</v>
      </c>
      <c r="S289" s="104">
        <v>0.22497962740875599</v>
      </c>
      <c r="T289" s="104">
        <v>3.9677157736694203E-2</v>
      </c>
      <c r="U289" s="104">
        <v>0</v>
      </c>
      <c r="V289" s="104">
        <v>0.26465678514545099</v>
      </c>
      <c r="W289" s="104">
        <v>0</v>
      </c>
      <c r="X289" s="104">
        <v>0</v>
      </c>
      <c r="Y289" s="104">
        <v>0</v>
      </c>
      <c r="Z289" s="104">
        <v>0</v>
      </c>
      <c r="AA289" s="104">
        <v>0.26465678514545099</v>
      </c>
      <c r="AB289" s="104">
        <v>0.76792257250081197</v>
      </c>
      <c r="AC289" s="104">
        <v>0.47579565674744401</v>
      </c>
      <c r="AD289" s="104">
        <v>0</v>
      </c>
      <c r="AE289" s="104">
        <v>1.24371822924825</v>
      </c>
      <c r="AF289" s="104">
        <v>6.1574684318155102</v>
      </c>
      <c r="AG289" s="104">
        <v>0.47107178526552601</v>
      </c>
      <c r="AH289" s="104">
        <v>0.39654039324547102</v>
      </c>
      <c r="AI289" s="104">
        <v>7.0250806103265102</v>
      </c>
      <c r="AJ289" s="104">
        <v>2500.7771945873301</v>
      </c>
      <c r="AK289" s="104">
        <v>89.875329815317102</v>
      </c>
      <c r="AL289" s="104">
        <v>0</v>
      </c>
      <c r="AM289" s="104">
        <v>2590.6525244026502</v>
      </c>
      <c r="AN289" s="104">
        <v>9.17911261969237E-3</v>
      </c>
      <c r="AO289" s="104">
        <v>1.6188181280641499E-3</v>
      </c>
      <c r="AP289" s="104">
        <v>0</v>
      </c>
      <c r="AQ289" s="104">
        <v>1.07979307477565E-2</v>
      </c>
      <c r="AR289" s="104">
        <v>5.9840506470602697E-2</v>
      </c>
      <c r="AS289" s="104">
        <v>2.8983595905424998E-4</v>
      </c>
      <c r="AT289" s="104">
        <v>0</v>
      </c>
      <c r="AU289" s="104">
        <v>6.0130342429656897E-2</v>
      </c>
      <c r="AV289" s="104">
        <v>5.53263289568292E-2</v>
      </c>
      <c r="AW289" s="104">
        <v>9.4884654160962201E-2</v>
      </c>
      <c r="AX289" s="104">
        <v>0.210341325547448</v>
      </c>
      <c r="AY289" s="104">
        <v>5.7251832649439803E-2</v>
      </c>
      <c r="AZ289" s="104">
        <v>2.7729778376317098E-4</v>
      </c>
      <c r="BA289" s="104">
        <v>0</v>
      </c>
      <c r="BB289" s="104">
        <v>5.7529130433202902E-2</v>
      </c>
      <c r="BC289" s="104">
        <v>1.38315822392073E-2</v>
      </c>
      <c r="BD289" s="104">
        <v>4.06648517832695E-2</v>
      </c>
      <c r="BE289" s="104">
        <v>0.112025564455679</v>
      </c>
      <c r="BF289" s="104">
        <v>2.3626102935124901E-2</v>
      </c>
      <c r="BG289" s="104">
        <v>8.4909755180944096E-4</v>
      </c>
      <c r="BH289" s="104">
        <v>0</v>
      </c>
      <c r="BI289" s="104">
        <v>2.4475200486934402E-2</v>
      </c>
      <c r="BJ289" s="104">
        <v>0.39308734961623298</v>
      </c>
      <c r="BK289" s="104">
        <v>1.4127150259308699E-2</v>
      </c>
      <c r="BL289" s="104">
        <v>0</v>
      </c>
      <c r="BM289" s="104">
        <v>0.40721449987554198</v>
      </c>
      <c r="BN289" s="104">
        <v>230.886803793496</v>
      </c>
    </row>
    <row r="290" spans="1:66">
      <c r="A290" s="104" t="s">
        <v>799</v>
      </c>
      <c r="B290" s="104">
        <v>2022</v>
      </c>
      <c r="C290" s="104" t="s">
        <v>840</v>
      </c>
      <c r="D290" s="104" t="s">
        <v>801</v>
      </c>
      <c r="E290" s="104" t="s">
        <v>801</v>
      </c>
      <c r="F290" s="104" t="s">
        <v>802</v>
      </c>
      <c r="G290" s="104">
        <v>7405.4854528526303</v>
      </c>
      <c r="H290" s="104">
        <v>302333.65614480397</v>
      </c>
      <c r="I290" s="104">
        <v>28881.3932661252</v>
      </c>
      <c r="J290" s="104">
        <v>7.8448841753570499E-3</v>
      </c>
      <c r="K290" s="104">
        <v>9.9363546360026599E-3</v>
      </c>
      <c r="L290" s="104">
        <v>0</v>
      </c>
      <c r="M290" s="104">
        <v>1.7781238811359699E-2</v>
      </c>
      <c r="N290" s="104">
        <v>0</v>
      </c>
      <c r="O290" s="104">
        <v>0</v>
      </c>
      <c r="P290" s="104">
        <v>0</v>
      </c>
      <c r="Q290" s="104">
        <v>0</v>
      </c>
      <c r="R290" s="104">
        <v>1.7781238811359699E-2</v>
      </c>
      <c r="S290" s="104">
        <v>8.9308034709509303E-3</v>
      </c>
      <c r="T290" s="104">
        <v>1.1311783384969199E-2</v>
      </c>
      <c r="U290" s="104">
        <v>0</v>
      </c>
      <c r="V290" s="104">
        <v>2.0242586855920099E-2</v>
      </c>
      <c r="W290" s="104">
        <v>0</v>
      </c>
      <c r="X290" s="104">
        <v>0</v>
      </c>
      <c r="Y290" s="104">
        <v>0</v>
      </c>
      <c r="Z290" s="104">
        <v>0</v>
      </c>
      <c r="AA290" s="104">
        <v>2.0242586855920099E-2</v>
      </c>
      <c r="AB290" s="104">
        <v>2.3119046713212899E-2</v>
      </c>
      <c r="AC290" s="104">
        <v>7.3626701998356595E-2</v>
      </c>
      <c r="AD290" s="104">
        <v>0</v>
      </c>
      <c r="AE290" s="104">
        <v>9.6745748711569601E-2</v>
      </c>
      <c r="AF290" s="104">
        <v>4.0589966054632898</v>
      </c>
      <c r="AG290" s="104">
        <v>0.43921592691692701</v>
      </c>
      <c r="AH290" s="104">
        <v>4.2937416712228699E-2</v>
      </c>
      <c r="AI290" s="104">
        <v>4.5411499490924498</v>
      </c>
      <c r="AJ290" s="104">
        <v>1452.2578459259701</v>
      </c>
      <c r="AK290" s="104">
        <v>35.417644731361897</v>
      </c>
      <c r="AL290" s="104">
        <v>0</v>
      </c>
      <c r="AM290" s="104">
        <v>1487.6754906573301</v>
      </c>
      <c r="AN290" s="104">
        <v>3.64374551546649E-4</v>
      </c>
      <c r="AO290" s="104">
        <v>4.61517937495509E-4</v>
      </c>
      <c r="AP290" s="104">
        <v>0</v>
      </c>
      <c r="AQ290" s="104">
        <v>8.2589248904215904E-4</v>
      </c>
      <c r="AR290" s="104">
        <v>5.1624989812406596E-3</v>
      </c>
      <c r="AS290" s="104">
        <v>8.10459928752789E-4</v>
      </c>
      <c r="AT290" s="104">
        <v>0</v>
      </c>
      <c r="AU290" s="104">
        <v>5.97295890999345E-3</v>
      </c>
      <c r="AV290" s="104">
        <v>1.19975691182955E-2</v>
      </c>
      <c r="AW290" s="104">
        <v>2.0575831037876802E-2</v>
      </c>
      <c r="AX290" s="104">
        <v>3.85463590661657E-2</v>
      </c>
      <c r="AY290" s="104">
        <v>4.93917156052301E-3</v>
      </c>
      <c r="AZ290" s="104">
        <v>7.7539979098984195E-4</v>
      </c>
      <c r="BA290" s="104">
        <v>0</v>
      </c>
      <c r="BB290" s="104">
        <v>5.71457135151285E-3</v>
      </c>
      <c r="BC290" s="104">
        <v>2.9993922795738702E-3</v>
      </c>
      <c r="BD290" s="104">
        <v>8.8182133019472E-3</v>
      </c>
      <c r="BE290" s="104">
        <v>1.75321769330339E-2</v>
      </c>
      <c r="BF290" s="104">
        <v>1.37202120326644E-2</v>
      </c>
      <c r="BG290" s="104">
        <v>3.3460834573906299E-4</v>
      </c>
      <c r="BH290" s="104">
        <v>0</v>
      </c>
      <c r="BI290" s="104">
        <v>1.40548203784034E-2</v>
      </c>
      <c r="BJ290" s="104">
        <v>0.228274709498308</v>
      </c>
      <c r="BK290" s="104">
        <v>5.5671605320272302E-3</v>
      </c>
      <c r="BL290" s="104">
        <v>0</v>
      </c>
      <c r="BM290" s="104">
        <v>0.23384187003033599</v>
      </c>
      <c r="BN290" s="104">
        <v>132.58614803966901</v>
      </c>
    </row>
    <row r="291" spans="1:66">
      <c r="A291" s="104" t="s">
        <v>799</v>
      </c>
      <c r="B291" s="104">
        <v>2022</v>
      </c>
      <c r="C291" s="104" t="s">
        <v>840</v>
      </c>
      <c r="D291" s="104" t="s">
        <v>801</v>
      </c>
      <c r="E291" s="104" t="s">
        <v>801</v>
      </c>
      <c r="F291" s="104" t="s">
        <v>841</v>
      </c>
      <c r="G291" s="104">
        <v>8383.3072152197001</v>
      </c>
      <c r="H291" s="104">
        <v>341495.20003511099</v>
      </c>
      <c r="I291" s="104">
        <v>32694.898139356799</v>
      </c>
      <c r="J291" s="104">
        <v>0.107752406833047</v>
      </c>
      <c r="K291" s="104">
        <v>5.7142721958107305E-4</v>
      </c>
      <c r="L291" s="104">
        <v>0</v>
      </c>
      <c r="M291" s="104">
        <v>0.10832383405262801</v>
      </c>
      <c r="N291" s="104">
        <v>0</v>
      </c>
      <c r="O291" s="104">
        <v>0</v>
      </c>
      <c r="P291" s="104">
        <v>0</v>
      </c>
      <c r="Q291" s="104">
        <v>0</v>
      </c>
      <c r="R291" s="104">
        <v>0.10832383405262801</v>
      </c>
      <c r="S291" s="104">
        <v>1.8339825484948999</v>
      </c>
      <c r="T291" s="104">
        <v>1.2558825331142101E-2</v>
      </c>
      <c r="U291" s="104">
        <v>0</v>
      </c>
      <c r="V291" s="104">
        <v>1.8465413738260501</v>
      </c>
      <c r="W291" s="104">
        <v>0</v>
      </c>
      <c r="X291" s="104">
        <v>0</v>
      </c>
      <c r="Y291" s="104">
        <v>0</v>
      </c>
      <c r="Z291" s="104">
        <v>0</v>
      </c>
      <c r="AA291" s="104">
        <v>1.8465413738260501</v>
      </c>
      <c r="AB291" s="104">
        <v>4.6367601733763504</v>
      </c>
      <c r="AC291" s="104">
        <v>0.18975486103874101</v>
      </c>
      <c r="AD291" s="104">
        <v>0</v>
      </c>
      <c r="AE291" s="104">
        <v>4.82651503441509</v>
      </c>
      <c r="AF291" s="104">
        <v>1.04371339622554</v>
      </c>
      <c r="AG291" s="104">
        <v>0.212877360165657</v>
      </c>
      <c r="AH291" s="104">
        <v>0</v>
      </c>
      <c r="AI291" s="104">
        <v>1.2565907563912</v>
      </c>
      <c r="AJ291" s="104">
        <v>1247.06704232421</v>
      </c>
      <c r="AK291" s="104">
        <v>37.480188643040499</v>
      </c>
      <c r="AL291" s="104">
        <v>0</v>
      </c>
      <c r="AM291" s="104">
        <v>1284.54723096725</v>
      </c>
      <c r="AN291" s="104">
        <v>1.70389527802478</v>
      </c>
      <c r="AO291" s="104">
        <v>1.18568407692752E-2</v>
      </c>
      <c r="AP291" s="104">
        <v>0</v>
      </c>
      <c r="AQ291" s="104">
        <v>1.7157521187940501</v>
      </c>
      <c r="AR291" s="104">
        <v>2.3352034742912999E-3</v>
      </c>
      <c r="AS291" s="104">
        <v>4.0062695659198998E-4</v>
      </c>
      <c r="AT291" s="104">
        <v>0</v>
      </c>
      <c r="AU291" s="104">
        <v>2.7358304308832898E-3</v>
      </c>
      <c r="AV291" s="104">
        <v>1.3551624778503199E-2</v>
      </c>
      <c r="AW291" s="104">
        <v>2.3241036495133E-2</v>
      </c>
      <c r="AX291" s="104">
        <v>3.9528491704519601E-2</v>
      </c>
      <c r="AY291" s="104">
        <v>2.2341836056851399E-3</v>
      </c>
      <c r="AZ291" s="104">
        <v>3.8329601178972098E-4</v>
      </c>
      <c r="BA291" s="104">
        <v>0</v>
      </c>
      <c r="BB291" s="104">
        <v>2.6174796174748601E-3</v>
      </c>
      <c r="BC291" s="104">
        <v>3.3879061946258098E-3</v>
      </c>
      <c r="BD291" s="104">
        <v>9.9604442121998902E-3</v>
      </c>
      <c r="BE291" s="104">
        <v>1.5965830024300499E-2</v>
      </c>
      <c r="BF291" s="104">
        <v>0</v>
      </c>
      <c r="BG291" s="104">
        <v>0</v>
      </c>
      <c r="BH291" s="104">
        <v>0</v>
      </c>
      <c r="BI291" s="104">
        <v>0</v>
      </c>
      <c r="BJ291" s="104">
        <v>0.25422277457645798</v>
      </c>
      <c r="BK291" s="104">
        <v>7.6405816408430501E-3</v>
      </c>
      <c r="BL291" s="104">
        <v>0</v>
      </c>
      <c r="BM291" s="104">
        <v>0.261863356217301</v>
      </c>
      <c r="BN291" s="104">
        <v>148.47406800624501</v>
      </c>
    </row>
    <row r="292" spans="1:66">
      <c r="A292" s="104" t="s">
        <v>799</v>
      </c>
      <c r="B292" s="104">
        <v>2022</v>
      </c>
      <c r="C292" s="104" t="s">
        <v>842</v>
      </c>
      <c r="D292" s="104" t="s">
        <v>801</v>
      </c>
      <c r="E292" s="104" t="s">
        <v>801</v>
      </c>
      <c r="F292" s="104" t="s">
        <v>802</v>
      </c>
      <c r="G292" s="104">
        <v>72571.519580599095</v>
      </c>
      <c r="H292" s="104">
        <v>9825651.7275081594</v>
      </c>
      <c r="I292" s="104">
        <v>921658.29867360799</v>
      </c>
      <c r="J292" s="104">
        <v>0.68002125267214397</v>
      </c>
      <c r="K292" s="104">
        <v>0.15039772198856499</v>
      </c>
      <c r="L292" s="104">
        <v>0</v>
      </c>
      <c r="M292" s="104">
        <v>0.83041897466071002</v>
      </c>
      <c r="N292" s="104">
        <v>0</v>
      </c>
      <c r="O292" s="104">
        <v>0</v>
      </c>
      <c r="P292" s="104">
        <v>0</v>
      </c>
      <c r="Q292" s="104">
        <v>0</v>
      </c>
      <c r="R292" s="104">
        <v>0.83041897466071002</v>
      </c>
      <c r="S292" s="104">
        <v>0.77415243207314499</v>
      </c>
      <c r="T292" s="104">
        <v>0.17121635801556701</v>
      </c>
      <c r="U292" s="104">
        <v>0</v>
      </c>
      <c r="V292" s="104">
        <v>0.945368790088712</v>
      </c>
      <c r="W292" s="104">
        <v>0</v>
      </c>
      <c r="X292" s="104">
        <v>0</v>
      </c>
      <c r="Y292" s="104">
        <v>0</v>
      </c>
      <c r="Z292" s="104">
        <v>0</v>
      </c>
      <c r="AA292" s="104">
        <v>0.945368790088712</v>
      </c>
      <c r="AB292" s="104">
        <v>3.0191318005269498</v>
      </c>
      <c r="AC292" s="104">
        <v>1.9616640362048099</v>
      </c>
      <c r="AD292" s="104">
        <v>0</v>
      </c>
      <c r="AE292" s="104">
        <v>4.9807958367317697</v>
      </c>
      <c r="AF292" s="104">
        <v>34.019444049209099</v>
      </c>
      <c r="AG292" s="104">
        <v>2.0686400918802099</v>
      </c>
      <c r="AH292" s="104">
        <v>1.57229716375843</v>
      </c>
      <c r="AI292" s="104">
        <v>37.660381304847697</v>
      </c>
      <c r="AJ292" s="104">
        <v>14576.3238449621</v>
      </c>
      <c r="AK292" s="104">
        <v>387.98103883800098</v>
      </c>
      <c r="AL292" s="104">
        <v>0</v>
      </c>
      <c r="AM292" s="104">
        <v>14964.3048838001</v>
      </c>
      <c r="AN292" s="104">
        <v>3.15852259186893E-2</v>
      </c>
      <c r="AO292" s="104">
        <v>6.9855846534186798E-3</v>
      </c>
      <c r="AP292" s="104">
        <v>0</v>
      </c>
      <c r="AQ292" s="104">
        <v>3.8570810572107997E-2</v>
      </c>
      <c r="AR292" s="104">
        <v>0.42062924626553899</v>
      </c>
      <c r="AS292" s="104">
        <v>1.26289614191888E-3</v>
      </c>
      <c r="AT292" s="104">
        <v>0</v>
      </c>
      <c r="AU292" s="104">
        <v>0.42189214240745798</v>
      </c>
      <c r="AV292" s="104">
        <v>0.38991337331169601</v>
      </c>
      <c r="AW292" s="104">
        <v>0.66870143522955905</v>
      </c>
      <c r="AX292" s="104">
        <v>1.4805069509487101</v>
      </c>
      <c r="AY292" s="104">
        <v>0.40243301126612502</v>
      </c>
      <c r="AZ292" s="104">
        <v>1.20826381384794E-3</v>
      </c>
      <c r="BA292" s="104">
        <v>0</v>
      </c>
      <c r="BB292" s="104">
        <v>0.40364127507997299</v>
      </c>
      <c r="BC292" s="104">
        <v>9.7478343327924002E-2</v>
      </c>
      <c r="BD292" s="104">
        <v>0.28658632938409601</v>
      </c>
      <c r="BE292" s="104">
        <v>0.78770594779199299</v>
      </c>
      <c r="BF292" s="104">
        <v>0.13770988008134699</v>
      </c>
      <c r="BG292" s="104">
        <v>3.66545247625546E-3</v>
      </c>
      <c r="BH292" s="104">
        <v>0</v>
      </c>
      <c r="BI292" s="104">
        <v>0.14137533255760301</v>
      </c>
      <c r="BJ292" s="104">
        <v>2.2911951211669401</v>
      </c>
      <c r="BK292" s="104">
        <v>6.0985216351250801E-2</v>
      </c>
      <c r="BL292" s="104">
        <v>0</v>
      </c>
      <c r="BM292" s="104">
        <v>2.35218033751819</v>
      </c>
      <c r="BN292" s="104">
        <v>1333.66419968215</v>
      </c>
    </row>
    <row r="293" spans="1:66">
      <c r="A293" s="104" t="s">
        <v>799</v>
      </c>
      <c r="B293" s="104">
        <v>2022</v>
      </c>
      <c r="C293" s="104" t="s">
        <v>843</v>
      </c>
      <c r="D293" s="104" t="s">
        <v>801</v>
      </c>
      <c r="E293" s="104" t="s">
        <v>801</v>
      </c>
      <c r="F293" s="104" t="s">
        <v>802</v>
      </c>
      <c r="G293" s="104">
        <v>16672.226659110602</v>
      </c>
      <c r="H293" s="104">
        <v>1150092.2844221999</v>
      </c>
      <c r="I293" s="104">
        <v>75374.488511157397</v>
      </c>
      <c r="J293" s="104">
        <v>0.196729310016969</v>
      </c>
      <c r="K293" s="104">
        <v>2.9255784034967501E-2</v>
      </c>
      <c r="L293" s="104">
        <v>0</v>
      </c>
      <c r="M293" s="104">
        <v>0.22598509405193601</v>
      </c>
      <c r="N293" s="104">
        <v>0</v>
      </c>
      <c r="O293" s="104">
        <v>0</v>
      </c>
      <c r="P293" s="104">
        <v>0</v>
      </c>
      <c r="Q293" s="104">
        <v>0</v>
      </c>
      <c r="R293" s="104">
        <v>0.22598509405193601</v>
      </c>
      <c r="S293" s="104">
        <v>0.223961344165717</v>
      </c>
      <c r="T293" s="104">
        <v>3.3305483135828103E-2</v>
      </c>
      <c r="U293" s="104">
        <v>0</v>
      </c>
      <c r="V293" s="104">
        <v>0.25726682730154499</v>
      </c>
      <c r="W293" s="104">
        <v>0</v>
      </c>
      <c r="X293" s="104">
        <v>0</v>
      </c>
      <c r="Y293" s="104">
        <v>0</v>
      </c>
      <c r="Z293" s="104">
        <v>0</v>
      </c>
      <c r="AA293" s="104">
        <v>0.25726682730154499</v>
      </c>
      <c r="AB293" s="104">
        <v>0.79386598596420599</v>
      </c>
      <c r="AC293" s="104">
        <v>0.38982491924989199</v>
      </c>
      <c r="AD293" s="104">
        <v>0</v>
      </c>
      <c r="AE293" s="104">
        <v>1.18369090521409</v>
      </c>
      <c r="AF293" s="104">
        <v>6.1604842334152101</v>
      </c>
      <c r="AG293" s="104">
        <v>0.400695342651538</v>
      </c>
      <c r="AH293" s="104">
        <v>0.321668627797499</v>
      </c>
      <c r="AI293" s="104">
        <v>6.88284820386425</v>
      </c>
      <c r="AJ293" s="104">
        <v>2100.9829345398002</v>
      </c>
      <c r="AK293" s="104">
        <v>76.9190218911898</v>
      </c>
      <c r="AL293" s="104">
        <v>0</v>
      </c>
      <c r="AM293" s="104">
        <v>2177.9019564309901</v>
      </c>
      <c r="AN293" s="104">
        <v>9.1375669176469807E-3</v>
      </c>
      <c r="AO293" s="104">
        <v>1.35885539538915E-3</v>
      </c>
      <c r="AP293" s="104">
        <v>0</v>
      </c>
      <c r="AQ293" s="104">
        <v>1.0496422313036101E-2</v>
      </c>
      <c r="AR293" s="104">
        <v>5.5512861706172902E-2</v>
      </c>
      <c r="AS293" s="104">
        <v>1.9332569893963601E-4</v>
      </c>
      <c r="AT293" s="104">
        <v>0</v>
      </c>
      <c r="AU293" s="104">
        <v>5.5706187405112503E-2</v>
      </c>
      <c r="AV293" s="104">
        <v>4.5639350414116597E-2</v>
      </c>
      <c r="AW293" s="104">
        <v>7.8271485960209997E-2</v>
      </c>
      <c r="AX293" s="104">
        <v>0.179617023779439</v>
      </c>
      <c r="AY293" s="104">
        <v>5.3111399881861497E-2</v>
      </c>
      <c r="AZ293" s="104">
        <v>1.8496251478027499E-4</v>
      </c>
      <c r="BA293" s="104">
        <v>0</v>
      </c>
      <c r="BB293" s="104">
        <v>5.3296362396641803E-2</v>
      </c>
      <c r="BC293" s="104">
        <v>1.1409837603529101E-2</v>
      </c>
      <c r="BD293" s="104">
        <v>3.3544922554375703E-2</v>
      </c>
      <c r="BE293" s="104">
        <v>9.8251122554546697E-2</v>
      </c>
      <c r="BF293" s="104">
        <v>1.98490450024154E-2</v>
      </c>
      <c r="BG293" s="104">
        <v>7.2669277887039399E-4</v>
      </c>
      <c r="BH293" s="104">
        <v>0</v>
      </c>
      <c r="BI293" s="104">
        <v>2.05757377812858E-2</v>
      </c>
      <c r="BJ293" s="104">
        <v>0.330245259399635</v>
      </c>
      <c r="BK293" s="104">
        <v>1.2090599080847E-2</v>
      </c>
      <c r="BL293" s="104">
        <v>0</v>
      </c>
      <c r="BM293" s="104">
        <v>0.34233585848048198</v>
      </c>
      <c r="BN293" s="104">
        <v>194.10122235975999</v>
      </c>
    </row>
    <row r="294" spans="1:66">
      <c r="A294" s="104" t="s">
        <v>799</v>
      </c>
      <c r="B294" s="104">
        <v>2022</v>
      </c>
      <c r="C294" s="104" t="s">
        <v>844</v>
      </c>
      <c r="D294" s="104" t="s">
        <v>801</v>
      </c>
      <c r="E294" s="104" t="s">
        <v>801</v>
      </c>
      <c r="F294" s="104" t="s">
        <v>802</v>
      </c>
      <c r="G294" s="104">
        <v>1603.5738733069099</v>
      </c>
      <c r="H294" s="104">
        <v>32557.837827765099</v>
      </c>
      <c r="I294" s="104">
        <v>18441.099543029501</v>
      </c>
      <c r="J294" s="104">
        <v>4.9951574271262205E-4</v>
      </c>
      <c r="K294" s="104">
        <v>1.12320457771884E-3</v>
      </c>
      <c r="L294" s="104">
        <v>0</v>
      </c>
      <c r="M294" s="104">
        <v>1.62272032043146E-3</v>
      </c>
      <c r="N294" s="104">
        <v>0</v>
      </c>
      <c r="O294" s="104">
        <v>0</v>
      </c>
      <c r="P294" s="104">
        <v>0</v>
      </c>
      <c r="Q294" s="104">
        <v>0</v>
      </c>
      <c r="R294" s="104">
        <v>1.62272032043146E-3</v>
      </c>
      <c r="S294" s="104">
        <v>5.6866064929626304E-4</v>
      </c>
      <c r="T294" s="104">
        <v>1.2786829119529801E-3</v>
      </c>
      <c r="U294" s="104">
        <v>0</v>
      </c>
      <c r="V294" s="104">
        <v>1.84734356124924E-3</v>
      </c>
      <c r="W294" s="104">
        <v>0</v>
      </c>
      <c r="X294" s="104">
        <v>0</v>
      </c>
      <c r="Y294" s="104">
        <v>0</v>
      </c>
      <c r="Z294" s="104">
        <v>0</v>
      </c>
      <c r="AA294" s="104">
        <v>1.84734356124924E-3</v>
      </c>
      <c r="AB294" s="104">
        <v>5.9487188509297897E-3</v>
      </c>
      <c r="AC294" s="104">
        <v>1.65962683169932E-2</v>
      </c>
      <c r="AD294" s="104">
        <v>0</v>
      </c>
      <c r="AE294" s="104">
        <v>2.2544987167923001E-2</v>
      </c>
      <c r="AF294" s="104">
        <v>5.8622028642013997E-2</v>
      </c>
      <c r="AG294" s="104">
        <v>1.3272837562348601E-2</v>
      </c>
      <c r="AH294" s="104">
        <v>6.6429542248266804E-2</v>
      </c>
      <c r="AI294" s="104">
        <v>0.138324408452629</v>
      </c>
      <c r="AJ294" s="104">
        <v>56.585507064082002</v>
      </c>
      <c r="AK294" s="104">
        <v>2.9975203177685699</v>
      </c>
      <c r="AL294" s="104">
        <v>0</v>
      </c>
      <c r="AM294" s="104">
        <v>59.583027381850599</v>
      </c>
      <c r="AN294" s="104">
        <v>2.3201212493761099E-5</v>
      </c>
      <c r="AO294" s="104">
        <v>5.2169943513897702E-5</v>
      </c>
      <c r="AP294" s="104">
        <v>0</v>
      </c>
      <c r="AQ294" s="104">
        <v>7.5371156007658798E-5</v>
      </c>
      <c r="AR294" s="104">
        <v>2.6697628654442202E-4</v>
      </c>
      <c r="AS294" s="104">
        <v>4.7801611370151097E-6</v>
      </c>
      <c r="AT294" s="104">
        <v>0</v>
      </c>
      <c r="AU294" s="104">
        <v>2.7175644768143799E-4</v>
      </c>
      <c r="AV294" s="104">
        <v>1.2919994242843399E-3</v>
      </c>
      <c r="AW294" s="104">
        <v>2.21577901264765E-3</v>
      </c>
      <c r="AX294" s="104">
        <v>3.77953488461343E-3</v>
      </c>
      <c r="AY294" s="104">
        <v>2.5542701056714901E-4</v>
      </c>
      <c r="AZ294" s="104">
        <v>4.57337348219454E-6</v>
      </c>
      <c r="BA294" s="104">
        <v>0</v>
      </c>
      <c r="BB294" s="104">
        <v>2.6000038404934298E-4</v>
      </c>
      <c r="BC294" s="104">
        <v>3.2299985607108601E-4</v>
      </c>
      <c r="BD294" s="104">
        <v>9.4961957684899399E-4</v>
      </c>
      <c r="BE294" s="104">
        <v>1.5326198169694201E-3</v>
      </c>
      <c r="BF294" s="104">
        <v>5.3459181306747701E-4</v>
      </c>
      <c r="BG294" s="104">
        <v>2.8319085655055702E-5</v>
      </c>
      <c r="BH294" s="104">
        <v>0</v>
      </c>
      <c r="BI294" s="104">
        <v>5.6291089872253304E-4</v>
      </c>
      <c r="BJ294" s="104">
        <v>8.8944537108916893E-3</v>
      </c>
      <c r="BK294" s="104">
        <v>4.7116845102503801E-4</v>
      </c>
      <c r="BL294" s="104">
        <v>0</v>
      </c>
      <c r="BM294" s="104">
        <v>9.3656221619167201E-3</v>
      </c>
      <c r="BN294" s="104">
        <v>5.3102199630990103</v>
      </c>
    </row>
    <row r="295" spans="1:66">
      <c r="A295" s="104" t="s">
        <v>799</v>
      </c>
      <c r="B295" s="104">
        <v>2022</v>
      </c>
      <c r="C295" s="104" t="s">
        <v>845</v>
      </c>
      <c r="D295" s="104" t="s">
        <v>801</v>
      </c>
      <c r="E295" s="104" t="s">
        <v>801</v>
      </c>
      <c r="F295" s="104" t="s">
        <v>804</v>
      </c>
      <c r="G295" s="104">
        <v>170.04768987806401</v>
      </c>
      <c r="H295" s="104">
        <v>17837.005674988999</v>
      </c>
      <c r="I295" s="104">
        <v>3402.3141790803002</v>
      </c>
      <c r="J295" s="104">
        <v>1.1432448747482799E-2</v>
      </c>
      <c r="K295" s="104">
        <v>0</v>
      </c>
      <c r="L295" s="104">
        <v>5.8096692199075499E-6</v>
      </c>
      <c r="M295" s="104">
        <v>1.14382584167027E-2</v>
      </c>
      <c r="N295" s="104">
        <v>1.62306348800088E-5</v>
      </c>
      <c r="O295" s="104">
        <v>6.1235251374440903E-4</v>
      </c>
      <c r="P295" s="104">
        <v>3.7245663621158498E-3</v>
      </c>
      <c r="Q295" s="104">
        <v>9.9579462208169298E-6</v>
      </c>
      <c r="R295" s="104">
        <v>1.5801365873663799E-2</v>
      </c>
      <c r="S295" s="104">
        <v>1.6682202375601099E-2</v>
      </c>
      <c r="T295" s="104">
        <v>0</v>
      </c>
      <c r="U295" s="104">
        <v>6.3608565199289604E-6</v>
      </c>
      <c r="V295" s="104">
        <v>1.66885632321211E-2</v>
      </c>
      <c r="W295" s="104">
        <v>1.62306348800088E-5</v>
      </c>
      <c r="X295" s="104">
        <v>6.1235251374415695E-4</v>
      </c>
      <c r="Y295" s="104">
        <v>3.7245663621143202E-3</v>
      </c>
      <c r="Z295" s="104">
        <v>9.9579462208169298E-6</v>
      </c>
      <c r="AA295" s="104">
        <v>2.1051670689080398E-2</v>
      </c>
      <c r="AB295" s="104">
        <v>0.71056505070682197</v>
      </c>
      <c r="AC295" s="104">
        <v>0</v>
      </c>
      <c r="AD295" s="104">
        <v>1.8012979729408501E-2</v>
      </c>
      <c r="AE295" s="104">
        <v>0.72857803043623004</v>
      </c>
      <c r="AF295" s="104">
        <v>8.4187279704570406E-2</v>
      </c>
      <c r="AG295" s="104">
        <v>0</v>
      </c>
      <c r="AH295" s="104">
        <v>1.8786150848666501E-3</v>
      </c>
      <c r="AI295" s="104">
        <v>8.6065894789437103E-2</v>
      </c>
      <c r="AJ295" s="104">
        <v>40.387774595501703</v>
      </c>
      <c r="AK295" s="104">
        <v>0</v>
      </c>
      <c r="AL295" s="104">
        <v>0.175814714904515</v>
      </c>
      <c r="AM295" s="104">
        <v>40.5635893104063</v>
      </c>
      <c r="AN295" s="104">
        <v>2.1872484470518501E-3</v>
      </c>
      <c r="AO295" s="104">
        <v>0</v>
      </c>
      <c r="AP295" s="104">
        <v>1.1101849508002299E-6</v>
      </c>
      <c r="AQ295" s="104">
        <v>2.1883586320026499E-3</v>
      </c>
      <c r="AR295" s="104">
        <v>2.7206898058245699E-5</v>
      </c>
      <c r="AS295" s="104">
        <v>0</v>
      </c>
      <c r="AT295" s="104">
        <v>3.5350218670380401E-6</v>
      </c>
      <c r="AU295" s="104">
        <v>3.0741919925283697E-5</v>
      </c>
      <c r="AV295" s="104">
        <v>3.93238662171258E-4</v>
      </c>
      <c r="AW295" s="104">
        <v>1.21392775012267E-3</v>
      </c>
      <c r="AX295" s="104">
        <v>1.63790833221921E-3</v>
      </c>
      <c r="AY295" s="104">
        <v>2.5015738483085E-5</v>
      </c>
      <c r="AZ295" s="104">
        <v>0</v>
      </c>
      <c r="BA295" s="104">
        <v>3.2503221193571302E-6</v>
      </c>
      <c r="BB295" s="104">
        <v>2.8266060602442102E-5</v>
      </c>
      <c r="BC295" s="104">
        <v>9.8309665542814596E-5</v>
      </c>
      <c r="BD295" s="104">
        <v>5.20254750052575E-4</v>
      </c>
      <c r="BE295" s="104">
        <v>6.4683047619783197E-4</v>
      </c>
      <c r="BF295" s="104">
        <v>3.9966977021248798E-4</v>
      </c>
      <c r="BG295" s="104">
        <v>0</v>
      </c>
      <c r="BH295" s="104">
        <v>1.7398291292258399E-6</v>
      </c>
      <c r="BI295" s="104">
        <v>4.0140959934171399E-4</v>
      </c>
      <c r="BJ295" s="104">
        <v>2.9964927963001598E-3</v>
      </c>
      <c r="BK295" s="104">
        <v>0</v>
      </c>
      <c r="BL295" s="104">
        <v>4.5121210981800699E-5</v>
      </c>
      <c r="BM295" s="104">
        <v>3.04161400728196E-3</v>
      </c>
      <c r="BN295" s="104">
        <v>4.28161676064307</v>
      </c>
    </row>
    <row r="296" spans="1:66">
      <c r="A296" s="104" t="s">
        <v>799</v>
      </c>
      <c r="B296" s="104">
        <v>2022</v>
      </c>
      <c r="C296" s="104" t="s">
        <v>846</v>
      </c>
      <c r="D296" s="104" t="s">
        <v>801</v>
      </c>
      <c r="E296" s="104" t="s">
        <v>801</v>
      </c>
      <c r="F296" s="104" t="s">
        <v>804</v>
      </c>
      <c r="G296" s="104">
        <v>2567.3972684812502</v>
      </c>
      <c r="H296" s="104">
        <v>234605.16996160001</v>
      </c>
      <c r="I296" s="104">
        <v>10269.589073925001</v>
      </c>
      <c r="J296" s="104">
        <v>4.4216282057895498E-3</v>
      </c>
      <c r="K296" s="104">
        <v>0</v>
      </c>
      <c r="L296" s="104">
        <v>4.4301493922671298E-3</v>
      </c>
      <c r="M296" s="104">
        <v>8.8517775980566892E-3</v>
      </c>
      <c r="N296" s="104">
        <v>5.36689262836539E-5</v>
      </c>
      <c r="O296" s="104">
        <v>6.5365642661508795E-4</v>
      </c>
      <c r="P296" s="104">
        <v>3.9526522451869698E-3</v>
      </c>
      <c r="Q296" s="104">
        <v>3.7113855531884603E-5</v>
      </c>
      <c r="R296" s="104">
        <v>1.3548869051674199E-2</v>
      </c>
      <c r="S296" s="104">
        <v>6.4520294984824304E-3</v>
      </c>
      <c r="T296" s="104">
        <v>0</v>
      </c>
      <c r="U296" s="104">
        <v>4.850455951864E-3</v>
      </c>
      <c r="V296" s="104">
        <v>1.13024854503464E-2</v>
      </c>
      <c r="W296" s="104">
        <v>5.36689262836539E-5</v>
      </c>
      <c r="X296" s="104">
        <v>6.5365642661481896E-4</v>
      </c>
      <c r="Y296" s="104">
        <v>3.95265224518534E-3</v>
      </c>
      <c r="Z296" s="104">
        <v>3.7113855531884603E-5</v>
      </c>
      <c r="AA296" s="104">
        <v>1.5999576903962101E-2</v>
      </c>
      <c r="AB296" s="104">
        <v>7.6208214048591294E-2</v>
      </c>
      <c r="AC296" s="104">
        <v>0</v>
      </c>
      <c r="AD296" s="104">
        <v>7.2733915730476995E-2</v>
      </c>
      <c r="AE296" s="104">
        <v>0.14894212977906801</v>
      </c>
      <c r="AF296" s="104">
        <v>5.8099615068863401E-2</v>
      </c>
      <c r="AG296" s="104">
        <v>0</v>
      </c>
      <c r="AH296" s="104">
        <v>8.2517060851976399E-3</v>
      </c>
      <c r="AI296" s="104">
        <v>6.6351321154061102E-2</v>
      </c>
      <c r="AJ296" s="104">
        <v>459.51404382559002</v>
      </c>
      <c r="AK296" s="104">
        <v>0</v>
      </c>
      <c r="AL296" s="104">
        <v>0.84503818543062503</v>
      </c>
      <c r="AM296" s="104">
        <v>460.35908201102097</v>
      </c>
      <c r="AN296" s="104">
        <v>1.3719981637550799E-3</v>
      </c>
      <c r="AO296" s="104">
        <v>0</v>
      </c>
      <c r="AP296" s="104">
        <v>1.0423835470465201E-3</v>
      </c>
      <c r="AQ296" s="104">
        <v>2.4143817108016E-3</v>
      </c>
      <c r="AR296" s="104">
        <v>3.7805118171997199E-4</v>
      </c>
      <c r="AS296" s="104">
        <v>0</v>
      </c>
      <c r="AT296" s="104">
        <v>5.8844413260948297E-6</v>
      </c>
      <c r="AU296" s="104">
        <v>3.8393562304606598E-4</v>
      </c>
      <c r="AV296" s="104">
        <v>2.72318334045766E-3</v>
      </c>
      <c r="AW296" s="104">
        <v>2.9795607555838599E-2</v>
      </c>
      <c r="AX296" s="104">
        <v>3.2902726519342403E-2</v>
      </c>
      <c r="AY296" s="104">
        <v>3.4760410668212098E-4</v>
      </c>
      <c r="AZ296" s="104">
        <v>0</v>
      </c>
      <c r="BA296" s="104">
        <v>5.4105265884227597E-6</v>
      </c>
      <c r="BB296" s="104">
        <v>3.5301463327054399E-4</v>
      </c>
      <c r="BC296" s="104">
        <v>6.80795835114415E-4</v>
      </c>
      <c r="BD296" s="104">
        <v>1.2769546095359401E-2</v>
      </c>
      <c r="BE296" s="104">
        <v>1.3803356563744301E-2</v>
      </c>
      <c r="BF296" s="104">
        <v>4.5472639714504003E-3</v>
      </c>
      <c r="BG296" s="104">
        <v>0</v>
      </c>
      <c r="BH296" s="104">
        <v>8.3623378800735298E-6</v>
      </c>
      <c r="BI296" s="104">
        <v>4.5556263093304702E-3</v>
      </c>
      <c r="BJ296" s="104">
        <v>5.1309872640477204E-3</v>
      </c>
      <c r="BK296" s="104">
        <v>0</v>
      </c>
      <c r="BL296" s="104">
        <v>7.5164979043398504E-4</v>
      </c>
      <c r="BM296" s="104">
        <v>5.8826370544817E-3</v>
      </c>
      <c r="BN296" s="104">
        <v>48.592375452016</v>
      </c>
    </row>
    <row r="297" spans="1:66">
      <c r="A297" s="104" t="s">
        <v>799</v>
      </c>
      <c r="B297" s="104">
        <v>2022</v>
      </c>
      <c r="C297" s="104" t="s">
        <v>846</v>
      </c>
      <c r="D297" s="104" t="s">
        <v>801</v>
      </c>
      <c r="E297" s="104" t="s">
        <v>801</v>
      </c>
      <c r="F297" s="104" t="s">
        <v>802</v>
      </c>
      <c r="G297" s="104">
        <v>3167.6208305843002</v>
      </c>
      <c r="H297" s="104">
        <v>318596.84089937701</v>
      </c>
      <c r="I297" s="104">
        <v>12670.483322337201</v>
      </c>
      <c r="J297" s="104">
        <v>9.9528879100988497E-4</v>
      </c>
      <c r="K297" s="104">
        <v>0</v>
      </c>
      <c r="L297" s="104">
        <v>0</v>
      </c>
      <c r="M297" s="104">
        <v>9.9528879100988497E-4</v>
      </c>
      <c r="N297" s="104">
        <v>0</v>
      </c>
      <c r="O297" s="104">
        <v>0</v>
      </c>
      <c r="P297" s="104">
        <v>0</v>
      </c>
      <c r="Q297" s="104">
        <v>0</v>
      </c>
      <c r="R297" s="104">
        <v>9.9528879100988497E-4</v>
      </c>
      <c r="S297" s="104">
        <v>3.9320487106285398E-2</v>
      </c>
      <c r="T297" s="104">
        <v>0</v>
      </c>
      <c r="U297" s="104">
        <v>0</v>
      </c>
      <c r="V297" s="104">
        <v>3.9320487106285398E-2</v>
      </c>
      <c r="W297" s="104">
        <v>0</v>
      </c>
      <c r="X297" s="104">
        <v>0</v>
      </c>
      <c r="Y297" s="104">
        <v>0</v>
      </c>
      <c r="Z297" s="104">
        <v>0</v>
      </c>
      <c r="AA297" s="104">
        <v>3.9320487106285398E-2</v>
      </c>
      <c r="AB297" s="104">
        <v>6.4455714028671396E-2</v>
      </c>
      <c r="AC297" s="104">
        <v>0</v>
      </c>
      <c r="AD297" s="104">
        <v>0</v>
      </c>
      <c r="AE297" s="104">
        <v>6.4455714028671396E-2</v>
      </c>
      <c r="AF297" s="104">
        <v>0.50028792020622004</v>
      </c>
      <c r="AG297" s="104">
        <v>0</v>
      </c>
      <c r="AH297" s="104">
        <v>0</v>
      </c>
      <c r="AI297" s="104">
        <v>0.50028792020622004</v>
      </c>
      <c r="AJ297" s="104">
        <v>549.37239101599698</v>
      </c>
      <c r="AK297" s="104">
        <v>0</v>
      </c>
      <c r="AL297" s="104">
        <v>0</v>
      </c>
      <c r="AM297" s="104">
        <v>549.37239101599698</v>
      </c>
      <c r="AN297" s="104">
        <v>3.8044629608150998E-2</v>
      </c>
      <c r="AO297" s="104">
        <v>0</v>
      </c>
      <c r="AP297" s="104">
        <v>0</v>
      </c>
      <c r="AQ297" s="104">
        <v>3.8044629608150998E-2</v>
      </c>
      <c r="AR297" s="104">
        <v>2.2312472342285901E-3</v>
      </c>
      <c r="AS297" s="104">
        <v>0</v>
      </c>
      <c r="AT297" s="104">
        <v>0</v>
      </c>
      <c r="AU297" s="104">
        <v>2.2312472342285901E-3</v>
      </c>
      <c r="AV297" s="104">
        <v>1.09275516105195E-2</v>
      </c>
      <c r="AW297" s="104">
        <v>2.64496007843689E-2</v>
      </c>
      <c r="AX297" s="104">
        <v>3.9608399629117101E-2</v>
      </c>
      <c r="AY297" s="104">
        <v>2.1347244665507002E-3</v>
      </c>
      <c r="AZ297" s="104">
        <v>0</v>
      </c>
      <c r="BA297" s="104">
        <v>0</v>
      </c>
      <c r="BB297" s="104">
        <v>2.1347244665507002E-3</v>
      </c>
      <c r="BC297" s="104">
        <v>2.7318879026298798E-3</v>
      </c>
      <c r="BD297" s="104">
        <v>1.13355431933009E-2</v>
      </c>
      <c r="BE297" s="104">
        <v>1.6202155562481502E-2</v>
      </c>
      <c r="BF297" s="104">
        <v>5.1935447621567201E-3</v>
      </c>
      <c r="BG297" s="104">
        <v>0</v>
      </c>
      <c r="BH297" s="104">
        <v>0</v>
      </c>
      <c r="BI297" s="104">
        <v>5.1935447621567201E-3</v>
      </c>
      <c r="BJ297" s="104">
        <v>8.6353689406723E-2</v>
      </c>
      <c r="BK297" s="104">
        <v>0</v>
      </c>
      <c r="BL297" s="104">
        <v>0</v>
      </c>
      <c r="BM297" s="104">
        <v>8.6353689406723E-2</v>
      </c>
      <c r="BN297" s="104">
        <v>48.961732327773703</v>
      </c>
    </row>
    <row r="298" spans="1:66">
      <c r="A298" s="104" t="s">
        <v>799</v>
      </c>
      <c r="B298" s="104">
        <v>2022</v>
      </c>
      <c r="C298" s="104" t="s">
        <v>846</v>
      </c>
      <c r="D298" s="104" t="s">
        <v>801</v>
      </c>
      <c r="E298" s="104" t="s">
        <v>801</v>
      </c>
      <c r="F298" s="104" t="s">
        <v>805</v>
      </c>
      <c r="G298" s="104">
        <v>35.051188885297996</v>
      </c>
      <c r="H298" s="104">
        <v>2737.9449145314302</v>
      </c>
      <c r="I298" s="104">
        <v>140.20475554119199</v>
      </c>
      <c r="J298" s="104">
        <v>0</v>
      </c>
      <c r="K298" s="104">
        <v>0</v>
      </c>
      <c r="L298" s="104">
        <v>0</v>
      </c>
      <c r="M298" s="104">
        <v>0</v>
      </c>
      <c r="N298" s="104">
        <v>0</v>
      </c>
      <c r="O298" s="104">
        <v>0</v>
      </c>
      <c r="P298" s="104">
        <v>0</v>
      </c>
      <c r="Q298" s="104">
        <v>0</v>
      </c>
      <c r="R298" s="104">
        <v>0</v>
      </c>
      <c r="S298" s="104">
        <v>0</v>
      </c>
      <c r="T298" s="104">
        <v>0</v>
      </c>
      <c r="U298" s="104">
        <v>0</v>
      </c>
      <c r="V298" s="104">
        <v>0</v>
      </c>
      <c r="W298" s="104">
        <v>0</v>
      </c>
      <c r="X298" s="104">
        <v>0</v>
      </c>
      <c r="Y298" s="104">
        <v>0</v>
      </c>
      <c r="Z298" s="104">
        <v>0</v>
      </c>
      <c r="AA298" s="104">
        <v>0</v>
      </c>
      <c r="AB298" s="104">
        <v>0</v>
      </c>
      <c r="AC298" s="104">
        <v>0</v>
      </c>
      <c r="AD298" s="104">
        <v>0</v>
      </c>
      <c r="AE298" s="104">
        <v>0</v>
      </c>
      <c r="AF298" s="104">
        <v>0</v>
      </c>
      <c r="AG298" s="104">
        <v>0</v>
      </c>
      <c r="AH298" s="104">
        <v>0</v>
      </c>
      <c r="AI298" s="104">
        <v>0</v>
      </c>
      <c r="AJ298" s="104">
        <v>0</v>
      </c>
      <c r="AK298" s="104">
        <v>0</v>
      </c>
      <c r="AL298" s="104">
        <v>0</v>
      </c>
      <c r="AM298" s="104">
        <v>0</v>
      </c>
      <c r="AN298" s="104">
        <v>0</v>
      </c>
      <c r="AO298" s="104">
        <v>0</v>
      </c>
      <c r="AP298" s="104">
        <v>0</v>
      </c>
      <c r="AQ298" s="104">
        <v>0</v>
      </c>
      <c r="AR298" s="104">
        <v>0</v>
      </c>
      <c r="AS298" s="104">
        <v>0</v>
      </c>
      <c r="AT298" s="104">
        <v>0</v>
      </c>
      <c r="AU298" s="104">
        <v>0</v>
      </c>
      <c r="AV298" s="104">
        <v>7.6167535869258097E-5</v>
      </c>
      <c r="AW298" s="104">
        <v>2.7918260937923701E-4</v>
      </c>
      <c r="AX298" s="104">
        <v>3.5535014524849503E-4</v>
      </c>
      <c r="AY298" s="104">
        <v>0</v>
      </c>
      <c r="AZ298" s="104">
        <v>0</v>
      </c>
      <c r="BA298" s="104">
        <v>0</v>
      </c>
      <c r="BB298" s="104">
        <v>0</v>
      </c>
      <c r="BC298" s="104">
        <v>1.9041883967314501E-5</v>
      </c>
      <c r="BD298" s="104">
        <v>1.19649689733958E-4</v>
      </c>
      <c r="BE298" s="104">
        <v>1.3869157370127299E-4</v>
      </c>
      <c r="BF298" s="104">
        <v>0</v>
      </c>
      <c r="BG298" s="104">
        <v>0</v>
      </c>
      <c r="BH298" s="104">
        <v>0</v>
      </c>
      <c r="BI298" s="104">
        <v>0</v>
      </c>
      <c r="BJ298" s="104">
        <v>0</v>
      </c>
      <c r="BK298" s="104">
        <v>0</v>
      </c>
      <c r="BL298" s="104">
        <v>0</v>
      </c>
      <c r="BM298" s="104">
        <v>0</v>
      </c>
      <c r="BN298" s="104">
        <v>0</v>
      </c>
    </row>
    <row r="299" spans="1:66">
      <c r="A299" s="104" t="s">
        <v>799</v>
      </c>
      <c r="B299" s="104">
        <v>2022</v>
      </c>
      <c r="C299" s="104" t="s">
        <v>846</v>
      </c>
      <c r="D299" s="104" t="s">
        <v>801</v>
      </c>
      <c r="E299" s="104" t="s">
        <v>801</v>
      </c>
      <c r="F299" s="104" t="s">
        <v>841</v>
      </c>
      <c r="G299" s="104">
        <v>8652.1190822913904</v>
      </c>
      <c r="H299" s="104">
        <v>939156.12705692695</v>
      </c>
      <c r="I299" s="104">
        <v>34608.476329165504</v>
      </c>
      <c r="J299" s="104">
        <v>9.2054058136878697E-2</v>
      </c>
      <c r="K299" s="104">
        <v>0</v>
      </c>
      <c r="L299" s="104">
        <v>0</v>
      </c>
      <c r="M299" s="104">
        <v>9.2054058136878697E-2</v>
      </c>
      <c r="N299" s="104">
        <v>0</v>
      </c>
      <c r="O299" s="104">
        <v>0</v>
      </c>
      <c r="P299" s="104">
        <v>0</v>
      </c>
      <c r="Q299" s="104">
        <v>0</v>
      </c>
      <c r="R299" s="104">
        <v>9.2054058136878697E-2</v>
      </c>
      <c r="S299" s="104">
        <v>6.5141263165849299</v>
      </c>
      <c r="T299" s="104">
        <v>0</v>
      </c>
      <c r="U299" s="104">
        <v>0</v>
      </c>
      <c r="V299" s="104">
        <v>6.5141263165849299</v>
      </c>
      <c r="W299" s="104">
        <v>0</v>
      </c>
      <c r="X299" s="104">
        <v>0</v>
      </c>
      <c r="Y299" s="104">
        <v>0</v>
      </c>
      <c r="Z299" s="104">
        <v>0</v>
      </c>
      <c r="AA299" s="104">
        <v>6.5141263165849299</v>
      </c>
      <c r="AB299" s="104">
        <v>49.503431671875703</v>
      </c>
      <c r="AC299" s="104">
        <v>0</v>
      </c>
      <c r="AD299" s="104">
        <v>0</v>
      </c>
      <c r="AE299" s="104">
        <v>49.503431671875703</v>
      </c>
      <c r="AF299" s="104">
        <v>0.49088600732123699</v>
      </c>
      <c r="AG299" s="104">
        <v>0</v>
      </c>
      <c r="AH299" s="104">
        <v>0</v>
      </c>
      <c r="AI299" s="104">
        <v>0.49088600732123699</v>
      </c>
      <c r="AJ299" s="104">
        <v>2031.6126804123401</v>
      </c>
      <c r="AK299" s="104">
        <v>0</v>
      </c>
      <c r="AL299" s="104">
        <v>0</v>
      </c>
      <c r="AM299" s="104">
        <v>2031.6126804123401</v>
      </c>
      <c r="AN299" s="104">
        <v>6.3818803067936001</v>
      </c>
      <c r="AO299" s="104">
        <v>0</v>
      </c>
      <c r="AP299" s="104">
        <v>0</v>
      </c>
      <c r="AQ299" s="104">
        <v>6.3818803067936001</v>
      </c>
      <c r="AR299" s="104">
        <v>3.4824279479694002E-3</v>
      </c>
      <c r="AS299" s="104">
        <v>0</v>
      </c>
      <c r="AT299" s="104">
        <v>0</v>
      </c>
      <c r="AU299" s="104">
        <v>3.4824279479694002E-3</v>
      </c>
      <c r="AV299" s="104">
        <v>3.3773826890964399E-2</v>
      </c>
      <c r="AW299" s="104">
        <v>7.3322693764264299E-2</v>
      </c>
      <c r="AX299" s="104">
        <v>0.110578948603198</v>
      </c>
      <c r="AY299" s="104">
        <v>3.33177965645764E-3</v>
      </c>
      <c r="AZ299" s="104">
        <v>0</v>
      </c>
      <c r="BA299" s="104">
        <v>0</v>
      </c>
      <c r="BB299" s="104">
        <v>3.33177965645764E-3</v>
      </c>
      <c r="BC299" s="104">
        <v>8.4434567227411206E-3</v>
      </c>
      <c r="BD299" s="104">
        <v>3.14240116132561E-2</v>
      </c>
      <c r="BE299" s="104">
        <v>4.3199247992454899E-2</v>
      </c>
      <c r="BF299" s="104">
        <v>0</v>
      </c>
      <c r="BG299" s="104">
        <v>0</v>
      </c>
      <c r="BH299" s="104">
        <v>0</v>
      </c>
      <c r="BI299" s="104">
        <v>0</v>
      </c>
      <c r="BJ299" s="104">
        <v>0.41415753520079401</v>
      </c>
      <c r="BK299" s="104">
        <v>0</v>
      </c>
      <c r="BL299" s="104">
        <v>0</v>
      </c>
      <c r="BM299" s="104">
        <v>0.41415753520079401</v>
      </c>
      <c r="BN299" s="104">
        <v>234.823439731957</v>
      </c>
    </row>
    <row r="300" spans="1:66">
      <c r="A300" s="104" t="s">
        <v>799</v>
      </c>
      <c r="B300" s="104">
        <v>2023</v>
      </c>
      <c r="C300" s="104" t="s">
        <v>800</v>
      </c>
      <c r="D300" s="104" t="s">
        <v>801</v>
      </c>
      <c r="E300" s="104" t="s">
        <v>801</v>
      </c>
      <c r="F300" s="104" t="s">
        <v>802</v>
      </c>
      <c r="G300" s="104">
        <v>8981.4874540506808</v>
      </c>
      <c r="H300" s="104">
        <v>539530.95685403305</v>
      </c>
      <c r="I300" s="104">
        <v>75444.494614025694</v>
      </c>
      <c r="J300" s="104">
        <v>5.4703958221551203E-3</v>
      </c>
      <c r="K300" s="104">
        <v>4.8840573974873105E-4</v>
      </c>
      <c r="L300" s="104">
        <v>0</v>
      </c>
      <c r="M300" s="104">
        <v>5.9588015619038504E-3</v>
      </c>
      <c r="N300" s="104">
        <v>0</v>
      </c>
      <c r="O300" s="104">
        <v>0</v>
      </c>
      <c r="P300" s="104">
        <v>0</v>
      </c>
      <c r="Q300" s="104">
        <v>0</v>
      </c>
      <c r="R300" s="104">
        <v>5.9588015619038504E-3</v>
      </c>
      <c r="S300" s="104">
        <v>6.2276292299439703E-3</v>
      </c>
      <c r="T300" s="104">
        <v>5.5601275662961599E-4</v>
      </c>
      <c r="U300" s="104">
        <v>0</v>
      </c>
      <c r="V300" s="104">
        <v>6.7836419865735798E-3</v>
      </c>
      <c r="W300" s="104">
        <v>0</v>
      </c>
      <c r="X300" s="104">
        <v>0</v>
      </c>
      <c r="Y300" s="104">
        <v>0</v>
      </c>
      <c r="Z300" s="104">
        <v>0</v>
      </c>
      <c r="AA300" s="104">
        <v>6.7836419865735798E-3</v>
      </c>
      <c r="AB300" s="104">
        <v>6.4552782428106595E-2</v>
      </c>
      <c r="AC300" s="104">
        <v>2.0681466082473499E-2</v>
      </c>
      <c r="AD300" s="104">
        <v>0</v>
      </c>
      <c r="AE300" s="104">
        <v>8.5234248510580105E-2</v>
      </c>
      <c r="AF300" s="104">
        <v>0.97635124153251696</v>
      </c>
      <c r="AG300" s="104">
        <v>2.82705430688962E-2</v>
      </c>
      <c r="AH300" s="104">
        <v>0.183125785903962</v>
      </c>
      <c r="AI300" s="104">
        <v>1.1877475705053699</v>
      </c>
      <c r="AJ300" s="104">
        <v>603.058846971055</v>
      </c>
      <c r="AK300" s="104">
        <v>6.1046544675350001</v>
      </c>
      <c r="AL300" s="104">
        <v>0</v>
      </c>
      <c r="AM300" s="104">
        <v>609.16350143858995</v>
      </c>
      <c r="AN300" s="104">
        <v>2.5408571751025399E-4</v>
      </c>
      <c r="AO300" s="104">
        <v>2.26851816312066E-5</v>
      </c>
      <c r="AP300" s="104">
        <v>0</v>
      </c>
      <c r="AQ300" s="104">
        <v>2.7677089914146101E-4</v>
      </c>
      <c r="AR300" s="104">
        <v>3.9922131448476301E-3</v>
      </c>
      <c r="AS300" s="104">
        <v>7.0565340931675999E-6</v>
      </c>
      <c r="AT300" s="104">
        <v>0</v>
      </c>
      <c r="AU300" s="104">
        <v>3.9992696789408E-3</v>
      </c>
      <c r="AV300" s="104">
        <v>7.1367729160087103E-3</v>
      </c>
      <c r="AW300" s="104">
        <v>7.7517248489381199E-2</v>
      </c>
      <c r="AX300" s="104">
        <v>8.8653291084330704E-2</v>
      </c>
      <c r="AY300" s="104">
        <v>3.8195117713783699E-3</v>
      </c>
      <c r="AZ300" s="104">
        <v>6.7512715519138697E-6</v>
      </c>
      <c r="BA300" s="104">
        <v>0</v>
      </c>
      <c r="BB300" s="104">
        <v>3.8262630429302799E-3</v>
      </c>
      <c r="BC300" s="104">
        <v>1.78419322900217E-3</v>
      </c>
      <c r="BD300" s="104">
        <v>3.3221677924020497E-2</v>
      </c>
      <c r="BE300" s="104">
        <v>3.8832134195953001E-2</v>
      </c>
      <c r="BF300" s="104">
        <v>5.6974009621145096E-3</v>
      </c>
      <c r="BG300" s="104">
        <v>5.7673748443292397E-5</v>
      </c>
      <c r="BH300" s="104">
        <v>0</v>
      </c>
      <c r="BI300" s="104">
        <v>5.7550747105577999E-3</v>
      </c>
      <c r="BJ300" s="104">
        <v>9.4792452654939893E-2</v>
      </c>
      <c r="BK300" s="104">
        <v>9.59566669977654E-4</v>
      </c>
      <c r="BL300" s="104">
        <v>0</v>
      </c>
      <c r="BM300" s="104">
        <v>9.5752019324917503E-2</v>
      </c>
      <c r="BN300" s="104">
        <v>54.290497282047099</v>
      </c>
    </row>
    <row r="301" spans="1:66">
      <c r="A301" s="104" t="s">
        <v>799</v>
      </c>
      <c r="B301" s="104">
        <v>2023</v>
      </c>
      <c r="C301" s="104" t="s">
        <v>803</v>
      </c>
      <c r="D301" s="104" t="s">
        <v>801</v>
      </c>
      <c r="E301" s="104" t="s">
        <v>801</v>
      </c>
      <c r="F301" s="104" t="s">
        <v>804</v>
      </c>
      <c r="G301" s="104">
        <v>15853588.626927201</v>
      </c>
      <c r="H301" s="104">
        <v>598326259.52119899</v>
      </c>
      <c r="I301" s="104">
        <v>74665719.218543604</v>
      </c>
      <c r="J301" s="104">
        <v>5.8700277814522996</v>
      </c>
      <c r="K301" s="104">
        <v>0</v>
      </c>
      <c r="L301" s="104">
        <v>18.134458394529201</v>
      </c>
      <c r="M301" s="104">
        <v>24.004486175981501</v>
      </c>
      <c r="N301" s="104">
        <v>4.1401134229518401</v>
      </c>
      <c r="O301" s="104">
        <v>8.3102831443703202</v>
      </c>
      <c r="P301" s="104">
        <v>17.893314056916601</v>
      </c>
      <c r="Q301" s="104">
        <v>3.6907225246909099</v>
      </c>
      <c r="R301" s="104">
        <v>58.038919324911198</v>
      </c>
      <c r="S301" s="104">
        <v>8.5631305625925993</v>
      </c>
      <c r="T301" s="104">
        <v>0</v>
      </c>
      <c r="U301" s="104">
        <v>19.854885251116102</v>
      </c>
      <c r="V301" s="104">
        <v>28.418015813708699</v>
      </c>
      <c r="W301" s="104">
        <v>4.1401134229518401</v>
      </c>
      <c r="X301" s="104">
        <v>8.3102831443669007</v>
      </c>
      <c r="Y301" s="104">
        <v>17.893314056909201</v>
      </c>
      <c r="Z301" s="104">
        <v>3.6907225246909099</v>
      </c>
      <c r="AA301" s="104">
        <v>62.452448962627699</v>
      </c>
      <c r="AB301" s="104">
        <v>412.77320629691701</v>
      </c>
      <c r="AC301" s="104">
        <v>0</v>
      </c>
      <c r="AD301" s="104">
        <v>180.492222383062</v>
      </c>
      <c r="AE301" s="104">
        <v>593.26542867997898</v>
      </c>
      <c r="AF301" s="104">
        <v>23.376532163191499</v>
      </c>
      <c r="AG301" s="104">
        <v>0</v>
      </c>
      <c r="AH301" s="104">
        <v>15.047739493617099</v>
      </c>
      <c r="AI301" s="104">
        <v>38.424271656808699</v>
      </c>
      <c r="AJ301" s="104">
        <v>172558.921377716</v>
      </c>
      <c r="AK301" s="104">
        <v>0</v>
      </c>
      <c r="AL301" s="104">
        <v>4427.4528381718201</v>
      </c>
      <c r="AM301" s="104">
        <v>176986.374215888</v>
      </c>
      <c r="AN301" s="104">
        <v>1.5531995548936499</v>
      </c>
      <c r="AO301" s="104">
        <v>0</v>
      </c>
      <c r="AP301" s="104">
        <v>4.0835193744679597</v>
      </c>
      <c r="AQ301" s="104">
        <v>5.6367189293616198</v>
      </c>
      <c r="AR301" s="104">
        <v>0.98354191549502901</v>
      </c>
      <c r="AS301" s="104">
        <v>0</v>
      </c>
      <c r="AT301" s="104">
        <v>0.15187601941654</v>
      </c>
      <c r="AU301" s="104">
        <v>1.1354179349115601</v>
      </c>
      <c r="AV301" s="104">
        <v>5.2763344279463897</v>
      </c>
      <c r="AW301" s="104">
        <v>24.238161278378701</v>
      </c>
      <c r="AX301" s="104">
        <v>30.649913641236601</v>
      </c>
      <c r="AY301" s="104">
        <v>0.90433748222180899</v>
      </c>
      <c r="AZ301" s="104">
        <v>0</v>
      </c>
      <c r="BA301" s="104">
        <v>0.139647901722013</v>
      </c>
      <c r="BB301" s="104">
        <v>1.04398538394382</v>
      </c>
      <c r="BC301" s="104">
        <v>1.3190836069865901</v>
      </c>
      <c r="BD301" s="104">
        <v>10.3877834050194</v>
      </c>
      <c r="BE301" s="104">
        <v>12.750852395949799</v>
      </c>
      <c r="BF301" s="104">
        <v>1.70761041294976</v>
      </c>
      <c r="BG301" s="104">
        <v>0</v>
      </c>
      <c r="BH301" s="104">
        <v>4.3813234974720297E-2</v>
      </c>
      <c r="BI301" s="104">
        <v>1.75142364792448</v>
      </c>
      <c r="BJ301" s="104">
        <v>2.80128186281559</v>
      </c>
      <c r="BK301" s="104">
        <v>0</v>
      </c>
      <c r="BL301" s="104">
        <v>2.0917693060993598</v>
      </c>
      <c r="BM301" s="104">
        <v>4.8930511689149503</v>
      </c>
      <c r="BN301" s="104">
        <v>18681.4786149555</v>
      </c>
    </row>
    <row r="302" spans="1:66">
      <c r="A302" s="104" t="s">
        <v>799</v>
      </c>
      <c r="B302" s="104">
        <v>2023</v>
      </c>
      <c r="C302" s="104" t="s">
        <v>803</v>
      </c>
      <c r="D302" s="104" t="s">
        <v>801</v>
      </c>
      <c r="E302" s="104" t="s">
        <v>801</v>
      </c>
      <c r="F302" s="104" t="s">
        <v>802</v>
      </c>
      <c r="G302" s="104">
        <v>166770.366101336</v>
      </c>
      <c r="H302" s="104">
        <v>6402636.1941667097</v>
      </c>
      <c r="I302" s="104">
        <v>785146.16227296903</v>
      </c>
      <c r="J302" s="104">
        <v>0.109388624898758</v>
      </c>
      <c r="K302" s="104">
        <v>0</v>
      </c>
      <c r="L302" s="104">
        <v>0</v>
      </c>
      <c r="M302" s="104">
        <v>0.109388624898758</v>
      </c>
      <c r="N302" s="104">
        <v>0</v>
      </c>
      <c r="O302" s="104">
        <v>0</v>
      </c>
      <c r="P302" s="104">
        <v>0</v>
      </c>
      <c r="Q302" s="104">
        <v>0</v>
      </c>
      <c r="R302" s="104">
        <v>0.109388624898758</v>
      </c>
      <c r="S302" s="104">
        <v>0.124531676797311</v>
      </c>
      <c r="T302" s="104">
        <v>0</v>
      </c>
      <c r="U302" s="104">
        <v>0</v>
      </c>
      <c r="V302" s="104">
        <v>0.124531676797311</v>
      </c>
      <c r="W302" s="104">
        <v>0</v>
      </c>
      <c r="X302" s="104">
        <v>0</v>
      </c>
      <c r="Y302" s="104">
        <v>0</v>
      </c>
      <c r="Z302" s="104">
        <v>0</v>
      </c>
      <c r="AA302" s="104">
        <v>0.124531676797311</v>
      </c>
      <c r="AB302" s="104">
        <v>1.6705552551501299</v>
      </c>
      <c r="AC302" s="104">
        <v>0</v>
      </c>
      <c r="AD302" s="104">
        <v>0</v>
      </c>
      <c r="AE302" s="104">
        <v>1.6705552551501299</v>
      </c>
      <c r="AF302" s="104">
        <v>0.50361687854176196</v>
      </c>
      <c r="AG302" s="104">
        <v>0</v>
      </c>
      <c r="AH302" s="104">
        <v>0</v>
      </c>
      <c r="AI302" s="104">
        <v>0.50361687854176196</v>
      </c>
      <c r="AJ302" s="104">
        <v>1440.35121451589</v>
      </c>
      <c r="AK302" s="104">
        <v>0</v>
      </c>
      <c r="AL302" s="104">
        <v>0</v>
      </c>
      <c r="AM302" s="104">
        <v>1440.35121451589</v>
      </c>
      <c r="AN302" s="104">
        <v>5.0808925378619902E-3</v>
      </c>
      <c r="AO302" s="104">
        <v>0</v>
      </c>
      <c r="AP302" s="104">
        <v>0</v>
      </c>
      <c r="AQ302" s="104">
        <v>5.0808925378619902E-3</v>
      </c>
      <c r="AR302" s="104">
        <v>5.1487273503559597E-2</v>
      </c>
      <c r="AS302" s="104">
        <v>0</v>
      </c>
      <c r="AT302" s="104">
        <v>0</v>
      </c>
      <c r="AU302" s="104">
        <v>5.1487273503559597E-2</v>
      </c>
      <c r="AV302" s="104">
        <v>5.6461586372510697E-2</v>
      </c>
      <c r="AW302" s="104">
        <v>0.259370412398721</v>
      </c>
      <c r="AX302" s="104">
        <v>0.367319272274791</v>
      </c>
      <c r="AY302" s="104">
        <v>4.9259956842942897E-2</v>
      </c>
      <c r="AZ302" s="104">
        <v>0</v>
      </c>
      <c r="BA302" s="104">
        <v>0</v>
      </c>
      <c r="BB302" s="104">
        <v>4.9259956842942897E-2</v>
      </c>
      <c r="BC302" s="104">
        <v>1.41153965931276E-2</v>
      </c>
      <c r="BD302" s="104">
        <v>0.11115874817088001</v>
      </c>
      <c r="BE302" s="104">
        <v>0.17453410160695099</v>
      </c>
      <c r="BF302" s="104">
        <v>1.36164988050833E-2</v>
      </c>
      <c r="BG302" s="104">
        <v>0</v>
      </c>
      <c r="BH302" s="104">
        <v>0</v>
      </c>
      <c r="BI302" s="104">
        <v>1.36164988050833E-2</v>
      </c>
      <c r="BJ302" s="104">
        <v>0.22640315285024901</v>
      </c>
      <c r="BK302" s="104">
        <v>0</v>
      </c>
      <c r="BL302" s="104">
        <v>0</v>
      </c>
      <c r="BM302" s="104">
        <v>0.22640315285024901</v>
      </c>
      <c r="BN302" s="104">
        <v>128.36846513653299</v>
      </c>
    </row>
    <row r="303" spans="1:66">
      <c r="A303" s="104" t="s">
        <v>799</v>
      </c>
      <c r="B303" s="104">
        <v>2023</v>
      </c>
      <c r="C303" s="104" t="s">
        <v>803</v>
      </c>
      <c r="D303" s="104" t="s">
        <v>801</v>
      </c>
      <c r="E303" s="104" t="s">
        <v>801</v>
      </c>
      <c r="F303" s="104" t="s">
        <v>805</v>
      </c>
      <c r="G303" s="104">
        <v>370135.75958295399</v>
      </c>
      <c r="H303" s="104">
        <v>15209835.590402501</v>
      </c>
      <c r="I303" s="104">
        <v>1837051.24674903</v>
      </c>
      <c r="J303" s="104">
        <v>0</v>
      </c>
      <c r="K303" s="104">
        <v>0</v>
      </c>
      <c r="L303" s="104">
        <v>0</v>
      </c>
      <c r="M303" s="104">
        <v>0</v>
      </c>
      <c r="N303" s="104">
        <v>8.7885958178895093E-3</v>
      </c>
      <c r="O303" s="104">
        <v>9.8982619072842792E-3</v>
      </c>
      <c r="P303" s="104">
        <v>0</v>
      </c>
      <c r="Q303" s="104">
        <v>2.9490765038919899E-3</v>
      </c>
      <c r="R303" s="104">
        <v>2.1635934229065699E-2</v>
      </c>
      <c r="S303" s="104">
        <v>0</v>
      </c>
      <c r="T303" s="104">
        <v>0</v>
      </c>
      <c r="U303" s="104">
        <v>0</v>
      </c>
      <c r="V303" s="104">
        <v>0</v>
      </c>
      <c r="W303" s="104">
        <v>8.7885958178895093E-3</v>
      </c>
      <c r="X303" s="104">
        <v>9.8982619072802095E-3</v>
      </c>
      <c r="Y303" s="104">
        <v>0</v>
      </c>
      <c r="Z303" s="104">
        <v>2.9490765038919899E-3</v>
      </c>
      <c r="AA303" s="104">
        <v>2.1635934229061699E-2</v>
      </c>
      <c r="AB303" s="104">
        <v>0</v>
      </c>
      <c r="AC303" s="104">
        <v>0</v>
      </c>
      <c r="AD303" s="104">
        <v>0</v>
      </c>
      <c r="AE303" s="104">
        <v>0</v>
      </c>
      <c r="AF303" s="104">
        <v>0</v>
      </c>
      <c r="AG303" s="104">
        <v>0</v>
      </c>
      <c r="AH303" s="104">
        <v>0</v>
      </c>
      <c r="AI303" s="104">
        <v>0</v>
      </c>
      <c r="AJ303" s="104">
        <v>0</v>
      </c>
      <c r="AK303" s="104">
        <v>0</v>
      </c>
      <c r="AL303" s="104">
        <v>0</v>
      </c>
      <c r="AM303" s="104">
        <v>0</v>
      </c>
      <c r="AN303" s="104">
        <v>0</v>
      </c>
      <c r="AO303" s="104">
        <v>0</v>
      </c>
      <c r="AP303" s="104">
        <v>0</v>
      </c>
      <c r="AQ303" s="104">
        <v>0</v>
      </c>
      <c r="AR303" s="104">
        <v>0</v>
      </c>
      <c r="AS303" s="104">
        <v>0</v>
      </c>
      <c r="AT303" s="104">
        <v>0</v>
      </c>
      <c r="AU303" s="104">
        <v>0</v>
      </c>
      <c r="AV303" s="104">
        <v>0.13412779046880799</v>
      </c>
      <c r="AW303" s="104">
        <v>0.61614953746608803</v>
      </c>
      <c r="AX303" s="104">
        <v>0.75027732793489699</v>
      </c>
      <c r="AY303" s="104">
        <v>0</v>
      </c>
      <c r="AZ303" s="104">
        <v>0</v>
      </c>
      <c r="BA303" s="104">
        <v>0</v>
      </c>
      <c r="BB303" s="104">
        <v>0</v>
      </c>
      <c r="BC303" s="104">
        <v>3.3531947617202101E-2</v>
      </c>
      <c r="BD303" s="104">
        <v>0.264064087485466</v>
      </c>
      <c r="BE303" s="104">
        <v>0.29759603510266802</v>
      </c>
      <c r="BF303" s="104">
        <v>0</v>
      </c>
      <c r="BG303" s="104">
        <v>0</v>
      </c>
      <c r="BH303" s="104">
        <v>0</v>
      </c>
      <c r="BI303" s="104">
        <v>0</v>
      </c>
      <c r="BJ303" s="104">
        <v>0</v>
      </c>
      <c r="BK303" s="104">
        <v>0</v>
      </c>
      <c r="BL303" s="104">
        <v>0</v>
      </c>
      <c r="BM303" s="104">
        <v>0</v>
      </c>
      <c r="BN303" s="104">
        <v>0</v>
      </c>
    </row>
    <row r="304" spans="1:66">
      <c r="A304" s="104" t="s">
        <v>799</v>
      </c>
      <c r="B304" s="104">
        <v>2023</v>
      </c>
      <c r="C304" s="104" t="s">
        <v>806</v>
      </c>
      <c r="D304" s="104" t="s">
        <v>801</v>
      </c>
      <c r="E304" s="104" t="s">
        <v>801</v>
      </c>
      <c r="F304" s="104" t="s">
        <v>804</v>
      </c>
      <c r="G304" s="104">
        <v>1795348.38700886</v>
      </c>
      <c r="H304" s="104">
        <v>63396943.2553486</v>
      </c>
      <c r="I304" s="104">
        <v>8221860.74811335</v>
      </c>
      <c r="J304" s="104">
        <v>1.79588604729057</v>
      </c>
      <c r="K304" s="104">
        <v>0</v>
      </c>
      <c r="L304" s="104">
        <v>3.2542997383643901</v>
      </c>
      <c r="M304" s="104">
        <v>5.0501857856549597</v>
      </c>
      <c r="N304" s="104">
        <v>1.17345530732332</v>
      </c>
      <c r="O304" s="104">
        <v>1.9089172002319099</v>
      </c>
      <c r="P304" s="104">
        <v>6.7371160468039202</v>
      </c>
      <c r="Q304" s="104">
        <v>0.93037090850965498</v>
      </c>
      <c r="R304" s="104">
        <v>15.8000452485237</v>
      </c>
      <c r="S304" s="104">
        <v>2.61989729511845</v>
      </c>
      <c r="T304" s="104">
        <v>0</v>
      </c>
      <c r="U304" s="104">
        <v>3.56304055741135</v>
      </c>
      <c r="V304" s="104">
        <v>6.1829378525298102</v>
      </c>
      <c r="W304" s="104">
        <v>1.17345530732332</v>
      </c>
      <c r="X304" s="104">
        <v>1.9089172002311201</v>
      </c>
      <c r="Y304" s="104">
        <v>6.7371160468011499</v>
      </c>
      <c r="Z304" s="104">
        <v>0.93037090850965498</v>
      </c>
      <c r="AA304" s="104">
        <v>16.932797315395</v>
      </c>
      <c r="AB304" s="104">
        <v>83.391834576494503</v>
      </c>
      <c r="AC304" s="104">
        <v>0</v>
      </c>
      <c r="AD304" s="104">
        <v>21.3947149011194</v>
      </c>
      <c r="AE304" s="104">
        <v>104.78654947761299</v>
      </c>
      <c r="AF304" s="104">
        <v>7.0645620763796799</v>
      </c>
      <c r="AG304" s="104">
        <v>0</v>
      </c>
      <c r="AH304" s="104">
        <v>2.3526212537710798</v>
      </c>
      <c r="AI304" s="104">
        <v>9.4171833301507704</v>
      </c>
      <c r="AJ304" s="104">
        <v>21456.616593391998</v>
      </c>
      <c r="AK304" s="104">
        <v>0</v>
      </c>
      <c r="AL304" s="104">
        <v>576.61678281639399</v>
      </c>
      <c r="AM304" s="104">
        <v>22033.233376208402</v>
      </c>
      <c r="AN304" s="104">
        <v>0.41028710553525999</v>
      </c>
      <c r="AO304" s="104">
        <v>0</v>
      </c>
      <c r="AP304" s="104">
        <v>0.64968555999824695</v>
      </c>
      <c r="AQ304" s="104">
        <v>1.0599726655335</v>
      </c>
      <c r="AR304" s="104">
        <v>0.14708694424846</v>
      </c>
      <c r="AS304" s="104">
        <v>0</v>
      </c>
      <c r="AT304" s="104">
        <v>2.2686392470590701E-2</v>
      </c>
      <c r="AU304" s="104">
        <v>0.16977333671905101</v>
      </c>
      <c r="AV304" s="104">
        <v>0.55906534102721905</v>
      </c>
      <c r="AW304" s="104">
        <v>2.5682064103437798</v>
      </c>
      <c r="AX304" s="104">
        <v>3.2970450880900501</v>
      </c>
      <c r="AY304" s="104">
        <v>0.13524539453906601</v>
      </c>
      <c r="AZ304" s="104">
        <v>0</v>
      </c>
      <c r="BA304" s="104">
        <v>2.0860252859333E-2</v>
      </c>
      <c r="BB304" s="104">
        <v>0.15610564739839899</v>
      </c>
      <c r="BC304" s="104">
        <v>0.13976633525680399</v>
      </c>
      <c r="BD304" s="104">
        <v>1.1006598901473299</v>
      </c>
      <c r="BE304" s="104">
        <v>1.39653187280254</v>
      </c>
      <c r="BF304" s="104">
        <v>0.212330615125636</v>
      </c>
      <c r="BG304" s="104">
        <v>0</v>
      </c>
      <c r="BH304" s="104">
        <v>5.7060905037971503E-3</v>
      </c>
      <c r="BI304" s="104">
        <v>0.218036705629433</v>
      </c>
      <c r="BJ304" s="104">
        <v>0.54589603184500701</v>
      </c>
      <c r="BK304" s="104">
        <v>0</v>
      </c>
      <c r="BL304" s="104">
        <v>0.26088006571316802</v>
      </c>
      <c r="BM304" s="104">
        <v>0.80677609755817503</v>
      </c>
      <c r="BN304" s="104">
        <v>2325.6783464803598</v>
      </c>
    </row>
    <row r="305" spans="1:66">
      <c r="A305" s="104" t="s">
        <v>799</v>
      </c>
      <c r="B305" s="104">
        <v>2023</v>
      </c>
      <c r="C305" s="104" t="s">
        <v>806</v>
      </c>
      <c r="D305" s="104" t="s">
        <v>801</v>
      </c>
      <c r="E305" s="104" t="s">
        <v>801</v>
      </c>
      <c r="F305" s="104" t="s">
        <v>802</v>
      </c>
      <c r="G305" s="104">
        <v>1226.2664015855601</v>
      </c>
      <c r="H305" s="104">
        <v>22636.686464300499</v>
      </c>
      <c r="I305" s="104">
        <v>4130.3819528905497</v>
      </c>
      <c r="J305" s="104">
        <v>4.5463191297719701E-3</v>
      </c>
      <c r="K305" s="104">
        <v>0</v>
      </c>
      <c r="L305" s="104">
        <v>0</v>
      </c>
      <c r="M305" s="104">
        <v>4.5463191297719701E-3</v>
      </c>
      <c r="N305" s="104">
        <v>0</v>
      </c>
      <c r="O305" s="104">
        <v>0</v>
      </c>
      <c r="P305" s="104">
        <v>0</v>
      </c>
      <c r="Q305" s="104">
        <v>0</v>
      </c>
      <c r="R305" s="104">
        <v>4.5463191297719701E-3</v>
      </c>
      <c r="S305" s="104">
        <v>5.17568206941254E-3</v>
      </c>
      <c r="T305" s="104">
        <v>0</v>
      </c>
      <c r="U305" s="104">
        <v>0</v>
      </c>
      <c r="V305" s="104">
        <v>5.17568206941254E-3</v>
      </c>
      <c r="W305" s="104">
        <v>0</v>
      </c>
      <c r="X305" s="104">
        <v>0</v>
      </c>
      <c r="Y305" s="104">
        <v>0</v>
      </c>
      <c r="Z305" s="104">
        <v>0</v>
      </c>
      <c r="AA305" s="104">
        <v>5.17568206941254E-3</v>
      </c>
      <c r="AB305" s="104">
        <v>2.8276793217464999E-2</v>
      </c>
      <c r="AC305" s="104">
        <v>0</v>
      </c>
      <c r="AD305" s="104">
        <v>0</v>
      </c>
      <c r="AE305" s="104">
        <v>2.8276793217464999E-2</v>
      </c>
      <c r="AF305" s="104">
        <v>2.6783053895668301E-2</v>
      </c>
      <c r="AG305" s="104">
        <v>0</v>
      </c>
      <c r="AH305" s="104">
        <v>0</v>
      </c>
      <c r="AI305" s="104">
        <v>2.6783053895668301E-2</v>
      </c>
      <c r="AJ305" s="104">
        <v>10.883810063266999</v>
      </c>
      <c r="AK305" s="104">
        <v>0</v>
      </c>
      <c r="AL305" s="104">
        <v>0</v>
      </c>
      <c r="AM305" s="104">
        <v>10.883810063266999</v>
      </c>
      <c r="AN305" s="104">
        <v>2.11167833607714E-4</v>
      </c>
      <c r="AO305" s="104">
        <v>0</v>
      </c>
      <c r="AP305" s="104">
        <v>0</v>
      </c>
      <c r="AQ305" s="104">
        <v>2.11167833607714E-4</v>
      </c>
      <c r="AR305" s="104">
        <v>3.4694941945386999E-3</v>
      </c>
      <c r="AS305" s="104">
        <v>0</v>
      </c>
      <c r="AT305" s="104">
        <v>0</v>
      </c>
      <c r="AU305" s="104">
        <v>3.4694941945386999E-3</v>
      </c>
      <c r="AV305" s="104">
        <v>1.9962140425157899E-4</v>
      </c>
      <c r="AW305" s="104">
        <v>9.1701082578069405E-4</v>
      </c>
      <c r="AX305" s="104">
        <v>4.5861264245709698E-3</v>
      </c>
      <c r="AY305" s="104">
        <v>3.3194054114751501E-3</v>
      </c>
      <c r="AZ305" s="104">
        <v>0</v>
      </c>
      <c r="BA305" s="104">
        <v>0</v>
      </c>
      <c r="BB305" s="104">
        <v>3.3194054114751501E-3</v>
      </c>
      <c r="BC305" s="104">
        <v>4.9905351062894898E-5</v>
      </c>
      <c r="BD305" s="104">
        <v>3.9300463962029701E-4</v>
      </c>
      <c r="BE305" s="104">
        <v>3.7623154021583401E-3</v>
      </c>
      <c r="BF305" s="104">
        <v>1.0289114573423E-4</v>
      </c>
      <c r="BG305" s="104">
        <v>0</v>
      </c>
      <c r="BH305" s="104">
        <v>0</v>
      </c>
      <c r="BI305" s="104">
        <v>1.0289114573423E-4</v>
      </c>
      <c r="BJ305" s="104">
        <v>1.7107833759664899E-3</v>
      </c>
      <c r="BK305" s="104">
        <v>0</v>
      </c>
      <c r="BL305" s="104">
        <v>0</v>
      </c>
      <c r="BM305" s="104">
        <v>1.7107833759664899E-3</v>
      </c>
      <c r="BN305" s="104">
        <v>0.96999813557885195</v>
      </c>
    </row>
    <row r="306" spans="1:66">
      <c r="A306" s="104" t="s">
        <v>799</v>
      </c>
      <c r="B306" s="104">
        <v>2023</v>
      </c>
      <c r="C306" s="104" t="s">
        <v>806</v>
      </c>
      <c r="D306" s="104" t="s">
        <v>801</v>
      </c>
      <c r="E306" s="104" t="s">
        <v>801</v>
      </c>
      <c r="F306" s="104" t="s">
        <v>805</v>
      </c>
      <c r="G306" s="104">
        <v>15118.272188901199</v>
      </c>
      <c r="H306" s="104">
        <v>648253.69676116295</v>
      </c>
      <c r="I306" s="104">
        <v>76003.091094870193</v>
      </c>
      <c r="J306" s="104">
        <v>0</v>
      </c>
      <c r="K306" s="104">
        <v>0</v>
      </c>
      <c r="L306" s="104">
        <v>0</v>
      </c>
      <c r="M306" s="104">
        <v>0</v>
      </c>
      <c r="N306" s="104">
        <v>3.6456350864491502E-4</v>
      </c>
      <c r="O306" s="104">
        <v>4.0951416175870299E-4</v>
      </c>
      <c r="P306" s="104">
        <v>0</v>
      </c>
      <c r="Q306" s="104">
        <v>1.23058420304743E-4</v>
      </c>
      <c r="R306" s="104">
        <v>8.9713609070836203E-4</v>
      </c>
      <c r="S306" s="104">
        <v>0</v>
      </c>
      <c r="T306" s="104">
        <v>0</v>
      </c>
      <c r="U306" s="104">
        <v>0</v>
      </c>
      <c r="V306" s="104">
        <v>0</v>
      </c>
      <c r="W306" s="104">
        <v>3.6456350864491502E-4</v>
      </c>
      <c r="X306" s="104">
        <v>4.0951416175853401E-4</v>
      </c>
      <c r="Y306" s="104">
        <v>0</v>
      </c>
      <c r="Z306" s="104">
        <v>1.23058420304743E-4</v>
      </c>
      <c r="AA306" s="104">
        <v>8.97136090708193E-4</v>
      </c>
      <c r="AB306" s="104">
        <v>0</v>
      </c>
      <c r="AC306" s="104">
        <v>0</v>
      </c>
      <c r="AD306" s="104">
        <v>0</v>
      </c>
      <c r="AE306" s="104">
        <v>0</v>
      </c>
      <c r="AF306" s="104">
        <v>0</v>
      </c>
      <c r="AG306" s="104">
        <v>0</v>
      </c>
      <c r="AH306" s="104">
        <v>0</v>
      </c>
      <c r="AI306" s="104">
        <v>0</v>
      </c>
      <c r="AJ306" s="104">
        <v>0</v>
      </c>
      <c r="AK306" s="104">
        <v>0</v>
      </c>
      <c r="AL306" s="104">
        <v>0</v>
      </c>
      <c r="AM306" s="104">
        <v>0</v>
      </c>
      <c r="AN306" s="104">
        <v>0</v>
      </c>
      <c r="AO306" s="104">
        <v>0</v>
      </c>
      <c r="AP306" s="104">
        <v>0</v>
      </c>
      <c r="AQ306" s="104">
        <v>0</v>
      </c>
      <c r="AR306" s="104">
        <v>0</v>
      </c>
      <c r="AS306" s="104">
        <v>0</v>
      </c>
      <c r="AT306" s="104">
        <v>0</v>
      </c>
      <c r="AU306" s="104">
        <v>0</v>
      </c>
      <c r="AV306" s="104">
        <v>5.7166190583070198E-3</v>
      </c>
      <c r="AW306" s="104">
        <v>2.6260718799097901E-2</v>
      </c>
      <c r="AX306" s="104">
        <v>3.1977337857404899E-2</v>
      </c>
      <c r="AY306" s="104">
        <v>0</v>
      </c>
      <c r="AZ306" s="104">
        <v>0</v>
      </c>
      <c r="BA306" s="104">
        <v>0</v>
      </c>
      <c r="BB306" s="104">
        <v>0</v>
      </c>
      <c r="BC306" s="104">
        <v>1.42915476457675E-3</v>
      </c>
      <c r="BD306" s="104">
        <v>1.1254593771041901E-2</v>
      </c>
      <c r="BE306" s="104">
        <v>1.26837485356187E-2</v>
      </c>
      <c r="BF306" s="104">
        <v>0</v>
      </c>
      <c r="BG306" s="104">
        <v>0</v>
      </c>
      <c r="BH306" s="104">
        <v>0</v>
      </c>
      <c r="BI306" s="104">
        <v>0</v>
      </c>
      <c r="BJ306" s="104">
        <v>0</v>
      </c>
      <c r="BK306" s="104">
        <v>0</v>
      </c>
      <c r="BL306" s="104">
        <v>0</v>
      </c>
      <c r="BM306" s="104">
        <v>0</v>
      </c>
      <c r="BN306" s="104">
        <v>0</v>
      </c>
    </row>
    <row r="307" spans="1:66">
      <c r="A307" s="104" t="s">
        <v>799</v>
      </c>
      <c r="B307" s="104">
        <v>2023</v>
      </c>
      <c r="C307" s="104" t="s">
        <v>807</v>
      </c>
      <c r="D307" s="104" t="s">
        <v>801</v>
      </c>
      <c r="E307" s="104" t="s">
        <v>801</v>
      </c>
      <c r="F307" s="104" t="s">
        <v>804</v>
      </c>
      <c r="G307" s="104">
        <v>5576034.6900876304</v>
      </c>
      <c r="H307" s="104">
        <v>200926806.29697999</v>
      </c>
      <c r="I307" s="104">
        <v>25924119.192198601</v>
      </c>
      <c r="J307" s="104">
        <v>3.67173717031935</v>
      </c>
      <c r="K307" s="104">
        <v>0</v>
      </c>
      <c r="L307" s="104">
        <v>9.3444352457317006</v>
      </c>
      <c r="M307" s="104">
        <v>13.016172416051001</v>
      </c>
      <c r="N307" s="104">
        <v>2.3315091564162098</v>
      </c>
      <c r="O307" s="104">
        <v>3.9802504870197399</v>
      </c>
      <c r="P307" s="104">
        <v>13.7191130114124</v>
      </c>
      <c r="Q307" s="104">
        <v>2.1662955431248201</v>
      </c>
      <c r="R307" s="104">
        <v>35.213340614024197</v>
      </c>
      <c r="S307" s="104">
        <v>5.3568528908575299</v>
      </c>
      <c r="T307" s="104">
        <v>0</v>
      </c>
      <c r="U307" s="104">
        <v>10.2309685781709</v>
      </c>
      <c r="V307" s="104">
        <v>15.5878214690285</v>
      </c>
      <c r="W307" s="104">
        <v>2.3315091564162098</v>
      </c>
      <c r="X307" s="104">
        <v>3.9802504870180999</v>
      </c>
      <c r="Y307" s="104">
        <v>13.7191130114067</v>
      </c>
      <c r="Z307" s="104">
        <v>2.1662955431248201</v>
      </c>
      <c r="AA307" s="104">
        <v>37.784989666994399</v>
      </c>
      <c r="AB307" s="104">
        <v>199.25986017072299</v>
      </c>
      <c r="AC307" s="104">
        <v>0</v>
      </c>
      <c r="AD307" s="104">
        <v>79.3124597056743</v>
      </c>
      <c r="AE307" s="104">
        <v>278.57231987639801</v>
      </c>
      <c r="AF307" s="104">
        <v>17.433995349243698</v>
      </c>
      <c r="AG307" s="104">
        <v>0</v>
      </c>
      <c r="AH307" s="104">
        <v>8.2064055309263697</v>
      </c>
      <c r="AI307" s="104">
        <v>25.640400880169999</v>
      </c>
      <c r="AJ307" s="104">
        <v>72753.285891689404</v>
      </c>
      <c r="AK307" s="104">
        <v>0</v>
      </c>
      <c r="AL307" s="104">
        <v>1976.75609615911</v>
      </c>
      <c r="AM307" s="104">
        <v>74730.041987848497</v>
      </c>
      <c r="AN307" s="104">
        <v>0.89872505421099103</v>
      </c>
      <c r="AO307" s="104">
        <v>0</v>
      </c>
      <c r="AP307" s="104">
        <v>1.9896873513135001</v>
      </c>
      <c r="AQ307" s="104">
        <v>2.8884124055244902</v>
      </c>
      <c r="AR307" s="104">
        <v>0.347618576136346</v>
      </c>
      <c r="AS307" s="104">
        <v>0</v>
      </c>
      <c r="AT307" s="104">
        <v>5.3356709047440998E-2</v>
      </c>
      <c r="AU307" s="104">
        <v>0.400975285183787</v>
      </c>
      <c r="AV307" s="104">
        <v>1.77187112999259</v>
      </c>
      <c r="AW307" s="104">
        <v>8.1395330034034892</v>
      </c>
      <c r="AX307" s="104">
        <v>10.3123794185798</v>
      </c>
      <c r="AY307" s="104">
        <v>0.31962754211518501</v>
      </c>
      <c r="AZ307" s="104">
        <v>0</v>
      </c>
      <c r="BA307" s="104">
        <v>4.9060667536597699E-2</v>
      </c>
      <c r="BB307" s="104">
        <v>0.36868820965178201</v>
      </c>
      <c r="BC307" s="104">
        <v>0.442967782498149</v>
      </c>
      <c r="BD307" s="104">
        <v>3.48837128717292</v>
      </c>
      <c r="BE307" s="104">
        <v>4.30002727932286</v>
      </c>
      <c r="BF307" s="104">
        <v>0.71995274178274404</v>
      </c>
      <c r="BG307" s="104">
        <v>0</v>
      </c>
      <c r="BH307" s="104">
        <v>1.9561604040595999E-2</v>
      </c>
      <c r="BI307" s="104">
        <v>0.73951434582333997</v>
      </c>
      <c r="BJ307" s="104">
        <v>1.44393728072099</v>
      </c>
      <c r="BK307" s="104">
        <v>0</v>
      </c>
      <c r="BL307" s="104">
        <v>0.91927607087239305</v>
      </c>
      <c r="BM307" s="104">
        <v>2.36321335159339</v>
      </c>
      <c r="BN307" s="104">
        <v>7887.9952622103801</v>
      </c>
    </row>
    <row r="308" spans="1:66">
      <c r="A308" s="104" t="s">
        <v>799</v>
      </c>
      <c r="B308" s="104">
        <v>2023</v>
      </c>
      <c r="C308" s="104" t="s">
        <v>807</v>
      </c>
      <c r="D308" s="104" t="s">
        <v>801</v>
      </c>
      <c r="E308" s="104" t="s">
        <v>801</v>
      </c>
      <c r="F308" s="104" t="s">
        <v>802</v>
      </c>
      <c r="G308" s="104">
        <v>37122.527634912301</v>
      </c>
      <c r="H308" s="104">
        <v>1515192.2492635001</v>
      </c>
      <c r="I308" s="104">
        <v>181310.73901156601</v>
      </c>
      <c r="J308" s="104">
        <v>2.9800686318712501E-2</v>
      </c>
      <c r="K308" s="104">
        <v>0</v>
      </c>
      <c r="L308" s="104">
        <v>0</v>
      </c>
      <c r="M308" s="104">
        <v>2.9800686318712501E-2</v>
      </c>
      <c r="N308" s="104">
        <v>0</v>
      </c>
      <c r="O308" s="104">
        <v>0</v>
      </c>
      <c r="P308" s="104">
        <v>0</v>
      </c>
      <c r="Q308" s="104">
        <v>0</v>
      </c>
      <c r="R308" s="104">
        <v>2.9800686318712501E-2</v>
      </c>
      <c r="S308" s="104">
        <v>3.3926100089609001E-2</v>
      </c>
      <c r="T308" s="104">
        <v>0</v>
      </c>
      <c r="U308" s="104">
        <v>0</v>
      </c>
      <c r="V308" s="104">
        <v>3.3926100089609001E-2</v>
      </c>
      <c r="W308" s="104">
        <v>0</v>
      </c>
      <c r="X308" s="104">
        <v>0</v>
      </c>
      <c r="Y308" s="104">
        <v>0</v>
      </c>
      <c r="Z308" s="104">
        <v>0</v>
      </c>
      <c r="AA308" s="104">
        <v>3.3926100089609001E-2</v>
      </c>
      <c r="AB308" s="104">
        <v>0.26162512066993998</v>
      </c>
      <c r="AC308" s="104">
        <v>0</v>
      </c>
      <c r="AD308" s="104">
        <v>0</v>
      </c>
      <c r="AE308" s="104">
        <v>0.26162512066993998</v>
      </c>
      <c r="AF308" s="104">
        <v>7.5944199699510606E-2</v>
      </c>
      <c r="AG308" s="104">
        <v>0</v>
      </c>
      <c r="AH308" s="104">
        <v>0</v>
      </c>
      <c r="AI308" s="104">
        <v>7.5944199699510606E-2</v>
      </c>
      <c r="AJ308" s="104">
        <v>461.34699976525798</v>
      </c>
      <c r="AK308" s="104">
        <v>0</v>
      </c>
      <c r="AL308" s="104">
        <v>0</v>
      </c>
      <c r="AM308" s="104">
        <v>461.34699976525798</v>
      </c>
      <c r="AN308" s="104">
        <v>1.3841849175821399E-3</v>
      </c>
      <c r="AO308" s="104">
        <v>0</v>
      </c>
      <c r="AP308" s="104">
        <v>0</v>
      </c>
      <c r="AQ308" s="104">
        <v>1.3841849175821399E-3</v>
      </c>
      <c r="AR308" s="104">
        <v>9.2092847754421097E-3</v>
      </c>
      <c r="AS308" s="104">
        <v>0</v>
      </c>
      <c r="AT308" s="104">
        <v>0</v>
      </c>
      <c r="AU308" s="104">
        <v>9.2092847754421097E-3</v>
      </c>
      <c r="AV308" s="104">
        <v>1.33617084367049E-2</v>
      </c>
      <c r="AW308" s="104">
        <v>6.1380348131113399E-2</v>
      </c>
      <c r="AX308" s="104">
        <v>8.3951341343260599E-2</v>
      </c>
      <c r="AY308" s="104">
        <v>8.8108951926010506E-3</v>
      </c>
      <c r="AZ308" s="104">
        <v>0</v>
      </c>
      <c r="BA308" s="104">
        <v>0</v>
      </c>
      <c r="BB308" s="104">
        <v>8.8108951926010506E-3</v>
      </c>
      <c r="BC308" s="104">
        <v>3.3404271091762401E-3</v>
      </c>
      <c r="BD308" s="104">
        <v>2.6305863484762899E-2</v>
      </c>
      <c r="BE308" s="104">
        <v>3.8457185786540199E-2</v>
      </c>
      <c r="BF308" s="104">
        <v>4.3613882556719297E-3</v>
      </c>
      <c r="BG308" s="104">
        <v>0</v>
      </c>
      <c r="BH308" s="104">
        <v>0</v>
      </c>
      <c r="BI308" s="104">
        <v>4.3613882556719297E-3</v>
      </c>
      <c r="BJ308" s="104">
        <v>7.2517323727854605E-2</v>
      </c>
      <c r="BK308" s="104">
        <v>0</v>
      </c>
      <c r="BL308" s="104">
        <v>0</v>
      </c>
      <c r="BM308" s="104">
        <v>7.2517323727854605E-2</v>
      </c>
      <c r="BN308" s="104">
        <v>41.116642703783597</v>
      </c>
    </row>
    <row r="309" spans="1:66">
      <c r="A309" s="104" t="s">
        <v>799</v>
      </c>
      <c r="B309" s="104">
        <v>2023</v>
      </c>
      <c r="C309" s="104" t="s">
        <v>807</v>
      </c>
      <c r="D309" s="104" t="s">
        <v>801</v>
      </c>
      <c r="E309" s="104" t="s">
        <v>801</v>
      </c>
      <c r="F309" s="104" t="s">
        <v>805</v>
      </c>
      <c r="G309" s="104">
        <v>63314.789612617402</v>
      </c>
      <c r="H309" s="104">
        <v>2020249.95107639</v>
      </c>
      <c r="I309" s="104">
        <v>319106.19040282001</v>
      </c>
      <c r="J309" s="104">
        <v>0</v>
      </c>
      <c r="K309" s="104">
        <v>0</v>
      </c>
      <c r="L309" s="104">
        <v>0</v>
      </c>
      <c r="M309" s="104">
        <v>0</v>
      </c>
      <c r="N309" s="104">
        <v>1.53216614745705E-3</v>
      </c>
      <c r="O309" s="104">
        <v>1.71938406967824E-3</v>
      </c>
      <c r="P309" s="104">
        <v>0</v>
      </c>
      <c r="Q309" s="104">
        <v>5.1793966718728397E-4</v>
      </c>
      <c r="R309" s="104">
        <v>3.76948988432258E-3</v>
      </c>
      <c r="S309" s="104">
        <v>0</v>
      </c>
      <c r="T309" s="104">
        <v>0</v>
      </c>
      <c r="U309" s="104">
        <v>0</v>
      </c>
      <c r="V309" s="104">
        <v>0</v>
      </c>
      <c r="W309" s="104">
        <v>1.53216614745705E-3</v>
      </c>
      <c r="X309" s="104">
        <v>1.71938406967753E-3</v>
      </c>
      <c r="Y309" s="104">
        <v>0</v>
      </c>
      <c r="Z309" s="104">
        <v>5.1793966718728397E-4</v>
      </c>
      <c r="AA309" s="104">
        <v>3.7694898843218701E-3</v>
      </c>
      <c r="AB309" s="104">
        <v>0</v>
      </c>
      <c r="AC309" s="104">
        <v>0</v>
      </c>
      <c r="AD309" s="104">
        <v>0</v>
      </c>
      <c r="AE309" s="104">
        <v>0</v>
      </c>
      <c r="AF309" s="104">
        <v>0</v>
      </c>
      <c r="AG309" s="104">
        <v>0</v>
      </c>
      <c r="AH309" s="104">
        <v>0</v>
      </c>
      <c r="AI309" s="104">
        <v>0</v>
      </c>
      <c r="AJ309" s="104">
        <v>0</v>
      </c>
      <c r="AK309" s="104">
        <v>0</v>
      </c>
      <c r="AL309" s="104">
        <v>0</v>
      </c>
      <c r="AM309" s="104">
        <v>0</v>
      </c>
      <c r="AN309" s="104">
        <v>0</v>
      </c>
      <c r="AO309" s="104">
        <v>0</v>
      </c>
      <c r="AP309" s="104">
        <v>0</v>
      </c>
      <c r="AQ309" s="104">
        <v>0</v>
      </c>
      <c r="AR309" s="104">
        <v>0</v>
      </c>
      <c r="AS309" s="104">
        <v>0</v>
      </c>
      <c r="AT309" s="104">
        <v>0</v>
      </c>
      <c r="AU309" s="104">
        <v>0</v>
      </c>
      <c r="AV309" s="104">
        <v>1.78155549757275E-2</v>
      </c>
      <c r="AW309" s="104">
        <v>8.1840205669748506E-2</v>
      </c>
      <c r="AX309" s="104">
        <v>9.9655760645476099E-2</v>
      </c>
      <c r="AY309" s="104">
        <v>0</v>
      </c>
      <c r="AZ309" s="104">
        <v>0</v>
      </c>
      <c r="BA309" s="104">
        <v>0</v>
      </c>
      <c r="BB309" s="104">
        <v>0</v>
      </c>
      <c r="BC309" s="104">
        <v>4.4538887439318896E-3</v>
      </c>
      <c r="BD309" s="104">
        <v>3.5074373858463598E-2</v>
      </c>
      <c r="BE309" s="104">
        <v>3.9528262602395503E-2</v>
      </c>
      <c r="BF309" s="104">
        <v>0</v>
      </c>
      <c r="BG309" s="104">
        <v>0</v>
      </c>
      <c r="BH309" s="104">
        <v>0</v>
      </c>
      <c r="BI309" s="104">
        <v>0</v>
      </c>
      <c r="BJ309" s="104">
        <v>0</v>
      </c>
      <c r="BK309" s="104">
        <v>0</v>
      </c>
      <c r="BL309" s="104">
        <v>0</v>
      </c>
      <c r="BM309" s="104">
        <v>0</v>
      </c>
      <c r="BN309" s="104">
        <v>0</v>
      </c>
    </row>
    <row r="310" spans="1:66">
      <c r="A310" s="104" t="s">
        <v>799</v>
      </c>
      <c r="B310" s="104">
        <v>2023</v>
      </c>
      <c r="C310" s="104" t="s">
        <v>808</v>
      </c>
      <c r="D310" s="104" t="s">
        <v>801</v>
      </c>
      <c r="E310" s="104" t="s">
        <v>801</v>
      </c>
      <c r="F310" s="104" t="s">
        <v>804</v>
      </c>
      <c r="G310" s="104">
        <v>436962.36002346902</v>
      </c>
      <c r="H310" s="104">
        <v>14958340.684443999</v>
      </c>
      <c r="I310" s="104">
        <v>6510088.0904332604</v>
      </c>
      <c r="J310" s="104">
        <v>0.83661737963812399</v>
      </c>
      <c r="K310" s="104">
        <v>0.20944108342110901</v>
      </c>
      <c r="L310" s="104">
        <v>0.91417113970894304</v>
      </c>
      <c r="M310" s="104">
        <v>1.96022960276817</v>
      </c>
      <c r="N310" s="104">
        <v>3.0783284345036001E-2</v>
      </c>
      <c r="O310" s="104">
        <v>1.02688663442311</v>
      </c>
      <c r="P310" s="104">
        <v>7.4553046543806003</v>
      </c>
      <c r="Q310" s="104">
        <v>1.6265781370490701E-2</v>
      </c>
      <c r="R310" s="104">
        <v>10.489469957287399</v>
      </c>
      <c r="S310" s="104">
        <v>1.220790116478</v>
      </c>
      <c r="T310" s="104">
        <v>0.30561593728250003</v>
      </c>
      <c r="U310" s="104">
        <v>1.0009023292450101</v>
      </c>
      <c r="V310" s="104">
        <v>2.5273083830055101</v>
      </c>
      <c r="W310" s="104">
        <v>3.0783284345036001E-2</v>
      </c>
      <c r="X310" s="104">
        <v>1.0268866344226899</v>
      </c>
      <c r="Y310" s="104">
        <v>7.4553046543775299</v>
      </c>
      <c r="Z310" s="104">
        <v>1.6265781370490701E-2</v>
      </c>
      <c r="AA310" s="104">
        <v>11.056548737521201</v>
      </c>
      <c r="AB310" s="104">
        <v>17.1565140964139</v>
      </c>
      <c r="AC310" s="104">
        <v>1.8049596020106999</v>
      </c>
      <c r="AD310" s="104">
        <v>12.761209754180699</v>
      </c>
      <c r="AE310" s="104">
        <v>31.722683452605398</v>
      </c>
      <c r="AF310" s="104">
        <v>3.97131823283845</v>
      </c>
      <c r="AG310" s="104">
        <v>1.8291554401132799E-2</v>
      </c>
      <c r="AH310" s="104">
        <v>3.74503745707728</v>
      </c>
      <c r="AI310" s="104">
        <v>7.7346472443168803</v>
      </c>
      <c r="AJ310" s="104">
        <v>14940.452106955699</v>
      </c>
      <c r="AK310" s="104">
        <v>58.153343815586098</v>
      </c>
      <c r="AL310" s="104">
        <v>135.994847007495</v>
      </c>
      <c r="AM310" s="104">
        <v>15134.600297778799</v>
      </c>
      <c r="AN310" s="104">
        <v>0.169257578570402</v>
      </c>
      <c r="AO310" s="104">
        <v>5.8054872614827502E-2</v>
      </c>
      <c r="AP310" s="104">
        <v>0.18120233068384201</v>
      </c>
      <c r="AQ310" s="104">
        <v>0.40851478186907197</v>
      </c>
      <c r="AR310" s="104">
        <v>3.1913132873871701E-2</v>
      </c>
      <c r="AS310" s="104">
        <v>0</v>
      </c>
      <c r="AT310" s="104">
        <v>3.1661128783096598E-3</v>
      </c>
      <c r="AU310" s="104">
        <v>3.5079245752181402E-2</v>
      </c>
      <c r="AV310" s="104">
        <v>0.13190998503298501</v>
      </c>
      <c r="AW310" s="104">
        <v>1.2603999069901699</v>
      </c>
      <c r="AX310" s="104">
        <v>1.42738913777534</v>
      </c>
      <c r="AY310" s="104">
        <v>2.9342947675975999E-2</v>
      </c>
      <c r="AZ310" s="104">
        <v>0</v>
      </c>
      <c r="BA310" s="104">
        <v>2.9111239216672701E-3</v>
      </c>
      <c r="BB310" s="104">
        <v>3.2254071597643298E-2</v>
      </c>
      <c r="BC310" s="104">
        <v>3.2977496258246301E-2</v>
      </c>
      <c r="BD310" s="104">
        <v>0.54017138871007497</v>
      </c>
      <c r="BE310" s="104">
        <v>0.60540295656596399</v>
      </c>
      <c r="BF310" s="104">
        <v>0.14784788516480299</v>
      </c>
      <c r="BG310" s="104">
        <v>5.7547447940971101E-4</v>
      </c>
      <c r="BH310" s="104">
        <v>1.34577925617178E-3</v>
      </c>
      <c r="BI310" s="104">
        <v>0.14976913890038401</v>
      </c>
      <c r="BJ310" s="104">
        <v>0.23416266794360799</v>
      </c>
      <c r="BK310" s="104">
        <v>1.4955881187288199E-3</v>
      </c>
      <c r="BL310" s="104">
        <v>0.29263239160248899</v>
      </c>
      <c r="BM310" s="104">
        <v>0.52829064766482603</v>
      </c>
      <c r="BN310" s="104">
        <v>1597.50553149347</v>
      </c>
    </row>
    <row r="311" spans="1:66">
      <c r="A311" s="104" t="s">
        <v>799</v>
      </c>
      <c r="B311" s="104">
        <v>2023</v>
      </c>
      <c r="C311" s="104" t="s">
        <v>808</v>
      </c>
      <c r="D311" s="104" t="s">
        <v>801</v>
      </c>
      <c r="E311" s="104" t="s">
        <v>801</v>
      </c>
      <c r="F311" s="104" t="s">
        <v>802</v>
      </c>
      <c r="G311" s="104">
        <v>399451.14831154799</v>
      </c>
      <c r="H311" s="104">
        <v>14366166.010881901</v>
      </c>
      <c r="I311" s="104">
        <v>5024592.9362147003</v>
      </c>
      <c r="J311" s="104">
        <v>2.1709674356542599</v>
      </c>
      <c r="K311" s="104">
        <v>4.8329326643513797E-2</v>
      </c>
      <c r="L311" s="104">
        <v>0</v>
      </c>
      <c r="M311" s="104">
        <v>2.2192967622977702</v>
      </c>
      <c r="N311" s="104">
        <v>0</v>
      </c>
      <c r="O311" s="104">
        <v>0</v>
      </c>
      <c r="P311" s="104">
        <v>0</v>
      </c>
      <c r="Q311" s="104">
        <v>0</v>
      </c>
      <c r="R311" s="104">
        <v>2.2192967622977702</v>
      </c>
      <c r="S311" s="104">
        <v>2.4715020897703299</v>
      </c>
      <c r="T311" s="104">
        <v>5.5019725231687001E-2</v>
      </c>
      <c r="U311" s="104">
        <v>0</v>
      </c>
      <c r="V311" s="104">
        <v>2.5265218150020199</v>
      </c>
      <c r="W311" s="104">
        <v>0</v>
      </c>
      <c r="X311" s="104">
        <v>0</v>
      </c>
      <c r="Y311" s="104">
        <v>0</v>
      </c>
      <c r="Z311" s="104">
        <v>0</v>
      </c>
      <c r="AA311" s="104">
        <v>2.5265218150020199</v>
      </c>
      <c r="AB311" s="104">
        <v>10.5350809792672</v>
      </c>
      <c r="AC311" s="104">
        <v>0.40057839935481998</v>
      </c>
      <c r="AD311" s="104">
        <v>0</v>
      </c>
      <c r="AE311" s="104">
        <v>10.935659378622001</v>
      </c>
      <c r="AF311" s="104">
        <v>33.686864975583497</v>
      </c>
      <c r="AG311" s="104">
        <v>0.93732449487694203</v>
      </c>
      <c r="AH311" s="104">
        <v>0</v>
      </c>
      <c r="AI311" s="104">
        <v>34.624189470460401</v>
      </c>
      <c r="AJ311" s="104">
        <v>8235.8386225713493</v>
      </c>
      <c r="AK311" s="104">
        <v>59.323113098155098</v>
      </c>
      <c r="AL311" s="104">
        <v>0</v>
      </c>
      <c r="AM311" s="104">
        <v>8295.1617356695006</v>
      </c>
      <c r="AN311" s="104">
        <v>0.100837287734131</v>
      </c>
      <c r="AO311" s="104">
        <v>2.24480484447255E-3</v>
      </c>
      <c r="AP311" s="104">
        <v>0</v>
      </c>
      <c r="AQ311" s="104">
        <v>0.103082092578604</v>
      </c>
      <c r="AR311" s="104">
        <v>0.38088227438039501</v>
      </c>
      <c r="AS311" s="104">
        <v>1.22076099452999E-2</v>
      </c>
      <c r="AT311" s="104">
        <v>0</v>
      </c>
      <c r="AU311" s="104">
        <v>0.39308988432569503</v>
      </c>
      <c r="AV311" s="104">
        <v>0.190031847460952</v>
      </c>
      <c r="AW311" s="104">
        <v>1.21050286832626</v>
      </c>
      <c r="AX311" s="104">
        <v>1.7936246001129099</v>
      </c>
      <c r="AY311" s="104">
        <v>0.36440547579049898</v>
      </c>
      <c r="AZ311" s="104">
        <v>1.1679514142837201E-2</v>
      </c>
      <c r="BA311" s="104">
        <v>0</v>
      </c>
      <c r="BB311" s="104">
        <v>0.376084989933336</v>
      </c>
      <c r="BC311" s="104">
        <v>4.7507961865238001E-2</v>
      </c>
      <c r="BD311" s="104">
        <v>0.51878694356839905</v>
      </c>
      <c r="BE311" s="104">
        <v>0.94237989536697397</v>
      </c>
      <c r="BF311" s="104">
        <v>7.7858292916976907E-2</v>
      </c>
      <c r="BG311" s="104">
        <v>5.6081675807545897E-4</v>
      </c>
      <c r="BH311" s="104">
        <v>0</v>
      </c>
      <c r="BI311" s="104">
        <v>7.8419109675052404E-2</v>
      </c>
      <c r="BJ311" s="104">
        <v>1.29455914066258</v>
      </c>
      <c r="BK311" s="104">
        <v>9.3247672560393107E-3</v>
      </c>
      <c r="BL311" s="104">
        <v>0</v>
      </c>
      <c r="BM311" s="104">
        <v>1.30388390791862</v>
      </c>
      <c r="BN311" s="104">
        <v>739.28995187822397</v>
      </c>
    </row>
    <row r="312" spans="1:66">
      <c r="A312" s="104" t="s">
        <v>799</v>
      </c>
      <c r="B312" s="104">
        <v>2023</v>
      </c>
      <c r="C312" s="104" t="s">
        <v>809</v>
      </c>
      <c r="D312" s="104" t="s">
        <v>801</v>
      </c>
      <c r="E312" s="104" t="s">
        <v>801</v>
      </c>
      <c r="F312" s="104" t="s">
        <v>804</v>
      </c>
      <c r="G312" s="104">
        <v>67391.490553854601</v>
      </c>
      <c r="H312" s="104">
        <v>2300457.1813398702</v>
      </c>
      <c r="I312" s="104">
        <v>1004032.7959315</v>
      </c>
      <c r="J312" s="104">
        <v>7.1605994362304207E-2</v>
      </c>
      <c r="K312" s="104">
        <v>3.2282557746563002E-2</v>
      </c>
      <c r="L312" s="104">
        <v>0.13190952627929201</v>
      </c>
      <c r="M312" s="104">
        <v>0.23579807838816</v>
      </c>
      <c r="N312" s="104">
        <v>3.8413739020212402E-3</v>
      </c>
      <c r="O312" s="104">
        <v>0.13210695156941499</v>
      </c>
      <c r="P312" s="104">
        <v>0.84271351048507304</v>
      </c>
      <c r="Q312" s="104">
        <v>2.16734773481249E-3</v>
      </c>
      <c r="R312" s="104">
        <v>1.21662726207948</v>
      </c>
      <c r="S312" s="104">
        <v>0.104487298884338</v>
      </c>
      <c r="T312" s="104">
        <v>4.7106632483156399E-2</v>
      </c>
      <c r="U312" s="104">
        <v>0.14442432753301099</v>
      </c>
      <c r="V312" s="104">
        <v>0.29601825890050498</v>
      </c>
      <c r="W312" s="104">
        <v>3.8413739020212402E-3</v>
      </c>
      <c r="X312" s="104">
        <v>0.132106951569361</v>
      </c>
      <c r="Y312" s="104">
        <v>0.84271351048472598</v>
      </c>
      <c r="Z312" s="104">
        <v>2.16734773481249E-3</v>
      </c>
      <c r="AA312" s="104">
        <v>1.27684744259142</v>
      </c>
      <c r="AB312" s="104">
        <v>1.50925827779457</v>
      </c>
      <c r="AC312" s="104">
        <v>0.27937040587232198</v>
      </c>
      <c r="AD312" s="104">
        <v>1.8518325779940199</v>
      </c>
      <c r="AE312" s="104">
        <v>3.6404612616609202</v>
      </c>
      <c r="AF312" s="104">
        <v>0.52255723926685504</v>
      </c>
      <c r="AG312" s="104">
        <v>2.8158029041224701E-3</v>
      </c>
      <c r="AH312" s="104">
        <v>0.58016449753332799</v>
      </c>
      <c r="AI312" s="104">
        <v>1.1055375397042999</v>
      </c>
      <c r="AJ312" s="104">
        <v>2608.22385934357</v>
      </c>
      <c r="AK312" s="104">
        <v>10.3317543730723</v>
      </c>
      <c r="AL312" s="104">
        <v>23.7317462803064</v>
      </c>
      <c r="AM312" s="104">
        <v>2642.2873599969498</v>
      </c>
      <c r="AN312" s="104">
        <v>1.6025110623687899E-2</v>
      </c>
      <c r="AO312" s="104">
        <v>9.0658505921515798E-3</v>
      </c>
      <c r="AP312" s="104">
        <v>2.6648278478280701E-2</v>
      </c>
      <c r="AQ312" s="104">
        <v>5.1739239694120198E-2</v>
      </c>
      <c r="AR312" s="104">
        <v>4.0633983949869903E-3</v>
      </c>
      <c r="AS312" s="104">
        <v>0</v>
      </c>
      <c r="AT312" s="104">
        <v>3.8019491936027398E-4</v>
      </c>
      <c r="AU312" s="104">
        <v>4.44359331434726E-3</v>
      </c>
      <c r="AV312" s="104">
        <v>2.0286559770305398E-2</v>
      </c>
      <c r="AW312" s="104">
        <v>0.22614442503947901</v>
      </c>
      <c r="AX312" s="104">
        <v>0.250874578124132</v>
      </c>
      <c r="AY312" s="104">
        <v>3.7361448329746101E-3</v>
      </c>
      <c r="AZ312" s="104">
        <v>0</v>
      </c>
      <c r="BA312" s="104">
        <v>3.4957519431112402E-4</v>
      </c>
      <c r="BB312" s="104">
        <v>4.0857200272857398E-3</v>
      </c>
      <c r="BC312" s="104">
        <v>5.0716399425763496E-3</v>
      </c>
      <c r="BD312" s="104">
        <v>9.6919039302634194E-2</v>
      </c>
      <c r="BE312" s="104">
        <v>0.106076399272496</v>
      </c>
      <c r="BF312" s="104">
        <v>2.5810489460409002E-2</v>
      </c>
      <c r="BG312" s="104">
        <v>1.02241085019762E-4</v>
      </c>
      <c r="BH312" s="104">
        <v>2.3484486772508401E-4</v>
      </c>
      <c r="BI312" s="104">
        <v>2.6147575413153899E-2</v>
      </c>
      <c r="BJ312" s="104">
        <v>3.3889720410315197E-2</v>
      </c>
      <c r="BK312" s="104">
        <v>2.2977683079132501E-4</v>
      </c>
      <c r="BL312" s="104">
        <v>4.5149096363647501E-2</v>
      </c>
      <c r="BM312" s="104">
        <v>7.9268593604754106E-2</v>
      </c>
      <c r="BN312" s="104">
        <v>278.90189303578097</v>
      </c>
    </row>
    <row r="313" spans="1:66">
      <c r="A313" s="104" t="s">
        <v>799</v>
      </c>
      <c r="B313" s="104">
        <v>2023</v>
      </c>
      <c r="C313" s="104" t="s">
        <v>809</v>
      </c>
      <c r="D313" s="104" t="s">
        <v>801</v>
      </c>
      <c r="E313" s="104" t="s">
        <v>801</v>
      </c>
      <c r="F313" s="104" t="s">
        <v>802</v>
      </c>
      <c r="G313" s="104">
        <v>141059.56266865801</v>
      </c>
      <c r="H313" s="104">
        <v>5160530.4697920997</v>
      </c>
      <c r="I313" s="104">
        <v>1774351.8454418799</v>
      </c>
      <c r="J313" s="104">
        <v>0.67865290166214398</v>
      </c>
      <c r="K313" s="104">
        <v>1.7066701921426699E-2</v>
      </c>
      <c r="L313" s="104">
        <v>0</v>
      </c>
      <c r="M313" s="104">
        <v>0.69571960358357099</v>
      </c>
      <c r="N313" s="104">
        <v>0</v>
      </c>
      <c r="O313" s="104">
        <v>0</v>
      </c>
      <c r="P313" s="104">
        <v>0</v>
      </c>
      <c r="Q313" s="104">
        <v>0</v>
      </c>
      <c r="R313" s="104">
        <v>0.69571960358357099</v>
      </c>
      <c r="S313" s="104">
        <v>0.77260120863176696</v>
      </c>
      <c r="T313" s="104">
        <v>1.94293054661051E-2</v>
      </c>
      <c r="U313" s="104">
        <v>0</v>
      </c>
      <c r="V313" s="104">
        <v>0.79203051409787195</v>
      </c>
      <c r="W313" s="104">
        <v>0</v>
      </c>
      <c r="X313" s="104">
        <v>0</v>
      </c>
      <c r="Y313" s="104">
        <v>0</v>
      </c>
      <c r="Z313" s="104">
        <v>0</v>
      </c>
      <c r="AA313" s="104">
        <v>0.79203051409787195</v>
      </c>
      <c r="AB313" s="104">
        <v>3.2838476592378099</v>
      </c>
      <c r="AC313" s="104">
        <v>0.14145763272016201</v>
      </c>
      <c r="AD313" s="104">
        <v>0</v>
      </c>
      <c r="AE313" s="104">
        <v>3.4253052919579798</v>
      </c>
      <c r="AF313" s="104">
        <v>8.9315493587734291</v>
      </c>
      <c r="AG313" s="104">
        <v>0.32311374355615502</v>
      </c>
      <c r="AH313" s="104">
        <v>0</v>
      </c>
      <c r="AI313" s="104">
        <v>9.2546631023295802</v>
      </c>
      <c r="AJ313" s="104">
        <v>3260.5461584703498</v>
      </c>
      <c r="AK313" s="104">
        <v>33.417811189892099</v>
      </c>
      <c r="AL313" s="104">
        <v>0</v>
      </c>
      <c r="AM313" s="104">
        <v>3293.9639696602499</v>
      </c>
      <c r="AN313" s="104">
        <v>3.1522130084777299E-2</v>
      </c>
      <c r="AO313" s="104">
        <v>7.9271568244639404E-4</v>
      </c>
      <c r="AP313" s="104">
        <v>0</v>
      </c>
      <c r="AQ313" s="104">
        <v>3.2314845767223703E-2</v>
      </c>
      <c r="AR313" s="104">
        <v>0.124430319537675</v>
      </c>
      <c r="AS313" s="104">
        <v>4.3330447441568901E-3</v>
      </c>
      <c r="AT313" s="104">
        <v>0</v>
      </c>
      <c r="AU313" s="104">
        <v>0.12876336428183199</v>
      </c>
      <c r="AV313" s="104">
        <v>6.8262133286661295E-2</v>
      </c>
      <c r="AW313" s="104">
        <v>0.50730142054203797</v>
      </c>
      <c r="AX313" s="104">
        <v>0.70432691811053205</v>
      </c>
      <c r="AY313" s="104">
        <v>0.119047518994295</v>
      </c>
      <c r="AZ313" s="104">
        <v>4.1455991465726401E-3</v>
      </c>
      <c r="BA313" s="104">
        <v>0</v>
      </c>
      <c r="BB313" s="104">
        <v>0.123193118140867</v>
      </c>
      <c r="BC313" s="104">
        <v>1.7065533321665299E-2</v>
      </c>
      <c r="BD313" s="104">
        <v>0.21741489451801599</v>
      </c>
      <c r="BE313" s="104">
        <v>0.35767354598054901</v>
      </c>
      <c r="BF313" s="104">
        <v>3.0823886857104299E-2</v>
      </c>
      <c r="BG313" s="104">
        <v>3.15918493732519E-4</v>
      </c>
      <c r="BH313" s="104">
        <v>0</v>
      </c>
      <c r="BI313" s="104">
        <v>3.11398053508368E-2</v>
      </c>
      <c r="BJ313" s="104">
        <v>0.51251245033286397</v>
      </c>
      <c r="BK313" s="104">
        <v>5.2528145486299598E-3</v>
      </c>
      <c r="BL313" s="104">
        <v>0</v>
      </c>
      <c r="BM313" s="104">
        <v>0.51776526488149399</v>
      </c>
      <c r="BN313" s="104">
        <v>293.56805113844899</v>
      </c>
    </row>
    <row r="314" spans="1:66">
      <c r="A314" s="104" t="s">
        <v>799</v>
      </c>
      <c r="B314" s="104">
        <v>2023</v>
      </c>
      <c r="C314" s="104" t="s">
        <v>810</v>
      </c>
      <c r="D314" s="104" t="s">
        <v>801</v>
      </c>
      <c r="E314" s="104" t="s">
        <v>801</v>
      </c>
      <c r="F314" s="104" t="s">
        <v>804</v>
      </c>
      <c r="G314" s="104">
        <v>810678.92089096096</v>
      </c>
      <c r="H314" s="104">
        <v>5969718.5445604101</v>
      </c>
      <c r="I314" s="104">
        <v>1621357.8417819201</v>
      </c>
      <c r="J314" s="104">
        <v>15.822837000420099</v>
      </c>
      <c r="K314" s="104">
        <v>0</v>
      </c>
      <c r="L314" s="104">
        <v>3.43440315237206</v>
      </c>
      <c r="M314" s="104">
        <v>19.2572401527921</v>
      </c>
      <c r="N314" s="104">
        <v>2.0585384999102598</v>
      </c>
      <c r="O314" s="104">
        <v>1.39779690442364</v>
      </c>
      <c r="P314" s="104">
        <v>3.7460506943962302</v>
      </c>
      <c r="Q314" s="104">
        <v>1.2009523309660599</v>
      </c>
      <c r="R314" s="104">
        <v>27.660578582488299</v>
      </c>
      <c r="S314" s="104">
        <v>19.5265579121067</v>
      </c>
      <c r="T314" s="104">
        <v>0</v>
      </c>
      <c r="U314" s="104">
        <v>3.73714805292067</v>
      </c>
      <c r="V314" s="104">
        <v>23.263705965027398</v>
      </c>
      <c r="W314" s="104">
        <v>2.0585384999102598</v>
      </c>
      <c r="X314" s="104">
        <v>1.39779690442307</v>
      </c>
      <c r="Y314" s="104">
        <v>3.7460506943946901</v>
      </c>
      <c r="Z314" s="104">
        <v>1.2009523309660599</v>
      </c>
      <c r="AA314" s="104">
        <v>31.667044394721501</v>
      </c>
      <c r="AB314" s="104">
        <v>131.95091746716901</v>
      </c>
      <c r="AC314" s="104">
        <v>0</v>
      </c>
      <c r="AD314" s="104">
        <v>15.803897862446499</v>
      </c>
      <c r="AE314" s="104">
        <v>147.75481532961601</v>
      </c>
      <c r="AF314" s="104">
        <v>7.61714230972719</v>
      </c>
      <c r="AG314" s="104">
        <v>0</v>
      </c>
      <c r="AH314" s="104">
        <v>0.47953016928829201</v>
      </c>
      <c r="AI314" s="104">
        <v>8.0966724790154796</v>
      </c>
      <c r="AJ314" s="104">
        <v>1427.59086823916</v>
      </c>
      <c r="AK314" s="104">
        <v>0</v>
      </c>
      <c r="AL314" s="104">
        <v>109.478963656278</v>
      </c>
      <c r="AM314" s="104">
        <v>1537.0698318954401</v>
      </c>
      <c r="AN314" s="104">
        <v>2.3136084307259099</v>
      </c>
      <c r="AO314" s="104">
        <v>0</v>
      </c>
      <c r="AP314" s="104">
        <v>0.44711959714716598</v>
      </c>
      <c r="AQ314" s="104">
        <v>2.7607280278730801</v>
      </c>
      <c r="AR314" s="104">
        <v>1.39069727289671E-2</v>
      </c>
      <c r="AS314" s="104">
        <v>0</v>
      </c>
      <c r="AT314" s="104">
        <v>5.5763408878062798E-3</v>
      </c>
      <c r="AU314" s="104">
        <v>1.9483313616773398E-2</v>
      </c>
      <c r="AV314" s="104">
        <v>2.6321953098815999E-2</v>
      </c>
      <c r="AW314" s="104">
        <v>7.7386542110519194E-2</v>
      </c>
      <c r="AX314" s="104">
        <v>0.123191808826108</v>
      </c>
      <c r="AY314" s="104">
        <v>1.30068435470269E-2</v>
      </c>
      <c r="AZ314" s="104">
        <v>0</v>
      </c>
      <c r="BA314" s="104">
        <v>5.2518617318860396E-3</v>
      </c>
      <c r="BB314" s="104">
        <v>1.82587052789129E-2</v>
      </c>
      <c r="BC314" s="104">
        <v>6.5804882747040197E-3</v>
      </c>
      <c r="BD314" s="104">
        <v>3.3165660904508197E-2</v>
      </c>
      <c r="BE314" s="104">
        <v>5.8004854458125199E-2</v>
      </c>
      <c r="BF314" s="104">
        <v>1.41271689262656E-2</v>
      </c>
      <c r="BG314" s="104">
        <v>0</v>
      </c>
      <c r="BH314" s="104">
        <v>1.0833830951527399E-3</v>
      </c>
      <c r="BI314" s="104">
        <v>1.52105520214184E-2</v>
      </c>
      <c r="BJ314" s="104">
        <v>0.437858928807494</v>
      </c>
      <c r="BK314" s="104">
        <v>0</v>
      </c>
      <c r="BL314" s="104">
        <v>2.71540170934098E-2</v>
      </c>
      <c r="BM314" s="104">
        <v>0.46501294590090397</v>
      </c>
      <c r="BN314" s="104">
        <v>162.24264337559501</v>
      </c>
    </row>
    <row r="315" spans="1:66">
      <c r="A315" s="104" t="s">
        <v>799</v>
      </c>
      <c r="B315" s="104">
        <v>2023</v>
      </c>
      <c r="C315" s="104" t="s">
        <v>811</v>
      </c>
      <c r="D315" s="104" t="s">
        <v>801</v>
      </c>
      <c r="E315" s="104" t="s">
        <v>801</v>
      </c>
      <c r="F315" s="104" t="s">
        <v>804</v>
      </c>
      <c r="G315" s="104">
        <v>4041881.3814127599</v>
      </c>
      <c r="H315" s="104">
        <v>137294632.67039999</v>
      </c>
      <c r="I315" s="104">
        <v>18496622.682627801</v>
      </c>
      <c r="J315" s="104">
        <v>3.1887739515553499</v>
      </c>
      <c r="K315" s="104">
        <v>0</v>
      </c>
      <c r="L315" s="104">
        <v>8.5483310194472999</v>
      </c>
      <c r="M315" s="104">
        <v>11.7371049710026</v>
      </c>
      <c r="N315" s="104">
        <v>1.9995614058486499</v>
      </c>
      <c r="O315" s="104">
        <v>3.3470599897810298</v>
      </c>
      <c r="P315" s="104">
        <v>10.685563376273199</v>
      </c>
      <c r="Q315" s="104">
        <v>1.9101924389820999</v>
      </c>
      <c r="R315" s="104">
        <v>29.6794821818877</v>
      </c>
      <c r="S315" s="104">
        <v>4.6448851638878796</v>
      </c>
      <c r="T315" s="104">
        <v>0</v>
      </c>
      <c r="U315" s="104">
        <v>9.3592476216647693</v>
      </c>
      <c r="V315" s="104">
        <v>14.004132785552599</v>
      </c>
      <c r="W315" s="104">
        <v>1.9995614058486499</v>
      </c>
      <c r="X315" s="104">
        <v>3.34705998977965</v>
      </c>
      <c r="Y315" s="104">
        <v>10.685563376268799</v>
      </c>
      <c r="Z315" s="104">
        <v>1.9101924389820999</v>
      </c>
      <c r="AA315" s="104">
        <v>31.946509996431899</v>
      </c>
      <c r="AB315" s="104">
        <v>153.6397494718</v>
      </c>
      <c r="AC315" s="104">
        <v>0</v>
      </c>
      <c r="AD315" s="104">
        <v>66.375805711555103</v>
      </c>
      <c r="AE315" s="104">
        <v>220.01555518335499</v>
      </c>
      <c r="AF315" s="104">
        <v>14.768137618249</v>
      </c>
      <c r="AG315" s="104">
        <v>0</v>
      </c>
      <c r="AH315" s="104">
        <v>7.2611000172222697</v>
      </c>
      <c r="AI315" s="104">
        <v>22.029237635471201</v>
      </c>
      <c r="AJ315" s="104">
        <v>61288.244048032298</v>
      </c>
      <c r="AK315" s="104">
        <v>0</v>
      </c>
      <c r="AL315" s="104">
        <v>1752.82388757428</v>
      </c>
      <c r="AM315" s="104">
        <v>63041.067935606603</v>
      </c>
      <c r="AN315" s="104">
        <v>0.76035540443078997</v>
      </c>
      <c r="AO315" s="104">
        <v>0</v>
      </c>
      <c r="AP315" s="104">
        <v>1.7208151815488899</v>
      </c>
      <c r="AQ315" s="104">
        <v>2.48117058597968</v>
      </c>
      <c r="AR315" s="104">
        <v>0.24145329427413201</v>
      </c>
      <c r="AS315" s="104">
        <v>0</v>
      </c>
      <c r="AT315" s="104">
        <v>4.0795633856482098E-2</v>
      </c>
      <c r="AU315" s="104">
        <v>0.28224892813061397</v>
      </c>
      <c r="AV315" s="104">
        <v>1.21073141217432</v>
      </c>
      <c r="AW315" s="104">
        <v>5.5617974246758104</v>
      </c>
      <c r="AX315" s="104">
        <v>7.0547777649807601</v>
      </c>
      <c r="AY315" s="104">
        <v>0.22202932432696099</v>
      </c>
      <c r="AZ315" s="104">
        <v>0</v>
      </c>
      <c r="BA315" s="104">
        <v>3.7515216807021898E-2</v>
      </c>
      <c r="BB315" s="104">
        <v>0.25954454113398201</v>
      </c>
      <c r="BC315" s="104">
        <v>0.302682853043581</v>
      </c>
      <c r="BD315" s="104">
        <v>2.3836274677181999</v>
      </c>
      <c r="BE315" s="104">
        <v>2.9458548618957701</v>
      </c>
      <c r="BF315" s="104">
        <v>0.60649685853530799</v>
      </c>
      <c r="BG315" s="104">
        <v>0</v>
      </c>
      <c r="BH315" s="104">
        <v>1.7345613304670601E-2</v>
      </c>
      <c r="BI315" s="104">
        <v>0.62384247183997898</v>
      </c>
      <c r="BJ315" s="104">
        <v>1.1855762219563699</v>
      </c>
      <c r="BK315" s="104">
        <v>0</v>
      </c>
      <c r="BL315" s="104">
        <v>0.72270526762819598</v>
      </c>
      <c r="BM315" s="104">
        <v>1.9082814895845699</v>
      </c>
      <c r="BN315" s="104">
        <v>6654.1866158941202</v>
      </c>
    </row>
    <row r="316" spans="1:66">
      <c r="A316" s="104" t="s">
        <v>799</v>
      </c>
      <c r="B316" s="104">
        <v>2023</v>
      </c>
      <c r="C316" s="104" t="s">
        <v>811</v>
      </c>
      <c r="D316" s="104" t="s">
        <v>801</v>
      </c>
      <c r="E316" s="104" t="s">
        <v>801</v>
      </c>
      <c r="F316" s="104" t="s">
        <v>802</v>
      </c>
      <c r="G316" s="104">
        <v>95868.028560646402</v>
      </c>
      <c r="H316" s="104">
        <v>3740087.1763321902</v>
      </c>
      <c r="I316" s="104">
        <v>462639.985393307</v>
      </c>
      <c r="J316" s="104">
        <v>5.2414396640486298E-2</v>
      </c>
      <c r="K316" s="104">
        <v>0</v>
      </c>
      <c r="L316" s="104">
        <v>0</v>
      </c>
      <c r="M316" s="104">
        <v>5.2414396640486298E-2</v>
      </c>
      <c r="N316" s="104">
        <v>0</v>
      </c>
      <c r="O316" s="104">
        <v>0</v>
      </c>
      <c r="P316" s="104">
        <v>0</v>
      </c>
      <c r="Q316" s="104">
        <v>0</v>
      </c>
      <c r="R316" s="104">
        <v>5.2414396640486298E-2</v>
      </c>
      <c r="S316" s="104">
        <v>5.9670305829333199E-2</v>
      </c>
      <c r="T316" s="104">
        <v>0</v>
      </c>
      <c r="U316" s="104">
        <v>0</v>
      </c>
      <c r="V316" s="104">
        <v>5.9670305829333199E-2</v>
      </c>
      <c r="W316" s="104">
        <v>0</v>
      </c>
      <c r="X316" s="104">
        <v>0</v>
      </c>
      <c r="Y316" s="104">
        <v>0</v>
      </c>
      <c r="Z316" s="104">
        <v>0</v>
      </c>
      <c r="AA316" s="104">
        <v>5.9670305829333199E-2</v>
      </c>
      <c r="AB316" s="104">
        <v>0.95135376917854897</v>
      </c>
      <c r="AC316" s="104">
        <v>0</v>
      </c>
      <c r="AD316" s="104">
        <v>0</v>
      </c>
      <c r="AE316" s="104">
        <v>0.95135376917854897</v>
      </c>
      <c r="AF316" s="104">
        <v>0.20294203788287801</v>
      </c>
      <c r="AG316" s="104">
        <v>0</v>
      </c>
      <c r="AH316" s="104">
        <v>0</v>
      </c>
      <c r="AI316" s="104">
        <v>0.20294203788287801</v>
      </c>
      <c r="AJ316" s="104">
        <v>1508.5904263720799</v>
      </c>
      <c r="AK316" s="104">
        <v>0</v>
      </c>
      <c r="AL316" s="104">
        <v>0</v>
      </c>
      <c r="AM316" s="104">
        <v>1508.5904263720799</v>
      </c>
      <c r="AN316" s="104">
        <v>2.4345485375070999E-3</v>
      </c>
      <c r="AO316" s="104">
        <v>0</v>
      </c>
      <c r="AP316" s="104">
        <v>0</v>
      </c>
      <c r="AQ316" s="104">
        <v>2.4345485375070999E-3</v>
      </c>
      <c r="AR316" s="104">
        <v>2.0491589602261301E-2</v>
      </c>
      <c r="AS316" s="104">
        <v>0</v>
      </c>
      <c r="AT316" s="104">
        <v>0</v>
      </c>
      <c r="AU316" s="104">
        <v>2.0491589602261301E-2</v>
      </c>
      <c r="AV316" s="104">
        <v>3.2981923186513801E-2</v>
      </c>
      <c r="AW316" s="104">
        <v>0.151510709638048</v>
      </c>
      <c r="AX316" s="104">
        <v>0.20498422242682299</v>
      </c>
      <c r="AY316" s="104">
        <v>1.96051325067912E-2</v>
      </c>
      <c r="AZ316" s="104">
        <v>0</v>
      </c>
      <c r="BA316" s="104">
        <v>0</v>
      </c>
      <c r="BB316" s="104">
        <v>1.96051325067912E-2</v>
      </c>
      <c r="BC316" s="104">
        <v>8.2454807966284606E-3</v>
      </c>
      <c r="BD316" s="104">
        <v>6.49331612734491E-2</v>
      </c>
      <c r="BE316" s="104">
        <v>9.2783774576868899E-2</v>
      </c>
      <c r="BF316" s="104">
        <v>1.42616047607248E-2</v>
      </c>
      <c r="BG316" s="104">
        <v>0</v>
      </c>
      <c r="BH316" s="104">
        <v>0</v>
      </c>
      <c r="BI316" s="104">
        <v>1.42616047607248E-2</v>
      </c>
      <c r="BJ316" s="104">
        <v>0.237129406667066</v>
      </c>
      <c r="BK316" s="104">
        <v>0</v>
      </c>
      <c r="BL316" s="104">
        <v>0</v>
      </c>
      <c r="BM316" s="104">
        <v>0.237129406667066</v>
      </c>
      <c r="BN316" s="104">
        <v>134.450150492039</v>
      </c>
    </row>
    <row r="317" spans="1:66">
      <c r="A317" s="104" t="s">
        <v>799</v>
      </c>
      <c r="B317" s="104">
        <v>2023</v>
      </c>
      <c r="C317" s="104" t="s">
        <v>811</v>
      </c>
      <c r="D317" s="104" t="s">
        <v>801</v>
      </c>
      <c r="E317" s="104" t="s">
        <v>801</v>
      </c>
      <c r="F317" s="104" t="s">
        <v>805</v>
      </c>
      <c r="G317" s="104">
        <v>35190.968836807602</v>
      </c>
      <c r="H317" s="104">
        <v>1160417.4385069101</v>
      </c>
      <c r="I317" s="104">
        <v>179211.41700437199</v>
      </c>
      <c r="J317" s="104">
        <v>0</v>
      </c>
      <c r="K317" s="104">
        <v>0</v>
      </c>
      <c r="L317" s="104">
        <v>0</v>
      </c>
      <c r="M317" s="104">
        <v>0</v>
      </c>
      <c r="N317" s="104">
        <v>8.5964839562789803E-4</v>
      </c>
      <c r="O317" s="104">
        <v>9.6561353169868805E-4</v>
      </c>
      <c r="P317" s="104">
        <v>0</v>
      </c>
      <c r="Q317" s="104">
        <v>2.9197276402196997E-4</v>
      </c>
      <c r="R317" s="104">
        <v>2.11723469134855E-3</v>
      </c>
      <c r="S317" s="104">
        <v>0</v>
      </c>
      <c r="T317" s="104">
        <v>0</v>
      </c>
      <c r="U317" s="104">
        <v>0</v>
      </c>
      <c r="V317" s="104">
        <v>0</v>
      </c>
      <c r="W317" s="104">
        <v>8.5964839562789803E-4</v>
      </c>
      <c r="X317" s="104">
        <v>9.6561353169829101E-4</v>
      </c>
      <c r="Y317" s="104">
        <v>0</v>
      </c>
      <c r="Z317" s="104">
        <v>2.9197276402196997E-4</v>
      </c>
      <c r="AA317" s="104">
        <v>2.1172346913481501E-3</v>
      </c>
      <c r="AB317" s="104">
        <v>0</v>
      </c>
      <c r="AC317" s="104">
        <v>0</v>
      </c>
      <c r="AD317" s="104">
        <v>0</v>
      </c>
      <c r="AE317" s="104">
        <v>0</v>
      </c>
      <c r="AF317" s="104">
        <v>0</v>
      </c>
      <c r="AG317" s="104">
        <v>0</v>
      </c>
      <c r="AH317" s="104">
        <v>0</v>
      </c>
      <c r="AI317" s="104">
        <v>0</v>
      </c>
      <c r="AJ317" s="104">
        <v>0</v>
      </c>
      <c r="AK317" s="104">
        <v>0</v>
      </c>
      <c r="AL317" s="104">
        <v>0</v>
      </c>
      <c r="AM317" s="104">
        <v>0</v>
      </c>
      <c r="AN317" s="104">
        <v>0</v>
      </c>
      <c r="AO317" s="104">
        <v>0</v>
      </c>
      <c r="AP317" s="104">
        <v>0</v>
      </c>
      <c r="AQ317" s="104">
        <v>0</v>
      </c>
      <c r="AR317" s="104">
        <v>0</v>
      </c>
      <c r="AS317" s="104">
        <v>0</v>
      </c>
      <c r="AT317" s="104">
        <v>0</v>
      </c>
      <c r="AU317" s="104">
        <v>0</v>
      </c>
      <c r="AV317" s="104">
        <v>1.02331301428806E-2</v>
      </c>
      <c r="AW317" s="104">
        <v>4.7008441593857898E-2</v>
      </c>
      <c r="AX317" s="104">
        <v>5.7241571736738502E-2</v>
      </c>
      <c r="AY317" s="104">
        <v>0</v>
      </c>
      <c r="AZ317" s="104">
        <v>0</v>
      </c>
      <c r="BA317" s="104">
        <v>0</v>
      </c>
      <c r="BB317" s="104">
        <v>0</v>
      </c>
      <c r="BC317" s="104">
        <v>2.5582825357201499E-3</v>
      </c>
      <c r="BD317" s="104">
        <v>2.0146474968796201E-2</v>
      </c>
      <c r="BE317" s="104">
        <v>2.27047575045164E-2</v>
      </c>
      <c r="BF317" s="104">
        <v>0</v>
      </c>
      <c r="BG317" s="104">
        <v>0</v>
      </c>
      <c r="BH317" s="104">
        <v>0</v>
      </c>
      <c r="BI317" s="104">
        <v>0</v>
      </c>
      <c r="BJ317" s="104">
        <v>0</v>
      </c>
      <c r="BK317" s="104">
        <v>0</v>
      </c>
      <c r="BL317" s="104">
        <v>0</v>
      </c>
      <c r="BM317" s="104">
        <v>0</v>
      </c>
      <c r="BN317" s="104">
        <v>0</v>
      </c>
    </row>
    <row r="318" spans="1:66">
      <c r="A318" s="104" t="s">
        <v>799</v>
      </c>
      <c r="B318" s="104">
        <v>2023</v>
      </c>
      <c r="C318" s="104" t="s">
        <v>812</v>
      </c>
      <c r="D318" s="104" t="s">
        <v>801</v>
      </c>
      <c r="E318" s="104" t="s">
        <v>801</v>
      </c>
      <c r="F318" s="104" t="s">
        <v>804</v>
      </c>
      <c r="G318" s="104">
        <v>90588.603691203607</v>
      </c>
      <c r="H318" s="104">
        <v>808515.03814404295</v>
      </c>
      <c r="I318" s="104">
        <v>9062.4839132680008</v>
      </c>
      <c r="J318" s="104">
        <v>5.3479271254905598E-2</v>
      </c>
      <c r="K318" s="104">
        <v>0</v>
      </c>
      <c r="L318" s="104">
        <v>1.32645044472233E-3</v>
      </c>
      <c r="M318" s="104">
        <v>5.4805721699627899E-2</v>
      </c>
      <c r="N318" s="104">
        <v>1.2307761874601E-2</v>
      </c>
      <c r="O318" s="104">
        <v>8.90694892929335E-4</v>
      </c>
      <c r="P318" s="104">
        <v>2.1152306402961799E-2</v>
      </c>
      <c r="Q318" s="104">
        <v>4.6139097861038697E-3</v>
      </c>
      <c r="R318" s="104">
        <v>9.3770394656223999E-2</v>
      </c>
      <c r="S318" s="104">
        <v>7.8036827077002102E-2</v>
      </c>
      <c r="T318" s="104">
        <v>0</v>
      </c>
      <c r="U318" s="104">
        <v>1.4522962737298401E-3</v>
      </c>
      <c r="V318" s="104">
        <v>7.9489123350731897E-2</v>
      </c>
      <c r="W318" s="104">
        <v>1.2307761874601E-2</v>
      </c>
      <c r="X318" s="104">
        <v>8.9069489292896897E-4</v>
      </c>
      <c r="Y318" s="104">
        <v>2.1152306402953101E-2</v>
      </c>
      <c r="Z318" s="104">
        <v>4.6139097861038697E-3</v>
      </c>
      <c r="AA318" s="104">
        <v>0.118453796307318</v>
      </c>
      <c r="AB318" s="104">
        <v>1.4140221780057001</v>
      </c>
      <c r="AC318" s="104">
        <v>0</v>
      </c>
      <c r="AD318" s="104">
        <v>2.9132402080783399E-2</v>
      </c>
      <c r="AE318" s="104">
        <v>1.44315458008649</v>
      </c>
      <c r="AF318" s="104">
        <v>0.35819893563801602</v>
      </c>
      <c r="AG318" s="104">
        <v>0</v>
      </c>
      <c r="AH318" s="104">
        <v>3.3503500220044302E-3</v>
      </c>
      <c r="AI318" s="104">
        <v>0.36154928566001998</v>
      </c>
      <c r="AJ318" s="104">
        <v>1531.56077096185</v>
      </c>
      <c r="AK318" s="104">
        <v>0</v>
      </c>
      <c r="AL318" s="104">
        <v>0.25781860993664801</v>
      </c>
      <c r="AM318" s="104">
        <v>1531.81858957178</v>
      </c>
      <c r="AN318" s="104">
        <v>1.22962833173435E-2</v>
      </c>
      <c r="AO318" s="104">
        <v>0</v>
      </c>
      <c r="AP318" s="104">
        <v>3.1942628282461999E-4</v>
      </c>
      <c r="AQ318" s="104">
        <v>1.26157096001681E-2</v>
      </c>
      <c r="AR318" s="104">
        <v>1.3896922503564601E-3</v>
      </c>
      <c r="AS318" s="104">
        <v>0</v>
      </c>
      <c r="AT318" s="104">
        <v>3.61691492283476E-6</v>
      </c>
      <c r="AU318" s="104">
        <v>1.3933091652792899E-3</v>
      </c>
      <c r="AV318" s="104">
        <v>1.06948232591837E-2</v>
      </c>
      <c r="AW318" s="104">
        <v>0.11616360530016701</v>
      </c>
      <c r="AX318" s="104">
        <v>0.12825173772463</v>
      </c>
      <c r="AY318" s="104">
        <v>1.2777707268378201E-3</v>
      </c>
      <c r="AZ318" s="104">
        <v>0</v>
      </c>
      <c r="BA318" s="104">
        <v>3.3256197612641798E-6</v>
      </c>
      <c r="BB318" s="104">
        <v>1.28109634659908E-3</v>
      </c>
      <c r="BC318" s="104">
        <v>2.6737058147959201E-3</v>
      </c>
      <c r="BD318" s="104">
        <v>4.9784402271500099E-2</v>
      </c>
      <c r="BE318" s="104">
        <v>5.37392044328951E-2</v>
      </c>
      <c r="BF318" s="104">
        <v>1.51560353975274E-2</v>
      </c>
      <c r="BG318" s="104">
        <v>0</v>
      </c>
      <c r="BH318" s="104">
        <v>2.55132414751467E-6</v>
      </c>
      <c r="BI318" s="104">
        <v>1.51585867216749E-2</v>
      </c>
      <c r="BJ318" s="104">
        <v>2.2213308637422199E-2</v>
      </c>
      <c r="BK318" s="104">
        <v>0</v>
      </c>
      <c r="BL318" s="104">
        <v>3.55335946352687E-4</v>
      </c>
      <c r="BM318" s="104">
        <v>2.2568644583774899E-2</v>
      </c>
      <c r="BN318" s="104">
        <v>161.68835793070701</v>
      </c>
    </row>
    <row r="319" spans="1:66">
      <c r="A319" s="104" t="s">
        <v>799</v>
      </c>
      <c r="B319" s="104">
        <v>2023</v>
      </c>
      <c r="C319" s="104" t="s">
        <v>812</v>
      </c>
      <c r="D319" s="104" t="s">
        <v>801</v>
      </c>
      <c r="E319" s="104" t="s">
        <v>801</v>
      </c>
      <c r="F319" s="104" t="s">
        <v>802</v>
      </c>
      <c r="G319" s="104">
        <v>35592.712111772998</v>
      </c>
      <c r="H319" s="104">
        <v>318902.965750326</v>
      </c>
      <c r="I319" s="104">
        <v>3559.2712111772998</v>
      </c>
      <c r="J319" s="104">
        <v>3.5809670805441798E-2</v>
      </c>
      <c r="K319" s="104">
        <v>0</v>
      </c>
      <c r="L319" s="104">
        <v>0</v>
      </c>
      <c r="M319" s="104">
        <v>3.5809670805441798E-2</v>
      </c>
      <c r="N319" s="104">
        <v>0</v>
      </c>
      <c r="O319" s="104">
        <v>0</v>
      </c>
      <c r="P319" s="104">
        <v>0</v>
      </c>
      <c r="Q319" s="104">
        <v>0</v>
      </c>
      <c r="R319" s="104">
        <v>3.5809670805441798E-2</v>
      </c>
      <c r="S319" s="104">
        <v>4.0766929423317097E-2</v>
      </c>
      <c r="T319" s="104">
        <v>0</v>
      </c>
      <c r="U319" s="104">
        <v>0</v>
      </c>
      <c r="V319" s="104">
        <v>4.0766929423317097E-2</v>
      </c>
      <c r="W319" s="104">
        <v>0</v>
      </c>
      <c r="X319" s="104">
        <v>0</v>
      </c>
      <c r="Y319" s="104">
        <v>0</v>
      </c>
      <c r="Z319" s="104">
        <v>0</v>
      </c>
      <c r="AA319" s="104">
        <v>4.0766929423317097E-2</v>
      </c>
      <c r="AB319" s="104">
        <v>0.137089006929384</v>
      </c>
      <c r="AC319" s="104">
        <v>0</v>
      </c>
      <c r="AD319" s="104">
        <v>0</v>
      </c>
      <c r="AE319" s="104">
        <v>0.137089006929384</v>
      </c>
      <c r="AF319" s="104">
        <v>1.53715375812126</v>
      </c>
      <c r="AG319" s="104">
        <v>0</v>
      </c>
      <c r="AH319" s="104">
        <v>0</v>
      </c>
      <c r="AI319" s="104">
        <v>1.53715375812126</v>
      </c>
      <c r="AJ319" s="104">
        <v>349.86334157166198</v>
      </c>
      <c r="AK319" s="104">
        <v>0</v>
      </c>
      <c r="AL319" s="104">
        <v>0</v>
      </c>
      <c r="AM319" s="104">
        <v>349.86334157166198</v>
      </c>
      <c r="AN319" s="104">
        <v>1.6632907612382699E-3</v>
      </c>
      <c r="AO319" s="104">
        <v>0</v>
      </c>
      <c r="AP319" s="104">
        <v>0</v>
      </c>
      <c r="AQ319" s="104">
        <v>1.6632907612382699E-3</v>
      </c>
      <c r="AR319" s="104">
        <v>3.8337290026167301E-2</v>
      </c>
      <c r="AS319" s="104">
        <v>0</v>
      </c>
      <c r="AT319" s="104">
        <v>0</v>
      </c>
      <c r="AU319" s="104">
        <v>3.8337290026167301E-2</v>
      </c>
      <c r="AV319" s="104">
        <v>5.6244855397426796E-3</v>
      </c>
      <c r="AW319" s="104">
        <v>4.5818465328128798E-2</v>
      </c>
      <c r="AX319" s="104">
        <v>8.9780240894038799E-2</v>
      </c>
      <c r="AY319" s="104">
        <v>3.6678835829864302E-2</v>
      </c>
      <c r="AZ319" s="104">
        <v>0</v>
      </c>
      <c r="BA319" s="104">
        <v>0</v>
      </c>
      <c r="BB319" s="104">
        <v>3.6678835829864302E-2</v>
      </c>
      <c r="BC319" s="104">
        <v>1.4061213849356699E-3</v>
      </c>
      <c r="BD319" s="104">
        <v>1.9636485140626599E-2</v>
      </c>
      <c r="BE319" s="104">
        <v>5.7721442355426603E-2</v>
      </c>
      <c r="BF319" s="104">
        <v>3.30746676535707E-3</v>
      </c>
      <c r="BG319" s="104">
        <v>0</v>
      </c>
      <c r="BH319" s="104">
        <v>0</v>
      </c>
      <c r="BI319" s="104">
        <v>3.30746676535707E-3</v>
      </c>
      <c r="BJ319" s="104">
        <v>5.4993645161170598E-2</v>
      </c>
      <c r="BK319" s="104">
        <v>0</v>
      </c>
      <c r="BL319" s="104">
        <v>0</v>
      </c>
      <c r="BM319" s="104">
        <v>5.4993645161170598E-2</v>
      </c>
      <c r="BN319" s="104">
        <v>31.1808812409603</v>
      </c>
    </row>
    <row r="320" spans="1:66">
      <c r="A320" s="104" t="s">
        <v>799</v>
      </c>
      <c r="B320" s="104">
        <v>2023</v>
      </c>
      <c r="C320" s="104" t="s">
        <v>813</v>
      </c>
      <c r="D320" s="104" t="s">
        <v>801</v>
      </c>
      <c r="E320" s="104" t="s">
        <v>801</v>
      </c>
      <c r="F320" s="104" t="s">
        <v>802</v>
      </c>
      <c r="G320" s="104">
        <v>2153.33089993263</v>
      </c>
      <c r="H320" s="104">
        <v>303454.27527960401</v>
      </c>
      <c r="I320" s="104">
        <v>31438.631139016401</v>
      </c>
      <c r="J320" s="104">
        <v>5.8625721769560903E-3</v>
      </c>
      <c r="K320" s="104">
        <v>9.4824844531398497E-3</v>
      </c>
      <c r="L320" s="104">
        <v>0</v>
      </c>
      <c r="M320" s="104">
        <v>1.53450566300959E-2</v>
      </c>
      <c r="N320" s="104">
        <v>0</v>
      </c>
      <c r="O320" s="104">
        <v>0</v>
      </c>
      <c r="P320" s="104">
        <v>0</v>
      </c>
      <c r="Q320" s="104">
        <v>0</v>
      </c>
      <c r="R320" s="104">
        <v>1.53450566300959E-2</v>
      </c>
      <c r="S320" s="104">
        <v>6.67409215691535E-3</v>
      </c>
      <c r="T320" s="104">
        <v>1.07950867309631E-2</v>
      </c>
      <c r="U320" s="104">
        <v>0</v>
      </c>
      <c r="V320" s="104">
        <v>1.7469178887878498E-2</v>
      </c>
      <c r="W320" s="104">
        <v>0</v>
      </c>
      <c r="X320" s="104">
        <v>0</v>
      </c>
      <c r="Y320" s="104">
        <v>0</v>
      </c>
      <c r="Z320" s="104">
        <v>0</v>
      </c>
      <c r="AA320" s="104">
        <v>1.7469178887878498E-2</v>
      </c>
      <c r="AB320" s="104">
        <v>5.7845469081818798E-2</v>
      </c>
      <c r="AC320" s="104">
        <v>0.14011148050664299</v>
      </c>
      <c r="AD320" s="104">
        <v>0</v>
      </c>
      <c r="AE320" s="104">
        <v>0.19795694958846199</v>
      </c>
      <c r="AF320" s="104">
        <v>0.67479171465259802</v>
      </c>
      <c r="AG320" s="104">
        <v>0.11205391994540601</v>
      </c>
      <c r="AH320" s="104">
        <v>7.6925806844155897E-2</v>
      </c>
      <c r="AI320" s="104">
        <v>0.863771441442161</v>
      </c>
      <c r="AJ320" s="104">
        <v>488.04489924236702</v>
      </c>
      <c r="AK320" s="104">
        <v>24.810502506049399</v>
      </c>
      <c r="AL320" s="104">
        <v>0</v>
      </c>
      <c r="AM320" s="104">
        <v>512.85540174841697</v>
      </c>
      <c r="AN320" s="104">
        <v>2.7230129344656801E-4</v>
      </c>
      <c r="AO320" s="104">
        <v>4.4043684303390603E-4</v>
      </c>
      <c r="AP320" s="104">
        <v>0</v>
      </c>
      <c r="AQ320" s="104">
        <v>7.1273813648047501E-4</v>
      </c>
      <c r="AR320" s="104">
        <v>6.9455736312073703E-3</v>
      </c>
      <c r="AS320" s="104">
        <v>4.0355786082449E-5</v>
      </c>
      <c r="AT320" s="104">
        <v>0</v>
      </c>
      <c r="AU320" s="104">
        <v>6.98592941728982E-3</v>
      </c>
      <c r="AV320" s="104">
        <v>4.0140129598688398E-3</v>
      </c>
      <c r="AW320" s="104">
        <v>4.3598870765775399E-2</v>
      </c>
      <c r="AX320" s="104">
        <v>5.4598813142934098E-2</v>
      </c>
      <c r="AY320" s="104">
        <v>6.64511119042073E-3</v>
      </c>
      <c r="AZ320" s="104">
        <v>3.8610012640250498E-5</v>
      </c>
      <c r="BA320" s="104">
        <v>0</v>
      </c>
      <c r="BB320" s="104">
        <v>6.68372120306099E-3</v>
      </c>
      <c r="BC320" s="104">
        <v>1.0035032399672099E-3</v>
      </c>
      <c r="BD320" s="104">
        <v>1.86852303281894E-2</v>
      </c>
      <c r="BE320" s="104">
        <v>2.63724547712176E-2</v>
      </c>
      <c r="BF320" s="104">
        <v>4.6108062131323003E-3</v>
      </c>
      <c r="BG320" s="104">
        <v>2.3439732549897401E-4</v>
      </c>
      <c r="BH320" s="104">
        <v>0</v>
      </c>
      <c r="BI320" s="104">
        <v>4.8452035386312804E-3</v>
      </c>
      <c r="BJ320" s="104">
        <v>7.6713861735515601E-2</v>
      </c>
      <c r="BK320" s="104">
        <v>3.8998654873607101E-3</v>
      </c>
      <c r="BL320" s="104">
        <v>0</v>
      </c>
      <c r="BM320" s="104">
        <v>8.0613727222876394E-2</v>
      </c>
      <c r="BN320" s="104">
        <v>45.707227581678197</v>
      </c>
    </row>
    <row r="321" spans="1:66">
      <c r="A321" s="104" t="s">
        <v>799</v>
      </c>
      <c r="B321" s="104">
        <v>2023</v>
      </c>
      <c r="C321" s="104" t="s">
        <v>814</v>
      </c>
      <c r="D321" s="104" t="s">
        <v>801</v>
      </c>
      <c r="E321" s="104" t="s">
        <v>801</v>
      </c>
      <c r="F321" s="104" t="s">
        <v>804</v>
      </c>
      <c r="G321" s="104">
        <v>13843.987240345999</v>
      </c>
      <c r="H321" s="104">
        <v>633731.883291548</v>
      </c>
      <c r="I321" s="104">
        <v>276990.49670484301</v>
      </c>
      <c r="J321" s="104">
        <v>4.95107944142806E-2</v>
      </c>
      <c r="K321" s="104">
        <v>1.13539401218819E-2</v>
      </c>
      <c r="L321" s="104">
        <v>4.9108152859906502E-2</v>
      </c>
      <c r="M321" s="104">
        <v>0.109972887396069</v>
      </c>
      <c r="N321" s="104">
        <v>8.5146880814366101E-4</v>
      </c>
      <c r="O321" s="104">
        <v>1.02427129680487E-2</v>
      </c>
      <c r="P321" s="104">
        <v>0.123247377144348</v>
      </c>
      <c r="Q321" s="104">
        <v>3.8602176326096898E-4</v>
      </c>
      <c r="R321" s="104">
        <v>0.244700468079871</v>
      </c>
      <c r="S321" s="104">
        <v>7.2246034986832394E-2</v>
      </c>
      <c r="T321" s="104">
        <v>1.65676427734169E-2</v>
      </c>
      <c r="U321" s="104">
        <v>5.3767246030157798E-2</v>
      </c>
      <c r="V321" s="104">
        <v>0.14258092379040699</v>
      </c>
      <c r="W321" s="104">
        <v>8.5146880814366101E-4</v>
      </c>
      <c r="X321" s="104">
        <v>1.02427129680445E-2</v>
      </c>
      <c r="Y321" s="104">
        <v>0.123247377144297</v>
      </c>
      <c r="Z321" s="104">
        <v>3.8602176326096898E-4</v>
      </c>
      <c r="AA321" s="104">
        <v>0.27730850447415401</v>
      </c>
      <c r="AB321" s="104">
        <v>1.14237934069841</v>
      </c>
      <c r="AC321" s="104">
        <v>8.7915640293828604E-2</v>
      </c>
      <c r="AD321" s="104">
        <v>1.03716394881526</v>
      </c>
      <c r="AE321" s="104">
        <v>2.2674589298075101</v>
      </c>
      <c r="AF321" s="104">
        <v>0.362909012422863</v>
      </c>
      <c r="AG321" s="104">
        <v>9.9055549820199393E-4</v>
      </c>
      <c r="AH321" s="104">
        <v>0.100161260298164</v>
      </c>
      <c r="AI321" s="104">
        <v>0.464060828219229</v>
      </c>
      <c r="AJ321" s="104">
        <v>1203.1071572163501</v>
      </c>
      <c r="AK321" s="104">
        <v>5.7569450399526101</v>
      </c>
      <c r="AL321" s="104">
        <v>8.11676037245212</v>
      </c>
      <c r="AM321" s="104">
        <v>1216.98086262876</v>
      </c>
      <c r="AN321" s="104">
        <v>1.0210773328496899E-2</v>
      </c>
      <c r="AO321" s="104">
        <v>3.0119197223226301E-3</v>
      </c>
      <c r="AP321" s="104">
        <v>9.3408938710920295E-3</v>
      </c>
      <c r="AQ321" s="104">
        <v>2.2563586921911599E-2</v>
      </c>
      <c r="AR321" s="104">
        <v>7.3056420688449603E-4</v>
      </c>
      <c r="AS321" s="104">
        <v>0</v>
      </c>
      <c r="AT321" s="104">
        <v>8.51599406449713E-5</v>
      </c>
      <c r="AU321" s="104">
        <v>8.1572414752946703E-4</v>
      </c>
      <c r="AV321" s="104">
        <v>8.3828378765482495E-3</v>
      </c>
      <c r="AW321" s="104">
        <v>9.1051590735774901E-2</v>
      </c>
      <c r="AX321" s="104">
        <v>0.100250152759852</v>
      </c>
      <c r="AY321" s="104">
        <v>6.7172682109514E-4</v>
      </c>
      <c r="AZ321" s="104">
        <v>0</v>
      </c>
      <c r="BA321" s="104">
        <v>7.8301421935309196E-5</v>
      </c>
      <c r="BB321" s="104">
        <v>7.5002824303044995E-4</v>
      </c>
      <c r="BC321" s="104">
        <v>2.0957094691370602E-3</v>
      </c>
      <c r="BD321" s="104">
        <v>3.9022110315332099E-2</v>
      </c>
      <c r="BE321" s="104">
        <v>4.1867848027499599E-2</v>
      </c>
      <c r="BF321" s="104">
        <v>1.19057206266377E-2</v>
      </c>
      <c r="BG321" s="104">
        <v>5.6969638072112199E-5</v>
      </c>
      <c r="BH321" s="104">
        <v>8.0321923785547602E-5</v>
      </c>
      <c r="BI321" s="104">
        <v>1.20430121884954E-2</v>
      </c>
      <c r="BJ321" s="104">
        <v>1.7486752789754999E-2</v>
      </c>
      <c r="BK321" s="104">
        <v>8.3697922752093006E-5</v>
      </c>
      <c r="BL321" s="104">
        <v>7.78945539954321E-3</v>
      </c>
      <c r="BM321" s="104">
        <v>2.5359906112050301E-2</v>
      </c>
      <c r="BN321" s="104">
        <v>128.456227552733</v>
      </c>
    </row>
    <row r="322" spans="1:66">
      <c r="A322" s="104" t="s">
        <v>799</v>
      </c>
      <c r="B322" s="104">
        <v>2023</v>
      </c>
      <c r="C322" s="104" t="s">
        <v>815</v>
      </c>
      <c r="D322" s="104" t="s">
        <v>801</v>
      </c>
      <c r="E322" s="104" t="s">
        <v>801</v>
      </c>
      <c r="F322" s="104" t="s">
        <v>802</v>
      </c>
      <c r="G322" s="104">
        <v>0</v>
      </c>
      <c r="H322" s="104">
        <v>453011.42315348203</v>
      </c>
      <c r="I322" s="104">
        <v>0</v>
      </c>
      <c r="J322" s="104">
        <v>1.69155727298002E-2</v>
      </c>
      <c r="K322" s="104">
        <v>0</v>
      </c>
      <c r="L322" s="104">
        <v>0</v>
      </c>
      <c r="M322" s="104">
        <v>1.69155727298002E-2</v>
      </c>
      <c r="N322" s="104">
        <v>0</v>
      </c>
      <c r="O322" s="104">
        <v>0</v>
      </c>
      <c r="P322" s="104">
        <v>0</v>
      </c>
      <c r="Q322" s="104">
        <v>0</v>
      </c>
      <c r="R322" s="104">
        <v>1.69155727298002E-2</v>
      </c>
      <c r="S322" s="104">
        <v>1.9257091917682299E-2</v>
      </c>
      <c r="T322" s="104">
        <v>0</v>
      </c>
      <c r="U322" s="104">
        <v>0</v>
      </c>
      <c r="V322" s="104">
        <v>1.9257091917682299E-2</v>
      </c>
      <c r="W322" s="104">
        <v>0</v>
      </c>
      <c r="X322" s="104">
        <v>0</v>
      </c>
      <c r="Y322" s="104">
        <v>0</v>
      </c>
      <c r="Z322" s="104">
        <v>0</v>
      </c>
      <c r="AA322" s="104">
        <v>1.9257091917682299E-2</v>
      </c>
      <c r="AB322" s="104">
        <v>0.20810190859510699</v>
      </c>
      <c r="AC322" s="104">
        <v>0</v>
      </c>
      <c r="AD322" s="104">
        <v>0</v>
      </c>
      <c r="AE322" s="104">
        <v>0.20810190859510699</v>
      </c>
      <c r="AF322" s="104">
        <v>2.2935243635820601</v>
      </c>
      <c r="AG322" s="104">
        <v>0</v>
      </c>
      <c r="AH322" s="104">
        <v>0</v>
      </c>
      <c r="AI322" s="104">
        <v>2.2935243635820601</v>
      </c>
      <c r="AJ322" s="104">
        <v>977.84178040055201</v>
      </c>
      <c r="AK322" s="104">
        <v>0</v>
      </c>
      <c r="AL322" s="104">
        <v>0</v>
      </c>
      <c r="AM322" s="104">
        <v>977.84178040055201</v>
      </c>
      <c r="AN322" s="104">
        <v>7.8568454164527598E-4</v>
      </c>
      <c r="AO322" s="104">
        <v>0</v>
      </c>
      <c r="AP322" s="104">
        <v>0</v>
      </c>
      <c r="AQ322" s="104">
        <v>7.8568454164527598E-4</v>
      </c>
      <c r="AR322" s="104">
        <v>4.1318096526811697E-3</v>
      </c>
      <c r="AS322" s="104">
        <v>0</v>
      </c>
      <c r="AT322" s="104">
        <v>0</v>
      </c>
      <c r="AU322" s="104">
        <v>4.1318096526811697E-3</v>
      </c>
      <c r="AV322" s="104">
        <v>0</v>
      </c>
      <c r="AW322" s="104">
        <v>0</v>
      </c>
      <c r="AX322" s="104">
        <v>4.1318096526811697E-3</v>
      </c>
      <c r="AY322" s="104">
        <v>3.95306939607625E-3</v>
      </c>
      <c r="AZ322" s="104">
        <v>0</v>
      </c>
      <c r="BA322" s="104">
        <v>0</v>
      </c>
      <c r="BB322" s="104">
        <v>3.95306939607625E-3</v>
      </c>
      <c r="BC322" s="104">
        <v>0</v>
      </c>
      <c r="BD322" s="104">
        <v>0</v>
      </c>
      <c r="BE322" s="104">
        <v>3.95306939607625E-3</v>
      </c>
      <c r="BF322" s="104">
        <v>9.2381642826927495E-3</v>
      </c>
      <c r="BG322" s="104">
        <v>0</v>
      </c>
      <c r="BH322" s="104">
        <v>0</v>
      </c>
      <c r="BI322" s="104">
        <v>9.2381642826927495E-3</v>
      </c>
      <c r="BJ322" s="104">
        <v>0.153703110630413</v>
      </c>
      <c r="BK322" s="104">
        <v>0</v>
      </c>
      <c r="BL322" s="104">
        <v>0</v>
      </c>
      <c r="BM322" s="104">
        <v>0.153703110630413</v>
      </c>
      <c r="BN322" s="104">
        <v>87.148222760782005</v>
      </c>
    </row>
    <row r="323" spans="1:66">
      <c r="A323" s="104" t="s">
        <v>799</v>
      </c>
      <c r="B323" s="104">
        <v>2023</v>
      </c>
      <c r="C323" s="104" t="s">
        <v>816</v>
      </c>
      <c r="D323" s="104" t="s">
        <v>801</v>
      </c>
      <c r="E323" s="104" t="s">
        <v>801</v>
      </c>
      <c r="F323" s="104" t="s">
        <v>804</v>
      </c>
      <c r="G323" s="104">
        <v>5404.4295952827197</v>
      </c>
      <c r="H323" s="104">
        <v>251013.16802049099</v>
      </c>
      <c r="I323" s="104">
        <v>21617.718381130799</v>
      </c>
      <c r="J323" s="104">
        <v>2.05511136521426E-2</v>
      </c>
      <c r="K323" s="104">
        <v>6.3064017382287896E-2</v>
      </c>
      <c r="L323" s="104">
        <v>8.3183957791911796E-3</v>
      </c>
      <c r="M323" s="104">
        <v>9.1933526813621699E-2</v>
      </c>
      <c r="N323" s="104">
        <v>2.5105145275447E-4</v>
      </c>
      <c r="O323" s="104">
        <v>2.1207922135216299E-3</v>
      </c>
      <c r="P323" s="104">
        <v>1.3822623773577901E-2</v>
      </c>
      <c r="Q323" s="104">
        <v>1.09971014803142E-4</v>
      </c>
      <c r="R323" s="104">
        <v>0.108237965268278</v>
      </c>
      <c r="S323" s="104">
        <v>2.9988136799170801E-2</v>
      </c>
      <c r="T323" s="104">
        <v>9.2022866126681299E-2</v>
      </c>
      <c r="U323" s="104">
        <v>9.1075963234030204E-3</v>
      </c>
      <c r="V323" s="104">
        <v>0.13111859924925501</v>
      </c>
      <c r="W323" s="104">
        <v>2.5105145275447E-4</v>
      </c>
      <c r="X323" s="104">
        <v>2.1207922135207599E-3</v>
      </c>
      <c r="Y323" s="104">
        <v>1.38226237735722E-2</v>
      </c>
      <c r="Z323" s="104">
        <v>1.09971014803142E-4</v>
      </c>
      <c r="AA323" s="104">
        <v>0.147423037703905</v>
      </c>
      <c r="AB323" s="104">
        <v>0.43872149094028001</v>
      </c>
      <c r="AC323" s="104">
        <v>0.48792659432964702</v>
      </c>
      <c r="AD323" s="104">
        <v>0.20728986100423299</v>
      </c>
      <c r="AE323" s="104">
        <v>1.1339379462741599</v>
      </c>
      <c r="AF323" s="104">
        <v>0.15353813221770399</v>
      </c>
      <c r="AG323" s="104">
        <v>5.4970024073427402E-3</v>
      </c>
      <c r="AH323" s="104">
        <v>1.3679007853865501E-2</v>
      </c>
      <c r="AI323" s="104">
        <v>0.17271414247891201</v>
      </c>
      <c r="AJ323" s="104">
        <v>238.63646313493601</v>
      </c>
      <c r="AK323" s="104">
        <v>15.324050016498401</v>
      </c>
      <c r="AL323" s="104">
        <v>1.16064928362888</v>
      </c>
      <c r="AM323" s="104">
        <v>255.12116243506301</v>
      </c>
      <c r="AN323" s="104">
        <v>4.1422014927706696E-3</v>
      </c>
      <c r="AO323" s="104">
        <v>1.4448184759379701E-2</v>
      </c>
      <c r="AP323" s="104">
        <v>1.4421933833234199E-3</v>
      </c>
      <c r="AQ323" s="104">
        <v>2.00325796354738E-2</v>
      </c>
      <c r="AR323" s="104">
        <v>3.7692605214739602E-4</v>
      </c>
      <c r="AS323" s="104">
        <v>0</v>
      </c>
      <c r="AT323" s="104">
        <v>1.2403412396513201E-5</v>
      </c>
      <c r="AU323" s="104">
        <v>3.8932946454390898E-4</v>
      </c>
      <c r="AV323" s="104">
        <v>2.2135572343996101E-3</v>
      </c>
      <c r="AW323" s="104">
        <v>0.206082175810996</v>
      </c>
      <c r="AX323" s="104">
        <v>0.20868506250993901</v>
      </c>
      <c r="AY323" s="104">
        <v>3.4656959157176599E-4</v>
      </c>
      <c r="AZ323" s="104">
        <v>0</v>
      </c>
      <c r="BA323" s="104">
        <v>1.1404479854512101E-5</v>
      </c>
      <c r="BB323" s="104">
        <v>3.5797407142627901E-4</v>
      </c>
      <c r="BC323" s="104">
        <v>5.5338930859990295E-4</v>
      </c>
      <c r="BD323" s="104">
        <v>8.8320932490426898E-2</v>
      </c>
      <c r="BE323" s="104">
        <v>8.9232295870453102E-2</v>
      </c>
      <c r="BF323" s="104">
        <v>2.36150125479019E-3</v>
      </c>
      <c r="BG323" s="104">
        <v>1.5164389744565701E-4</v>
      </c>
      <c r="BH323" s="104">
        <v>1.1485565548761599E-5</v>
      </c>
      <c r="BI323" s="104">
        <v>2.5246307177846099E-3</v>
      </c>
      <c r="BJ323" s="104">
        <v>8.0153443061421106E-3</v>
      </c>
      <c r="BK323" s="104">
        <v>5.1443964833050701E-4</v>
      </c>
      <c r="BL323" s="104">
        <v>1.25008745500517E-3</v>
      </c>
      <c r="BM323" s="104">
        <v>9.7798714094777996E-3</v>
      </c>
      <c r="BN323" s="104">
        <v>26.928855745920899</v>
      </c>
    </row>
    <row r="324" spans="1:66">
      <c r="A324" s="104" t="s">
        <v>799</v>
      </c>
      <c r="B324" s="104">
        <v>2023</v>
      </c>
      <c r="C324" s="104" t="s">
        <v>816</v>
      </c>
      <c r="D324" s="104" t="s">
        <v>801</v>
      </c>
      <c r="E324" s="104" t="s">
        <v>801</v>
      </c>
      <c r="F324" s="104" t="s">
        <v>802</v>
      </c>
      <c r="G324" s="104">
        <v>24391.9653075284</v>
      </c>
      <c r="H324" s="104">
        <v>767341.35900925996</v>
      </c>
      <c r="I324" s="104">
        <v>281479.89783158997</v>
      </c>
      <c r="J324" s="104">
        <v>9.0930952455735903E-2</v>
      </c>
      <c r="K324" s="104">
        <v>7.5444157871381702E-3</v>
      </c>
      <c r="L324" s="104">
        <v>0</v>
      </c>
      <c r="M324" s="104">
        <v>9.8475368242874103E-2</v>
      </c>
      <c r="N324" s="104">
        <v>0</v>
      </c>
      <c r="O324" s="104">
        <v>0</v>
      </c>
      <c r="P324" s="104">
        <v>0</v>
      </c>
      <c r="Q324" s="104">
        <v>0</v>
      </c>
      <c r="R324" s="104">
        <v>9.8475368242874103E-2</v>
      </c>
      <c r="S324" s="104">
        <v>0.103517967589572</v>
      </c>
      <c r="T324" s="104">
        <v>8.5887430830046598E-3</v>
      </c>
      <c r="U324" s="104">
        <v>0</v>
      </c>
      <c r="V324" s="104">
        <v>0.11210671067257701</v>
      </c>
      <c r="W324" s="104">
        <v>0</v>
      </c>
      <c r="X324" s="104">
        <v>0</v>
      </c>
      <c r="Y324" s="104">
        <v>0</v>
      </c>
      <c r="Z324" s="104">
        <v>0</v>
      </c>
      <c r="AA324" s="104">
        <v>0.11210671067257701</v>
      </c>
      <c r="AB324" s="104">
        <v>0.25299625033807499</v>
      </c>
      <c r="AC324" s="104">
        <v>0.163020053137128</v>
      </c>
      <c r="AD324" s="104">
        <v>0</v>
      </c>
      <c r="AE324" s="104">
        <v>0.41601630347520302</v>
      </c>
      <c r="AF324" s="104">
        <v>5.8170431428848497</v>
      </c>
      <c r="AG324" s="104">
        <v>1.16817522148422</v>
      </c>
      <c r="AH324" s="104">
        <v>0.258819579476886</v>
      </c>
      <c r="AI324" s="104">
        <v>7.2440379438459699</v>
      </c>
      <c r="AJ324" s="104">
        <v>984.09159481397899</v>
      </c>
      <c r="AK324" s="104">
        <v>98.885002556500794</v>
      </c>
      <c r="AL324" s="104">
        <v>0</v>
      </c>
      <c r="AM324" s="104">
        <v>1082.97659737048</v>
      </c>
      <c r="AN324" s="104">
        <v>4.2235072286788099E-3</v>
      </c>
      <c r="AO324" s="104">
        <v>3.5041857313270201E-4</v>
      </c>
      <c r="AP324" s="104">
        <v>0</v>
      </c>
      <c r="AQ324" s="104">
        <v>4.5739258018115099E-3</v>
      </c>
      <c r="AR324" s="104">
        <v>3.6086754004764E-2</v>
      </c>
      <c r="AS324" s="104">
        <v>1.36618287678139E-3</v>
      </c>
      <c r="AT324" s="104">
        <v>0</v>
      </c>
      <c r="AU324" s="104">
        <v>3.7452936881545398E-2</v>
      </c>
      <c r="AV324" s="104">
        <v>1.0150188712511899E-2</v>
      </c>
      <c r="AW324" s="104">
        <v>0.62998837942324404</v>
      </c>
      <c r="AX324" s="104">
        <v>0.67759150501730203</v>
      </c>
      <c r="AY324" s="104">
        <v>3.4525657000533803E-2</v>
      </c>
      <c r="AZ324" s="104">
        <v>1.30708241028079E-3</v>
      </c>
      <c r="BA324" s="104">
        <v>0</v>
      </c>
      <c r="BB324" s="104">
        <v>3.58327394108146E-2</v>
      </c>
      <c r="BC324" s="104">
        <v>2.53754717812799E-3</v>
      </c>
      <c r="BD324" s="104">
        <v>0.26999501975281898</v>
      </c>
      <c r="BE324" s="104">
        <v>0.30836530634176101</v>
      </c>
      <c r="BF324" s="104">
        <v>9.2972094303279094E-3</v>
      </c>
      <c r="BG324" s="104">
        <v>9.3421647246167501E-4</v>
      </c>
      <c r="BH324" s="104">
        <v>0</v>
      </c>
      <c r="BI324" s="104">
        <v>1.02314259027895E-2</v>
      </c>
      <c r="BJ324" s="104">
        <v>0.154685494422413</v>
      </c>
      <c r="BK324" s="104">
        <v>1.5543345347142501E-2</v>
      </c>
      <c r="BL324" s="104">
        <v>0</v>
      </c>
      <c r="BM324" s="104">
        <v>0.170228839769556</v>
      </c>
      <c r="BN324" s="104">
        <v>96.5181562539656</v>
      </c>
    </row>
    <row r="325" spans="1:66">
      <c r="A325" s="104" t="s">
        <v>799</v>
      </c>
      <c r="B325" s="104">
        <v>2023</v>
      </c>
      <c r="C325" s="104" t="s">
        <v>817</v>
      </c>
      <c r="D325" s="104" t="s">
        <v>801</v>
      </c>
      <c r="E325" s="104" t="s">
        <v>801</v>
      </c>
      <c r="F325" s="104" t="s">
        <v>802</v>
      </c>
      <c r="G325" s="104">
        <v>1088.3532212451801</v>
      </c>
      <c r="H325" s="104">
        <v>12107.8159019139</v>
      </c>
      <c r="I325" s="104">
        <v>4788.7541734787901</v>
      </c>
      <c r="J325" s="104">
        <v>1.2811222948300199E-4</v>
      </c>
      <c r="K325" s="104">
        <v>5.9183733392716402E-5</v>
      </c>
      <c r="L325" s="104">
        <v>0</v>
      </c>
      <c r="M325" s="104">
        <v>1.8729596287571899E-4</v>
      </c>
      <c r="N325" s="104">
        <v>0</v>
      </c>
      <c r="O325" s="104">
        <v>0</v>
      </c>
      <c r="P325" s="104">
        <v>0</v>
      </c>
      <c r="Q325" s="104">
        <v>0</v>
      </c>
      <c r="R325" s="104">
        <v>1.8729596287571899E-4</v>
      </c>
      <c r="S325" s="104">
        <v>1.4584602119839299E-4</v>
      </c>
      <c r="T325" s="104">
        <v>6.7376175325552104E-5</v>
      </c>
      <c r="U325" s="104">
        <v>0</v>
      </c>
      <c r="V325" s="104">
        <v>2.1322219652394501E-4</v>
      </c>
      <c r="W325" s="104">
        <v>0</v>
      </c>
      <c r="X325" s="104">
        <v>0</v>
      </c>
      <c r="Y325" s="104">
        <v>0</v>
      </c>
      <c r="Z325" s="104">
        <v>0</v>
      </c>
      <c r="AA325" s="104">
        <v>2.1322219652394501E-4</v>
      </c>
      <c r="AB325" s="104">
        <v>1.01931453322623E-3</v>
      </c>
      <c r="AC325" s="104">
        <v>2.5061261061864902E-3</v>
      </c>
      <c r="AD325" s="104">
        <v>0</v>
      </c>
      <c r="AE325" s="104">
        <v>3.5254406394127202E-3</v>
      </c>
      <c r="AF325" s="104">
        <v>2.5461413540272301E-2</v>
      </c>
      <c r="AG325" s="104">
        <v>3.4257506570615701E-3</v>
      </c>
      <c r="AH325" s="104">
        <v>2.0555865857040698E-2</v>
      </c>
      <c r="AI325" s="104">
        <v>4.9443030054374601E-2</v>
      </c>
      <c r="AJ325" s="104">
        <v>14.090631738742999</v>
      </c>
      <c r="AK325" s="104">
        <v>0.78378763834927201</v>
      </c>
      <c r="AL325" s="104">
        <v>0</v>
      </c>
      <c r="AM325" s="104">
        <v>14.874419377092201</v>
      </c>
      <c r="AN325" s="104">
        <v>5.9504812463832104E-6</v>
      </c>
      <c r="AO325" s="104">
        <v>2.7489311291005799E-6</v>
      </c>
      <c r="AP325" s="104">
        <v>0</v>
      </c>
      <c r="AQ325" s="104">
        <v>8.6994123754837894E-6</v>
      </c>
      <c r="AR325" s="104">
        <v>2.3753513982739799E-4</v>
      </c>
      <c r="AS325" s="104">
        <v>8.5509239236521499E-7</v>
      </c>
      <c r="AT325" s="104">
        <v>0</v>
      </c>
      <c r="AU325" s="104">
        <v>2.38390232219763E-4</v>
      </c>
      <c r="AV325" s="104">
        <v>1.6015898903123799E-4</v>
      </c>
      <c r="AW325" s="104">
        <v>1.73959355252763E-3</v>
      </c>
      <c r="AX325" s="104">
        <v>2.1381427737786401E-3</v>
      </c>
      <c r="AY325" s="104">
        <v>2.2725947482480399E-4</v>
      </c>
      <c r="AZ325" s="104">
        <v>8.1810147398321795E-7</v>
      </c>
      <c r="BA325" s="104">
        <v>0</v>
      </c>
      <c r="BB325" s="104">
        <v>2.2807757629878699E-4</v>
      </c>
      <c r="BC325" s="104">
        <v>4.00397472578096E-5</v>
      </c>
      <c r="BD325" s="104">
        <v>7.4554009394041604E-4</v>
      </c>
      <c r="BE325" s="104">
        <v>1.0136574174970099E-3</v>
      </c>
      <c r="BF325" s="104">
        <v>1.33121301890077E-4</v>
      </c>
      <c r="BG325" s="104">
        <v>7.40483696948224E-6</v>
      </c>
      <c r="BH325" s="104">
        <v>0</v>
      </c>
      <c r="BI325" s="104">
        <v>1.40526138859559E-4</v>
      </c>
      <c r="BJ325" s="104">
        <v>2.2148510857301E-3</v>
      </c>
      <c r="BK325" s="104">
        <v>1.2320050186299001E-4</v>
      </c>
      <c r="BL325" s="104">
        <v>0</v>
      </c>
      <c r="BM325" s="104">
        <v>2.3380515875930899E-3</v>
      </c>
      <c r="BN325" s="104">
        <v>1.3256533309316501</v>
      </c>
    </row>
    <row r="326" spans="1:66">
      <c r="A326" s="104" t="s">
        <v>799</v>
      </c>
      <c r="B326" s="104">
        <v>2023</v>
      </c>
      <c r="C326" s="104" t="s">
        <v>818</v>
      </c>
      <c r="D326" s="104" t="s">
        <v>801</v>
      </c>
      <c r="E326" s="104" t="s">
        <v>801</v>
      </c>
      <c r="F326" s="104" t="s">
        <v>802</v>
      </c>
      <c r="G326" s="104">
        <v>2365.30829276328</v>
      </c>
      <c r="H326" s="104">
        <v>461602.76811717497</v>
      </c>
      <c r="I326" s="104">
        <v>34533.501074343898</v>
      </c>
      <c r="J326" s="104">
        <v>3.7732094608018702E-3</v>
      </c>
      <c r="K326" s="104">
        <v>1.28623476880349E-4</v>
      </c>
      <c r="L326" s="104">
        <v>0</v>
      </c>
      <c r="M326" s="104">
        <v>3.9018329376822101E-3</v>
      </c>
      <c r="N326" s="104">
        <v>0</v>
      </c>
      <c r="O326" s="104">
        <v>0</v>
      </c>
      <c r="P326" s="104">
        <v>0</v>
      </c>
      <c r="Q326" s="104">
        <v>0</v>
      </c>
      <c r="R326" s="104">
        <v>3.9018329376822101E-3</v>
      </c>
      <c r="S326" s="104">
        <v>4.2955117495562601E-3</v>
      </c>
      <c r="T326" s="104">
        <v>1.46428037443461E-4</v>
      </c>
      <c r="U326" s="104">
        <v>0</v>
      </c>
      <c r="V326" s="104">
        <v>4.4419397869997299E-3</v>
      </c>
      <c r="W326" s="104">
        <v>0</v>
      </c>
      <c r="X326" s="104">
        <v>0</v>
      </c>
      <c r="Y326" s="104">
        <v>0</v>
      </c>
      <c r="Z326" s="104">
        <v>0</v>
      </c>
      <c r="AA326" s="104">
        <v>4.4419397869997299E-3</v>
      </c>
      <c r="AB326" s="104">
        <v>3.1913580072866501E-2</v>
      </c>
      <c r="AC326" s="104">
        <v>5.4465413856096701E-3</v>
      </c>
      <c r="AD326" s="104">
        <v>0</v>
      </c>
      <c r="AE326" s="104">
        <v>3.7360121458476198E-2</v>
      </c>
      <c r="AF326" s="104">
        <v>0.47265491195057502</v>
      </c>
      <c r="AG326" s="104">
        <v>7.4451531726220698E-3</v>
      </c>
      <c r="AH326" s="104">
        <v>4.9891452102395699E-2</v>
      </c>
      <c r="AI326" s="104">
        <v>0.52999151722559301</v>
      </c>
      <c r="AJ326" s="104">
        <v>435.95212635537803</v>
      </c>
      <c r="AK326" s="104">
        <v>1.5371909299006501</v>
      </c>
      <c r="AL326" s="104">
        <v>0</v>
      </c>
      <c r="AM326" s="104">
        <v>437.48931728527901</v>
      </c>
      <c r="AN326" s="104">
        <v>1.7525580677023599E-4</v>
      </c>
      <c r="AO326" s="104">
        <v>5.9742273638495196E-6</v>
      </c>
      <c r="AP326" s="104">
        <v>0</v>
      </c>
      <c r="AQ326" s="104">
        <v>1.8123003413408499E-4</v>
      </c>
      <c r="AR326" s="104">
        <v>4.5817059547992103E-3</v>
      </c>
      <c r="AS326" s="104">
        <v>1.85836462580249E-6</v>
      </c>
      <c r="AT326" s="104">
        <v>0</v>
      </c>
      <c r="AU326" s="104">
        <v>4.5835643194250099E-3</v>
      </c>
      <c r="AV326" s="104">
        <v>6.1059594293948298E-3</v>
      </c>
      <c r="AW326" s="104">
        <v>6.6320896002276905E-2</v>
      </c>
      <c r="AX326" s="104">
        <v>7.7010419751096695E-2</v>
      </c>
      <c r="AY326" s="104">
        <v>4.3835033833139296E-3</v>
      </c>
      <c r="AZ326" s="104">
        <v>1.7779725947064101E-6</v>
      </c>
      <c r="BA326" s="104">
        <v>0</v>
      </c>
      <c r="BB326" s="104">
        <v>4.3852813559086398E-3</v>
      </c>
      <c r="BC326" s="104">
        <v>1.5264898573487001E-3</v>
      </c>
      <c r="BD326" s="104">
        <v>2.8423241143832899E-2</v>
      </c>
      <c r="BE326" s="104">
        <v>3.43350123570903E-2</v>
      </c>
      <c r="BF326" s="104">
        <v>4.1186595248675897E-3</v>
      </c>
      <c r="BG326" s="104">
        <v>1.45226176963623E-5</v>
      </c>
      <c r="BH326" s="104">
        <v>0</v>
      </c>
      <c r="BI326" s="104">
        <v>4.1331821425639502E-3</v>
      </c>
      <c r="BJ326" s="104">
        <v>6.8525603272255903E-2</v>
      </c>
      <c r="BK326" s="104">
        <v>2.41625007536295E-4</v>
      </c>
      <c r="BL326" s="104">
        <v>0</v>
      </c>
      <c r="BM326" s="104">
        <v>6.8767228279792203E-2</v>
      </c>
      <c r="BN326" s="104">
        <v>38.990373741877001</v>
      </c>
    </row>
    <row r="327" spans="1:66">
      <c r="A327" s="104" t="s">
        <v>799</v>
      </c>
      <c r="B327" s="104">
        <v>2023</v>
      </c>
      <c r="C327" s="104" t="s">
        <v>819</v>
      </c>
      <c r="D327" s="104" t="s">
        <v>801</v>
      </c>
      <c r="E327" s="104" t="s">
        <v>801</v>
      </c>
      <c r="F327" s="104" t="s">
        <v>802</v>
      </c>
      <c r="G327" s="104">
        <v>1227.66709344424</v>
      </c>
      <c r="H327" s="104">
        <v>64010.893489711802</v>
      </c>
      <c r="I327" s="104">
        <v>17923.939564286</v>
      </c>
      <c r="J327" s="104">
        <v>5.2623293696283497E-4</v>
      </c>
      <c r="K327" s="104">
        <v>6.6759504667324602E-5</v>
      </c>
      <c r="L327" s="104">
        <v>0</v>
      </c>
      <c r="M327" s="104">
        <v>5.9299244163016004E-4</v>
      </c>
      <c r="N327" s="104">
        <v>0</v>
      </c>
      <c r="O327" s="104">
        <v>0</v>
      </c>
      <c r="P327" s="104">
        <v>0</v>
      </c>
      <c r="Q327" s="104">
        <v>0</v>
      </c>
      <c r="R327" s="104">
        <v>5.9299244163016004E-4</v>
      </c>
      <c r="S327" s="104">
        <v>5.9907614120287397E-4</v>
      </c>
      <c r="T327" s="104">
        <v>7.60006142442213E-5</v>
      </c>
      <c r="U327" s="104">
        <v>0</v>
      </c>
      <c r="V327" s="104">
        <v>6.75076755447095E-4</v>
      </c>
      <c r="W327" s="104">
        <v>0</v>
      </c>
      <c r="X327" s="104">
        <v>0</v>
      </c>
      <c r="Y327" s="104">
        <v>0</v>
      </c>
      <c r="Z327" s="104">
        <v>0</v>
      </c>
      <c r="AA327" s="104">
        <v>6.75076755447095E-4</v>
      </c>
      <c r="AB327" s="104">
        <v>4.4508332502436699E-3</v>
      </c>
      <c r="AC327" s="104">
        <v>2.8269209779768802E-3</v>
      </c>
      <c r="AD327" s="104">
        <v>0</v>
      </c>
      <c r="AE327" s="104">
        <v>7.2777542282205596E-3</v>
      </c>
      <c r="AF327" s="104">
        <v>6.6349872703287599E-2</v>
      </c>
      <c r="AG327" s="104">
        <v>3.86426140881707E-3</v>
      </c>
      <c r="AH327" s="104">
        <v>2.5908720401930398E-2</v>
      </c>
      <c r="AI327" s="104">
        <v>9.61228545140351E-2</v>
      </c>
      <c r="AJ327" s="104">
        <v>64.019368306335494</v>
      </c>
      <c r="AK327" s="104">
        <v>0.79673608823775699</v>
      </c>
      <c r="AL327" s="104">
        <v>0</v>
      </c>
      <c r="AM327" s="104">
        <v>64.816104394573202</v>
      </c>
      <c r="AN327" s="104">
        <v>2.4442156968644101E-5</v>
      </c>
      <c r="AO327" s="104">
        <v>3.1008060834149502E-6</v>
      </c>
      <c r="AP327" s="104">
        <v>0</v>
      </c>
      <c r="AQ327" s="104">
        <v>2.7542963052059E-5</v>
      </c>
      <c r="AR327" s="104">
        <v>6.4530591775107998E-4</v>
      </c>
      <c r="AS327" s="104">
        <v>9.6454787974096703E-7</v>
      </c>
      <c r="AT327" s="104">
        <v>0</v>
      </c>
      <c r="AU327" s="104">
        <v>6.4627046563082004E-4</v>
      </c>
      <c r="AV327" s="104">
        <v>8.4671918299302699E-4</v>
      </c>
      <c r="AW327" s="104">
        <v>9.1967815259425892E-3</v>
      </c>
      <c r="AX327" s="104">
        <v>1.06897711745664E-2</v>
      </c>
      <c r="AY327" s="104">
        <v>6.1739026939766205E-4</v>
      </c>
      <c r="AZ327" s="104">
        <v>9.2282196542621696E-7</v>
      </c>
      <c r="BA327" s="104">
        <v>0</v>
      </c>
      <c r="BB327" s="104">
        <v>6.1831309136308897E-4</v>
      </c>
      <c r="BC327" s="104">
        <v>2.1167979574825599E-4</v>
      </c>
      <c r="BD327" s="104">
        <v>3.9414777968325397E-3</v>
      </c>
      <c r="BE327" s="104">
        <v>4.7714706839438797E-3</v>
      </c>
      <c r="BF327" s="104">
        <v>6.0482324803699599E-4</v>
      </c>
      <c r="BG327" s="104">
        <v>7.5271675035969101E-6</v>
      </c>
      <c r="BH327" s="104">
        <v>0</v>
      </c>
      <c r="BI327" s="104">
        <v>6.1235041554059196E-4</v>
      </c>
      <c r="BJ327" s="104">
        <v>1.00629531755608E-2</v>
      </c>
      <c r="BK327" s="104">
        <v>1.2523581786767901E-4</v>
      </c>
      <c r="BL327" s="104">
        <v>0</v>
      </c>
      <c r="BM327" s="104">
        <v>1.01881889934285E-2</v>
      </c>
      <c r="BN327" s="104">
        <v>5.7766076450021799</v>
      </c>
    </row>
    <row r="328" spans="1:66">
      <c r="A328" s="104" t="s">
        <v>799</v>
      </c>
      <c r="B328" s="104">
        <v>2023</v>
      </c>
      <c r="C328" s="104" t="s">
        <v>820</v>
      </c>
      <c r="D328" s="104" t="s">
        <v>801</v>
      </c>
      <c r="E328" s="104" t="s">
        <v>801</v>
      </c>
      <c r="F328" s="104" t="s">
        <v>802</v>
      </c>
      <c r="G328" s="104">
        <v>12264.558406518199</v>
      </c>
      <c r="H328" s="104">
        <v>807596.93673259299</v>
      </c>
      <c r="I328" s="104">
        <v>55447.591710934401</v>
      </c>
      <c r="J328" s="104">
        <v>1.8317051222309699E-2</v>
      </c>
      <c r="K328" s="104">
        <v>6.7455927488190503E-4</v>
      </c>
      <c r="L328" s="104">
        <v>0</v>
      </c>
      <c r="M328" s="104">
        <v>1.8991610497191599E-2</v>
      </c>
      <c r="N328" s="104">
        <v>0</v>
      </c>
      <c r="O328" s="104">
        <v>0</v>
      </c>
      <c r="P328" s="104">
        <v>0</v>
      </c>
      <c r="Q328" s="104">
        <v>0</v>
      </c>
      <c r="R328" s="104">
        <v>1.8991610497191599E-2</v>
      </c>
      <c r="S328" s="104">
        <v>2.08525684990555E-2</v>
      </c>
      <c r="T328" s="104">
        <v>7.6793438613174502E-4</v>
      </c>
      <c r="U328" s="104">
        <v>0</v>
      </c>
      <c r="V328" s="104">
        <v>2.1620502885187302E-2</v>
      </c>
      <c r="W328" s="104">
        <v>0</v>
      </c>
      <c r="X328" s="104">
        <v>0</v>
      </c>
      <c r="Y328" s="104">
        <v>0</v>
      </c>
      <c r="Z328" s="104">
        <v>0</v>
      </c>
      <c r="AA328" s="104">
        <v>2.1620502885187302E-2</v>
      </c>
      <c r="AB328" s="104">
        <v>0.13212412286146999</v>
      </c>
      <c r="AC328" s="104">
        <v>2.7886941857090002E-2</v>
      </c>
      <c r="AD328" s="104">
        <v>0</v>
      </c>
      <c r="AE328" s="104">
        <v>0.160011064718561</v>
      </c>
      <c r="AF328" s="104">
        <v>1.77223114271961</v>
      </c>
      <c r="AG328" s="104">
        <v>4.0588205400030601E-2</v>
      </c>
      <c r="AH328" s="104">
        <v>0.159057740774905</v>
      </c>
      <c r="AI328" s="104">
        <v>1.97187708889455</v>
      </c>
      <c r="AJ328" s="104">
        <v>952.98040838063105</v>
      </c>
      <c r="AK328" s="104">
        <v>8.3368826374482907</v>
      </c>
      <c r="AL328" s="104">
        <v>0</v>
      </c>
      <c r="AM328" s="104">
        <v>961.31729101808003</v>
      </c>
      <c r="AN328" s="104">
        <v>8.5077958776648898E-4</v>
      </c>
      <c r="AO328" s="104">
        <v>3.1331531196958702E-5</v>
      </c>
      <c r="AP328" s="104">
        <v>0</v>
      </c>
      <c r="AQ328" s="104">
        <v>8.8211111896344704E-4</v>
      </c>
      <c r="AR328" s="104">
        <v>1.06449286659305E-2</v>
      </c>
      <c r="AS328" s="104">
        <v>1.5727316654849E-5</v>
      </c>
      <c r="AT328" s="104">
        <v>0</v>
      </c>
      <c r="AU328" s="104">
        <v>1.0660655982585299E-2</v>
      </c>
      <c r="AV328" s="104">
        <v>1.06826788563386E-2</v>
      </c>
      <c r="AW328" s="104">
        <v>0.11603169684459801</v>
      </c>
      <c r="AX328" s="104">
        <v>0.137375031683522</v>
      </c>
      <c r="AY328" s="104">
        <v>1.0184433763883199E-2</v>
      </c>
      <c r="AZ328" s="104">
        <v>1.5046959898150299E-5</v>
      </c>
      <c r="BA328" s="104">
        <v>0</v>
      </c>
      <c r="BB328" s="104">
        <v>1.0199480723781299E-2</v>
      </c>
      <c r="BC328" s="104">
        <v>2.6706697140846699E-3</v>
      </c>
      <c r="BD328" s="104">
        <v>4.9727870076256599E-2</v>
      </c>
      <c r="BE328" s="104">
        <v>6.2598020514122693E-2</v>
      </c>
      <c r="BF328" s="104">
        <v>9.0032863672501393E-3</v>
      </c>
      <c r="BG328" s="104">
        <v>7.8762733352145695E-5</v>
      </c>
      <c r="BH328" s="104">
        <v>0</v>
      </c>
      <c r="BI328" s="104">
        <v>9.0820491006022904E-3</v>
      </c>
      <c r="BJ328" s="104">
        <v>0.14979524916387099</v>
      </c>
      <c r="BK328" s="104">
        <v>1.3104418526804799E-3</v>
      </c>
      <c r="BL328" s="104">
        <v>0</v>
      </c>
      <c r="BM328" s="104">
        <v>0.151105691016552</v>
      </c>
      <c r="BN328" s="104">
        <v>85.675510190531696</v>
      </c>
    </row>
    <row r="329" spans="1:66">
      <c r="A329" s="104" t="s">
        <v>799</v>
      </c>
      <c r="B329" s="104">
        <v>2023</v>
      </c>
      <c r="C329" s="104" t="s">
        <v>821</v>
      </c>
      <c r="D329" s="104" t="s">
        <v>801</v>
      </c>
      <c r="E329" s="104" t="s">
        <v>801</v>
      </c>
      <c r="F329" s="104" t="s">
        <v>802</v>
      </c>
      <c r="G329" s="104">
        <v>37657.3326774257</v>
      </c>
      <c r="H329" s="104">
        <v>2112249.6668147598</v>
      </c>
      <c r="I329" s="104">
        <v>170247.33692091299</v>
      </c>
      <c r="J329" s="104">
        <v>2.7274320173529001E-2</v>
      </c>
      <c r="K329" s="104">
        <v>2.0481027549359501E-3</v>
      </c>
      <c r="L329" s="104">
        <v>0</v>
      </c>
      <c r="M329" s="104">
        <v>2.9322422928464899E-2</v>
      </c>
      <c r="N329" s="104">
        <v>0</v>
      </c>
      <c r="O329" s="104">
        <v>0</v>
      </c>
      <c r="P329" s="104">
        <v>0</v>
      </c>
      <c r="Q329" s="104">
        <v>0</v>
      </c>
      <c r="R329" s="104">
        <v>2.9322422928464899E-2</v>
      </c>
      <c r="S329" s="104">
        <v>3.1049737361162899E-2</v>
      </c>
      <c r="T329" s="104">
        <v>2.3316090822735002E-3</v>
      </c>
      <c r="U329" s="104">
        <v>0</v>
      </c>
      <c r="V329" s="104">
        <v>3.3381346443436398E-2</v>
      </c>
      <c r="W329" s="104">
        <v>0</v>
      </c>
      <c r="X329" s="104">
        <v>0</v>
      </c>
      <c r="Y329" s="104">
        <v>0</v>
      </c>
      <c r="Z329" s="104">
        <v>0</v>
      </c>
      <c r="AA329" s="104">
        <v>3.3381346443436398E-2</v>
      </c>
      <c r="AB329" s="104">
        <v>0.31197636263544698</v>
      </c>
      <c r="AC329" s="104">
        <v>8.6556823091004806E-2</v>
      </c>
      <c r="AD329" s="104">
        <v>0</v>
      </c>
      <c r="AE329" s="104">
        <v>0.39853318572645202</v>
      </c>
      <c r="AF329" s="104">
        <v>3.7831500624840602</v>
      </c>
      <c r="AG329" s="104">
        <v>0.119383402879947</v>
      </c>
      <c r="AH329" s="104">
        <v>0.50018624557561597</v>
      </c>
      <c r="AI329" s="104">
        <v>4.4027197109396203</v>
      </c>
      <c r="AJ329" s="104">
        <v>2473.9968479945001</v>
      </c>
      <c r="AK329" s="104">
        <v>25.1609740098069</v>
      </c>
      <c r="AL329" s="104">
        <v>0</v>
      </c>
      <c r="AM329" s="104">
        <v>2499.1578220043002</v>
      </c>
      <c r="AN329" s="104">
        <v>1.26682153105428E-3</v>
      </c>
      <c r="AO329" s="104">
        <v>9.5129068341825394E-5</v>
      </c>
      <c r="AP329" s="104">
        <v>0</v>
      </c>
      <c r="AQ329" s="104">
        <v>1.36195059939611E-3</v>
      </c>
      <c r="AR329" s="104">
        <v>1.9301845017255001E-2</v>
      </c>
      <c r="AS329" s="104">
        <v>3.0772801236149303E-5</v>
      </c>
      <c r="AT329" s="104">
        <v>0</v>
      </c>
      <c r="AU329" s="104">
        <v>1.9332617818491101E-2</v>
      </c>
      <c r="AV329" s="104">
        <v>2.7940280390714198E-2</v>
      </c>
      <c r="AW329" s="104">
        <v>0.30347801217713999</v>
      </c>
      <c r="AX329" s="104">
        <v>0.35075091038634598</v>
      </c>
      <c r="AY329" s="104">
        <v>1.8466855745884799E-2</v>
      </c>
      <c r="AZ329" s="104">
        <v>2.9441583476436602E-5</v>
      </c>
      <c r="BA329" s="104">
        <v>0</v>
      </c>
      <c r="BB329" s="104">
        <v>1.84962973293612E-2</v>
      </c>
      <c r="BC329" s="104">
        <v>6.9850700976785496E-3</v>
      </c>
      <c r="BD329" s="104">
        <v>0.13006200521877401</v>
      </c>
      <c r="BE329" s="104">
        <v>0.155543372645814</v>
      </c>
      <c r="BF329" s="104">
        <v>2.3373095499432499E-2</v>
      </c>
      <c r="BG329" s="104">
        <v>2.37708406486726E-4</v>
      </c>
      <c r="BH329" s="104">
        <v>0</v>
      </c>
      <c r="BI329" s="104">
        <v>2.36108039059192E-2</v>
      </c>
      <c r="BJ329" s="104">
        <v>0.38887785207012299</v>
      </c>
      <c r="BK329" s="104">
        <v>3.95495472714832E-3</v>
      </c>
      <c r="BL329" s="104">
        <v>0</v>
      </c>
      <c r="BM329" s="104">
        <v>0.39283280679727101</v>
      </c>
      <c r="BN329" s="104">
        <v>222.73251864648901</v>
      </c>
    </row>
    <row r="330" spans="1:66">
      <c r="A330" s="104" t="s">
        <v>799</v>
      </c>
      <c r="B330" s="104">
        <v>2023</v>
      </c>
      <c r="C330" s="104" t="s">
        <v>822</v>
      </c>
      <c r="D330" s="104" t="s">
        <v>801</v>
      </c>
      <c r="E330" s="104" t="s">
        <v>801</v>
      </c>
      <c r="F330" s="104" t="s">
        <v>802</v>
      </c>
      <c r="G330" s="104">
        <v>47098.340406547002</v>
      </c>
      <c r="H330" s="104">
        <v>6281254.7279642504</v>
      </c>
      <c r="I330" s="104">
        <v>543508.31835516496</v>
      </c>
      <c r="J330" s="104">
        <v>6.80824938947477E-2</v>
      </c>
      <c r="K330" s="104">
        <v>2.58731191759709E-3</v>
      </c>
      <c r="L330" s="104">
        <v>0</v>
      </c>
      <c r="M330" s="104">
        <v>7.0669805812344694E-2</v>
      </c>
      <c r="N330" s="104">
        <v>0</v>
      </c>
      <c r="O330" s="104">
        <v>0</v>
      </c>
      <c r="P330" s="104">
        <v>0</v>
      </c>
      <c r="Q330" s="104">
        <v>0</v>
      </c>
      <c r="R330" s="104">
        <v>7.0669805812344694E-2</v>
      </c>
      <c r="S330" s="104">
        <v>7.7506736771997597E-2</v>
      </c>
      <c r="T330" s="104">
        <v>2.94545766866687E-3</v>
      </c>
      <c r="U330" s="104">
        <v>0</v>
      </c>
      <c r="V330" s="104">
        <v>8.0452194440664496E-2</v>
      </c>
      <c r="W330" s="104">
        <v>0</v>
      </c>
      <c r="X330" s="104">
        <v>0</v>
      </c>
      <c r="Y330" s="104">
        <v>0</v>
      </c>
      <c r="Z330" s="104">
        <v>0</v>
      </c>
      <c r="AA330" s="104">
        <v>8.0452194440664496E-2</v>
      </c>
      <c r="AB330" s="104">
        <v>0.62167348248584298</v>
      </c>
      <c r="AC330" s="104">
        <v>0.107231280259829</v>
      </c>
      <c r="AD330" s="104">
        <v>0</v>
      </c>
      <c r="AE330" s="104">
        <v>0.72890476274567295</v>
      </c>
      <c r="AF330" s="104">
        <v>9.3799354699914304</v>
      </c>
      <c r="AG330" s="104">
        <v>0.155084480340381</v>
      </c>
      <c r="AH330" s="104">
        <v>1.25364608099403</v>
      </c>
      <c r="AI330" s="104">
        <v>10.7886660313258</v>
      </c>
      <c r="AJ330" s="104">
        <v>6360.2241987184298</v>
      </c>
      <c r="AK330" s="104">
        <v>31.3658528670226</v>
      </c>
      <c r="AL330" s="104">
        <v>0</v>
      </c>
      <c r="AM330" s="104">
        <v>6391.5900515854501</v>
      </c>
      <c r="AN330" s="104">
        <v>3.1622555064615798E-3</v>
      </c>
      <c r="AO330" s="104">
        <v>1.2017393738548501E-4</v>
      </c>
      <c r="AP330" s="104">
        <v>0</v>
      </c>
      <c r="AQ330" s="104">
        <v>3.2824294438470701E-3</v>
      </c>
      <c r="AR330" s="104">
        <v>5.3867188292558897E-2</v>
      </c>
      <c r="AS330" s="104">
        <v>5.7947591620935699E-5</v>
      </c>
      <c r="AT330" s="104">
        <v>0</v>
      </c>
      <c r="AU330" s="104">
        <v>5.3925135884179902E-2</v>
      </c>
      <c r="AV330" s="104">
        <v>8.3086777601187295E-2</v>
      </c>
      <c r="AW330" s="104">
        <v>0.90246088271156299</v>
      </c>
      <c r="AX330" s="104">
        <v>1.0394727961969299</v>
      </c>
      <c r="AY330" s="104">
        <v>5.15369175716534E-2</v>
      </c>
      <c r="AZ330" s="104">
        <v>5.5440804458259397E-5</v>
      </c>
      <c r="BA330" s="104">
        <v>0</v>
      </c>
      <c r="BB330" s="104">
        <v>5.1592358376111702E-2</v>
      </c>
      <c r="BC330" s="104">
        <v>2.0771694400296799E-2</v>
      </c>
      <c r="BD330" s="104">
        <v>0.38676894973352699</v>
      </c>
      <c r="BE330" s="104">
        <v>0.459133002509935</v>
      </c>
      <c r="BF330" s="104">
        <v>6.0088244540390003E-2</v>
      </c>
      <c r="BG330" s="104">
        <v>2.9632902526789998E-4</v>
      </c>
      <c r="BH330" s="104">
        <v>0</v>
      </c>
      <c r="BI330" s="104">
        <v>6.0384573565657899E-2</v>
      </c>
      <c r="BJ330" s="104">
        <v>0.99973867270163297</v>
      </c>
      <c r="BK330" s="104">
        <v>4.9302752754769802E-3</v>
      </c>
      <c r="BL330" s="104">
        <v>0</v>
      </c>
      <c r="BM330" s="104">
        <v>1.00466894797711</v>
      </c>
      <c r="BN330" s="104">
        <v>569.63787473163404</v>
      </c>
    </row>
    <row r="331" spans="1:66">
      <c r="A331" s="104" t="s">
        <v>799</v>
      </c>
      <c r="B331" s="104">
        <v>2023</v>
      </c>
      <c r="C331" s="104" t="s">
        <v>823</v>
      </c>
      <c r="D331" s="104" t="s">
        <v>801</v>
      </c>
      <c r="E331" s="104" t="s">
        <v>801</v>
      </c>
      <c r="F331" s="104" t="s">
        <v>802</v>
      </c>
      <c r="G331" s="104">
        <v>155138.87919508899</v>
      </c>
      <c r="H331" s="104">
        <v>8127493.7452912899</v>
      </c>
      <c r="I331" s="104">
        <v>1790281.15672431</v>
      </c>
      <c r="J331" s="104">
        <v>7.3231264754102396E-2</v>
      </c>
      <c r="K331" s="104">
        <v>8.4375627120229692E-3</v>
      </c>
      <c r="L331" s="104">
        <v>0</v>
      </c>
      <c r="M331" s="104">
        <v>8.1668827466125402E-2</v>
      </c>
      <c r="N331" s="104">
        <v>0</v>
      </c>
      <c r="O331" s="104">
        <v>0</v>
      </c>
      <c r="P331" s="104">
        <v>0</v>
      </c>
      <c r="Q331" s="104">
        <v>0</v>
      </c>
      <c r="R331" s="104">
        <v>8.1668827466125402E-2</v>
      </c>
      <c r="S331" s="104">
        <v>8.3368220464299994E-2</v>
      </c>
      <c r="T331" s="104">
        <v>9.6055228694910903E-3</v>
      </c>
      <c r="U331" s="104">
        <v>0</v>
      </c>
      <c r="V331" s="104">
        <v>9.2973743333791103E-2</v>
      </c>
      <c r="W331" s="104">
        <v>0</v>
      </c>
      <c r="X331" s="104">
        <v>0</v>
      </c>
      <c r="Y331" s="104">
        <v>0</v>
      </c>
      <c r="Z331" s="104">
        <v>0</v>
      </c>
      <c r="AA331" s="104">
        <v>9.2973743333791103E-2</v>
      </c>
      <c r="AB331" s="104">
        <v>0.76494897155087005</v>
      </c>
      <c r="AC331" s="104">
        <v>0.35664513897127798</v>
      </c>
      <c r="AD331" s="104">
        <v>0</v>
      </c>
      <c r="AE331" s="104">
        <v>1.1215941105221401</v>
      </c>
      <c r="AF331" s="104">
        <v>11.310927763631399</v>
      </c>
      <c r="AG331" s="104">
        <v>0.49154291866917599</v>
      </c>
      <c r="AH331" s="104">
        <v>4.1936016308521697</v>
      </c>
      <c r="AI331" s="104">
        <v>15.9960723131527</v>
      </c>
      <c r="AJ331" s="104">
        <v>8560.1852583065993</v>
      </c>
      <c r="AK331" s="104">
        <v>103.342962728676</v>
      </c>
      <c r="AL331" s="104">
        <v>0</v>
      </c>
      <c r="AM331" s="104">
        <v>8663.5282210352798</v>
      </c>
      <c r="AN331" s="104">
        <v>3.4014025774645098E-3</v>
      </c>
      <c r="AO331" s="104">
        <v>3.91902934526139E-4</v>
      </c>
      <c r="AP331" s="104">
        <v>0</v>
      </c>
      <c r="AQ331" s="104">
        <v>3.7933055119906498E-3</v>
      </c>
      <c r="AR331" s="104">
        <v>6.3267066003372396E-2</v>
      </c>
      <c r="AS331" s="104">
        <v>1.26374529417003E-4</v>
      </c>
      <c r="AT331" s="104">
        <v>0</v>
      </c>
      <c r="AU331" s="104">
        <v>6.3393440532789405E-2</v>
      </c>
      <c r="AV331" s="104">
        <v>0.107508339418821</v>
      </c>
      <c r="AW331" s="104">
        <v>1.1677197466541001</v>
      </c>
      <c r="AX331" s="104">
        <v>1.33862152660571</v>
      </c>
      <c r="AY331" s="104">
        <v>6.0530160733608798E-2</v>
      </c>
      <c r="AZ331" s="104">
        <v>1.20907623214859E-4</v>
      </c>
      <c r="BA331" s="104">
        <v>0</v>
      </c>
      <c r="BB331" s="104">
        <v>6.0651068356823601E-2</v>
      </c>
      <c r="BC331" s="104">
        <v>2.6877084854705399E-2</v>
      </c>
      <c r="BD331" s="104">
        <v>0.50045131999461501</v>
      </c>
      <c r="BE331" s="104">
        <v>0.58797947320614397</v>
      </c>
      <c r="BF331" s="104">
        <v>8.0872385790395795E-2</v>
      </c>
      <c r="BG331" s="104">
        <v>9.7633306970851296E-4</v>
      </c>
      <c r="BH331" s="104">
        <v>0</v>
      </c>
      <c r="BI331" s="104">
        <v>8.1848718860104294E-2</v>
      </c>
      <c r="BJ331" s="104">
        <v>1.34554191500732</v>
      </c>
      <c r="BK331" s="104">
        <v>1.62440746054579E-2</v>
      </c>
      <c r="BL331" s="104">
        <v>0</v>
      </c>
      <c r="BM331" s="104">
        <v>1.36178598961278</v>
      </c>
      <c r="BN331" s="104">
        <v>772.11988936679495</v>
      </c>
    </row>
    <row r="332" spans="1:66">
      <c r="A332" s="104" t="s">
        <v>799</v>
      </c>
      <c r="B332" s="104">
        <v>2023</v>
      </c>
      <c r="C332" s="104" t="s">
        <v>824</v>
      </c>
      <c r="D332" s="104" t="s">
        <v>801</v>
      </c>
      <c r="E332" s="104" t="s">
        <v>801</v>
      </c>
      <c r="F332" s="104" t="s">
        <v>802</v>
      </c>
      <c r="G332" s="104">
        <v>1356.35799647007</v>
      </c>
      <c r="H332" s="104">
        <v>264843.48654501</v>
      </c>
      <c r="I332" s="104">
        <v>19802.826748463001</v>
      </c>
      <c r="J332" s="104">
        <v>2.16451349918862E-3</v>
      </c>
      <c r="K332" s="104">
        <v>7.3757607807070196E-5</v>
      </c>
      <c r="L332" s="104">
        <v>0</v>
      </c>
      <c r="M332" s="104">
        <v>2.2382711069956901E-3</v>
      </c>
      <c r="N332" s="104">
        <v>0</v>
      </c>
      <c r="O332" s="104">
        <v>0</v>
      </c>
      <c r="P332" s="104">
        <v>0</v>
      </c>
      <c r="Q332" s="104">
        <v>0</v>
      </c>
      <c r="R332" s="104">
        <v>2.2382711069956901E-3</v>
      </c>
      <c r="S332" s="104">
        <v>2.4641338532692902E-3</v>
      </c>
      <c r="T332" s="104">
        <v>8.3967421964192406E-5</v>
      </c>
      <c r="U332" s="104">
        <v>0</v>
      </c>
      <c r="V332" s="104">
        <v>2.5481012752334802E-3</v>
      </c>
      <c r="W332" s="104">
        <v>0</v>
      </c>
      <c r="X332" s="104">
        <v>0</v>
      </c>
      <c r="Y332" s="104">
        <v>0</v>
      </c>
      <c r="Z332" s="104">
        <v>0</v>
      </c>
      <c r="AA332" s="104">
        <v>2.5481012752334802E-3</v>
      </c>
      <c r="AB332" s="104">
        <v>1.8312920654781999E-2</v>
      </c>
      <c r="AC332" s="104">
        <v>3.1232545812649201E-3</v>
      </c>
      <c r="AD332" s="104">
        <v>0</v>
      </c>
      <c r="AE332" s="104">
        <v>2.1436175236046899E-2</v>
      </c>
      <c r="AF332" s="104">
        <v>0.27099049518773299</v>
      </c>
      <c r="AG332" s="104">
        <v>4.2693348142085396E-3</v>
      </c>
      <c r="AH332" s="104">
        <v>2.86111339999096E-2</v>
      </c>
      <c r="AI332" s="104">
        <v>0.30387096400185098</v>
      </c>
      <c r="AJ332" s="104">
        <v>250.122744349486</v>
      </c>
      <c r="AK332" s="104">
        <v>0.88132526171312797</v>
      </c>
      <c r="AL332" s="104">
        <v>0</v>
      </c>
      <c r="AM332" s="104">
        <v>251.00406961119899</v>
      </c>
      <c r="AN332" s="104">
        <v>1.00536045906328E-4</v>
      </c>
      <c r="AO332" s="104">
        <v>3.4258498490363798E-6</v>
      </c>
      <c r="AP332" s="104">
        <v>0</v>
      </c>
      <c r="AQ332" s="104">
        <v>1.03961895755364E-4</v>
      </c>
      <c r="AR332" s="104">
        <v>2.6258125651248401E-3</v>
      </c>
      <c r="AS332" s="104">
        <v>1.0656571611726799E-6</v>
      </c>
      <c r="AT332" s="104">
        <v>0</v>
      </c>
      <c r="AU332" s="104">
        <v>2.6268782222860099E-3</v>
      </c>
      <c r="AV332" s="104">
        <v>3.5032796501185798E-3</v>
      </c>
      <c r="AW332" s="104">
        <v>3.8051455799704599E-2</v>
      </c>
      <c r="AX332" s="104">
        <v>4.4181613672109203E-2</v>
      </c>
      <c r="AY332" s="104">
        <v>2.51222107588906E-3</v>
      </c>
      <c r="AZ332" s="104">
        <v>1.01955730409981E-6</v>
      </c>
      <c r="BA332" s="104">
        <v>0</v>
      </c>
      <c r="BB332" s="104">
        <v>2.5132406331931601E-3</v>
      </c>
      <c r="BC332" s="104">
        <v>8.7581991252964604E-4</v>
      </c>
      <c r="BD332" s="104">
        <v>1.6307766771301999E-2</v>
      </c>
      <c r="BE332" s="104">
        <v>1.9696827317024799E-2</v>
      </c>
      <c r="BF332" s="104">
        <v>2.3630356663549299E-3</v>
      </c>
      <c r="BG332" s="104">
        <v>8.32632407142384E-6</v>
      </c>
      <c r="BH332" s="104">
        <v>0</v>
      </c>
      <c r="BI332" s="104">
        <v>2.3713619904263501E-3</v>
      </c>
      <c r="BJ332" s="104">
        <v>3.9315812247440997E-2</v>
      </c>
      <c r="BK332" s="104">
        <v>1.3853205796440901E-4</v>
      </c>
      <c r="BL332" s="104">
        <v>0</v>
      </c>
      <c r="BM332" s="104">
        <v>3.9454344305405398E-2</v>
      </c>
      <c r="BN332" s="104">
        <v>22.370243336687</v>
      </c>
    </row>
    <row r="333" spans="1:66">
      <c r="A333" s="104" t="s">
        <v>799</v>
      </c>
      <c r="B333" s="104">
        <v>2023</v>
      </c>
      <c r="C333" s="104" t="s">
        <v>825</v>
      </c>
      <c r="D333" s="104" t="s">
        <v>801</v>
      </c>
      <c r="E333" s="104" t="s">
        <v>801</v>
      </c>
      <c r="F333" s="104" t="s">
        <v>802</v>
      </c>
      <c r="G333" s="104">
        <v>710.03428485106497</v>
      </c>
      <c r="H333" s="104">
        <v>36803.412567324602</v>
      </c>
      <c r="I333" s="104">
        <v>10366.500558825501</v>
      </c>
      <c r="J333" s="104">
        <v>3.0305571569324901E-4</v>
      </c>
      <c r="K333" s="104">
        <v>3.8611067614827901E-5</v>
      </c>
      <c r="L333" s="104">
        <v>0</v>
      </c>
      <c r="M333" s="104">
        <v>3.41666783308077E-4</v>
      </c>
      <c r="N333" s="104">
        <v>0</v>
      </c>
      <c r="O333" s="104">
        <v>0</v>
      </c>
      <c r="P333" s="104">
        <v>0</v>
      </c>
      <c r="Q333" s="104">
        <v>0</v>
      </c>
      <c r="R333" s="104">
        <v>3.41666783308077E-4</v>
      </c>
      <c r="S333" s="104">
        <v>3.4500586332514001E-4</v>
      </c>
      <c r="T333" s="104">
        <v>4.3955761355256999E-5</v>
      </c>
      <c r="U333" s="104">
        <v>0</v>
      </c>
      <c r="V333" s="104">
        <v>3.8896162468039699E-4</v>
      </c>
      <c r="W333" s="104">
        <v>0</v>
      </c>
      <c r="X333" s="104">
        <v>0</v>
      </c>
      <c r="Y333" s="104">
        <v>0</v>
      </c>
      <c r="Z333" s="104">
        <v>0</v>
      </c>
      <c r="AA333" s="104">
        <v>3.8896162468039699E-4</v>
      </c>
      <c r="AB333" s="104">
        <v>2.56237053993157E-3</v>
      </c>
      <c r="AC333" s="104">
        <v>1.6349797315956499E-3</v>
      </c>
      <c r="AD333" s="104">
        <v>0</v>
      </c>
      <c r="AE333" s="104">
        <v>4.1973502715272303E-3</v>
      </c>
      <c r="AF333" s="104">
        <v>3.8281128538795797E-2</v>
      </c>
      <c r="AG333" s="104">
        <v>2.23493657241339E-3</v>
      </c>
      <c r="AH333" s="104">
        <v>1.49832045331494E-2</v>
      </c>
      <c r="AI333" s="104">
        <v>5.5499269644358702E-2</v>
      </c>
      <c r="AJ333" s="104">
        <v>36.833468786143499</v>
      </c>
      <c r="AK333" s="104">
        <v>0.46106186315904402</v>
      </c>
      <c r="AL333" s="104">
        <v>0</v>
      </c>
      <c r="AM333" s="104">
        <v>37.294530649302502</v>
      </c>
      <c r="AN333" s="104">
        <v>1.4076153073904399E-5</v>
      </c>
      <c r="AO333" s="104">
        <v>1.7933840873119E-6</v>
      </c>
      <c r="AP333" s="104">
        <v>0</v>
      </c>
      <c r="AQ333" s="104">
        <v>1.5869537161216302E-5</v>
      </c>
      <c r="AR333" s="104">
        <v>3.7261016503575101E-4</v>
      </c>
      <c r="AS333" s="104">
        <v>5.5785649680899496E-7</v>
      </c>
      <c r="AT333" s="104">
        <v>0</v>
      </c>
      <c r="AU333" s="104">
        <v>3.7316802153256003E-4</v>
      </c>
      <c r="AV333" s="104">
        <v>4.8682581544294502E-4</v>
      </c>
      <c r="AW333" s="104">
        <v>5.2877397320694498E-3</v>
      </c>
      <c r="AX333" s="104">
        <v>6.1477335690449603E-3</v>
      </c>
      <c r="AY333" s="104">
        <v>3.5649121423440502E-4</v>
      </c>
      <c r="AZ333" s="104">
        <v>5.3372387169552697E-7</v>
      </c>
      <c r="BA333" s="104">
        <v>0</v>
      </c>
      <c r="BB333" s="104">
        <v>3.57024938106101E-4</v>
      </c>
      <c r="BC333" s="104">
        <v>1.21706453860736E-4</v>
      </c>
      <c r="BD333" s="104">
        <v>2.2661741708868998E-3</v>
      </c>
      <c r="BE333" s="104">
        <v>2.7449055628537399E-3</v>
      </c>
      <c r="BF333" s="104">
        <v>3.47984349378529E-4</v>
      </c>
      <c r="BG333" s="104">
        <v>4.3558838676364403E-6</v>
      </c>
      <c r="BH333" s="104">
        <v>0</v>
      </c>
      <c r="BI333" s="104">
        <v>3.5234023324616601E-4</v>
      </c>
      <c r="BJ333" s="104">
        <v>5.7897083569280498E-3</v>
      </c>
      <c r="BK333" s="104">
        <v>7.2472504224118899E-5</v>
      </c>
      <c r="BL333" s="104">
        <v>0</v>
      </c>
      <c r="BM333" s="104">
        <v>5.8621808611521702E-3</v>
      </c>
      <c r="BN333" s="104">
        <v>3.3238015903277001</v>
      </c>
    </row>
    <row r="334" spans="1:66">
      <c r="A334" s="104" t="s">
        <v>799</v>
      </c>
      <c r="B334" s="104">
        <v>2023</v>
      </c>
      <c r="C334" s="104" t="s">
        <v>826</v>
      </c>
      <c r="D334" s="104" t="s">
        <v>801</v>
      </c>
      <c r="E334" s="104" t="s">
        <v>801</v>
      </c>
      <c r="F334" s="104" t="s">
        <v>802</v>
      </c>
      <c r="G334" s="104">
        <v>26370.556090744802</v>
      </c>
      <c r="H334" s="104">
        <v>412506.325856924</v>
      </c>
      <c r="I334" s="104">
        <v>79990.686728601897</v>
      </c>
      <c r="J334" s="104">
        <v>2.62617845677586E-2</v>
      </c>
      <c r="K334" s="104">
        <v>9.7796305470798893E-3</v>
      </c>
      <c r="L334" s="104">
        <v>0</v>
      </c>
      <c r="M334" s="104">
        <v>3.60414151148385E-2</v>
      </c>
      <c r="N334" s="104">
        <v>0</v>
      </c>
      <c r="O334" s="104">
        <v>0</v>
      </c>
      <c r="P334" s="104">
        <v>0</v>
      </c>
      <c r="Q334" s="104">
        <v>0</v>
      </c>
      <c r="R334" s="104">
        <v>3.60414151148385E-2</v>
      </c>
      <c r="S334" s="104">
        <v>2.9897042649508501E-2</v>
      </c>
      <c r="T334" s="104">
        <v>1.1133364939770201E-2</v>
      </c>
      <c r="U334" s="104">
        <v>0</v>
      </c>
      <c r="V334" s="104">
        <v>4.1030407589278797E-2</v>
      </c>
      <c r="W334" s="104">
        <v>0</v>
      </c>
      <c r="X334" s="104">
        <v>0</v>
      </c>
      <c r="Y334" s="104">
        <v>0</v>
      </c>
      <c r="Z334" s="104">
        <v>0</v>
      </c>
      <c r="AA334" s="104">
        <v>4.1030407589278797E-2</v>
      </c>
      <c r="AB334" s="104">
        <v>8.0484975731798802E-2</v>
      </c>
      <c r="AC334" s="104">
        <v>0.21755142320875501</v>
      </c>
      <c r="AD334" s="104">
        <v>0</v>
      </c>
      <c r="AE334" s="104">
        <v>0.298036398940554</v>
      </c>
      <c r="AF334" s="104">
        <v>2.09834321270871</v>
      </c>
      <c r="AG334" s="104">
        <v>0.95841543973115895</v>
      </c>
      <c r="AH334" s="104">
        <v>0.154911821889061</v>
      </c>
      <c r="AI334" s="104">
        <v>3.2116704743289302</v>
      </c>
      <c r="AJ334" s="104">
        <v>499.36251214444798</v>
      </c>
      <c r="AK334" s="104">
        <v>96.913446841180203</v>
      </c>
      <c r="AL334" s="104">
        <v>0</v>
      </c>
      <c r="AM334" s="104">
        <v>596.27595898562799</v>
      </c>
      <c r="AN334" s="104">
        <v>1.21979187465266E-3</v>
      </c>
      <c r="AO334" s="104">
        <v>4.5423850948340602E-4</v>
      </c>
      <c r="AP334" s="104">
        <v>0</v>
      </c>
      <c r="AQ334" s="104">
        <v>1.6740303841360599E-3</v>
      </c>
      <c r="AR334" s="104">
        <v>1.2042083088190301E-2</v>
      </c>
      <c r="AS334" s="104">
        <v>1.6587777413559E-3</v>
      </c>
      <c r="AT334" s="104">
        <v>0</v>
      </c>
      <c r="AU334" s="104">
        <v>1.37008608295462E-2</v>
      </c>
      <c r="AV334" s="104">
        <v>5.4565246658393896E-3</v>
      </c>
      <c r="AW334" s="104">
        <v>5.92669520787922E-2</v>
      </c>
      <c r="AX334" s="104">
        <v>7.8424337574177799E-2</v>
      </c>
      <c r="AY334" s="104">
        <v>1.1521147904294799E-2</v>
      </c>
      <c r="AZ334" s="104">
        <v>1.58701975053265E-3</v>
      </c>
      <c r="BA334" s="104">
        <v>0</v>
      </c>
      <c r="BB334" s="104">
        <v>1.3108167654827399E-2</v>
      </c>
      <c r="BC334" s="104">
        <v>1.36413116645984E-3</v>
      </c>
      <c r="BD334" s="104">
        <v>2.5400122319482299E-2</v>
      </c>
      <c r="BE334" s="104">
        <v>3.9872421140769602E-2</v>
      </c>
      <c r="BF334" s="104">
        <v>4.7177294080427501E-3</v>
      </c>
      <c r="BG334" s="104">
        <v>9.1559019165052605E-4</v>
      </c>
      <c r="BH334" s="104">
        <v>0</v>
      </c>
      <c r="BI334" s="104">
        <v>5.6333195996932702E-3</v>
      </c>
      <c r="BJ334" s="104">
        <v>7.8492832876683405E-2</v>
      </c>
      <c r="BK334" s="104">
        <v>1.5233444244223999E-2</v>
      </c>
      <c r="BL334" s="104">
        <v>0</v>
      </c>
      <c r="BM334" s="104">
        <v>9.3726277120907406E-2</v>
      </c>
      <c r="BN334" s="104">
        <v>53.141920443706503</v>
      </c>
    </row>
    <row r="335" spans="1:66">
      <c r="A335" s="104" t="s">
        <v>799</v>
      </c>
      <c r="B335" s="104">
        <v>2023</v>
      </c>
      <c r="C335" s="104" t="s">
        <v>827</v>
      </c>
      <c r="D335" s="104" t="s">
        <v>801</v>
      </c>
      <c r="E335" s="104" t="s">
        <v>801</v>
      </c>
      <c r="F335" s="104" t="s">
        <v>802</v>
      </c>
      <c r="G335" s="104">
        <v>4068.8122362931099</v>
      </c>
      <c r="H335" s="104">
        <v>68196.144505554199</v>
      </c>
      <c r="I335" s="104">
        <v>46791.340717370796</v>
      </c>
      <c r="J335" s="104">
        <v>4.9948147889913397E-4</v>
      </c>
      <c r="K335" s="104">
        <v>6.0809103778012305E-4</v>
      </c>
      <c r="L335" s="104">
        <v>0</v>
      </c>
      <c r="M335" s="104">
        <v>1.10757251667925E-3</v>
      </c>
      <c r="N335" s="104">
        <v>0</v>
      </c>
      <c r="O335" s="104">
        <v>0</v>
      </c>
      <c r="P335" s="104">
        <v>0</v>
      </c>
      <c r="Q335" s="104">
        <v>0</v>
      </c>
      <c r="R335" s="104">
        <v>1.10757251667925E-3</v>
      </c>
      <c r="S335" s="104">
        <v>5.6862164255281299E-4</v>
      </c>
      <c r="T335" s="104">
        <v>6.9226535783923195E-4</v>
      </c>
      <c r="U335" s="104">
        <v>0</v>
      </c>
      <c r="V335" s="104">
        <v>1.2608870003920399E-3</v>
      </c>
      <c r="W335" s="104">
        <v>0</v>
      </c>
      <c r="X335" s="104">
        <v>0</v>
      </c>
      <c r="Y335" s="104">
        <v>0</v>
      </c>
      <c r="Z335" s="104">
        <v>0</v>
      </c>
      <c r="AA335" s="104">
        <v>1.2608870003920399E-3</v>
      </c>
      <c r="AB335" s="104">
        <v>5.4467335940676801E-3</v>
      </c>
      <c r="AC335" s="104">
        <v>2.57495216566779E-2</v>
      </c>
      <c r="AD335" s="104">
        <v>0</v>
      </c>
      <c r="AE335" s="104">
        <v>3.11962552507456E-2</v>
      </c>
      <c r="AF335" s="104">
        <v>6.69948729567683E-2</v>
      </c>
      <c r="AG335" s="104">
        <v>3.5198324823571797E-2</v>
      </c>
      <c r="AH335" s="104">
        <v>0.100718127938987</v>
      </c>
      <c r="AI335" s="104">
        <v>0.20291132571932799</v>
      </c>
      <c r="AJ335" s="104">
        <v>72.166618359780998</v>
      </c>
      <c r="AK335" s="104">
        <v>7.3907447356655602</v>
      </c>
      <c r="AL335" s="104">
        <v>0</v>
      </c>
      <c r="AM335" s="104">
        <v>79.557363095446505</v>
      </c>
      <c r="AN335" s="104">
        <v>2.3199621028368598E-5</v>
      </c>
      <c r="AO335" s="104">
        <v>2.8244253737574699E-5</v>
      </c>
      <c r="AP335" s="104">
        <v>0</v>
      </c>
      <c r="AQ335" s="104">
        <v>5.1443874765943298E-5</v>
      </c>
      <c r="AR335" s="104">
        <v>2.9227137852274899E-4</v>
      </c>
      <c r="AS335" s="104">
        <v>8.7857590331610207E-6</v>
      </c>
      <c r="AT335" s="104">
        <v>0</v>
      </c>
      <c r="AU335" s="104">
        <v>3.0105713755591E-4</v>
      </c>
      <c r="AV335" s="104">
        <v>9.0208057739887804E-4</v>
      </c>
      <c r="AW335" s="104">
        <v>9.7980985381808106E-3</v>
      </c>
      <c r="AX335" s="104">
        <v>1.10012362531356E-2</v>
      </c>
      <c r="AY335" s="104">
        <v>2.7962784806351602E-4</v>
      </c>
      <c r="AZ335" s="104">
        <v>8.4056909864548592E-6</v>
      </c>
      <c r="BA335" s="104">
        <v>0</v>
      </c>
      <c r="BB335" s="104">
        <v>2.8803353904997099E-4</v>
      </c>
      <c r="BC335" s="104">
        <v>2.25520144349719E-4</v>
      </c>
      <c r="BD335" s="104">
        <v>4.1991850877917698E-3</v>
      </c>
      <c r="BE335" s="104">
        <v>4.7127387711914598E-3</v>
      </c>
      <c r="BF335" s="104">
        <v>6.8179442676396303E-4</v>
      </c>
      <c r="BG335" s="104">
        <v>6.9824091594405903E-5</v>
      </c>
      <c r="BH335" s="104">
        <v>0</v>
      </c>
      <c r="BI335" s="104">
        <v>7.5161851835836904E-4</v>
      </c>
      <c r="BJ335" s="104">
        <v>1.13435874268253E-2</v>
      </c>
      <c r="BK335" s="104">
        <v>1.1617221502662901E-3</v>
      </c>
      <c r="BL335" s="104">
        <v>0</v>
      </c>
      <c r="BM335" s="104">
        <v>1.2505309577091599E-2</v>
      </c>
      <c r="BN335" s="104">
        <v>7.0903932929336699</v>
      </c>
    </row>
    <row r="336" spans="1:66">
      <c r="A336" s="104" t="s">
        <v>799</v>
      </c>
      <c r="B336" s="104">
        <v>2023</v>
      </c>
      <c r="C336" s="104" t="s">
        <v>828</v>
      </c>
      <c r="D336" s="104" t="s">
        <v>801</v>
      </c>
      <c r="E336" s="104" t="s">
        <v>801</v>
      </c>
      <c r="F336" s="104" t="s">
        <v>804</v>
      </c>
      <c r="G336" s="104">
        <v>49281.950367195503</v>
      </c>
      <c r="H336" s="104">
        <v>2689029.7064789198</v>
      </c>
      <c r="I336" s="104">
        <v>986033.26294684794</v>
      </c>
      <c r="J336" s="104">
        <v>0.17280476335999501</v>
      </c>
      <c r="K336" s="104">
        <v>5.4799523291332697E-2</v>
      </c>
      <c r="L336" s="104">
        <v>0.22191268451288401</v>
      </c>
      <c r="M336" s="104">
        <v>0.44951697116421202</v>
      </c>
      <c r="N336" s="104">
        <v>2.3194708146226698E-3</v>
      </c>
      <c r="O336" s="104">
        <v>9.3670816807248605E-2</v>
      </c>
      <c r="P336" s="104">
        <v>0.51723208889427796</v>
      </c>
      <c r="Q336" s="104">
        <v>1.32787033576471E-3</v>
      </c>
      <c r="R336" s="104">
        <v>1.0640672180161199</v>
      </c>
      <c r="S336" s="104">
        <v>0.25215630505004699</v>
      </c>
      <c r="T336" s="104">
        <v>7.9963335749374295E-2</v>
      </c>
      <c r="U336" s="104">
        <v>0.24296645690289001</v>
      </c>
      <c r="V336" s="104">
        <v>0.575086097702312</v>
      </c>
      <c r="W336" s="104">
        <v>2.3194708146226698E-3</v>
      </c>
      <c r="X336" s="104">
        <v>9.3670816807210094E-2</v>
      </c>
      <c r="Y336" s="104">
        <v>0.51723208889406502</v>
      </c>
      <c r="Z336" s="104">
        <v>1.32787033576471E-3</v>
      </c>
      <c r="AA336" s="104">
        <v>1.1896363445539699</v>
      </c>
      <c r="AB336" s="104">
        <v>4.1474748982272196</v>
      </c>
      <c r="AC336" s="104">
        <v>0.79844999894985502</v>
      </c>
      <c r="AD336" s="104">
        <v>4.8289986048758902</v>
      </c>
      <c r="AE336" s="104">
        <v>9.7749235020529799</v>
      </c>
      <c r="AF336" s="104">
        <v>1.18421306214308</v>
      </c>
      <c r="AG336" s="104">
        <v>4.8378945705132301E-3</v>
      </c>
      <c r="AH336" s="104">
        <v>0.390922567521229</v>
      </c>
      <c r="AI336" s="104">
        <v>1.5799735242348201</v>
      </c>
      <c r="AJ336" s="104">
        <v>4984.1681058642098</v>
      </c>
      <c r="AK336" s="104">
        <v>29.194677071555802</v>
      </c>
      <c r="AL336" s="104">
        <v>41.721710454660702</v>
      </c>
      <c r="AM336" s="104">
        <v>5055.08449339043</v>
      </c>
      <c r="AN336" s="104">
        <v>3.56716668285623E-2</v>
      </c>
      <c r="AO336" s="104">
        <v>1.44947876117766E-2</v>
      </c>
      <c r="AP336" s="104">
        <v>4.18932511125059E-2</v>
      </c>
      <c r="AQ336" s="104">
        <v>9.20597055528449E-2</v>
      </c>
      <c r="AR336" s="104">
        <v>3.5099233606242599E-3</v>
      </c>
      <c r="AS336" s="104">
        <v>0</v>
      </c>
      <c r="AT336" s="104">
        <v>4.86923550596611E-4</v>
      </c>
      <c r="AU336" s="104">
        <v>3.9968469112208801E-3</v>
      </c>
      <c r="AV336" s="104">
        <v>3.55697743303608E-2</v>
      </c>
      <c r="AW336" s="104">
        <v>0.38634703218493599</v>
      </c>
      <c r="AX336" s="104">
        <v>0.42591365342651699</v>
      </c>
      <c r="AY336" s="104">
        <v>3.2272449691645899E-3</v>
      </c>
      <c r="AZ336" s="104">
        <v>0</v>
      </c>
      <c r="BA336" s="104">
        <v>4.4770823108547498E-4</v>
      </c>
      <c r="BB336" s="104">
        <v>3.6749532002500699E-3</v>
      </c>
      <c r="BC336" s="104">
        <v>8.8924435825902103E-3</v>
      </c>
      <c r="BD336" s="104">
        <v>0.16557729950782901</v>
      </c>
      <c r="BE336" s="104">
        <v>0.17814469629067001</v>
      </c>
      <c r="BF336" s="104">
        <v>4.9322383853083802E-2</v>
      </c>
      <c r="BG336" s="104">
        <v>2.8890499646187703E-4</v>
      </c>
      <c r="BH336" s="104">
        <v>4.12870146901914E-4</v>
      </c>
      <c r="BI336" s="104">
        <v>5.0024158996447597E-2</v>
      </c>
      <c r="BJ336" s="104">
        <v>6.1181753867323302E-2</v>
      </c>
      <c r="BK336" s="104">
        <v>4.25412081911885E-4</v>
      </c>
      <c r="BL336" s="104">
        <v>3.1668497007156599E-2</v>
      </c>
      <c r="BM336" s="104">
        <v>9.3275662956391794E-2</v>
      </c>
      <c r="BN336" s="104">
        <v>533.58035768828699</v>
      </c>
    </row>
    <row r="337" spans="1:66">
      <c r="A337" s="104" t="s">
        <v>799</v>
      </c>
      <c r="B337" s="104">
        <v>2023</v>
      </c>
      <c r="C337" s="104" t="s">
        <v>829</v>
      </c>
      <c r="D337" s="104" t="s">
        <v>801</v>
      </c>
      <c r="E337" s="104" t="s">
        <v>801</v>
      </c>
      <c r="F337" s="104" t="s">
        <v>802</v>
      </c>
      <c r="G337" s="104">
        <v>964.87459954432495</v>
      </c>
      <c r="H337" s="104">
        <v>11257.942514906301</v>
      </c>
      <c r="I337" s="104">
        <v>4245.4482379950296</v>
      </c>
      <c r="J337" s="104">
        <v>2.5263894921690599E-4</v>
      </c>
      <c r="K337" s="104">
        <v>7.7658074660798401E-4</v>
      </c>
      <c r="L337" s="104">
        <v>0</v>
      </c>
      <c r="M337" s="104">
        <v>1.0292196958248899E-3</v>
      </c>
      <c r="N337" s="104">
        <v>0</v>
      </c>
      <c r="O337" s="104">
        <v>0</v>
      </c>
      <c r="P337" s="104">
        <v>0</v>
      </c>
      <c r="Q337" s="104">
        <v>0</v>
      </c>
      <c r="R337" s="104">
        <v>1.0292196958248899E-3</v>
      </c>
      <c r="S337" s="104">
        <v>2.87610212481059E-4</v>
      </c>
      <c r="T337" s="104">
        <v>8.8407806568598405E-4</v>
      </c>
      <c r="U337" s="104">
        <v>0</v>
      </c>
      <c r="V337" s="104">
        <v>1.1716882781670399E-3</v>
      </c>
      <c r="W337" s="104">
        <v>0</v>
      </c>
      <c r="X337" s="104">
        <v>0</v>
      </c>
      <c r="Y337" s="104">
        <v>0</v>
      </c>
      <c r="Z337" s="104">
        <v>0</v>
      </c>
      <c r="AA337" s="104">
        <v>1.1716882781670399E-3</v>
      </c>
      <c r="AB337" s="104">
        <v>2.1592926834114201E-3</v>
      </c>
      <c r="AC337" s="104">
        <v>1.1474617087736999E-2</v>
      </c>
      <c r="AD337" s="104">
        <v>0</v>
      </c>
      <c r="AE337" s="104">
        <v>1.36339097711484E-2</v>
      </c>
      <c r="AF337" s="104">
        <v>4.1136844622811197E-2</v>
      </c>
      <c r="AG337" s="104">
        <v>9.1768056400810798E-3</v>
      </c>
      <c r="AH337" s="104">
        <v>3.0941380462179601E-2</v>
      </c>
      <c r="AI337" s="104">
        <v>8.1255030725071994E-2</v>
      </c>
      <c r="AJ337" s="104">
        <v>20.166752623999798</v>
      </c>
      <c r="AK337" s="104">
        <v>2.1900919780488599</v>
      </c>
      <c r="AL337" s="104">
        <v>0</v>
      </c>
      <c r="AM337" s="104">
        <v>22.3568446020486</v>
      </c>
      <c r="AN337" s="104">
        <v>1.1734424851458901E-5</v>
      </c>
      <c r="AO337" s="104">
        <v>3.6070164321089801E-5</v>
      </c>
      <c r="AP337" s="104">
        <v>0</v>
      </c>
      <c r="AQ337" s="104">
        <v>4.78045891725488E-5</v>
      </c>
      <c r="AR337" s="104">
        <v>4.2281083087374798E-4</v>
      </c>
      <c r="AS337" s="104">
        <v>3.30499107493745E-6</v>
      </c>
      <c r="AT337" s="104">
        <v>0</v>
      </c>
      <c r="AU337" s="104">
        <v>4.2611582194868503E-4</v>
      </c>
      <c r="AV337" s="104">
        <v>4.4675126538904099E-4</v>
      </c>
      <c r="AW337" s="104">
        <v>7.6617842014220603E-4</v>
      </c>
      <c r="AX337" s="104">
        <v>1.63904550747993E-3</v>
      </c>
      <c r="AY337" s="104">
        <v>4.04520221489873E-4</v>
      </c>
      <c r="AZ337" s="104">
        <v>3.16201862400957E-6</v>
      </c>
      <c r="BA337" s="104">
        <v>0</v>
      </c>
      <c r="BB337" s="104">
        <v>4.0768224011388302E-4</v>
      </c>
      <c r="BC337" s="104">
        <v>1.1168781634726E-4</v>
      </c>
      <c r="BD337" s="104">
        <v>3.2836218006094501E-4</v>
      </c>
      <c r="BE337" s="104">
        <v>8.4773223652208904E-4</v>
      </c>
      <c r="BF337" s="104">
        <v>1.9052547919625601E-4</v>
      </c>
      <c r="BG337" s="104">
        <v>2.0690903061162999E-5</v>
      </c>
      <c r="BH337" s="104">
        <v>0</v>
      </c>
      <c r="BI337" s="104">
        <v>2.1121638225741899E-4</v>
      </c>
      <c r="BJ337" s="104">
        <v>3.16993267392716E-3</v>
      </c>
      <c r="BK337" s="104">
        <v>3.4425196012276499E-4</v>
      </c>
      <c r="BL337" s="104">
        <v>0</v>
      </c>
      <c r="BM337" s="104">
        <v>3.5141846340499198E-3</v>
      </c>
      <c r="BN337" s="104">
        <v>1.9925097420253599</v>
      </c>
    </row>
    <row r="338" spans="1:66">
      <c r="A338" s="104" t="s">
        <v>799</v>
      </c>
      <c r="B338" s="104">
        <v>2023</v>
      </c>
      <c r="C338" s="104" t="s">
        <v>830</v>
      </c>
      <c r="D338" s="104" t="s">
        <v>801</v>
      </c>
      <c r="E338" s="104" t="s">
        <v>801</v>
      </c>
      <c r="F338" s="104" t="s">
        <v>802</v>
      </c>
      <c r="G338" s="104">
        <v>50312.731801792797</v>
      </c>
      <c r="H338" s="104">
        <v>9155574.8196380306</v>
      </c>
      <c r="I338" s="104">
        <v>734565.88430617505</v>
      </c>
      <c r="J338" s="104">
        <v>0.205593638755385</v>
      </c>
      <c r="K338" s="104">
        <v>0.57868510005344298</v>
      </c>
      <c r="L338" s="104">
        <v>0</v>
      </c>
      <c r="M338" s="104">
        <v>0.78427873880882804</v>
      </c>
      <c r="N338" s="104">
        <v>0</v>
      </c>
      <c r="O338" s="104">
        <v>0</v>
      </c>
      <c r="P338" s="104">
        <v>0</v>
      </c>
      <c r="Q338" s="104">
        <v>0</v>
      </c>
      <c r="R338" s="104">
        <v>0.78427873880882804</v>
      </c>
      <c r="S338" s="104">
        <v>0.234052707670277</v>
      </c>
      <c r="T338" s="104">
        <v>0.658788936155281</v>
      </c>
      <c r="U338" s="104">
        <v>0</v>
      </c>
      <c r="V338" s="104">
        <v>0.89284164382555797</v>
      </c>
      <c r="W338" s="104">
        <v>0</v>
      </c>
      <c r="X338" s="104">
        <v>0</v>
      </c>
      <c r="Y338" s="104">
        <v>0</v>
      </c>
      <c r="Z338" s="104">
        <v>0</v>
      </c>
      <c r="AA338" s="104">
        <v>0.89284164382555797</v>
      </c>
      <c r="AB338" s="104">
        <v>1.9011136364656001</v>
      </c>
      <c r="AC338" s="104">
        <v>8.5505466965227104</v>
      </c>
      <c r="AD338" s="104">
        <v>0</v>
      </c>
      <c r="AE338" s="104">
        <v>10.4516603329883</v>
      </c>
      <c r="AF338" s="104">
        <v>22.862433779100201</v>
      </c>
      <c r="AG338" s="104">
        <v>6.8382852822412801</v>
      </c>
      <c r="AH338" s="104">
        <v>1.8008288330968101</v>
      </c>
      <c r="AI338" s="104">
        <v>31.5015478944383</v>
      </c>
      <c r="AJ338" s="104">
        <v>13040.180958630899</v>
      </c>
      <c r="AK338" s="104">
        <v>1414.75933387435</v>
      </c>
      <c r="AL338" s="104">
        <v>0</v>
      </c>
      <c r="AM338" s="104">
        <v>14454.9402925053</v>
      </c>
      <c r="AN338" s="104">
        <v>9.5492920287669897E-3</v>
      </c>
      <c r="AO338" s="104">
        <v>2.68784240921064E-2</v>
      </c>
      <c r="AP338" s="104">
        <v>0</v>
      </c>
      <c r="AQ338" s="104">
        <v>3.64277161208734E-2</v>
      </c>
      <c r="AR338" s="104">
        <v>0.29849872156719398</v>
      </c>
      <c r="AS338" s="104">
        <v>2.4627820084771701E-3</v>
      </c>
      <c r="AT338" s="104">
        <v>0</v>
      </c>
      <c r="AU338" s="104">
        <v>0.30096150357567197</v>
      </c>
      <c r="AV338" s="104">
        <v>0.363322572541254</v>
      </c>
      <c r="AW338" s="104">
        <v>0.62309821190825099</v>
      </c>
      <c r="AX338" s="104">
        <v>1.28738228802517</v>
      </c>
      <c r="AY338" s="104">
        <v>0.28558579900442799</v>
      </c>
      <c r="AZ338" s="104">
        <v>2.3562431489555198E-3</v>
      </c>
      <c r="BA338" s="104">
        <v>0</v>
      </c>
      <c r="BB338" s="104">
        <v>0.28794204215338398</v>
      </c>
      <c r="BC338" s="104">
        <v>9.0830643135313596E-2</v>
      </c>
      <c r="BD338" s="104">
        <v>0.26704209081782199</v>
      </c>
      <c r="BE338" s="104">
        <v>0.64581477610652005</v>
      </c>
      <c r="BF338" s="104">
        <v>0.123197163780962</v>
      </c>
      <c r="BG338" s="104">
        <v>1.33659446842724E-2</v>
      </c>
      <c r="BH338" s="104">
        <v>0</v>
      </c>
      <c r="BI338" s="104">
        <v>0.13656310846523401</v>
      </c>
      <c r="BJ338" s="104">
        <v>2.0497348514848999</v>
      </c>
      <c r="BK338" s="104">
        <v>0.22238046560131999</v>
      </c>
      <c r="BL338" s="104">
        <v>0</v>
      </c>
      <c r="BM338" s="104">
        <v>2.2721153170862198</v>
      </c>
      <c r="BN338" s="104">
        <v>1288.2680837067901</v>
      </c>
    </row>
    <row r="339" spans="1:66">
      <c r="A339" s="104" t="s">
        <v>799</v>
      </c>
      <c r="B339" s="104">
        <v>2023</v>
      </c>
      <c r="C339" s="104" t="s">
        <v>831</v>
      </c>
      <c r="D339" s="104" t="s">
        <v>801</v>
      </c>
      <c r="E339" s="104" t="s">
        <v>801</v>
      </c>
      <c r="F339" s="104" t="s">
        <v>802</v>
      </c>
      <c r="G339" s="104">
        <v>3181.28816505946</v>
      </c>
      <c r="H339" s="104">
        <v>580103.89505641803</v>
      </c>
      <c r="I339" s="104">
        <v>14382.4801060344</v>
      </c>
      <c r="J339" s="104">
        <v>1.8245269136890702E-2</v>
      </c>
      <c r="K339" s="104">
        <v>5.5912096444992896E-3</v>
      </c>
      <c r="L339" s="104">
        <v>0</v>
      </c>
      <c r="M339" s="104">
        <v>2.3836478781389999E-2</v>
      </c>
      <c r="N339" s="104">
        <v>0</v>
      </c>
      <c r="O339" s="104">
        <v>0</v>
      </c>
      <c r="P339" s="104">
        <v>0</v>
      </c>
      <c r="Q339" s="104">
        <v>0</v>
      </c>
      <c r="R339" s="104">
        <v>2.3836478781389999E-2</v>
      </c>
      <c r="S339" s="104">
        <v>2.07708500589508E-2</v>
      </c>
      <c r="T339" s="104">
        <v>6.3651665701789598E-3</v>
      </c>
      <c r="U339" s="104">
        <v>0</v>
      </c>
      <c r="V339" s="104">
        <v>2.7136016629129799E-2</v>
      </c>
      <c r="W339" s="104">
        <v>0</v>
      </c>
      <c r="X339" s="104">
        <v>0</v>
      </c>
      <c r="Y339" s="104">
        <v>0</v>
      </c>
      <c r="Z339" s="104">
        <v>0</v>
      </c>
      <c r="AA339" s="104">
        <v>2.7136016629129799E-2</v>
      </c>
      <c r="AB339" s="104">
        <v>0.23460651686310599</v>
      </c>
      <c r="AC339" s="104">
        <v>8.2614705564259705E-2</v>
      </c>
      <c r="AD339" s="104">
        <v>0</v>
      </c>
      <c r="AE339" s="104">
        <v>0.317221222427365</v>
      </c>
      <c r="AF339" s="104">
        <v>2.1334663435464201</v>
      </c>
      <c r="AG339" s="104">
        <v>6.6070971273278004E-2</v>
      </c>
      <c r="AH339" s="104">
        <v>7.2066594925987396E-2</v>
      </c>
      <c r="AI339" s="104">
        <v>2.2716039097456799</v>
      </c>
      <c r="AJ339" s="104">
        <v>964.07013276327098</v>
      </c>
      <c r="AK339" s="104">
        <v>13.6138555904455</v>
      </c>
      <c r="AL339" s="104">
        <v>0</v>
      </c>
      <c r="AM339" s="104">
        <v>977.68398835371704</v>
      </c>
      <c r="AN339" s="104">
        <v>8.4744549581573705E-4</v>
      </c>
      <c r="AO339" s="104">
        <v>2.59697206648052E-4</v>
      </c>
      <c r="AP339" s="104">
        <v>0</v>
      </c>
      <c r="AQ339" s="104">
        <v>1.10714270246378E-3</v>
      </c>
      <c r="AR339" s="104">
        <v>1.4436959820948701E-2</v>
      </c>
      <c r="AS339" s="104">
        <v>2.3795204882284402E-5</v>
      </c>
      <c r="AT339" s="104">
        <v>0</v>
      </c>
      <c r="AU339" s="104">
        <v>1.4460755025830999E-2</v>
      </c>
      <c r="AV339" s="104">
        <v>2.3020383061151398E-2</v>
      </c>
      <c r="AW339" s="104">
        <v>3.9479956949874703E-2</v>
      </c>
      <c r="AX339" s="104">
        <v>7.6961095036857205E-2</v>
      </c>
      <c r="AY339" s="104">
        <v>1.38124233297005E-2</v>
      </c>
      <c r="AZ339" s="104">
        <v>2.2765834852165399E-5</v>
      </c>
      <c r="BA339" s="104">
        <v>0</v>
      </c>
      <c r="BB339" s="104">
        <v>1.38351891645526E-2</v>
      </c>
      <c r="BC339" s="104">
        <v>5.7550957652878496E-3</v>
      </c>
      <c r="BD339" s="104">
        <v>1.6919981549946301E-2</v>
      </c>
      <c r="BE339" s="104">
        <v>3.65102664797868E-2</v>
      </c>
      <c r="BF339" s="104">
        <v>9.1080565844264307E-3</v>
      </c>
      <c r="BG339" s="104">
        <v>1.2861695724831099E-4</v>
      </c>
      <c r="BH339" s="104">
        <v>0</v>
      </c>
      <c r="BI339" s="104">
        <v>9.2366735416747406E-3</v>
      </c>
      <c r="BJ339" s="104">
        <v>0.15153839940331701</v>
      </c>
      <c r="BK339" s="104">
        <v>2.1399085147165301E-3</v>
      </c>
      <c r="BL339" s="104">
        <v>0</v>
      </c>
      <c r="BM339" s="104">
        <v>0.153678307918034</v>
      </c>
      <c r="BN339" s="104">
        <v>87.134159855388603</v>
      </c>
    </row>
    <row r="340" spans="1:66">
      <c r="A340" s="104" t="s">
        <v>799</v>
      </c>
      <c r="B340" s="104">
        <v>2023</v>
      </c>
      <c r="C340" s="104" t="s">
        <v>832</v>
      </c>
      <c r="D340" s="104" t="s">
        <v>801</v>
      </c>
      <c r="E340" s="104" t="s">
        <v>801</v>
      </c>
      <c r="F340" s="104" t="s">
        <v>802</v>
      </c>
      <c r="G340" s="104">
        <v>56486.535372263599</v>
      </c>
      <c r="H340" s="104">
        <v>11162046.6933362</v>
      </c>
      <c r="I340" s="104">
        <v>824703.41643504903</v>
      </c>
      <c r="J340" s="104">
        <v>0.22449210573725401</v>
      </c>
      <c r="K340" s="104">
        <v>0.80635869930728499</v>
      </c>
      <c r="L340" s="104">
        <v>0</v>
      </c>
      <c r="M340" s="104">
        <v>1.03085080504453</v>
      </c>
      <c r="N340" s="104">
        <v>0</v>
      </c>
      <c r="O340" s="104">
        <v>0</v>
      </c>
      <c r="P340" s="104">
        <v>0</v>
      </c>
      <c r="Q340" s="104">
        <v>0</v>
      </c>
      <c r="R340" s="104">
        <v>1.03085080504453</v>
      </c>
      <c r="S340" s="104">
        <v>0.25556717375347399</v>
      </c>
      <c r="T340" s="104">
        <v>0.91797799809800396</v>
      </c>
      <c r="U340" s="104">
        <v>0</v>
      </c>
      <c r="V340" s="104">
        <v>1.17354517185147</v>
      </c>
      <c r="W340" s="104">
        <v>0</v>
      </c>
      <c r="X340" s="104">
        <v>0</v>
      </c>
      <c r="Y340" s="104">
        <v>0</v>
      </c>
      <c r="Z340" s="104">
        <v>0</v>
      </c>
      <c r="AA340" s="104">
        <v>1.17354517185147</v>
      </c>
      <c r="AB340" s="104">
        <v>2.0758951461706201</v>
      </c>
      <c r="AC340" s="104">
        <v>11.9146107476026</v>
      </c>
      <c r="AD340" s="104">
        <v>0</v>
      </c>
      <c r="AE340" s="104">
        <v>13.9905058937732</v>
      </c>
      <c r="AF340" s="104">
        <v>23.3254693963991</v>
      </c>
      <c r="AG340" s="104">
        <v>9.5286898265930606</v>
      </c>
      <c r="AH340" s="104">
        <v>2.0250773808123399</v>
      </c>
      <c r="AI340" s="104">
        <v>34.8792366038045</v>
      </c>
      <c r="AJ340" s="104">
        <v>14904.5035319037</v>
      </c>
      <c r="AK340" s="104">
        <v>1881.68069815067</v>
      </c>
      <c r="AL340" s="104">
        <v>0</v>
      </c>
      <c r="AM340" s="104">
        <v>16786.184230054401</v>
      </c>
      <c r="AN340" s="104">
        <v>1.04270768726871E-2</v>
      </c>
      <c r="AO340" s="104">
        <v>3.7453273098510598E-2</v>
      </c>
      <c r="AP340" s="104">
        <v>0</v>
      </c>
      <c r="AQ340" s="104">
        <v>4.7880349971197701E-2</v>
      </c>
      <c r="AR340" s="104">
        <v>0.291461237917579</v>
      </c>
      <c r="AS340" s="104">
        <v>3.4317208043712099E-3</v>
      </c>
      <c r="AT340" s="104">
        <v>0</v>
      </c>
      <c r="AU340" s="104">
        <v>0.29489295872195098</v>
      </c>
      <c r="AV340" s="104">
        <v>0.44294581163270402</v>
      </c>
      <c r="AW340" s="104">
        <v>0.75965206695008702</v>
      </c>
      <c r="AX340" s="104">
        <v>1.49749083730474</v>
      </c>
      <c r="AY340" s="104">
        <v>0.278852753782312</v>
      </c>
      <c r="AZ340" s="104">
        <v>3.2832660814457E-3</v>
      </c>
      <c r="BA340" s="104">
        <v>0</v>
      </c>
      <c r="BB340" s="104">
        <v>0.28213601986375703</v>
      </c>
      <c r="BC340" s="104">
        <v>0.11073645290817601</v>
      </c>
      <c r="BD340" s="104">
        <v>0.325565171550037</v>
      </c>
      <c r="BE340" s="104">
        <v>0.71843764432197099</v>
      </c>
      <c r="BF340" s="104">
        <v>0.140810359037123</v>
      </c>
      <c r="BG340" s="104">
        <v>1.77771862130571E-2</v>
      </c>
      <c r="BH340" s="104">
        <v>0</v>
      </c>
      <c r="BI340" s="104">
        <v>0.15858754525018001</v>
      </c>
      <c r="BJ340" s="104">
        <v>2.3427803977829398</v>
      </c>
      <c r="BK340" s="104">
        <v>0.29577400180271801</v>
      </c>
      <c r="BL340" s="104">
        <v>0</v>
      </c>
      <c r="BM340" s="104">
        <v>2.6385543995856602</v>
      </c>
      <c r="BN340" s="104">
        <v>1496.0356081175701</v>
      </c>
    </row>
    <row r="341" spans="1:66">
      <c r="A341" s="104" t="s">
        <v>799</v>
      </c>
      <c r="B341" s="104">
        <v>2023</v>
      </c>
      <c r="C341" s="104" t="s">
        <v>833</v>
      </c>
      <c r="D341" s="104" t="s">
        <v>801</v>
      </c>
      <c r="E341" s="104" t="s">
        <v>801</v>
      </c>
      <c r="F341" s="104" t="s">
        <v>802</v>
      </c>
      <c r="G341" s="104">
        <v>19938.069649184101</v>
      </c>
      <c r="H341" s="104">
        <v>3596983.6356686698</v>
      </c>
      <c r="I341" s="104">
        <v>291095.81687808799</v>
      </c>
      <c r="J341" s="104">
        <v>8.0831200549118604E-2</v>
      </c>
      <c r="K341" s="104">
        <v>0.284620676468475</v>
      </c>
      <c r="L341" s="104">
        <v>0</v>
      </c>
      <c r="M341" s="104">
        <v>0.36545187701759402</v>
      </c>
      <c r="N341" s="104">
        <v>0</v>
      </c>
      <c r="O341" s="104">
        <v>0</v>
      </c>
      <c r="P341" s="104">
        <v>0</v>
      </c>
      <c r="Q341" s="104">
        <v>0</v>
      </c>
      <c r="R341" s="104">
        <v>0.36545187701759402</v>
      </c>
      <c r="S341" s="104">
        <v>9.2020168850019193E-2</v>
      </c>
      <c r="T341" s="104">
        <v>0.32401897446667799</v>
      </c>
      <c r="U341" s="104">
        <v>0</v>
      </c>
      <c r="V341" s="104">
        <v>0.416039143316697</v>
      </c>
      <c r="W341" s="104">
        <v>0</v>
      </c>
      <c r="X341" s="104">
        <v>0</v>
      </c>
      <c r="Y341" s="104">
        <v>0</v>
      </c>
      <c r="Z341" s="104">
        <v>0</v>
      </c>
      <c r="AA341" s="104">
        <v>0.416039143316697</v>
      </c>
      <c r="AB341" s="104">
        <v>0.74744133861131301</v>
      </c>
      <c r="AC341" s="104">
        <v>4.2055037959588502</v>
      </c>
      <c r="AD341" s="104">
        <v>0</v>
      </c>
      <c r="AE341" s="104">
        <v>4.9529451345701601</v>
      </c>
      <c r="AF341" s="104">
        <v>8.9982512946006494</v>
      </c>
      <c r="AG341" s="104">
        <v>3.36334455947835</v>
      </c>
      <c r="AH341" s="104">
        <v>0.71358714744591401</v>
      </c>
      <c r="AI341" s="104">
        <v>13.0751830015249</v>
      </c>
      <c r="AJ341" s="104">
        <v>5125.6476369806296</v>
      </c>
      <c r="AK341" s="104">
        <v>696.06558264349201</v>
      </c>
      <c r="AL341" s="104">
        <v>0</v>
      </c>
      <c r="AM341" s="104">
        <v>5821.71321962412</v>
      </c>
      <c r="AN341" s="104">
        <v>3.7543999111652698E-3</v>
      </c>
      <c r="AO341" s="104">
        <v>1.3219893249014601E-2</v>
      </c>
      <c r="AP341" s="104">
        <v>0</v>
      </c>
      <c r="AQ341" s="104">
        <v>1.6974293160179899E-2</v>
      </c>
      <c r="AR341" s="104">
        <v>0.11743742819160401</v>
      </c>
      <c r="AS341" s="104">
        <v>1.21129554084324E-3</v>
      </c>
      <c r="AT341" s="104">
        <v>0</v>
      </c>
      <c r="AU341" s="104">
        <v>0.118648723732447</v>
      </c>
      <c r="AV341" s="104">
        <v>0.14273984688506999</v>
      </c>
      <c r="AW341" s="104">
        <v>0.24479883740789499</v>
      </c>
      <c r="AX341" s="104">
        <v>0.50618740802541295</v>
      </c>
      <c r="AY341" s="104">
        <v>0.112357137032409</v>
      </c>
      <c r="AZ341" s="104">
        <v>1.15889543193353E-3</v>
      </c>
      <c r="BA341" s="104">
        <v>0</v>
      </c>
      <c r="BB341" s="104">
        <v>0.113516032464343</v>
      </c>
      <c r="BC341" s="104">
        <v>3.5684961721267498E-2</v>
      </c>
      <c r="BD341" s="104">
        <v>0.104913787460526</v>
      </c>
      <c r="BE341" s="104">
        <v>0.25411478164613699</v>
      </c>
      <c r="BF341" s="104">
        <v>4.8424577344431299E-2</v>
      </c>
      <c r="BG341" s="104">
        <v>6.5760824837682499E-3</v>
      </c>
      <c r="BH341" s="104">
        <v>0</v>
      </c>
      <c r="BI341" s="104">
        <v>5.50006598281996E-2</v>
      </c>
      <c r="BJ341" s="104">
        <v>0.80568042968733899</v>
      </c>
      <c r="BK341" s="104">
        <v>0.109411816307593</v>
      </c>
      <c r="BL341" s="104">
        <v>0</v>
      </c>
      <c r="BM341" s="104">
        <v>0.915092245994933</v>
      </c>
      <c r="BN341" s="104">
        <v>518.84872448932003</v>
      </c>
    </row>
    <row r="342" spans="1:66">
      <c r="A342" s="104" t="s">
        <v>799</v>
      </c>
      <c r="B342" s="104">
        <v>2023</v>
      </c>
      <c r="C342" s="104" t="s">
        <v>834</v>
      </c>
      <c r="D342" s="104" t="s">
        <v>801</v>
      </c>
      <c r="E342" s="104" t="s">
        <v>801</v>
      </c>
      <c r="F342" s="104" t="s">
        <v>802</v>
      </c>
      <c r="G342" s="104">
        <v>1572.03866835695</v>
      </c>
      <c r="H342" s="104">
        <v>271746.02691869298</v>
      </c>
      <c r="I342" s="104">
        <v>11947.4938795128</v>
      </c>
      <c r="J342" s="104">
        <v>8.3617636390077108E-3</v>
      </c>
      <c r="K342" s="104">
        <v>2.8453763041526698E-3</v>
      </c>
      <c r="L342" s="104">
        <v>0</v>
      </c>
      <c r="M342" s="104">
        <v>1.12071399431603E-2</v>
      </c>
      <c r="N342" s="104">
        <v>0</v>
      </c>
      <c r="O342" s="104">
        <v>0</v>
      </c>
      <c r="P342" s="104">
        <v>0</v>
      </c>
      <c r="Q342" s="104">
        <v>0</v>
      </c>
      <c r="R342" s="104">
        <v>1.12071399431603E-2</v>
      </c>
      <c r="S342" s="104">
        <v>9.5192313947863299E-3</v>
      </c>
      <c r="T342" s="104">
        <v>3.2392443285667199E-3</v>
      </c>
      <c r="U342" s="104">
        <v>0</v>
      </c>
      <c r="V342" s="104">
        <v>1.2758475723353001E-2</v>
      </c>
      <c r="W342" s="104">
        <v>0</v>
      </c>
      <c r="X342" s="104">
        <v>0</v>
      </c>
      <c r="Y342" s="104">
        <v>0</v>
      </c>
      <c r="Z342" s="104">
        <v>0</v>
      </c>
      <c r="AA342" s="104">
        <v>1.2758475723353001E-2</v>
      </c>
      <c r="AB342" s="104">
        <v>0.118132606791298</v>
      </c>
      <c r="AC342" s="104">
        <v>4.2042767224505499E-2</v>
      </c>
      <c r="AD342" s="104">
        <v>0</v>
      </c>
      <c r="AE342" s="104">
        <v>0.16017537401580401</v>
      </c>
      <c r="AF342" s="104">
        <v>1.1231443199265101</v>
      </c>
      <c r="AG342" s="104">
        <v>3.3623632095121002E-2</v>
      </c>
      <c r="AH342" s="104">
        <v>2.32402457822589E-2</v>
      </c>
      <c r="AI342" s="104">
        <v>1.1800081978038901</v>
      </c>
      <c r="AJ342" s="104">
        <v>476.07938899724797</v>
      </c>
      <c r="AK342" s="104">
        <v>7.1149234153735597</v>
      </c>
      <c r="AL342" s="104">
        <v>0</v>
      </c>
      <c r="AM342" s="104">
        <v>483.19431241262203</v>
      </c>
      <c r="AN342" s="104">
        <v>3.88382263905616E-4</v>
      </c>
      <c r="AO342" s="104">
        <v>1.3216035974934E-4</v>
      </c>
      <c r="AP342" s="104">
        <v>0</v>
      </c>
      <c r="AQ342" s="104">
        <v>5.2054262365495605E-4</v>
      </c>
      <c r="AR342" s="104">
        <v>4.6337595137839896E-3</v>
      </c>
      <c r="AS342" s="104">
        <v>1.21094211144667E-5</v>
      </c>
      <c r="AT342" s="104">
        <v>0</v>
      </c>
      <c r="AU342" s="104">
        <v>4.6458689348984599E-3</v>
      </c>
      <c r="AV342" s="104">
        <v>1.0783753890164499E-2</v>
      </c>
      <c r="AW342" s="104">
        <v>1.8494137921632198E-2</v>
      </c>
      <c r="AX342" s="104">
        <v>3.39237607466953E-2</v>
      </c>
      <c r="AY342" s="104">
        <v>4.4333051283788503E-3</v>
      </c>
      <c r="AZ342" s="104">
        <v>1.1585572917361999E-5</v>
      </c>
      <c r="BA342" s="104">
        <v>0</v>
      </c>
      <c r="BB342" s="104">
        <v>4.4448907012962103E-3</v>
      </c>
      <c r="BC342" s="104">
        <v>2.6959384725411401E-3</v>
      </c>
      <c r="BD342" s="104">
        <v>7.9260591092709699E-3</v>
      </c>
      <c r="BE342" s="104">
        <v>1.5066888283108299E-2</v>
      </c>
      <c r="BF342" s="104">
        <v>4.4977620053818701E-3</v>
      </c>
      <c r="BG342" s="104">
        <v>6.7218268525071596E-5</v>
      </c>
      <c r="BH342" s="104">
        <v>0</v>
      </c>
      <c r="BI342" s="104">
        <v>4.5649802739069498E-3</v>
      </c>
      <c r="BJ342" s="104">
        <v>7.4833050154524003E-2</v>
      </c>
      <c r="BK342" s="104">
        <v>1.1183668797544199E-3</v>
      </c>
      <c r="BL342" s="104">
        <v>0</v>
      </c>
      <c r="BM342" s="104">
        <v>7.5951417034278407E-2</v>
      </c>
      <c r="BN342" s="104">
        <v>43.063741413901198</v>
      </c>
    </row>
    <row r="343" spans="1:66">
      <c r="A343" s="104" t="s">
        <v>799</v>
      </c>
      <c r="B343" s="104">
        <v>2023</v>
      </c>
      <c r="C343" s="104" t="s">
        <v>835</v>
      </c>
      <c r="D343" s="104" t="s">
        <v>801</v>
      </c>
      <c r="E343" s="104" t="s">
        <v>801</v>
      </c>
      <c r="F343" s="104" t="s">
        <v>802</v>
      </c>
      <c r="G343" s="104">
        <v>5800.9520917670598</v>
      </c>
      <c r="H343" s="104">
        <v>703028.30570619996</v>
      </c>
      <c r="I343" s="104">
        <v>44087.235897429702</v>
      </c>
      <c r="J343" s="104">
        <v>2.28809799890409E-2</v>
      </c>
      <c r="K343" s="104">
        <v>1.6764647871609199E-2</v>
      </c>
      <c r="L343" s="104">
        <v>0</v>
      </c>
      <c r="M343" s="104">
        <v>3.9645627860650103E-2</v>
      </c>
      <c r="N343" s="104">
        <v>0</v>
      </c>
      <c r="O343" s="104">
        <v>0</v>
      </c>
      <c r="P343" s="104">
        <v>0</v>
      </c>
      <c r="Q343" s="104">
        <v>0</v>
      </c>
      <c r="R343" s="104">
        <v>3.9645627860650103E-2</v>
      </c>
      <c r="S343" s="104">
        <v>2.6048253987839699E-2</v>
      </c>
      <c r="T343" s="104">
        <v>1.9085275455226602E-2</v>
      </c>
      <c r="U343" s="104">
        <v>0</v>
      </c>
      <c r="V343" s="104">
        <v>4.5133529443066402E-2</v>
      </c>
      <c r="W343" s="104">
        <v>0</v>
      </c>
      <c r="X343" s="104">
        <v>0</v>
      </c>
      <c r="Y343" s="104">
        <v>0</v>
      </c>
      <c r="Z343" s="104">
        <v>0</v>
      </c>
      <c r="AA343" s="104">
        <v>4.5133529443066402E-2</v>
      </c>
      <c r="AB343" s="104">
        <v>0.32664111983146199</v>
      </c>
      <c r="AC343" s="104">
        <v>0.247711414141675</v>
      </c>
      <c r="AD343" s="104">
        <v>0</v>
      </c>
      <c r="AE343" s="104">
        <v>0.57435253397313701</v>
      </c>
      <c r="AF343" s="104">
        <v>3.1144600621046901</v>
      </c>
      <c r="AG343" s="104">
        <v>0.19810678517866701</v>
      </c>
      <c r="AH343" s="104">
        <v>8.5758420004185001E-2</v>
      </c>
      <c r="AI343" s="104">
        <v>3.3983252672875399</v>
      </c>
      <c r="AJ343" s="104">
        <v>1270.2933304292201</v>
      </c>
      <c r="AK343" s="104">
        <v>41.920901588090999</v>
      </c>
      <c r="AL343" s="104">
        <v>0</v>
      </c>
      <c r="AM343" s="104">
        <v>1312.21423201731</v>
      </c>
      <c r="AN343" s="104">
        <v>1.06276225831915E-3</v>
      </c>
      <c r="AO343" s="104">
        <v>7.7867447288054996E-4</v>
      </c>
      <c r="AP343" s="104">
        <v>0</v>
      </c>
      <c r="AQ343" s="104">
        <v>1.8414367311997001E-3</v>
      </c>
      <c r="AR343" s="104">
        <v>1.2436228133631299E-2</v>
      </c>
      <c r="AS343" s="104">
        <v>7.1347392827016704E-5</v>
      </c>
      <c r="AT343" s="104">
        <v>0</v>
      </c>
      <c r="AU343" s="104">
        <v>1.2507575526458301E-2</v>
      </c>
      <c r="AV343" s="104">
        <v>2.7898417918078299E-2</v>
      </c>
      <c r="AW343" s="104">
        <v>4.7845786729504201E-2</v>
      </c>
      <c r="AX343" s="104">
        <v>8.8251780174040895E-2</v>
      </c>
      <c r="AY343" s="104">
        <v>1.1898242409540599E-2</v>
      </c>
      <c r="AZ343" s="104">
        <v>6.8260936195666902E-5</v>
      </c>
      <c r="BA343" s="104">
        <v>0</v>
      </c>
      <c r="BB343" s="104">
        <v>1.1966503345736301E-2</v>
      </c>
      <c r="BC343" s="104">
        <v>6.9746044795195696E-3</v>
      </c>
      <c r="BD343" s="104">
        <v>2.0505337169787499E-2</v>
      </c>
      <c r="BE343" s="104">
        <v>3.9446444995043399E-2</v>
      </c>
      <c r="BF343" s="104">
        <v>1.2001101516553101E-2</v>
      </c>
      <c r="BG343" s="104">
        <v>3.96047891910225E-4</v>
      </c>
      <c r="BH343" s="104">
        <v>0</v>
      </c>
      <c r="BI343" s="104">
        <v>1.2397149408463299E-2</v>
      </c>
      <c r="BJ343" s="104">
        <v>0.19967242166729601</v>
      </c>
      <c r="BK343" s="104">
        <v>6.5893819467211E-3</v>
      </c>
      <c r="BL343" s="104">
        <v>0</v>
      </c>
      <c r="BM343" s="104">
        <v>0.206261803614017</v>
      </c>
      <c r="BN343" s="104">
        <v>116.948508944739</v>
      </c>
    </row>
    <row r="344" spans="1:66">
      <c r="A344" s="104" t="s">
        <v>799</v>
      </c>
      <c r="B344" s="104">
        <v>2023</v>
      </c>
      <c r="C344" s="104" t="s">
        <v>836</v>
      </c>
      <c r="D344" s="104" t="s">
        <v>801</v>
      </c>
      <c r="E344" s="104" t="s">
        <v>801</v>
      </c>
      <c r="F344" s="104" t="s">
        <v>802</v>
      </c>
      <c r="G344" s="104">
        <v>17456.6942486484</v>
      </c>
      <c r="H344" s="104">
        <v>2329301.2713801698</v>
      </c>
      <c r="I344" s="104">
        <v>132670.87628972699</v>
      </c>
      <c r="J344" s="104">
        <v>6.0934964606952802E-2</v>
      </c>
      <c r="K344" s="104">
        <v>6.2904550875916398E-2</v>
      </c>
      <c r="L344" s="104">
        <v>0</v>
      </c>
      <c r="M344" s="104">
        <v>0.12383951548286901</v>
      </c>
      <c r="N344" s="104">
        <v>0</v>
      </c>
      <c r="O344" s="104">
        <v>0</v>
      </c>
      <c r="P344" s="104">
        <v>0</v>
      </c>
      <c r="Q344" s="104">
        <v>0</v>
      </c>
      <c r="R344" s="104">
        <v>0.12383951548286901</v>
      </c>
      <c r="S344" s="104">
        <v>6.9369818756983503E-2</v>
      </c>
      <c r="T344" s="104">
        <v>7.1612042796753594E-2</v>
      </c>
      <c r="U344" s="104">
        <v>0</v>
      </c>
      <c r="V344" s="104">
        <v>0.14098186155373699</v>
      </c>
      <c r="W344" s="104">
        <v>0</v>
      </c>
      <c r="X344" s="104">
        <v>0</v>
      </c>
      <c r="Y344" s="104">
        <v>0</v>
      </c>
      <c r="Z344" s="104">
        <v>0</v>
      </c>
      <c r="AA344" s="104">
        <v>0.14098186155373699</v>
      </c>
      <c r="AB344" s="104">
        <v>0.75235945628779499</v>
      </c>
      <c r="AC344" s="104">
        <v>0.92946630151465603</v>
      </c>
      <c r="AD344" s="104">
        <v>0</v>
      </c>
      <c r="AE344" s="104">
        <v>1.68182575780245</v>
      </c>
      <c r="AF344" s="104">
        <v>8.0710854065897095</v>
      </c>
      <c r="AG344" s="104">
        <v>0.74333910515589696</v>
      </c>
      <c r="AH344" s="104">
        <v>0.258071174106904</v>
      </c>
      <c r="AI344" s="104">
        <v>9.0724956858525108</v>
      </c>
      <c r="AJ344" s="104">
        <v>3812.9759968916001</v>
      </c>
      <c r="AK344" s="104">
        <v>157.265411275632</v>
      </c>
      <c r="AL344" s="104">
        <v>0</v>
      </c>
      <c r="AM344" s="104">
        <v>3970.24140816723</v>
      </c>
      <c r="AN344" s="104">
        <v>2.8302712832798198E-3</v>
      </c>
      <c r="AO344" s="104">
        <v>2.9217534642074199E-3</v>
      </c>
      <c r="AP344" s="104">
        <v>0</v>
      </c>
      <c r="AQ344" s="104">
        <v>5.7520247474872497E-3</v>
      </c>
      <c r="AR344" s="104">
        <v>5.4368167811749399E-2</v>
      </c>
      <c r="AS344" s="104">
        <v>2.6771070506953899E-4</v>
      </c>
      <c r="AT344" s="104">
        <v>0</v>
      </c>
      <c r="AU344" s="104">
        <v>5.4635878516818899E-2</v>
      </c>
      <c r="AV344" s="104">
        <v>9.2434144967745102E-2</v>
      </c>
      <c r="AW344" s="104">
        <v>0.15852455861968201</v>
      </c>
      <c r="AX344" s="104">
        <v>0.305594582104247</v>
      </c>
      <c r="AY344" s="104">
        <v>5.2016224938605297E-2</v>
      </c>
      <c r="AZ344" s="104">
        <v>2.5612965847196398E-4</v>
      </c>
      <c r="BA344" s="104">
        <v>0</v>
      </c>
      <c r="BB344" s="104">
        <v>5.22723545970772E-2</v>
      </c>
      <c r="BC344" s="104">
        <v>2.3108536241936199E-2</v>
      </c>
      <c r="BD344" s="104">
        <v>6.7939096551292599E-2</v>
      </c>
      <c r="BE344" s="104">
        <v>0.14331998739030599</v>
      </c>
      <c r="BF344" s="104">
        <v>3.60231065713102E-2</v>
      </c>
      <c r="BG344" s="104">
        <v>1.4857656263719901E-3</v>
      </c>
      <c r="BH344" s="104">
        <v>0</v>
      </c>
      <c r="BI344" s="104">
        <v>3.7508872197682203E-2</v>
      </c>
      <c r="BJ344" s="104">
        <v>0.59934672789423005</v>
      </c>
      <c r="BK344" s="104">
        <v>2.4719932602730699E-2</v>
      </c>
      <c r="BL344" s="104">
        <v>0</v>
      </c>
      <c r="BM344" s="104">
        <v>0.62406666049696102</v>
      </c>
      <c r="BN344" s="104">
        <v>353.83994587683497</v>
      </c>
    </row>
    <row r="345" spans="1:66">
      <c r="A345" s="104" t="s">
        <v>799</v>
      </c>
      <c r="B345" s="104">
        <v>2023</v>
      </c>
      <c r="C345" s="104" t="s">
        <v>837</v>
      </c>
      <c r="D345" s="104" t="s">
        <v>801</v>
      </c>
      <c r="E345" s="104" t="s">
        <v>801</v>
      </c>
      <c r="F345" s="104" t="s">
        <v>802</v>
      </c>
      <c r="G345" s="104">
        <v>26126.9632186485</v>
      </c>
      <c r="H345" s="104">
        <v>529327.83695255697</v>
      </c>
      <c r="I345" s="104">
        <v>79251.788350648902</v>
      </c>
      <c r="J345" s="104">
        <v>6.2757815029630806E-2</v>
      </c>
      <c r="K345" s="104">
        <v>3.3223436874303403E-2</v>
      </c>
      <c r="L345" s="104">
        <v>0</v>
      </c>
      <c r="M345" s="104">
        <v>9.5981251903934195E-2</v>
      </c>
      <c r="N345" s="104">
        <v>0</v>
      </c>
      <c r="O345" s="104">
        <v>0</v>
      </c>
      <c r="P345" s="104">
        <v>0</v>
      </c>
      <c r="Q345" s="104">
        <v>0</v>
      </c>
      <c r="R345" s="104">
        <v>9.5981251903934195E-2</v>
      </c>
      <c r="S345" s="104">
        <v>7.1444995205479103E-2</v>
      </c>
      <c r="T345" s="104">
        <v>3.7822353870564797E-2</v>
      </c>
      <c r="U345" s="104">
        <v>0</v>
      </c>
      <c r="V345" s="104">
        <v>0.109267349076043</v>
      </c>
      <c r="W345" s="104">
        <v>0</v>
      </c>
      <c r="X345" s="104">
        <v>0</v>
      </c>
      <c r="Y345" s="104">
        <v>0</v>
      </c>
      <c r="Z345" s="104">
        <v>0</v>
      </c>
      <c r="AA345" s="104">
        <v>0.109267349076043</v>
      </c>
      <c r="AB345" s="104">
        <v>0.237858967749637</v>
      </c>
      <c r="AC345" s="104">
        <v>0.31617442914399002</v>
      </c>
      <c r="AD345" s="104">
        <v>0</v>
      </c>
      <c r="AE345" s="104">
        <v>0.55403339689362696</v>
      </c>
      <c r="AF345" s="104">
        <v>5.10086437229356</v>
      </c>
      <c r="AG345" s="104">
        <v>0.91264767781730105</v>
      </c>
      <c r="AH345" s="104">
        <v>0.23291257446247099</v>
      </c>
      <c r="AI345" s="104">
        <v>6.2464246245733301</v>
      </c>
      <c r="AJ345" s="104">
        <v>981.71284834705</v>
      </c>
      <c r="AK345" s="104">
        <v>93.216155335595104</v>
      </c>
      <c r="AL345" s="104">
        <v>0</v>
      </c>
      <c r="AM345" s="104">
        <v>1074.9290036826401</v>
      </c>
      <c r="AN345" s="104">
        <v>2.91493796419608E-3</v>
      </c>
      <c r="AO345" s="104">
        <v>1.5431425934802599E-3</v>
      </c>
      <c r="AP345" s="104">
        <v>0</v>
      </c>
      <c r="AQ345" s="104">
        <v>4.4580805576763397E-3</v>
      </c>
      <c r="AR345" s="104">
        <v>2.9464804639108499E-2</v>
      </c>
      <c r="AS345" s="104">
        <v>2.1927652061155402E-3</v>
      </c>
      <c r="AT345" s="104">
        <v>0</v>
      </c>
      <c r="AU345" s="104">
        <v>3.1657569845223998E-2</v>
      </c>
      <c r="AV345" s="104">
        <v>2.1005426226957901E-2</v>
      </c>
      <c r="AW345" s="104">
        <v>3.6024305979232903E-2</v>
      </c>
      <c r="AX345" s="104">
        <v>8.8687302051415007E-2</v>
      </c>
      <c r="AY345" s="104">
        <v>2.81901702331913E-2</v>
      </c>
      <c r="AZ345" s="104">
        <v>2.09790715393952E-3</v>
      </c>
      <c r="BA345" s="104">
        <v>0</v>
      </c>
      <c r="BB345" s="104">
        <v>3.02880773871309E-2</v>
      </c>
      <c r="BC345" s="104">
        <v>5.25135655673949E-3</v>
      </c>
      <c r="BD345" s="104">
        <v>1.54389882768141E-2</v>
      </c>
      <c r="BE345" s="104">
        <v>5.0978422220684501E-2</v>
      </c>
      <c r="BF345" s="104">
        <v>9.2747362131993093E-3</v>
      </c>
      <c r="BG345" s="104">
        <v>8.8066001479143502E-4</v>
      </c>
      <c r="BH345" s="104">
        <v>0</v>
      </c>
      <c r="BI345" s="104">
        <v>1.01553962279907E-2</v>
      </c>
      <c r="BJ345" s="104">
        <v>0.154311588603807</v>
      </c>
      <c r="BK345" s="104">
        <v>1.46522815073618E-2</v>
      </c>
      <c r="BL345" s="104">
        <v>0</v>
      </c>
      <c r="BM345" s="104">
        <v>0.16896387011116901</v>
      </c>
      <c r="BN345" s="104">
        <v>95.800930316750694</v>
      </c>
    </row>
    <row r="346" spans="1:66">
      <c r="A346" s="104" t="s">
        <v>799</v>
      </c>
      <c r="B346" s="104">
        <v>2023</v>
      </c>
      <c r="C346" s="104" t="s">
        <v>838</v>
      </c>
      <c r="D346" s="104" t="s">
        <v>801</v>
      </c>
      <c r="E346" s="104" t="s">
        <v>801</v>
      </c>
      <c r="F346" s="104" t="s">
        <v>802</v>
      </c>
      <c r="G346" s="104">
        <v>34056.101364181202</v>
      </c>
      <c r="H346" s="104">
        <v>2281456.0764813898</v>
      </c>
      <c r="I346" s="104">
        <v>393002.68804389099</v>
      </c>
      <c r="J346" s="104">
        <v>5.5907477912587399E-2</v>
      </c>
      <c r="K346" s="104">
        <v>8.1130500857589105E-2</v>
      </c>
      <c r="L346" s="104">
        <v>0</v>
      </c>
      <c r="M346" s="104">
        <v>0.13703797877017601</v>
      </c>
      <c r="N346" s="104">
        <v>0</v>
      </c>
      <c r="O346" s="104">
        <v>0</v>
      </c>
      <c r="P346" s="104">
        <v>0</v>
      </c>
      <c r="Q346" s="104">
        <v>0</v>
      </c>
      <c r="R346" s="104">
        <v>0.13703797877017601</v>
      </c>
      <c r="S346" s="104">
        <v>6.3646407854214507E-2</v>
      </c>
      <c r="T346" s="104">
        <v>9.2360899468087607E-2</v>
      </c>
      <c r="U346" s="104">
        <v>0</v>
      </c>
      <c r="V346" s="104">
        <v>0.156007307322302</v>
      </c>
      <c r="W346" s="104">
        <v>0</v>
      </c>
      <c r="X346" s="104">
        <v>0</v>
      </c>
      <c r="Y346" s="104">
        <v>0</v>
      </c>
      <c r="Z346" s="104">
        <v>0</v>
      </c>
      <c r="AA346" s="104">
        <v>0.156007307322302</v>
      </c>
      <c r="AB346" s="104">
        <v>0.49303395870479</v>
      </c>
      <c r="AC346" s="104">
        <v>1.1957725963386701</v>
      </c>
      <c r="AD346" s="104">
        <v>0</v>
      </c>
      <c r="AE346" s="104">
        <v>1.6888065550434599</v>
      </c>
      <c r="AF346" s="104">
        <v>5.6601670695920596</v>
      </c>
      <c r="AG346" s="104">
        <v>0.97151137388287501</v>
      </c>
      <c r="AH346" s="104">
        <v>1.5303734730994101</v>
      </c>
      <c r="AI346" s="104">
        <v>8.1620519165743506</v>
      </c>
      <c r="AJ346" s="104">
        <v>3542.1016050171402</v>
      </c>
      <c r="AK346" s="104">
        <v>206.244540300588</v>
      </c>
      <c r="AL346" s="104">
        <v>0</v>
      </c>
      <c r="AM346" s="104">
        <v>3748.3461453177301</v>
      </c>
      <c r="AN346" s="104">
        <v>2.5967575476123698E-3</v>
      </c>
      <c r="AO346" s="104">
        <v>3.7683016353002598E-3</v>
      </c>
      <c r="AP346" s="104">
        <v>0</v>
      </c>
      <c r="AQ346" s="104">
        <v>6.3650591829126297E-3</v>
      </c>
      <c r="AR346" s="104">
        <v>3.8109943442841403E-2</v>
      </c>
      <c r="AS346" s="104">
        <v>3.8068902744856699E-4</v>
      </c>
      <c r="AT346" s="104">
        <v>0</v>
      </c>
      <c r="AU346" s="104">
        <v>3.8490632470289998E-2</v>
      </c>
      <c r="AV346" s="104">
        <v>9.0535494185374196E-2</v>
      </c>
      <c r="AW346" s="104">
        <v>0.155268372527916</v>
      </c>
      <c r="AX346" s="104">
        <v>0.28429449918358102</v>
      </c>
      <c r="AY346" s="104">
        <v>3.6461324159096697E-2</v>
      </c>
      <c r="AZ346" s="104">
        <v>3.6422058863539998E-4</v>
      </c>
      <c r="BA346" s="104">
        <v>0</v>
      </c>
      <c r="BB346" s="104">
        <v>3.68255447477321E-2</v>
      </c>
      <c r="BC346" s="104">
        <v>2.26338735463435E-2</v>
      </c>
      <c r="BD346" s="104">
        <v>6.6543588226250006E-2</v>
      </c>
      <c r="BE346" s="104">
        <v>0.12600300652032501</v>
      </c>
      <c r="BF346" s="104">
        <v>3.3464019628752097E-2</v>
      </c>
      <c r="BG346" s="104">
        <v>1.94849615131479E-3</v>
      </c>
      <c r="BH346" s="104">
        <v>0</v>
      </c>
      <c r="BI346" s="104">
        <v>3.5412515780066899E-2</v>
      </c>
      <c r="BJ346" s="104">
        <v>0.55676904563956997</v>
      </c>
      <c r="BK346" s="104">
        <v>3.2418769610922701E-2</v>
      </c>
      <c r="BL346" s="104">
        <v>0</v>
      </c>
      <c r="BM346" s="104">
        <v>0.58918781525049202</v>
      </c>
      <c r="BN346" s="104">
        <v>334.06396761126098</v>
      </c>
    </row>
    <row r="347" spans="1:66">
      <c r="A347" s="104" t="s">
        <v>799</v>
      </c>
      <c r="B347" s="104">
        <v>2023</v>
      </c>
      <c r="C347" s="104" t="s">
        <v>839</v>
      </c>
      <c r="D347" s="104" t="s">
        <v>801</v>
      </c>
      <c r="E347" s="104" t="s">
        <v>801</v>
      </c>
      <c r="F347" s="104" t="s">
        <v>802</v>
      </c>
      <c r="G347" s="104">
        <v>20738.386152313898</v>
      </c>
      <c r="H347" s="104">
        <v>1439131.0649564201</v>
      </c>
      <c r="I347" s="104">
        <v>93757.437488011696</v>
      </c>
      <c r="J347" s="104">
        <v>5.2863895681535503E-2</v>
      </c>
      <c r="K347" s="104">
        <v>3.6033972424857501E-2</v>
      </c>
      <c r="L347" s="104">
        <v>0</v>
      </c>
      <c r="M347" s="104">
        <v>8.8897868106393094E-2</v>
      </c>
      <c r="N347" s="104">
        <v>0</v>
      </c>
      <c r="O347" s="104">
        <v>0</v>
      </c>
      <c r="P347" s="104">
        <v>0</v>
      </c>
      <c r="Q347" s="104">
        <v>0</v>
      </c>
      <c r="R347" s="104">
        <v>8.8897868106393094E-2</v>
      </c>
      <c r="S347" s="104">
        <v>6.0181521165563599E-2</v>
      </c>
      <c r="T347" s="104">
        <v>4.1021934653282598E-2</v>
      </c>
      <c r="U347" s="104">
        <v>0</v>
      </c>
      <c r="V347" s="104">
        <v>0.101203455818846</v>
      </c>
      <c r="W347" s="104">
        <v>0</v>
      </c>
      <c r="X347" s="104">
        <v>0</v>
      </c>
      <c r="Y347" s="104">
        <v>0</v>
      </c>
      <c r="Z347" s="104">
        <v>0</v>
      </c>
      <c r="AA347" s="104">
        <v>0.101203455818846</v>
      </c>
      <c r="AB347" s="104">
        <v>0.49187804942389302</v>
      </c>
      <c r="AC347" s="104">
        <v>0.53052155318206695</v>
      </c>
      <c r="AD347" s="104">
        <v>0</v>
      </c>
      <c r="AE347" s="104">
        <v>1.0223996026059601</v>
      </c>
      <c r="AF347" s="104">
        <v>4.5997729561767802</v>
      </c>
      <c r="AG347" s="104">
        <v>0.43421032431210199</v>
      </c>
      <c r="AH347" s="104">
        <v>0.45781205366299399</v>
      </c>
      <c r="AI347" s="104">
        <v>5.4917953341518801</v>
      </c>
      <c r="AJ347" s="104">
        <v>2478.9872547186901</v>
      </c>
      <c r="AK347" s="104">
        <v>91.242159181480005</v>
      </c>
      <c r="AL347" s="104">
        <v>0</v>
      </c>
      <c r="AM347" s="104">
        <v>2570.2294139001701</v>
      </c>
      <c r="AN347" s="104">
        <v>2.4553910359156601E-3</v>
      </c>
      <c r="AO347" s="104">
        <v>1.6736846904631601E-3</v>
      </c>
      <c r="AP347" s="104">
        <v>0</v>
      </c>
      <c r="AQ347" s="104">
        <v>4.1290757263788298E-3</v>
      </c>
      <c r="AR347" s="104">
        <v>2.7527652218844099E-2</v>
      </c>
      <c r="AS347" s="104">
        <v>1.7700998131997699E-4</v>
      </c>
      <c r="AT347" s="104">
        <v>0</v>
      </c>
      <c r="AU347" s="104">
        <v>2.7704662200164099E-2</v>
      </c>
      <c r="AV347" s="104">
        <v>5.7109336228948399E-2</v>
      </c>
      <c r="AW347" s="104">
        <v>9.7942511632646501E-2</v>
      </c>
      <c r="AX347" s="104">
        <v>0.182756510061759</v>
      </c>
      <c r="AY347" s="104">
        <v>2.6336818169135499E-2</v>
      </c>
      <c r="AZ347" s="104">
        <v>1.69352607882593E-4</v>
      </c>
      <c r="BA347" s="104">
        <v>0</v>
      </c>
      <c r="BB347" s="104">
        <v>2.6506170777018102E-2</v>
      </c>
      <c r="BC347" s="104">
        <v>1.42773340572371E-2</v>
      </c>
      <c r="BD347" s="104">
        <v>4.1975362128277002E-2</v>
      </c>
      <c r="BE347" s="104">
        <v>8.2758866962532304E-2</v>
      </c>
      <c r="BF347" s="104">
        <v>2.3420242387691501E-2</v>
      </c>
      <c r="BG347" s="104">
        <v>8.6201067792463697E-4</v>
      </c>
      <c r="BH347" s="104">
        <v>0</v>
      </c>
      <c r="BI347" s="104">
        <v>2.42822530656161E-2</v>
      </c>
      <c r="BJ347" s="104">
        <v>0.38966227451166002</v>
      </c>
      <c r="BK347" s="104">
        <v>1.43419968014498E-2</v>
      </c>
      <c r="BL347" s="104">
        <v>0</v>
      </c>
      <c r="BM347" s="104">
        <v>0.40400427131311001</v>
      </c>
      <c r="BN347" s="104">
        <v>229.06663429449</v>
      </c>
    </row>
    <row r="348" spans="1:66">
      <c r="A348" s="104" t="s">
        <v>799</v>
      </c>
      <c r="B348" s="104">
        <v>2023</v>
      </c>
      <c r="C348" s="104" t="s">
        <v>840</v>
      </c>
      <c r="D348" s="104" t="s">
        <v>801</v>
      </c>
      <c r="E348" s="104" t="s">
        <v>801</v>
      </c>
      <c r="F348" s="104" t="s">
        <v>802</v>
      </c>
      <c r="G348" s="104">
        <v>7061.6163290241402</v>
      </c>
      <c r="H348" s="104">
        <v>288273.55231032998</v>
      </c>
      <c r="I348" s="104">
        <v>27540.303683194099</v>
      </c>
      <c r="J348" s="104">
        <v>7.70869727794653E-3</v>
      </c>
      <c r="K348" s="104">
        <v>9.5618031765269101E-3</v>
      </c>
      <c r="L348" s="104">
        <v>0</v>
      </c>
      <c r="M348" s="104">
        <v>1.7270500454473401E-2</v>
      </c>
      <c r="N348" s="104">
        <v>0</v>
      </c>
      <c r="O348" s="104">
        <v>0</v>
      </c>
      <c r="P348" s="104">
        <v>0</v>
      </c>
      <c r="Q348" s="104">
        <v>0</v>
      </c>
      <c r="R348" s="104">
        <v>1.7270500454473401E-2</v>
      </c>
      <c r="S348" s="104">
        <v>8.7757650549711904E-3</v>
      </c>
      <c r="T348" s="104">
        <v>1.08853850596958E-2</v>
      </c>
      <c r="U348" s="104">
        <v>0</v>
      </c>
      <c r="V348" s="104">
        <v>1.9661150114667E-2</v>
      </c>
      <c r="W348" s="104">
        <v>0</v>
      </c>
      <c r="X348" s="104">
        <v>0</v>
      </c>
      <c r="Y348" s="104">
        <v>0</v>
      </c>
      <c r="Z348" s="104">
        <v>0</v>
      </c>
      <c r="AA348" s="104">
        <v>1.9661150114667E-2</v>
      </c>
      <c r="AB348" s="104">
        <v>2.2540941444611998E-2</v>
      </c>
      <c r="AC348" s="104">
        <v>7.4360139806503106E-2</v>
      </c>
      <c r="AD348" s="104">
        <v>0</v>
      </c>
      <c r="AE348" s="104">
        <v>9.6901081251115101E-2</v>
      </c>
      <c r="AF348" s="104">
        <v>3.7080517196020799</v>
      </c>
      <c r="AG348" s="104">
        <v>0.40660257823700502</v>
      </c>
      <c r="AH348" s="104">
        <v>4.6047194219872203E-2</v>
      </c>
      <c r="AI348" s="104">
        <v>4.1607014920589602</v>
      </c>
      <c r="AJ348" s="104">
        <v>1369.5407766845999</v>
      </c>
      <c r="AK348" s="104">
        <v>33.490762912622898</v>
      </c>
      <c r="AL348" s="104">
        <v>0</v>
      </c>
      <c r="AM348" s="104">
        <v>1403.03153959722</v>
      </c>
      <c r="AN348" s="104">
        <v>3.58049022888576E-4</v>
      </c>
      <c r="AO348" s="104">
        <v>4.4412099229823799E-4</v>
      </c>
      <c r="AP348" s="104">
        <v>0</v>
      </c>
      <c r="AQ348" s="104">
        <v>8.0217001518681497E-4</v>
      </c>
      <c r="AR348" s="104">
        <v>4.9441564520107603E-3</v>
      </c>
      <c r="AS348" s="104">
        <v>7.3673239029535401E-4</v>
      </c>
      <c r="AT348" s="104">
        <v>0</v>
      </c>
      <c r="AU348" s="104">
        <v>5.6808888423061097E-3</v>
      </c>
      <c r="AV348" s="104">
        <v>1.14396191046731E-2</v>
      </c>
      <c r="AW348" s="104">
        <v>1.9618946764514301E-2</v>
      </c>
      <c r="AX348" s="104">
        <v>3.6739454711493598E-2</v>
      </c>
      <c r="AY348" s="104">
        <v>4.73027443245697E-3</v>
      </c>
      <c r="AZ348" s="104">
        <v>7.04861673210143E-4</v>
      </c>
      <c r="BA348" s="104">
        <v>0</v>
      </c>
      <c r="BB348" s="104">
        <v>5.4351361056671097E-3</v>
      </c>
      <c r="BC348" s="104">
        <v>2.8599047761682702E-3</v>
      </c>
      <c r="BD348" s="104">
        <v>8.4081200419347298E-3</v>
      </c>
      <c r="BE348" s="104">
        <v>1.67031609237701E-2</v>
      </c>
      <c r="BF348" s="104">
        <v>1.2938742177365599E-2</v>
      </c>
      <c r="BG348" s="104">
        <v>3.16404121751464E-4</v>
      </c>
      <c r="BH348" s="104">
        <v>0</v>
      </c>
      <c r="BI348" s="104">
        <v>1.32551462991171E-2</v>
      </c>
      <c r="BJ348" s="104">
        <v>0.21527273811657599</v>
      </c>
      <c r="BK348" s="104">
        <v>5.2642815435306996E-3</v>
      </c>
      <c r="BL348" s="104">
        <v>0</v>
      </c>
      <c r="BM348" s="104">
        <v>0.220537019660107</v>
      </c>
      <c r="BN348" s="104">
        <v>125.042422612721</v>
      </c>
    </row>
    <row r="349" spans="1:66">
      <c r="A349" s="104" t="s">
        <v>799</v>
      </c>
      <c r="B349" s="104">
        <v>2023</v>
      </c>
      <c r="C349" s="104" t="s">
        <v>840</v>
      </c>
      <c r="D349" s="104" t="s">
        <v>801</v>
      </c>
      <c r="E349" s="104" t="s">
        <v>801</v>
      </c>
      <c r="F349" s="104" t="s">
        <v>841</v>
      </c>
      <c r="G349" s="104">
        <v>8862.62944634216</v>
      </c>
      <c r="H349" s="104">
        <v>361036.20398203598</v>
      </c>
      <c r="I349" s="104">
        <v>34564.2548407344</v>
      </c>
      <c r="J349" s="104">
        <v>0.10169816544316999</v>
      </c>
      <c r="K349" s="104">
        <v>5.4541918133177295E-4</v>
      </c>
      <c r="L349" s="104">
        <v>0</v>
      </c>
      <c r="M349" s="104">
        <v>0.102243584624502</v>
      </c>
      <c r="N349" s="104">
        <v>0</v>
      </c>
      <c r="O349" s="104">
        <v>0</v>
      </c>
      <c r="P349" s="104">
        <v>0</v>
      </c>
      <c r="Q349" s="104">
        <v>0</v>
      </c>
      <c r="R349" s="104">
        <v>0.102243584624502</v>
      </c>
      <c r="S349" s="104">
        <v>1.8772130303602299</v>
      </c>
      <c r="T349" s="104">
        <v>1.30399407061603E-2</v>
      </c>
      <c r="U349" s="104">
        <v>0</v>
      </c>
      <c r="V349" s="104">
        <v>1.89025297106639</v>
      </c>
      <c r="W349" s="104">
        <v>0</v>
      </c>
      <c r="X349" s="104">
        <v>0</v>
      </c>
      <c r="Y349" s="104">
        <v>0</v>
      </c>
      <c r="Z349" s="104">
        <v>0</v>
      </c>
      <c r="AA349" s="104">
        <v>1.89025297106639</v>
      </c>
      <c r="AB349" s="104">
        <v>4.9570671607257202</v>
      </c>
      <c r="AC349" s="104">
        <v>0.20221259306801101</v>
      </c>
      <c r="AD349" s="104">
        <v>0</v>
      </c>
      <c r="AE349" s="104">
        <v>5.1592797537937303</v>
      </c>
      <c r="AF349" s="104">
        <v>0.97696053378320302</v>
      </c>
      <c r="AG349" s="104">
        <v>0.21835940619612301</v>
      </c>
      <c r="AH349" s="104">
        <v>0</v>
      </c>
      <c r="AI349" s="104">
        <v>1.19531993997932</v>
      </c>
      <c r="AJ349" s="104">
        <v>1301.2413974257599</v>
      </c>
      <c r="AK349" s="104">
        <v>39.017297480793701</v>
      </c>
      <c r="AL349" s="104">
        <v>0</v>
      </c>
      <c r="AM349" s="104">
        <v>1340.2586949065501</v>
      </c>
      <c r="AN349" s="104">
        <v>1.7538095212171301</v>
      </c>
      <c r="AO349" s="104">
        <v>1.23654055007053E-2</v>
      </c>
      <c r="AP349" s="104">
        <v>0</v>
      </c>
      <c r="AQ349" s="104">
        <v>1.7661749267178299</v>
      </c>
      <c r="AR349" s="104">
        <v>2.2860317237604101E-3</v>
      </c>
      <c r="AS349" s="104">
        <v>3.7404734679864098E-4</v>
      </c>
      <c r="AT349" s="104">
        <v>0</v>
      </c>
      <c r="AU349" s="104">
        <v>2.66007907055905E-3</v>
      </c>
      <c r="AV349" s="104">
        <v>1.4327074486893699E-2</v>
      </c>
      <c r="AW349" s="104">
        <v>2.45709327450227E-2</v>
      </c>
      <c r="AX349" s="104">
        <v>4.1558086302475497E-2</v>
      </c>
      <c r="AY349" s="104">
        <v>2.18713900331604E-3</v>
      </c>
      <c r="AZ349" s="104">
        <v>3.5786622415041002E-4</v>
      </c>
      <c r="BA349" s="104">
        <v>0</v>
      </c>
      <c r="BB349" s="104">
        <v>2.5450052274664501E-3</v>
      </c>
      <c r="BC349" s="104">
        <v>3.58176862172343E-3</v>
      </c>
      <c r="BD349" s="104">
        <v>1.0530399747866801E-2</v>
      </c>
      <c r="BE349" s="104">
        <v>1.66571735970567E-2</v>
      </c>
      <c r="BF349" s="104">
        <v>0</v>
      </c>
      <c r="BG349" s="104">
        <v>0</v>
      </c>
      <c r="BH349" s="104">
        <v>0</v>
      </c>
      <c r="BI349" s="104">
        <v>0</v>
      </c>
      <c r="BJ349" s="104">
        <v>0.26526657125890202</v>
      </c>
      <c r="BK349" s="104">
        <v>7.9539313327981198E-3</v>
      </c>
      <c r="BL349" s="104">
        <v>0</v>
      </c>
      <c r="BM349" s="104">
        <v>0.2732205025917</v>
      </c>
      <c r="BN349" s="104">
        <v>154.913463527282</v>
      </c>
    </row>
    <row r="350" spans="1:66">
      <c r="A350" s="104" t="s">
        <v>799</v>
      </c>
      <c r="B350" s="104">
        <v>2023</v>
      </c>
      <c r="C350" s="104" t="s">
        <v>842</v>
      </c>
      <c r="D350" s="104" t="s">
        <v>801</v>
      </c>
      <c r="E350" s="104" t="s">
        <v>801</v>
      </c>
      <c r="F350" s="104" t="s">
        <v>802</v>
      </c>
      <c r="G350" s="104">
        <v>73098.509024247905</v>
      </c>
      <c r="H350" s="104">
        <v>9996315.1864094902</v>
      </c>
      <c r="I350" s="104">
        <v>928351.06460794795</v>
      </c>
      <c r="J350" s="104">
        <v>0.20796194875377599</v>
      </c>
      <c r="K350" s="104">
        <v>0.15094076816845001</v>
      </c>
      <c r="L350" s="104">
        <v>0</v>
      </c>
      <c r="M350" s="104">
        <v>0.35890271692222703</v>
      </c>
      <c r="N350" s="104">
        <v>0</v>
      </c>
      <c r="O350" s="104">
        <v>0</v>
      </c>
      <c r="P350" s="104">
        <v>0</v>
      </c>
      <c r="Q350" s="104">
        <v>0</v>
      </c>
      <c r="R350" s="104">
        <v>0.35890271692222703</v>
      </c>
      <c r="S350" s="104">
        <v>0.236748848324636</v>
      </c>
      <c r="T350" s="104">
        <v>0.171834574753991</v>
      </c>
      <c r="U350" s="104">
        <v>0</v>
      </c>
      <c r="V350" s="104">
        <v>0.40858342307862799</v>
      </c>
      <c r="W350" s="104">
        <v>0</v>
      </c>
      <c r="X350" s="104">
        <v>0</v>
      </c>
      <c r="Y350" s="104">
        <v>0</v>
      </c>
      <c r="Z350" s="104">
        <v>0</v>
      </c>
      <c r="AA350" s="104">
        <v>0.40858342307862799</v>
      </c>
      <c r="AB350" s="104">
        <v>1.8605912235123101</v>
      </c>
      <c r="AC350" s="104">
        <v>2.2277104266507801</v>
      </c>
      <c r="AD350" s="104">
        <v>0</v>
      </c>
      <c r="AE350" s="104">
        <v>4.0883016501630998</v>
      </c>
      <c r="AF350" s="104">
        <v>23.715613784407399</v>
      </c>
      <c r="AG350" s="104">
        <v>1.7936992040738799</v>
      </c>
      <c r="AH350" s="104">
        <v>1.89221153613177</v>
      </c>
      <c r="AI350" s="104">
        <v>27.401524524612999</v>
      </c>
      <c r="AJ350" s="104">
        <v>14033.4065695181</v>
      </c>
      <c r="AK350" s="104">
        <v>373.08343011451399</v>
      </c>
      <c r="AL350" s="104">
        <v>0</v>
      </c>
      <c r="AM350" s="104">
        <v>14406.4899996326</v>
      </c>
      <c r="AN350" s="104">
        <v>9.6592938942244803E-3</v>
      </c>
      <c r="AO350" s="104">
        <v>7.0108077419744402E-3</v>
      </c>
      <c r="AP350" s="104">
        <v>0</v>
      </c>
      <c r="AQ350" s="104">
        <v>1.6670101636198899E-2</v>
      </c>
      <c r="AR350" s="104">
        <v>0.28836935477922299</v>
      </c>
      <c r="AS350" s="104">
        <v>6.5993453148200298E-4</v>
      </c>
      <c r="AT350" s="104">
        <v>0</v>
      </c>
      <c r="AU350" s="104">
        <v>0.28902928931070498</v>
      </c>
      <c r="AV350" s="104">
        <v>0.39668584671159801</v>
      </c>
      <c r="AW350" s="104">
        <v>0.68031622711039197</v>
      </c>
      <c r="AX350" s="104">
        <v>1.3660313631326899</v>
      </c>
      <c r="AY350" s="104">
        <v>0.27589462413987997</v>
      </c>
      <c r="AZ350" s="104">
        <v>6.3138605577402803E-4</v>
      </c>
      <c r="BA350" s="104">
        <v>0</v>
      </c>
      <c r="BB350" s="104">
        <v>0.27652601019565398</v>
      </c>
      <c r="BC350" s="104">
        <v>9.9171461677899697E-2</v>
      </c>
      <c r="BD350" s="104">
        <v>0.29156409733302502</v>
      </c>
      <c r="BE350" s="104">
        <v>0.66726156920657897</v>
      </c>
      <c r="BF350" s="104">
        <v>0.13258066686608799</v>
      </c>
      <c r="BG350" s="104">
        <v>3.5247072559495001E-3</v>
      </c>
      <c r="BH350" s="104">
        <v>0</v>
      </c>
      <c r="BI350" s="104">
        <v>0.13610537412203799</v>
      </c>
      <c r="BJ350" s="104">
        <v>2.20585608603536</v>
      </c>
      <c r="BK350" s="104">
        <v>5.8643519721335101E-2</v>
      </c>
      <c r="BL350" s="104">
        <v>0</v>
      </c>
      <c r="BM350" s="104">
        <v>2.2644996057567002</v>
      </c>
      <c r="BN350" s="104">
        <v>1283.95004678024</v>
      </c>
    </row>
    <row r="351" spans="1:66">
      <c r="A351" s="104" t="s">
        <v>799</v>
      </c>
      <c r="B351" s="104">
        <v>2023</v>
      </c>
      <c r="C351" s="104" t="s">
        <v>843</v>
      </c>
      <c r="D351" s="104" t="s">
        <v>801</v>
      </c>
      <c r="E351" s="104" t="s">
        <v>801</v>
      </c>
      <c r="F351" s="104" t="s">
        <v>802</v>
      </c>
      <c r="G351" s="104">
        <v>17427.350043233801</v>
      </c>
      <c r="H351" s="104">
        <v>1187156.4263126501</v>
      </c>
      <c r="I351" s="104">
        <v>78788.371971648507</v>
      </c>
      <c r="J351" s="104">
        <v>4.3822092504402999E-2</v>
      </c>
      <c r="K351" s="104">
        <v>3.04958699897643E-2</v>
      </c>
      <c r="L351" s="104">
        <v>0</v>
      </c>
      <c r="M351" s="104">
        <v>7.4317962494167403E-2</v>
      </c>
      <c r="N351" s="104">
        <v>0</v>
      </c>
      <c r="O351" s="104">
        <v>0</v>
      </c>
      <c r="P351" s="104">
        <v>0</v>
      </c>
      <c r="Q351" s="104">
        <v>0</v>
      </c>
      <c r="R351" s="104">
        <v>7.4317962494167403E-2</v>
      </c>
      <c r="S351" s="104">
        <v>4.98881165221082E-2</v>
      </c>
      <c r="T351" s="104">
        <v>3.4717226598423197E-2</v>
      </c>
      <c r="U351" s="104">
        <v>0</v>
      </c>
      <c r="V351" s="104">
        <v>8.4605343120531501E-2</v>
      </c>
      <c r="W351" s="104">
        <v>0</v>
      </c>
      <c r="X351" s="104">
        <v>0</v>
      </c>
      <c r="Y351" s="104">
        <v>0</v>
      </c>
      <c r="Z351" s="104">
        <v>0</v>
      </c>
      <c r="AA351" s="104">
        <v>8.4605343120531501E-2</v>
      </c>
      <c r="AB351" s="104">
        <v>0.49489782292456602</v>
      </c>
      <c r="AC351" s="104">
        <v>0.44985129788203798</v>
      </c>
      <c r="AD351" s="104">
        <v>0</v>
      </c>
      <c r="AE351" s="104">
        <v>0.944749120806604</v>
      </c>
      <c r="AF351" s="104">
        <v>4.7339637785951796</v>
      </c>
      <c r="AG351" s="104">
        <v>0.36348913684409101</v>
      </c>
      <c r="AH351" s="104">
        <v>0.38890757227922301</v>
      </c>
      <c r="AI351" s="104">
        <v>5.4863604877184997</v>
      </c>
      <c r="AJ351" s="104">
        <v>2053.0504085667299</v>
      </c>
      <c r="AK351" s="104">
        <v>77.049890088779705</v>
      </c>
      <c r="AL351" s="104">
        <v>0</v>
      </c>
      <c r="AM351" s="104">
        <v>2130.10029865551</v>
      </c>
      <c r="AN351" s="104">
        <v>2.03542269677944E-3</v>
      </c>
      <c r="AO351" s="104">
        <v>1.4164541761433401E-3</v>
      </c>
      <c r="AP351" s="104">
        <v>0</v>
      </c>
      <c r="AQ351" s="104">
        <v>3.45187687292279E-3</v>
      </c>
      <c r="AR351" s="104">
        <v>3.1591346495387897E-2</v>
      </c>
      <c r="AS351" s="104">
        <v>1.3525773422350199E-4</v>
      </c>
      <c r="AT351" s="104">
        <v>0</v>
      </c>
      <c r="AU351" s="104">
        <v>3.1726604229611398E-2</v>
      </c>
      <c r="AV351" s="104">
        <v>4.7110174436196299E-2</v>
      </c>
      <c r="AW351" s="104">
        <v>8.0793949158076597E-2</v>
      </c>
      <c r="AX351" s="104">
        <v>0.15963072782388399</v>
      </c>
      <c r="AY351" s="104">
        <v>3.0224718830094401E-2</v>
      </c>
      <c r="AZ351" s="104">
        <v>1.2940654451363201E-4</v>
      </c>
      <c r="BA351" s="104">
        <v>0</v>
      </c>
      <c r="BB351" s="104">
        <v>3.0354125374608101E-2</v>
      </c>
      <c r="BC351" s="104">
        <v>1.1777543609049E-2</v>
      </c>
      <c r="BD351" s="104">
        <v>3.4625978210604202E-2</v>
      </c>
      <c r="BE351" s="104">
        <v>7.6757647194261494E-2</v>
      </c>
      <c r="BF351" s="104">
        <v>1.9396202264153398E-2</v>
      </c>
      <c r="BG351" s="104">
        <v>7.27929156710806E-4</v>
      </c>
      <c r="BH351" s="104">
        <v>0</v>
      </c>
      <c r="BI351" s="104">
        <v>2.0124131420864201E-2</v>
      </c>
      <c r="BJ351" s="104">
        <v>0.32271093381639399</v>
      </c>
      <c r="BK351" s="104">
        <v>1.21111697390611E-2</v>
      </c>
      <c r="BL351" s="104">
        <v>0</v>
      </c>
      <c r="BM351" s="104">
        <v>0.334822103555456</v>
      </c>
      <c r="BN351" s="104">
        <v>189.84099375872199</v>
      </c>
    </row>
    <row r="352" spans="1:66">
      <c r="A352" s="104" t="s">
        <v>799</v>
      </c>
      <c r="B352" s="104">
        <v>2023</v>
      </c>
      <c r="C352" s="104" t="s">
        <v>844</v>
      </c>
      <c r="D352" s="104" t="s">
        <v>801</v>
      </c>
      <c r="E352" s="104" t="s">
        <v>801</v>
      </c>
      <c r="F352" s="104" t="s">
        <v>802</v>
      </c>
      <c r="G352" s="104">
        <v>1617.98089327411</v>
      </c>
      <c r="H352" s="104">
        <v>32835.001945680197</v>
      </c>
      <c r="I352" s="104">
        <v>18606.7802726523</v>
      </c>
      <c r="J352" s="104">
        <v>5.0705071098775E-4</v>
      </c>
      <c r="K352" s="104">
        <v>1.1332958064722001E-3</v>
      </c>
      <c r="L352" s="104">
        <v>0</v>
      </c>
      <c r="M352" s="104">
        <v>1.6403465174599501E-3</v>
      </c>
      <c r="N352" s="104">
        <v>0</v>
      </c>
      <c r="O352" s="104">
        <v>0</v>
      </c>
      <c r="P352" s="104">
        <v>0</v>
      </c>
      <c r="Q352" s="104">
        <v>0</v>
      </c>
      <c r="R352" s="104">
        <v>1.6403465174599501E-3</v>
      </c>
      <c r="S352" s="104">
        <v>5.7723863710600098E-4</v>
      </c>
      <c r="T352" s="104">
        <v>1.29017100773134E-3</v>
      </c>
      <c r="U352" s="104">
        <v>0</v>
      </c>
      <c r="V352" s="104">
        <v>1.86740964483734E-3</v>
      </c>
      <c r="W352" s="104">
        <v>0</v>
      </c>
      <c r="X352" s="104">
        <v>0</v>
      </c>
      <c r="Y352" s="104">
        <v>0</v>
      </c>
      <c r="Z352" s="104">
        <v>0</v>
      </c>
      <c r="AA352" s="104">
        <v>1.86740964483734E-3</v>
      </c>
      <c r="AB352" s="104">
        <v>6.0383062841352598E-3</v>
      </c>
      <c r="AC352" s="104">
        <v>1.6745374493518098E-2</v>
      </c>
      <c r="AD352" s="104">
        <v>0</v>
      </c>
      <c r="AE352" s="104">
        <v>2.2783680777653401E-2</v>
      </c>
      <c r="AF352" s="104">
        <v>5.9548584104585703E-2</v>
      </c>
      <c r="AG352" s="104">
        <v>1.3392084975246301E-2</v>
      </c>
      <c r="AH352" s="104">
        <v>6.7076747761715405E-2</v>
      </c>
      <c r="AI352" s="104">
        <v>0.140017416841547</v>
      </c>
      <c r="AJ352" s="104">
        <v>56.678043836422603</v>
      </c>
      <c r="AK352" s="104">
        <v>3.0066962352851898</v>
      </c>
      <c r="AL352" s="104">
        <v>0</v>
      </c>
      <c r="AM352" s="104">
        <v>59.6847400717078</v>
      </c>
      <c r="AN352" s="104">
        <v>2.3551192254430199E-5</v>
      </c>
      <c r="AO352" s="104">
        <v>5.26386549530175E-5</v>
      </c>
      <c r="AP352" s="104">
        <v>0</v>
      </c>
      <c r="AQ352" s="104">
        <v>7.6189847207447804E-5</v>
      </c>
      <c r="AR352" s="104">
        <v>2.7503462703752098E-4</v>
      </c>
      <c r="AS352" s="104">
        <v>4.8231076317752197E-6</v>
      </c>
      <c r="AT352" s="104">
        <v>0</v>
      </c>
      <c r="AU352" s="104">
        <v>2.7985773466929599E-4</v>
      </c>
      <c r="AV352" s="104">
        <v>1.30299818540211E-3</v>
      </c>
      <c r="AW352" s="104">
        <v>2.2346418879646201E-3</v>
      </c>
      <c r="AX352" s="104">
        <v>3.81749780803604E-3</v>
      </c>
      <c r="AY352" s="104">
        <v>2.6313675081758798E-4</v>
      </c>
      <c r="AZ352" s="104">
        <v>4.61446213060185E-6</v>
      </c>
      <c r="BA352" s="104">
        <v>0</v>
      </c>
      <c r="BB352" s="104">
        <v>2.6775121294819E-4</v>
      </c>
      <c r="BC352" s="104">
        <v>3.2574954635052798E-4</v>
      </c>
      <c r="BD352" s="104">
        <v>9.5770366627055497E-4</v>
      </c>
      <c r="BE352" s="104">
        <v>1.55120442556927E-3</v>
      </c>
      <c r="BF352" s="104">
        <v>5.3546605460860102E-4</v>
      </c>
      <c r="BG352" s="104">
        <v>2.84057751739146E-5</v>
      </c>
      <c r="BH352" s="104">
        <v>0</v>
      </c>
      <c r="BI352" s="104">
        <v>5.63871829782516E-4</v>
      </c>
      <c r="BJ352" s="104">
        <v>8.9089992028532003E-3</v>
      </c>
      <c r="BK352" s="104">
        <v>4.7261077747647701E-4</v>
      </c>
      <c r="BL352" s="104">
        <v>0</v>
      </c>
      <c r="BM352" s="104">
        <v>9.3816099803296794E-3</v>
      </c>
      <c r="BN352" s="104">
        <v>5.31928490625336</v>
      </c>
    </row>
    <row r="353" spans="1:66">
      <c r="A353" s="104" t="s">
        <v>799</v>
      </c>
      <c r="B353" s="104">
        <v>2023</v>
      </c>
      <c r="C353" s="104" t="s">
        <v>845</v>
      </c>
      <c r="D353" s="104" t="s">
        <v>801</v>
      </c>
      <c r="E353" s="104" t="s">
        <v>801</v>
      </c>
      <c r="F353" s="104" t="s">
        <v>804</v>
      </c>
      <c r="G353" s="104">
        <v>161.709246638868</v>
      </c>
      <c r="H353" s="104">
        <v>18445.298621513</v>
      </c>
      <c r="I353" s="104">
        <v>3235.4786067504801</v>
      </c>
      <c r="J353" s="104">
        <v>9.9616998597513093E-3</v>
      </c>
      <c r="K353" s="104">
        <v>0</v>
      </c>
      <c r="L353" s="104">
        <v>5.8893138105473201E-6</v>
      </c>
      <c r="M353" s="104">
        <v>9.96758917356186E-3</v>
      </c>
      <c r="N353" s="104">
        <v>1.2804798971165E-5</v>
      </c>
      <c r="O353" s="104">
        <v>4.9026828688886702E-4</v>
      </c>
      <c r="P353" s="104">
        <v>2.8022060704557599E-3</v>
      </c>
      <c r="Q353" s="104">
        <v>7.9449450755147293E-6</v>
      </c>
      <c r="R353" s="104">
        <v>1.3280813274953099E-2</v>
      </c>
      <c r="S353" s="104">
        <v>1.4536089051084399E-2</v>
      </c>
      <c r="T353" s="104">
        <v>0</v>
      </c>
      <c r="U353" s="104">
        <v>6.4480573216393403E-6</v>
      </c>
      <c r="V353" s="104">
        <v>1.45425371084061E-2</v>
      </c>
      <c r="W353" s="104">
        <v>1.2804798971165E-5</v>
      </c>
      <c r="X353" s="104">
        <v>4.9026828688866601E-4</v>
      </c>
      <c r="Y353" s="104">
        <v>2.8022060704546098E-3</v>
      </c>
      <c r="Z353" s="104">
        <v>7.9449450755147293E-6</v>
      </c>
      <c r="AA353" s="104">
        <v>1.7855761209796001E-2</v>
      </c>
      <c r="AB353" s="104">
        <v>0.67087751287411801</v>
      </c>
      <c r="AC353" s="104">
        <v>0</v>
      </c>
      <c r="AD353" s="104">
        <v>1.8051346679077301E-2</v>
      </c>
      <c r="AE353" s="104">
        <v>0.68892885955319505</v>
      </c>
      <c r="AF353" s="104">
        <v>7.7575437002023698E-2</v>
      </c>
      <c r="AG353" s="104">
        <v>0</v>
      </c>
      <c r="AH353" s="104">
        <v>1.61763976890087E-3</v>
      </c>
      <c r="AI353" s="104">
        <v>7.9193076770924603E-2</v>
      </c>
      <c r="AJ353" s="104">
        <v>40.733367284869203</v>
      </c>
      <c r="AK353" s="104">
        <v>0</v>
      </c>
      <c r="AL353" s="104">
        <v>0.16612080689953801</v>
      </c>
      <c r="AM353" s="104">
        <v>40.899488091768703</v>
      </c>
      <c r="AN353" s="104">
        <v>1.9740254916970701E-3</v>
      </c>
      <c r="AO353" s="104">
        <v>0</v>
      </c>
      <c r="AP353" s="104">
        <v>1.12614681318281E-6</v>
      </c>
      <c r="AQ353" s="104">
        <v>1.9751516385102599E-3</v>
      </c>
      <c r="AR353" s="104">
        <v>2.60640615881241E-5</v>
      </c>
      <c r="AS353" s="104">
        <v>0</v>
      </c>
      <c r="AT353" s="104">
        <v>2.88135509165962E-6</v>
      </c>
      <c r="AU353" s="104">
        <v>2.8945416679783699E-5</v>
      </c>
      <c r="AV353" s="104">
        <v>4.0664922607743702E-4</v>
      </c>
      <c r="AW353" s="104">
        <v>1.25532616090105E-3</v>
      </c>
      <c r="AX353" s="104">
        <v>1.69092080365827E-3</v>
      </c>
      <c r="AY353" s="104">
        <v>2.3964942534046999E-5</v>
      </c>
      <c r="AZ353" s="104">
        <v>0</v>
      </c>
      <c r="BA353" s="104">
        <v>2.64929964803603E-6</v>
      </c>
      <c r="BB353" s="104">
        <v>2.6614242182083002E-5</v>
      </c>
      <c r="BC353" s="104">
        <v>1.01662306519359E-4</v>
      </c>
      <c r="BD353" s="104">
        <v>5.3799692610045002E-4</v>
      </c>
      <c r="BE353" s="104">
        <v>6.6627347480189203E-4</v>
      </c>
      <c r="BF353" s="104">
        <v>4.0308969003055101E-4</v>
      </c>
      <c r="BG353" s="104">
        <v>0</v>
      </c>
      <c r="BH353" s="104">
        <v>1.6439000510923401E-6</v>
      </c>
      <c r="BI353" s="104">
        <v>4.04733590081643E-4</v>
      </c>
      <c r="BJ353" s="104">
        <v>2.9105264894638402E-3</v>
      </c>
      <c r="BK353" s="104">
        <v>0</v>
      </c>
      <c r="BL353" s="104">
        <v>3.8516963763529698E-5</v>
      </c>
      <c r="BM353" s="104">
        <v>2.9490434532273698E-3</v>
      </c>
      <c r="BN353" s="104">
        <v>4.31707195276514</v>
      </c>
    </row>
    <row r="354" spans="1:66">
      <c r="A354" s="104" t="s">
        <v>799</v>
      </c>
      <c r="B354" s="104">
        <v>2023</v>
      </c>
      <c r="C354" s="104" t="s">
        <v>846</v>
      </c>
      <c r="D354" s="104" t="s">
        <v>801</v>
      </c>
      <c r="E354" s="104" t="s">
        <v>801</v>
      </c>
      <c r="F354" s="104" t="s">
        <v>804</v>
      </c>
      <c r="G354" s="104">
        <v>2608.2199071984901</v>
      </c>
      <c r="H354" s="104">
        <v>238348.71605898699</v>
      </c>
      <c r="I354" s="104">
        <v>10432.8796287939</v>
      </c>
      <c r="J354" s="104">
        <v>4.4247381011141796E-3</v>
      </c>
      <c r="K354" s="104">
        <v>0</v>
      </c>
      <c r="L354" s="104">
        <v>4.0992042957726403E-3</v>
      </c>
      <c r="M354" s="104">
        <v>8.5239423968868199E-3</v>
      </c>
      <c r="N354" s="104">
        <v>4.2769106987841699E-5</v>
      </c>
      <c r="O354" s="104">
        <v>4.79181848847713E-4</v>
      </c>
      <c r="P354" s="104">
        <v>2.7698573154389802E-3</v>
      </c>
      <c r="Q354" s="104">
        <v>2.7956193025380999E-5</v>
      </c>
      <c r="R354" s="104">
        <v>1.1843706861186701E-2</v>
      </c>
      <c r="S354" s="104">
        <v>6.4565674504398997E-3</v>
      </c>
      <c r="T354" s="104">
        <v>0</v>
      </c>
      <c r="U354" s="104">
        <v>4.4881127279912704E-3</v>
      </c>
      <c r="V354" s="104">
        <v>1.09446801784311E-2</v>
      </c>
      <c r="W354" s="104">
        <v>4.2769106987841699E-5</v>
      </c>
      <c r="X354" s="104">
        <v>4.7918184884751497E-4</v>
      </c>
      <c r="Y354" s="104">
        <v>2.76985731543784E-3</v>
      </c>
      <c r="Z354" s="104">
        <v>2.7956193025380999E-5</v>
      </c>
      <c r="AA354" s="104">
        <v>1.42644446427297E-2</v>
      </c>
      <c r="AB354" s="104">
        <v>7.1065955701809305E-2</v>
      </c>
      <c r="AC354" s="104">
        <v>0</v>
      </c>
      <c r="AD354" s="104">
        <v>7.3852755981309498E-2</v>
      </c>
      <c r="AE354" s="104">
        <v>0.14491871168311801</v>
      </c>
      <c r="AF354" s="104">
        <v>5.0388395329829597E-2</v>
      </c>
      <c r="AG354" s="104">
        <v>0</v>
      </c>
      <c r="AH354" s="104">
        <v>7.6997664467199399E-3</v>
      </c>
      <c r="AI354" s="104">
        <v>5.8088161776549498E-2</v>
      </c>
      <c r="AJ354" s="104">
        <v>450.06599317075</v>
      </c>
      <c r="AK354" s="104">
        <v>0</v>
      </c>
      <c r="AL354" s="104">
        <v>0.831282004639328</v>
      </c>
      <c r="AM354" s="104">
        <v>450.89727517538898</v>
      </c>
      <c r="AN354" s="104">
        <v>1.38083297282323E-3</v>
      </c>
      <c r="AO354" s="104">
        <v>0</v>
      </c>
      <c r="AP354" s="104">
        <v>9.7169526193277903E-4</v>
      </c>
      <c r="AQ354" s="104">
        <v>2.3525282347560102E-3</v>
      </c>
      <c r="AR354" s="104">
        <v>4.7128044056766099E-4</v>
      </c>
      <c r="AS354" s="104">
        <v>0</v>
      </c>
      <c r="AT354" s="104">
        <v>7.3996516386607303E-6</v>
      </c>
      <c r="AU354" s="104">
        <v>4.78680092206322E-4</v>
      </c>
      <c r="AV354" s="104">
        <v>2.7668000452301801E-3</v>
      </c>
      <c r="AW354" s="104">
        <v>3.0272731611972199E-2</v>
      </c>
      <c r="AX354" s="104">
        <v>3.3518211749408701E-2</v>
      </c>
      <c r="AY354" s="104">
        <v>4.3332496884409101E-4</v>
      </c>
      <c r="AZ354" s="104">
        <v>0</v>
      </c>
      <c r="BA354" s="104">
        <v>6.8037065402451002E-6</v>
      </c>
      <c r="BB354" s="104">
        <v>4.4012867538433599E-4</v>
      </c>
      <c r="BC354" s="104">
        <v>6.91700011307546E-4</v>
      </c>
      <c r="BD354" s="104">
        <v>1.2974027833702301E-2</v>
      </c>
      <c r="BE354" s="104">
        <v>1.41058565203942E-2</v>
      </c>
      <c r="BF354" s="104">
        <v>4.4537678511022199E-3</v>
      </c>
      <c r="BG354" s="104">
        <v>0</v>
      </c>
      <c r="BH354" s="104">
        <v>8.22620931961377E-6</v>
      </c>
      <c r="BI354" s="104">
        <v>4.4619940604218398E-3</v>
      </c>
      <c r="BJ354" s="104">
        <v>4.6693384917713696E-3</v>
      </c>
      <c r="BK354" s="104">
        <v>0</v>
      </c>
      <c r="BL354" s="104">
        <v>7.3228126496082205E-4</v>
      </c>
      <c r="BM354" s="104">
        <v>5.4016197567322002E-3</v>
      </c>
      <c r="BN354" s="104">
        <v>47.593651438137499</v>
      </c>
    </row>
    <row r="355" spans="1:66">
      <c r="A355" s="104" t="s">
        <v>799</v>
      </c>
      <c r="B355" s="104">
        <v>2023</v>
      </c>
      <c r="C355" s="104" t="s">
        <v>846</v>
      </c>
      <c r="D355" s="104" t="s">
        <v>801</v>
      </c>
      <c r="E355" s="104" t="s">
        <v>801</v>
      </c>
      <c r="F355" s="104" t="s">
        <v>802</v>
      </c>
      <c r="G355" s="104">
        <v>3180.9453714238298</v>
      </c>
      <c r="H355" s="104">
        <v>320145.10060914297</v>
      </c>
      <c r="I355" s="104">
        <v>12723.781485695299</v>
      </c>
      <c r="J355" s="104">
        <v>9.8391133164827706E-4</v>
      </c>
      <c r="K355" s="104">
        <v>0</v>
      </c>
      <c r="L355" s="104">
        <v>0</v>
      </c>
      <c r="M355" s="104">
        <v>9.8391133164827706E-4</v>
      </c>
      <c r="N355" s="104">
        <v>0</v>
      </c>
      <c r="O355" s="104">
        <v>0</v>
      </c>
      <c r="P355" s="104">
        <v>0</v>
      </c>
      <c r="Q355" s="104">
        <v>0</v>
      </c>
      <c r="R355" s="104">
        <v>9.8391133164827706E-4</v>
      </c>
      <c r="S355" s="104">
        <v>3.6593806646133001E-2</v>
      </c>
      <c r="T355" s="104">
        <v>0</v>
      </c>
      <c r="U355" s="104">
        <v>0</v>
      </c>
      <c r="V355" s="104">
        <v>3.6593806646133001E-2</v>
      </c>
      <c r="W355" s="104">
        <v>0</v>
      </c>
      <c r="X355" s="104">
        <v>0</v>
      </c>
      <c r="Y355" s="104">
        <v>0</v>
      </c>
      <c r="Z355" s="104">
        <v>0</v>
      </c>
      <c r="AA355" s="104">
        <v>3.6593806646133001E-2</v>
      </c>
      <c r="AB355" s="104">
        <v>6.0362886604488297E-2</v>
      </c>
      <c r="AC355" s="104">
        <v>0</v>
      </c>
      <c r="AD355" s="104">
        <v>0</v>
      </c>
      <c r="AE355" s="104">
        <v>6.0362886604488297E-2</v>
      </c>
      <c r="AF355" s="104">
        <v>0.45079397498379598</v>
      </c>
      <c r="AG355" s="104">
        <v>0</v>
      </c>
      <c r="AH355" s="104">
        <v>0</v>
      </c>
      <c r="AI355" s="104">
        <v>0.45079397498379598</v>
      </c>
      <c r="AJ355" s="104">
        <v>546.09699855111398</v>
      </c>
      <c r="AK355" s="104">
        <v>0</v>
      </c>
      <c r="AL355" s="104">
        <v>0</v>
      </c>
      <c r="AM355" s="104">
        <v>546.09699855111398</v>
      </c>
      <c r="AN355" s="104">
        <v>3.5343805334547902E-2</v>
      </c>
      <c r="AO355" s="104">
        <v>0</v>
      </c>
      <c r="AP355" s="104">
        <v>0</v>
      </c>
      <c r="AQ355" s="104">
        <v>3.5343805334547902E-2</v>
      </c>
      <c r="AR355" s="104">
        <v>2.20084165449968E-3</v>
      </c>
      <c r="AS355" s="104">
        <v>0</v>
      </c>
      <c r="AT355" s="104">
        <v>0</v>
      </c>
      <c r="AU355" s="104">
        <v>2.20084165449968E-3</v>
      </c>
      <c r="AV355" s="104">
        <v>1.0954887785040701E-2</v>
      </c>
      <c r="AW355" s="104">
        <v>2.6647566963770901E-2</v>
      </c>
      <c r="AX355" s="104">
        <v>3.9803296403311303E-2</v>
      </c>
      <c r="AY355" s="104">
        <v>2.1056342187416401E-3</v>
      </c>
      <c r="AZ355" s="104">
        <v>0</v>
      </c>
      <c r="BA355" s="104">
        <v>0</v>
      </c>
      <c r="BB355" s="104">
        <v>2.1056342187416401E-3</v>
      </c>
      <c r="BC355" s="104">
        <v>2.73872194626018E-3</v>
      </c>
      <c r="BD355" s="104">
        <v>1.1420385841616001E-2</v>
      </c>
      <c r="BE355" s="104">
        <v>1.6264742006617899E-2</v>
      </c>
      <c r="BF355" s="104">
        <v>5.16258052431336E-3</v>
      </c>
      <c r="BG355" s="104">
        <v>0</v>
      </c>
      <c r="BH355" s="104">
        <v>0</v>
      </c>
      <c r="BI355" s="104">
        <v>5.16258052431336E-3</v>
      </c>
      <c r="BJ355" s="104">
        <v>8.5838843323769107E-2</v>
      </c>
      <c r="BK355" s="104">
        <v>0</v>
      </c>
      <c r="BL355" s="104">
        <v>0</v>
      </c>
      <c r="BM355" s="104">
        <v>8.5838843323769107E-2</v>
      </c>
      <c r="BN355" s="104">
        <v>48.669819425420897</v>
      </c>
    </row>
    <row r="356" spans="1:66">
      <c r="A356" s="104" t="s">
        <v>799</v>
      </c>
      <c r="B356" s="104">
        <v>2023</v>
      </c>
      <c r="C356" s="104" t="s">
        <v>846</v>
      </c>
      <c r="D356" s="104" t="s">
        <v>801</v>
      </c>
      <c r="E356" s="104" t="s">
        <v>801</v>
      </c>
      <c r="F356" s="104" t="s">
        <v>805</v>
      </c>
      <c r="G356" s="104">
        <v>34.048496021684699</v>
      </c>
      <c r="H356" s="104">
        <v>2714.85716945063</v>
      </c>
      <c r="I356" s="104">
        <v>136.19398408673899</v>
      </c>
      <c r="J356" s="104">
        <v>0</v>
      </c>
      <c r="K356" s="104">
        <v>0</v>
      </c>
      <c r="L356" s="104">
        <v>0</v>
      </c>
      <c r="M356" s="104">
        <v>0</v>
      </c>
      <c r="N356" s="104">
        <v>0</v>
      </c>
      <c r="O356" s="104">
        <v>0</v>
      </c>
      <c r="P356" s="104">
        <v>0</v>
      </c>
      <c r="Q356" s="104">
        <v>0</v>
      </c>
      <c r="R356" s="104">
        <v>0</v>
      </c>
      <c r="S356" s="104">
        <v>0</v>
      </c>
      <c r="T356" s="104">
        <v>0</v>
      </c>
      <c r="U356" s="104">
        <v>0</v>
      </c>
      <c r="V356" s="104">
        <v>0</v>
      </c>
      <c r="W356" s="104">
        <v>0</v>
      </c>
      <c r="X356" s="104">
        <v>0</v>
      </c>
      <c r="Y356" s="104">
        <v>0</v>
      </c>
      <c r="Z356" s="104">
        <v>0</v>
      </c>
      <c r="AA356" s="104">
        <v>0</v>
      </c>
      <c r="AB356" s="104">
        <v>0</v>
      </c>
      <c r="AC356" s="104">
        <v>0</v>
      </c>
      <c r="AD356" s="104">
        <v>0</v>
      </c>
      <c r="AE356" s="104">
        <v>0</v>
      </c>
      <c r="AF356" s="104">
        <v>0</v>
      </c>
      <c r="AG356" s="104">
        <v>0</v>
      </c>
      <c r="AH356" s="104">
        <v>0</v>
      </c>
      <c r="AI356" s="104">
        <v>0</v>
      </c>
      <c r="AJ356" s="104">
        <v>0</v>
      </c>
      <c r="AK356" s="104">
        <v>0</v>
      </c>
      <c r="AL356" s="104">
        <v>0</v>
      </c>
      <c r="AM356" s="104">
        <v>0</v>
      </c>
      <c r="AN356" s="104">
        <v>0</v>
      </c>
      <c r="AO356" s="104">
        <v>0</v>
      </c>
      <c r="AP356" s="104">
        <v>0</v>
      </c>
      <c r="AQ356" s="104">
        <v>0</v>
      </c>
      <c r="AR356" s="104">
        <v>0</v>
      </c>
      <c r="AS356" s="104">
        <v>0</v>
      </c>
      <c r="AT356" s="104">
        <v>0</v>
      </c>
      <c r="AU356" s="104">
        <v>0</v>
      </c>
      <c r="AV356" s="104">
        <v>7.52513398053246E-5</v>
      </c>
      <c r="AW356" s="104">
        <v>2.7761133312959101E-4</v>
      </c>
      <c r="AX356" s="104">
        <v>3.5286267293491603E-4</v>
      </c>
      <c r="AY356" s="104">
        <v>0</v>
      </c>
      <c r="AZ356" s="104">
        <v>0</v>
      </c>
      <c r="BA356" s="104">
        <v>0</v>
      </c>
      <c r="BB356" s="104">
        <v>0</v>
      </c>
      <c r="BC356" s="104">
        <v>1.8812834951331099E-5</v>
      </c>
      <c r="BD356" s="104">
        <v>1.18976285626967E-4</v>
      </c>
      <c r="BE356" s="104">
        <v>1.37789120578298E-4</v>
      </c>
      <c r="BF356" s="104">
        <v>0</v>
      </c>
      <c r="BG356" s="104">
        <v>0</v>
      </c>
      <c r="BH356" s="104">
        <v>0</v>
      </c>
      <c r="BI356" s="104">
        <v>0</v>
      </c>
      <c r="BJ356" s="104">
        <v>0</v>
      </c>
      <c r="BK356" s="104">
        <v>0</v>
      </c>
      <c r="BL356" s="104">
        <v>0</v>
      </c>
      <c r="BM356" s="104">
        <v>0</v>
      </c>
      <c r="BN356" s="104">
        <v>0</v>
      </c>
    </row>
    <row r="357" spans="1:66">
      <c r="A357" s="104" t="s">
        <v>799</v>
      </c>
      <c r="B357" s="104">
        <v>2023</v>
      </c>
      <c r="C357" s="104" t="s">
        <v>846</v>
      </c>
      <c r="D357" s="104" t="s">
        <v>801</v>
      </c>
      <c r="E357" s="104" t="s">
        <v>801</v>
      </c>
      <c r="F357" s="104" t="s">
        <v>841</v>
      </c>
      <c r="G357" s="104">
        <v>8765.6260223834506</v>
      </c>
      <c r="H357" s="104">
        <v>950865.33010346896</v>
      </c>
      <c r="I357" s="104">
        <v>35062.504089533802</v>
      </c>
      <c r="J357" s="104">
        <v>9.3255058027576096E-2</v>
      </c>
      <c r="K357" s="104">
        <v>0</v>
      </c>
      <c r="L357" s="104">
        <v>0</v>
      </c>
      <c r="M357" s="104">
        <v>9.3255058027576096E-2</v>
      </c>
      <c r="N357" s="104">
        <v>0</v>
      </c>
      <c r="O357" s="104">
        <v>0</v>
      </c>
      <c r="P357" s="104">
        <v>0</v>
      </c>
      <c r="Q357" s="104">
        <v>0</v>
      </c>
      <c r="R357" s="104">
        <v>9.3255058027576096E-2</v>
      </c>
      <c r="S357" s="104">
        <v>6.5989703245259097</v>
      </c>
      <c r="T357" s="104">
        <v>0</v>
      </c>
      <c r="U357" s="104">
        <v>0</v>
      </c>
      <c r="V357" s="104">
        <v>6.5989703245259097</v>
      </c>
      <c r="W357" s="104">
        <v>0</v>
      </c>
      <c r="X357" s="104">
        <v>0</v>
      </c>
      <c r="Y357" s="104">
        <v>0</v>
      </c>
      <c r="Z357" s="104">
        <v>0</v>
      </c>
      <c r="AA357" s="104">
        <v>6.5989703245259097</v>
      </c>
      <c r="AB357" s="104">
        <v>50.150540609967599</v>
      </c>
      <c r="AC357" s="104">
        <v>0</v>
      </c>
      <c r="AD357" s="104">
        <v>0</v>
      </c>
      <c r="AE357" s="104">
        <v>50.150540609967599</v>
      </c>
      <c r="AF357" s="104">
        <v>0.49703483626093797</v>
      </c>
      <c r="AG357" s="104">
        <v>0</v>
      </c>
      <c r="AH357" s="104">
        <v>0</v>
      </c>
      <c r="AI357" s="104">
        <v>0.49703483626093797</v>
      </c>
      <c r="AJ357" s="104">
        <v>2057.4271399679501</v>
      </c>
      <c r="AK357" s="104">
        <v>0</v>
      </c>
      <c r="AL357" s="104">
        <v>0</v>
      </c>
      <c r="AM357" s="104">
        <v>2057.4271399679501</v>
      </c>
      <c r="AN357" s="104">
        <v>6.4649996546482402</v>
      </c>
      <c r="AO357" s="104">
        <v>0</v>
      </c>
      <c r="AP357" s="104">
        <v>0</v>
      </c>
      <c r="AQ357" s="104">
        <v>6.4649996546482402</v>
      </c>
      <c r="AR357" s="104">
        <v>3.5212025464719E-3</v>
      </c>
      <c r="AS357" s="104">
        <v>0</v>
      </c>
      <c r="AT357" s="104">
        <v>0</v>
      </c>
      <c r="AU357" s="104">
        <v>3.5212025464719E-3</v>
      </c>
      <c r="AV357" s="104">
        <v>3.4217139014859198E-2</v>
      </c>
      <c r="AW357" s="104">
        <v>7.4176212907352004E-2</v>
      </c>
      <c r="AX357" s="104">
        <v>0.11191455446868299</v>
      </c>
      <c r="AY357" s="104">
        <v>3.36887688299273E-3</v>
      </c>
      <c r="AZ357" s="104">
        <v>0</v>
      </c>
      <c r="BA357" s="104">
        <v>0</v>
      </c>
      <c r="BB357" s="104">
        <v>3.36887688299273E-3</v>
      </c>
      <c r="BC357" s="104">
        <v>8.5542847537147994E-3</v>
      </c>
      <c r="BD357" s="104">
        <v>3.1789805531722198E-2</v>
      </c>
      <c r="BE357" s="104">
        <v>4.3712967168429803E-2</v>
      </c>
      <c r="BF357" s="104">
        <v>0</v>
      </c>
      <c r="BG357" s="104">
        <v>0</v>
      </c>
      <c r="BH357" s="104">
        <v>0</v>
      </c>
      <c r="BI357" s="104">
        <v>0</v>
      </c>
      <c r="BJ357" s="104">
        <v>0.41941998165290101</v>
      </c>
      <c r="BK357" s="104">
        <v>0</v>
      </c>
      <c r="BL357" s="104">
        <v>0</v>
      </c>
      <c r="BM357" s="104">
        <v>0.41941998165290101</v>
      </c>
      <c r="BN357" s="104">
        <v>237.80719753486699</v>
      </c>
    </row>
    <row r="358" spans="1:66">
      <c r="A358" s="104" t="s">
        <v>799</v>
      </c>
      <c r="B358" s="104">
        <v>2024</v>
      </c>
      <c r="C358" s="104" t="s">
        <v>800</v>
      </c>
      <c r="D358" s="104" t="s">
        <v>801</v>
      </c>
      <c r="E358" s="104" t="s">
        <v>801</v>
      </c>
      <c r="F358" s="104" t="s">
        <v>802</v>
      </c>
      <c r="G358" s="104">
        <v>9258.7970147006799</v>
      </c>
      <c r="H358" s="104">
        <v>549386.73759813397</v>
      </c>
      <c r="I358" s="104">
        <v>77773.894923485699</v>
      </c>
      <c r="J358" s="104">
        <v>5.6372967175898703E-3</v>
      </c>
      <c r="K358" s="104">
        <v>5.0348560060714303E-4</v>
      </c>
      <c r="L358" s="104">
        <v>0</v>
      </c>
      <c r="M358" s="104">
        <v>6.14078231819702E-3</v>
      </c>
      <c r="N358" s="104">
        <v>0</v>
      </c>
      <c r="O358" s="104">
        <v>0</v>
      </c>
      <c r="P358" s="104">
        <v>0</v>
      </c>
      <c r="Q358" s="104">
        <v>0</v>
      </c>
      <c r="R358" s="104">
        <v>6.14078231819702E-3</v>
      </c>
      <c r="S358" s="104">
        <v>6.4176331946851897E-3</v>
      </c>
      <c r="T358" s="104">
        <v>5.7318003031847599E-4</v>
      </c>
      <c r="U358" s="104">
        <v>0</v>
      </c>
      <c r="V358" s="104">
        <v>6.99081322500366E-3</v>
      </c>
      <c r="W358" s="104">
        <v>0</v>
      </c>
      <c r="X358" s="104">
        <v>0</v>
      </c>
      <c r="Y358" s="104">
        <v>0</v>
      </c>
      <c r="Z358" s="104">
        <v>0</v>
      </c>
      <c r="AA358" s="104">
        <v>6.99081322500366E-3</v>
      </c>
      <c r="AB358" s="104">
        <v>6.6584075893874897E-2</v>
      </c>
      <c r="AC358" s="104">
        <v>2.1320020475859899E-2</v>
      </c>
      <c r="AD358" s="104">
        <v>0</v>
      </c>
      <c r="AE358" s="104">
        <v>8.7904096369734799E-2</v>
      </c>
      <c r="AF358" s="104">
        <v>1.0135586474156499</v>
      </c>
      <c r="AG358" s="104">
        <v>2.91434153985498E-2</v>
      </c>
      <c r="AH358" s="104">
        <v>0.18890750048090699</v>
      </c>
      <c r="AI358" s="104">
        <v>1.2316095632951001</v>
      </c>
      <c r="AJ358" s="104">
        <v>607.42932469790503</v>
      </c>
      <c r="AK358" s="104">
        <v>6.2462091557065698</v>
      </c>
      <c r="AL358" s="104">
        <v>0</v>
      </c>
      <c r="AM358" s="104">
        <v>613.675533853611</v>
      </c>
      <c r="AN358" s="104">
        <v>2.6183783182671602E-4</v>
      </c>
      <c r="AO358" s="104">
        <v>2.33856021109545E-5</v>
      </c>
      <c r="AP358" s="104">
        <v>0</v>
      </c>
      <c r="AQ358" s="104">
        <v>2.8522343393767098E-4</v>
      </c>
      <c r="AR358" s="104">
        <v>4.1516729423413702E-3</v>
      </c>
      <c r="AS358" s="104">
        <v>7.2744094038106602E-6</v>
      </c>
      <c r="AT358" s="104">
        <v>0</v>
      </c>
      <c r="AU358" s="104">
        <v>4.1589473517451804E-3</v>
      </c>
      <c r="AV358" s="104">
        <v>7.26714257911526E-3</v>
      </c>
      <c r="AW358" s="104">
        <v>7.8933280313490201E-2</v>
      </c>
      <c r="AX358" s="104">
        <v>9.0359370244350604E-2</v>
      </c>
      <c r="AY358" s="104">
        <v>3.9720734086183497E-3</v>
      </c>
      <c r="AZ358" s="104">
        <v>6.9597216730623101E-6</v>
      </c>
      <c r="BA358" s="104">
        <v>0</v>
      </c>
      <c r="BB358" s="104">
        <v>3.9790331302914199E-3</v>
      </c>
      <c r="BC358" s="104">
        <v>1.81678564477881E-3</v>
      </c>
      <c r="BD358" s="104">
        <v>3.3828548705781503E-2</v>
      </c>
      <c r="BE358" s="104">
        <v>3.9624367480851699E-2</v>
      </c>
      <c r="BF358" s="104">
        <v>5.7386910685957001E-3</v>
      </c>
      <c r="BG358" s="104">
        <v>5.9011086947869899E-5</v>
      </c>
      <c r="BH358" s="104">
        <v>0</v>
      </c>
      <c r="BI358" s="104">
        <v>5.7977021555435703E-3</v>
      </c>
      <c r="BJ358" s="104">
        <v>9.5479430891114797E-2</v>
      </c>
      <c r="BK358" s="104">
        <v>9.818170956931271E-4</v>
      </c>
      <c r="BL358" s="104">
        <v>0</v>
      </c>
      <c r="BM358" s="104">
        <v>9.6461247986807996E-2</v>
      </c>
      <c r="BN358" s="104">
        <v>54.692623284320199</v>
      </c>
    </row>
    <row r="359" spans="1:66">
      <c r="A359" s="104" t="s">
        <v>799</v>
      </c>
      <c r="B359" s="104">
        <v>2024</v>
      </c>
      <c r="C359" s="104" t="s">
        <v>803</v>
      </c>
      <c r="D359" s="104" t="s">
        <v>801</v>
      </c>
      <c r="E359" s="104" t="s">
        <v>801</v>
      </c>
      <c r="F359" s="104" t="s">
        <v>804</v>
      </c>
      <c r="G359" s="104">
        <v>16143309.319406999</v>
      </c>
      <c r="H359" s="104">
        <v>603258052.06009305</v>
      </c>
      <c r="I359" s="104">
        <v>76036031.714000404</v>
      </c>
      <c r="J359" s="104">
        <v>5.1462825155856704</v>
      </c>
      <c r="K359" s="104">
        <v>0</v>
      </c>
      <c r="L359" s="104">
        <v>16.877910962569899</v>
      </c>
      <c r="M359" s="104">
        <v>22.024193478155599</v>
      </c>
      <c r="N359" s="104">
        <v>3.9278385554792798</v>
      </c>
      <c r="O359" s="104">
        <v>7.9908965699951198</v>
      </c>
      <c r="P359" s="104">
        <v>17.6117354725321</v>
      </c>
      <c r="Q359" s="104">
        <v>3.53431984130183</v>
      </c>
      <c r="R359" s="104">
        <v>55.088983917463999</v>
      </c>
      <c r="S359" s="104">
        <v>7.5094433662710003</v>
      </c>
      <c r="T359" s="104">
        <v>0</v>
      </c>
      <c r="U359" s="104">
        <v>18.479188044160601</v>
      </c>
      <c r="V359" s="104">
        <v>25.988631410431601</v>
      </c>
      <c r="W359" s="104">
        <v>3.9278385554792798</v>
      </c>
      <c r="X359" s="104">
        <v>7.99089656999183</v>
      </c>
      <c r="Y359" s="104">
        <v>17.611735472524799</v>
      </c>
      <c r="Z359" s="104">
        <v>3.53431984130183</v>
      </c>
      <c r="AA359" s="104">
        <v>59.053421849729403</v>
      </c>
      <c r="AB359" s="104">
        <v>390.49236298246899</v>
      </c>
      <c r="AC359" s="104">
        <v>0</v>
      </c>
      <c r="AD359" s="104">
        <v>177.82745297546001</v>
      </c>
      <c r="AE359" s="104">
        <v>568.31981595793002</v>
      </c>
      <c r="AF359" s="104">
        <v>21.097456001553301</v>
      </c>
      <c r="AG359" s="104">
        <v>0</v>
      </c>
      <c r="AH359" s="104">
        <v>14.419334155306901</v>
      </c>
      <c r="AI359" s="104">
        <v>35.516790156860203</v>
      </c>
      <c r="AJ359" s="104">
        <v>169380.81231383301</v>
      </c>
      <c r="AK359" s="104">
        <v>0</v>
      </c>
      <c r="AL359" s="104">
        <v>4382.1872984790598</v>
      </c>
      <c r="AM359" s="104">
        <v>173762.99961231201</v>
      </c>
      <c r="AN359" s="104">
        <v>1.3916858524662601</v>
      </c>
      <c r="AO359" s="104">
        <v>0</v>
      </c>
      <c r="AP359" s="104">
        <v>3.8549779486290801</v>
      </c>
      <c r="AQ359" s="104">
        <v>5.2466638010953499</v>
      </c>
      <c r="AR359" s="104">
        <v>0.95902700760062798</v>
      </c>
      <c r="AS359" s="104">
        <v>0</v>
      </c>
      <c r="AT359" s="104">
        <v>0.14892570091176099</v>
      </c>
      <c r="AU359" s="104">
        <v>1.1079527085123899</v>
      </c>
      <c r="AV359" s="104">
        <v>5.3198253935364299</v>
      </c>
      <c r="AW359" s="104">
        <v>24.437947901557902</v>
      </c>
      <c r="AX359" s="104">
        <v>30.865726003606799</v>
      </c>
      <c r="AY359" s="104">
        <v>0.88178993316299403</v>
      </c>
      <c r="AZ359" s="104">
        <v>0</v>
      </c>
      <c r="BA359" s="104">
        <v>0.13693168473094799</v>
      </c>
      <c r="BB359" s="104">
        <v>1.01872161789394</v>
      </c>
      <c r="BC359" s="104">
        <v>1.3299563483840999</v>
      </c>
      <c r="BD359" s="104">
        <v>10.473406243524799</v>
      </c>
      <c r="BE359" s="104">
        <v>12.822084209802901</v>
      </c>
      <c r="BF359" s="104">
        <v>1.6761604474095999</v>
      </c>
      <c r="BG359" s="104">
        <v>0</v>
      </c>
      <c r="BH359" s="104">
        <v>4.3365295764681101E-2</v>
      </c>
      <c r="BI359" s="104">
        <v>1.7195257431742801</v>
      </c>
      <c r="BJ359" s="104">
        <v>2.6455386582498899</v>
      </c>
      <c r="BK359" s="104">
        <v>0</v>
      </c>
      <c r="BL359" s="104">
        <v>2.0486100030246801</v>
      </c>
      <c r="BM359" s="104">
        <v>4.6941486612745704</v>
      </c>
      <c r="BN359" s="104">
        <v>18341.241102370299</v>
      </c>
    </row>
    <row r="360" spans="1:66">
      <c r="A360" s="104" t="s">
        <v>799</v>
      </c>
      <c r="B360" s="104">
        <v>2024</v>
      </c>
      <c r="C360" s="104" t="s">
        <v>803</v>
      </c>
      <c r="D360" s="104" t="s">
        <v>801</v>
      </c>
      <c r="E360" s="104" t="s">
        <v>801</v>
      </c>
      <c r="F360" s="104" t="s">
        <v>802</v>
      </c>
      <c r="G360" s="104">
        <v>174046.65493002199</v>
      </c>
      <c r="H360" s="104">
        <v>6620235.7913969299</v>
      </c>
      <c r="I360" s="104">
        <v>820378.57842860499</v>
      </c>
      <c r="J360" s="104">
        <v>0.10023927343400001</v>
      </c>
      <c r="K360" s="104">
        <v>0</v>
      </c>
      <c r="L360" s="104">
        <v>0</v>
      </c>
      <c r="M360" s="104">
        <v>0.10023927343400001</v>
      </c>
      <c r="N360" s="104">
        <v>0</v>
      </c>
      <c r="O360" s="104">
        <v>0</v>
      </c>
      <c r="P360" s="104">
        <v>0</v>
      </c>
      <c r="Q360" s="104">
        <v>0</v>
      </c>
      <c r="R360" s="104">
        <v>0.10023927343400001</v>
      </c>
      <c r="S360" s="104">
        <v>0.11411574844489999</v>
      </c>
      <c r="T360" s="104">
        <v>0</v>
      </c>
      <c r="U360" s="104">
        <v>0</v>
      </c>
      <c r="V360" s="104">
        <v>0.11411574844489999</v>
      </c>
      <c r="W360" s="104">
        <v>0</v>
      </c>
      <c r="X360" s="104">
        <v>0</v>
      </c>
      <c r="Y360" s="104">
        <v>0</v>
      </c>
      <c r="Z360" s="104">
        <v>0</v>
      </c>
      <c r="AA360" s="104">
        <v>0.11411574844489999</v>
      </c>
      <c r="AB360" s="104">
        <v>1.6697827825201601</v>
      </c>
      <c r="AC360" s="104">
        <v>0</v>
      </c>
      <c r="AD360" s="104">
        <v>0</v>
      </c>
      <c r="AE360" s="104">
        <v>1.6697827825201601</v>
      </c>
      <c r="AF360" s="104">
        <v>0.43016678426117899</v>
      </c>
      <c r="AG360" s="104">
        <v>0</v>
      </c>
      <c r="AH360" s="104">
        <v>0</v>
      </c>
      <c r="AI360" s="104">
        <v>0.43016678426117899</v>
      </c>
      <c r="AJ360" s="104">
        <v>1452.2074273057899</v>
      </c>
      <c r="AK360" s="104">
        <v>0</v>
      </c>
      <c r="AL360" s="104">
        <v>0</v>
      </c>
      <c r="AM360" s="104">
        <v>1452.2074273057899</v>
      </c>
      <c r="AN360" s="104">
        <v>4.6559226506677001E-3</v>
      </c>
      <c r="AO360" s="104">
        <v>0</v>
      </c>
      <c r="AP360" s="104">
        <v>0</v>
      </c>
      <c r="AQ360" s="104">
        <v>4.6559226506677001E-3</v>
      </c>
      <c r="AR360" s="104">
        <v>4.4331813374768297E-2</v>
      </c>
      <c r="AS360" s="104">
        <v>0</v>
      </c>
      <c r="AT360" s="104">
        <v>0</v>
      </c>
      <c r="AU360" s="104">
        <v>4.4331813374768297E-2</v>
      </c>
      <c r="AV360" s="104">
        <v>5.8380486350746399E-2</v>
      </c>
      <c r="AW360" s="104">
        <v>0.26818535917374098</v>
      </c>
      <c r="AX360" s="104">
        <v>0.37089765889925602</v>
      </c>
      <c r="AY360" s="104">
        <v>4.24140387519161E-2</v>
      </c>
      <c r="AZ360" s="104">
        <v>0</v>
      </c>
      <c r="BA360" s="104">
        <v>0</v>
      </c>
      <c r="BB360" s="104">
        <v>4.24140387519161E-2</v>
      </c>
      <c r="BC360" s="104">
        <v>1.45951215876866E-2</v>
      </c>
      <c r="BD360" s="104">
        <v>0.114936582503032</v>
      </c>
      <c r="BE360" s="104">
        <v>0.171945742842634</v>
      </c>
      <c r="BF360" s="104">
        <v>1.37285826535638E-2</v>
      </c>
      <c r="BG360" s="104">
        <v>0</v>
      </c>
      <c r="BH360" s="104">
        <v>0</v>
      </c>
      <c r="BI360" s="104">
        <v>1.37285826535638E-2</v>
      </c>
      <c r="BJ360" s="104">
        <v>0.228266784393337</v>
      </c>
      <c r="BK360" s="104">
        <v>0</v>
      </c>
      <c r="BL360" s="104">
        <v>0</v>
      </c>
      <c r="BM360" s="104">
        <v>0.228266784393337</v>
      </c>
      <c r="BN360" s="104">
        <v>129.42512674991801</v>
      </c>
    </row>
    <row r="361" spans="1:66">
      <c r="A361" s="104" t="s">
        <v>799</v>
      </c>
      <c r="B361" s="104">
        <v>2024</v>
      </c>
      <c r="C361" s="104" t="s">
        <v>803</v>
      </c>
      <c r="D361" s="104" t="s">
        <v>801</v>
      </c>
      <c r="E361" s="104" t="s">
        <v>801</v>
      </c>
      <c r="F361" s="104" t="s">
        <v>805</v>
      </c>
      <c r="G361" s="104">
        <v>431741.27408319298</v>
      </c>
      <c r="H361" s="104">
        <v>18110045.355947699</v>
      </c>
      <c r="I361" s="104">
        <v>2139358.0378253902</v>
      </c>
      <c r="J361" s="104">
        <v>0</v>
      </c>
      <c r="K361" s="104">
        <v>0</v>
      </c>
      <c r="L361" s="104">
        <v>0</v>
      </c>
      <c r="M361" s="104">
        <v>0</v>
      </c>
      <c r="N361" s="104">
        <v>1.0308369399815999E-2</v>
      </c>
      <c r="O361" s="104">
        <v>1.15271287120181E-2</v>
      </c>
      <c r="P361" s="104">
        <v>0</v>
      </c>
      <c r="Q361" s="104">
        <v>3.4658373257104198E-3</v>
      </c>
      <c r="R361" s="104">
        <v>2.5301335437544599E-2</v>
      </c>
      <c r="S361" s="104">
        <v>0</v>
      </c>
      <c r="T361" s="104">
        <v>0</v>
      </c>
      <c r="U361" s="104">
        <v>0</v>
      </c>
      <c r="V361" s="104">
        <v>0</v>
      </c>
      <c r="W361" s="104">
        <v>1.0308369399815999E-2</v>
      </c>
      <c r="X361" s="104">
        <v>1.15271287120133E-2</v>
      </c>
      <c r="Y361" s="104">
        <v>0</v>
      </c>
      <c r="Z361" s="104">
        <v>3.4658373257104198E-3</v>
      </c>
      <c r="AA361" s="104">
        <v>2.5301335437539801E-2</v>
      </c>
      <c r="AB361" s="104">
        <v>0</v>
      </c>
      <c r="AC361" s="104">
        <v>0</v>
      </c>
      <c r="AD361" s="104">
        <v>0</v>
      </c>
      <c r="AE361" s="104">
        <v>0</v>
      </c>
      <c r="AF361" s="104">
        <v>0</v>
      </c>
      <c r="AG361" s="104">
        <v>0</v>
      </c>
      <c r="AH361" s="104">
        <v>0</v>
      </c>
      <c r="AI361" s="104">
        <v>0</v>
      </c>
      <c r="AJ361" s="104">
        <v>0</v>
      </c>
      <c r="AK361" s="104">
        <v>0</v>
      </c>
      <c r="AL361" s="104">
        <v>0</v>
      </c>
      <c r="AM361" s="104">
        <v>0</v>
      </c>
      <c r="AN361" s="104">
        <v>0</v>
      </c>
      <c r="AO361" s="104">
        <v>0</v>
      </c>
      <c r="AP361" s="104">
        <v>0</v>
      </c>
      <c r="AQ361" s="104">
        <v>0</v>
      </c>
      <c r="AR361" s="104">
        <v>0</v>
      </c>
      <c r="AS361" s="104">
        <v>0</v>
      </c>
      <c r="AT361" s="104">
        <v>0</v>
      </c>
      <c r="AU361" s="104">
        <v>0</v>
      </c>
      <c r="AV361" s="104">
        <v>0.15970326269771901</v>
      </c>
      <c r="AW361" s="104">
        <v>0.73363686301764697</v>
      </c>
      <c r="AX361" s="104">
        <v>0.89334012571536603</v>
      </c>
      <c r="AY361" s="104">
        <v>0</v>
      </c>
      <c r="AZ361" s="104">
        <v>0</v>
      </c>
      <c r="BA361" s="104">
        <v>0</v>
      </c>
      <c r="BB361" s="104">
        <v>0</v>
      </c>
      <c r="BC361" s="104">
        <v>3.9925815674429703E-2</v>
      </c>
      <c r="BD361" s="104">
        <v>0.31441579843613399</v>
      </c>
      <c r="BE361" s="104">
        <v>0.35434161411056397</v>
      </c>
      <c r="BF361" s="104">
        <v>0</v>
      </c>
      <c r="BG361" s="104">
        <v>0</v>
      </c>
      <c r="BH361" s="104">
        <v>0</v>
      </c>
      <c r="BI361" s="104">
        <v>0</v>
      </c>
      <c r="BJ361" s="104">
        <v>0</v>
      </c>
      <c r="BK361" s="104">
        <v>0</v>
      </c>
      <c r="BL361" s="104">
        <v>0</v>
      </c>
      <c r="BM361" s="104">
        <v>0</v>
      </c>
      <c r="BN361" s="104">
        <v>0</v>
      </c>
    </row>
    <row r="362" spans="1:66">
      <c r="A362" s="104" t="s">
        <v>799</v>
      </c>
      <c r="B362" s="104">
        <v>2024</v>
      </c>
      <c r="C362" s="104" t="s">
        <v>806</v>
      </c>
      <c r="D362" s="104" t="s">
        <v>801</v>
      </c>
      <c r="E362" s="104" t="s">
        <v>801</v>
      </c>
      <c r="F362" s="104" t="s">
        <v>804</v>
      </c>
      <c r="G362" s="104">
        <v>1833484.78523734</v>
      </c>
      <c r="H362" s="104">
        <v>64211319.637789197</v>
      </c>
      <c r="I362" s="104">
        <v>8408128.0079410803</v>
      </c>
      <c r="J362" s="104">
        <v>1.57932109854075</v>
      </c>
      <c r="K362" s="104">
        <v>0</v>
      </c>
      <c r="L362" s="104">
        <v>2.9960959638804101</v>
      </c>
      <c r="M362" s="104">
        <v>4.5754170624211703</v>
      </c>
      <c r="N362" s="104">
        <v>1.1015623508205901</v>
      </c>
      <c r="O362" s="104">
        <v>1.8035196719678701</v>
      </c>
      <c r="P362" s="104">
        <v>6.4174893922751304</v>
      </c>
      <c r="Q362" s="104">
        <v>0.88550086682152995</v>
      </c>
      <c r="R362" s="104">
        <v>14.7834893443063</v>
      </c>
      <c r="S362" s="104">
        <v>2.3042734235651898</v>
      </c>
      <c r="T362" s="104">
        <v>0</v>
      </c>
      <c r="U362" s="104">
        <v>3.2803446566948802</v>
      </c>
      <c r="V362" s="104">
        <v>5.5846180802600696</v>
      </c>
      <c r="W362" s="104">
        <v>1.1015623508205901</v>
      </c>
      <c r="X362" s="104">
        <v>1.80351967196713</v>
      </c>
      <c r="Y362" s="104">
        <v>6.4174893922724898</v>
      </c>
      <c r="Z362" s="104">
        <v>0.88550086682152995</v>
      </c>
      <c r="AA362" s="104">
        <v>15.7926903621418</v>
      </c>
      <c r="AB362" s="104">
        <v>76.330547958985505</v>
      </c>
      <c r="AC362" s="104">
        <v>0</v>
      </c>
      <c r="AD362" s="104">
        <v>21.086084591943202</v>
      </c>
      <c r="AE362" s="104">
        <v>97.416632550928796</v>
      </c>
      <c r="AF362" s="104">
        <v>6.24993908164336</v>
      </c>
      <c r="AG362" s="104">
        <v>0</v>
      </c>
      <c r="AH362" s="104">
        <v>2.22781965813477</v>
      </c>
      <c r="AI362" s="104">
        <v>8.47775873977813</v>
      </c>
      <c r="AJ362" s="104">
        <v>21199.071078827899</v>
      </c>
      <c r="AK362" s="104">
        <v>0</v>
      </c>
      <c r="AL362" s="104">
        <v>573.69003926080495</v>
      </c>
      <c r="AM362" s="104">
        <v>21772.7611180887</v>
      </c>
      <c r="AN362" s="104">
        <v>0.364274473301334</v>
      </c>
      <c r="AO362" s="104">
        <v>0</v>
      </c>
      <c r="AP362" s="104">
        <v>0.60668062480468199</v>
      </c>
      <c r="AQ362" s="104">
        <v>0.97095509810601699</v>
      </c>
      <c r="AR362" s="104">
        <v>0.13955545231774399</v>
      </c>
      <c r="AS362" s="104">
        <v>0</v>
      </c>
      <c r="AT362" s="104">
        <v>2.1707997760857502E-2</v>
      </c>
      <c r="AU362" s="104">
        <v>0.16126345007860099</v>
      </c>
      <c r="AV362" s="104">
        <v>0.56624691140893102</v>
      </c>
      <c r="AW362" s="104">
        <v>2.6011967492847701</v>
      </c>
      <c r="AX362" s="104">
        <v>3.3287071107722999</v>
      </c>
      <c r="AY362" s="104">
        <v>0.12831788904448599</v>
      </c>
      <c r="AZ362" s="104">
        <v>0</v>
      </c>
      <c r="BA362" s="104">
        <v>1.99600975219234E-2</v>
      </c>
      <c r="BB362" s="104">
        <v>0.14827798656641</v>
      </c>
      <c r="BC362" s="104">
        <v>0.14156172785223201</v>
      </c>
      <c r="BD362" s="104">
        <v>1.11479860683633</v>
      </c>
      <c r="BE362" s="104">
        <v>1.40463832125497</v>
      </c>
      <c r="BF362" s="104">
        <v>0.20978199347821899</v>
      </c>
      <c r="BG362" s="104">
        <v>0</v>
      </c>
      <c r="BH362" s="104">
        <v>5.67712800373251E-3</v>
      </c>
      <c r="BI362" s="104">
        <v>0.21545912148195201</v>
      </c>
      <c r="BJ362" s="104">
        <v>0.50020767513030895</v>
      </c>
      <c r="BK362" s="104">
        <v>0</v>
      </c>
      <c r="BL362" s="104">
        <v>0.25527415407286003</v>
      </c>
      <c r="BM362" s="104">
        <v>0.75548182920316997</v>
      </c>
      <c r="BN362" s="104">
        <v>2298.1846654475098</v>
      </c>
    </row>
    <row r="363" spans="1:66">
      <c r="A363" s="104" t="s">
        <v>799</v>
      </c>
      <c r="B363" s="104">
        <v>2024</v>
      </c>
      <c r="C363" s="104" t="s">
        <v>806</v>
      </c>
      <c r="D363" s="104" t="s">
        <v>801</v>
      </c>
      <c r="E363" s="104" t="s">
        <v>801</v>
      </c>
      <c r="F363" s="104" t="s">
        <v>802</v>
      </c>
      <c r="G363" s="104">
        <v>1127.8996190871301</v>
      </c>
      <c r="H363" s="104">
        <v>20774.2928111123</v>
      </c>
      <c r="I363" s="104">
        <v>3788.8382263571498</v>
      </c>
      <c r="J363" s="104">
        <v>3.9257241173409696E-3</v>
      </c>
      <c r="K363" s="104">
        <v>0</v>
      </c>
      <c r="L363" s="104">
        <v>0</v>
      </c>
      <c r="M363" s="104">
        <v>3.9257241173409696E-3</v>
      </c>
      <c r="N363" s="104">
        <v>0</v>
      </c>
      <c r="O363" s="104">
        <v>0</v>
      </c>
      <c r="P363" s="104">
        <v>0</v>
      </c>
      <c r="Q363" s="104">
        <v>0</v>
      </c>
      <c r="R363" s="104">
        <v>3.9257241173409696E-3</v>
      </c>
      <c r="S363" s="104">
        <v>4.4691759077196899E-3</v>
      </c>
      <c r="T363" s="104">
        <v>0</v>
      </c>
      <c r="U363" s="104">
        <v>0</v>
      </c>
      <c r="V363" s="104">
        <v>4.4691759077196899E-3</v>
      </c>
      <c r="W363" s="104">
        <v>0</v>
      </c>
      <c r="X363" s="104">
        <v>0</v>
      </c>
      <c r="Y363" s="104">
        <v>0</v>
      </c>
      <c r="Z363" s="104">
        <v>0</v>
      </c>
      <c r="AA363" s="104">
        <v>4.4691759077196899E-3</v>
      </c>
      <c r="AB363" s="104">
        <v>2.4583624354599001E-2</v>
      </c>
      <c r="AC363" s="104">
        <v>0</v>
      </c>
      <c r="AD363" s="104">
        <v>0</v>
      </c>
      <c r="AE363" s="104">
        <v>2.4583624354599001E-2</v>
      </c>
      <c r="AF363" s="104">
        <v>2.3025055264116901E-2</v>
      </c>
      <c r="AG363" s="104">
        <v>0</v>
      </c>
      <c r="AH363" s="104">
        <v>0</v>
      </c>
      <c r="AI363" s="104">
        <v>2.3025055264116901E-2</v>
      </c>
      <c r="AJ363" s="104">
        <v>9.8629070405532797</v>
      </c>
      <c r="AK363" s="104">
        <v>0</v>
      </c>
      <c r="AL363" s="104">
        <v>0</v>
      </c>
      <c r="AM363" s="104">
        <v>9.8629070405532797</v>
      </c>
      <c r="AN363" s="104">
        <v>1.8234238150413901E-4</v>
      </c>
      <c r="AO363" s="104">
        <v>0</v>
      </c>
      <c r="AP363" s="104">
        <v>0</v>
      </c>
      <c r="AQ363" s="104">
        <v>1.8234238150413901E-4</v>
      </c>
      <c r="AR363" s="104">
        <v>2.9847564835049399E-3</v>
      </c>
      <c r="AS363" s="104">
        <v>0</v>
      </c>
      <c r="AT363" s="104">
        <v>0</v>
      </c>
      <c r="AU363" s="104">
        <v>2.9847564835049399E-3</v>
      </c>
      <c r="AV363" s="104">
        <v>1.8319790353715399E-4</v>
      </c>
      <c r="AW363" s="104">
        <v>8.4156536937380396E-4</v>
      </c>
      <c r="AX363" s="104">
        <v>4.0095197564159E-3</v>
      </c>
      <c r="AY363" s="104">
        <v>2.8556372392486901E-3</v>
      </c>
      <c r="AZ363" s="104">
        <v>0</v>
      </c>
      <c r="BA363" s="104">
        <v>0</v>
      </c>
      <c r="BB363" s="104">
        <v>2.8556372392486901E-3</v>
      </c>
      <c r="BC363" s="104">
        <v>4.57994758842886E-5</v>
      </c>
      <c r="BD363" s="104">
        <v>3.6067087258877299E-4</v>
      </c>
      <c r="BE363" s="104">
        <v>3.2621075877217499E-3</v>
      </c>
      <c r="BF363" s="104">
        <v>9.3239940772001106E-5</v>
      </c>
      <c r="BG363" s="104">
        <v>0</v>
      </c>
      <c r="BH363" s="104">
        <v>0</v>
      </c>
      <c r="BI363" s="104">
        <v>9.3239940772001106E-5</v>
      </c>
      <c r="BJ363" s="104">
        <v>1.5503116377075399E-3</v>
      </c>
      <c r="BK363" s="104">
        <v>0</v>
      </c>
      <c r="BL363" s="104">
        <v>0</v>
      </c>
      <c r="BM363" s="104">
        <v>1.5503116377075399E-3</v>
      </c>
      <c r="BN363" s="104">
        <v>0.87901216440857399</v>
      </c>
    </row>
    <row r="364" spans="1:66">
      <c r="A364" s="104" t="s">
        <v>799</v>
      </c>
      <c r="B364" s="104">
        <v>2024</v>
      </c>
      <c r="C364" s="104" t="s">
        <v>806</v>
      </c>
      <c r="D364" s="104" t="s">
        <v>801</v>
      </c>
      <c r="E364" s="104" t="s">
        <v>801</v>
      </c>
      <c r="F364" s="104" t="s">
        <v>805</v>
      </c>
      <c r="G364" s="104">
        <v>19411.306680788901</v>
      </c>
      <c r="H364" s="104">
        <v>850321.85959406896</v>
      </c>
      <c r="I364" s="104">
        <v>97512.269888972194</v>
      </c>
      <c r="J364" s="104">
        <v>0</v>
      </c>
      <c r="K364" s="104">
        <v>0</v>
      </c>
      <c r="L364" s="104">
        <v>0</v>
      </c>
      <c r="M364" s="104">
        <v>0</v>
      </c>
      <c r="N364" s="104">
        <v>4.6970108830092001E-4</v>
      </c>
      <c r="O364" s="104">
        <v>5.25408307603243E-4</v>
      </c>
      <c r="P364" s="104">
        <v>0</v>
      </c>
      <c r="Q364" s="104">
        <v>1.58797119826403E-4</v>
      </c>
      <c r="R364" s="104">
        <v>1.1539065157305599E-3</v>
      </c>
      <c r="S364" s="104">
        <v>0</v>
      </c>
      <c r="T364" s="104">
        <v>0</v>
      </c>
      <c r="U364" s="104">
        <v>0</v>
      </c>
      <c r="V364" s="104">
        <v>0</v>
      </c>
      <c r="W364" s="104">
        <v>4.6970108830092001E-4</v>
      </c>
      <c r="X364" s="104">
        <v>5.2540830760302605E-4</v>
      </c>
      <c r="Y364" s="104">
        <v>0</v>
      </c>
      <c r="Z364" s="104">
        <v>1.58797119826403E-4</v>
      </c>
      <c r="AA364" s="104">
        <v>1.15390651573035E-3</v>
      </c>
      <c r="AB364" s="104">
        <v>0</v>
      </c>
      <c r="AC364" s="104">
        <v>0</v>
      </c>
      <c r="AD364" s="104">
        <v>0</v>
      </c>
      <c r="AE364" s="104">
        <v>0</v>
      </c>
      <c r="AF364" s="104">
        <v>0</v>
      </c>
      <c r="AG364" s="104">
        <v>0</v>
      </c>
      <c r="AH364" s="104">
        <v>0</v>
      </c>
      <c r="AI364" s="104">
        <v>0</v>
      </c>
      <c r="AJ364" s="104">
        <v>0</v>
      </c>
      <c r="AK364" s="104">
        <v>0</v>
      </c>
      <c r="AL364" s="104">
        <v>0</v>
      </c>
      <c r="AM364" s="104">
        <v>0</v>
      </c>
      <c r="AN364" s="104">
        <v>0</v>
      </c>
      <c r="AO364" s="104">
        <v>0</v>
      </c>
      <c r="AP364" s="104">
        <v>0</v>
      </c>
      <c r="AQ364" s="104">
        <v>0</v>
      </c>
      <c r="AR364" s="104">
        <v>0</v>
      </c>
      <c r="AS364" s="104">
        <v>0</v>
      </c>
      <c r="AT364" s="104">
        <v>0</v>
      </c>
      <c r="AU364" s="104">
        <v>0</v>
      </c>
      <c r="AV364" s="104">
        <v>7.49855523005441E-3</v>
      </c>
      <c r="AW364" s="104">
        <v>3.4446488088062402E-2</v>
      </c>
      <c r="AX364" s="104">
        <v>4.1945043318116798E-2</v>
      </c>
      <c r="AY364" s="104">
        <v>0</v>
      </c>
      <c r="AZ364" s="104">
        <v>0</v>
      </c>
      <c r="BA364" s="104">
        <v>0</v>
      </c>
      <c r="BB364" s="104">
        <v>0</v>
      </c>
      <c r="BC364" s="104">
        <v>1.8746388075135999E-3</v>
      </c>
      <c r="BD364" s="104">
        <v>1.47627806091696E-2</v>
      </c>
      <c r="BE364" s="104">
        <v>1.6637419416683199E-2</v>
      </c>
      <c r="BF364" s="104">
        <v>0</v>
      </c>
      <c r="BG364" s="104">
        <v>0</v>
      </c>
      <c r="BH364" s="104">
        <v>0</v>
      </c>
      <c r="BI364" s="104">
        <v>0</v>
      </c>
      <c r="BJ364" s="104">
        <v>0</v>
      </c>
      <c r="BK364" s="104">
        <v>0</v>
      </c>
      <c r="BL364" s="104">
        <v>0</v>
      </c>
      <c r="BM364" s="104">
        <v>0</v>
      </c>
      <c r="BN364" s="104">
        <v>0</v>
      </c>
    </row>
    <row r="365" spans="1:66">
      <c r="A365" s="104" t="s">
        <v>799</v>
      </c>
      <c r="B365" s="104">
        <v>2024</v>
      </c>
      <c r="C365" s="104" t="s">
        <v>807</v>
      </c>
      <c r="D365" s="104" t="s">
        <v>801</v>
      </c>
      <c r="E365" s="104" t="s">
        <v>801</v>
      </c>
      <c r="F365" s="104" t="s">
        <v>804</v>
      </c>
      <c r="G365" s="104">
        <v>5653436.3071177499</v>
      </c>
      <c r="H365" s="104">
        <v>201688707.78870001</v>
      </c>
      <c r="I365" s="104">
        <v>26286587.834299501</v>
      </c>
      <c r="J365" s="104">
        <v>3.2846281372050701</v>
      </c>
      <c r="K365" s="104">
        <v>0</v>
      </c>
      <c r="L365" s="104">
        <v>8.7238500425739005</v>
      </c>
      <c r="M365" s="104">
        <v>12.0084781797789</v>
      </c>
      <c r="N365" s="104">
        <v>2.27598607879629</v>
      </c>
      <c r="O365" s="104">
        <v>3.8498580212224902</v>
      </c>
      <c r="P365" s="104">
        <v>13.5053016887229</v>
      </c>
      <c r="Q365" s="104">
        <v>2.1365416784874198</v>
      </c>
      <c r="R365" s="104">
        <v>33.776165647008099</v>
      </c>
      <c r="S365" s="104">
        <v>4.7925984967363497</v>
      </c>
      <c r="T365" s="104">
        <v>0</v>
      </c>
      <c r="U365" s="104">
        <v>9.5515136319279499</v>
      </c>
      <c r="V365" s="104">
        <v>14.3441121286643</v>
      </c>
      <c r="W365" s="104">
        <v>2.27598607879629</v>
      </c>
      <c r="X365" s="104">
        <v>3.8498580212208999</v>
      </c>
      <c r="Y365" s="104">
        <v>13.505301688717299</v>
      </c>
      <c r="Z365" s="104">
        <v>2.1365416784874198</v>
      </c>
      <c r="AA365" s="104">
        <v>36.111799595886303</v>
      </c>
      <c r="AB365" s="104">
        <v>186.32965876654899</v>
      </c>
      <c r="AC365" s="104">
        <v>0</v>
      </c>
      <c r="AD365" s="104">
        <v>77.875068845420202</v>
      </c>
      <c r="AE365" s="104">
        <v>264.20472761196999</v>
      </c>
      <c r="AF365" s="104">
        <v>15.4560339571286</v>
      </c>
      <c r="AG365" s="104">
        <v>0</v>
      </c>
      <c r="AH365" s="104">
        <v>7.6518001403924698</v>
      </c>
      <c r="AI365" s="104">
        <v>23.107834097521099</v>
      </c>
      <c r="AJ365" s="104">
        <v>70655.635041874601</v>
      </c>
      <c r="AK365" s="104">
        <v>0</v>
      </c>
      <c r="AL365" s="104">
        <v>1937.8713666301101</v>
      </c>
      <c r="AM365" s="104">
        <v>72593.506408504705</v>
      </c>
      <c r="AN365" s="104">
        <v>0.813345349686875</v>
      </c>
      <c r="AO365" s="104">
        <v>0</v>
      </c>
      <c r="AP365" s="104">
        <v>1.87733426155129</v>
      </c>
      <c r="AQ365" s="104">
        <v>2.6906796112381701</v>
      </c>
      <c r="AR365" s="104">
        <v>0.338252349824402</v>
      </c>
      <c r="AS365" s="104">
        <v>0</v>
      </c>
      <c r="AT365" s="104">
        <v>5.2434987614549698E-2</v>
      </c>
      <c r="AU365" s="104">
        <v>0.39068733743895201</v>
      </c>
      <c r="AV365" s="104">
        <v>1.7785899510496599</v>
      </c>
      <c r="AW365" s="104">
        <v>8.1703975876343904</v>
      </c>
      <c r="AX365" s="104">
        <v>10.339674876123</v>
      </c>
      <c r="AY365" s="104">
        <v>0.31101232184246702</v>
      </c>
      <c r="AZ365" s="104">
        <v>0</v>
      </c>
      <c r="BA365" s="104">
        <v>4.8212435744057397E-2</v>
      </c>
      <c r="BB365" s="104">
        <v>0.359224757586524</v>
      </c>
      <c r="BC365" s="104">
        <v>0.44464748776241497</v>
      </c>
      <c r="BD365" s="104">
        <v>3.5015989661290199</v>
      </c>
      <c r="BE365" s="104">
        <v>4.3054712114779603</v>
      </c>
      <c r="BF365" s="104">
        <v>0.69919478615067299</v>
      </c>
      <c r="BG365" s="104">
        <v>0</v>
      </c>
      <c r="BH365" s="104">
        <v>1.91768081197689E-2</v>
      </c>
      <c r="BI365" s="104">
        <v>0.71837159427044195</v>
      </c>
      <c r="BJ365" s="104">
        <v>1.3254486183858001</v>
      </c>
      <c r="BK365" s="104">
        <v>0</v>
      </c>
      <c r="BL365" s="104">
        <v>0.88290657399254902</v>
      </c>
      <c r="BM365" s="104">
        <v>2.2083551923783502</v>
      </c>
      <c r="BN365" s="104">
        <v>7662.4770893429304</v>
      </c>
    </row>
    <row r="366" spans="1:66">
      <c r="A366" s="104" t="s">
        <v>799</v>
      </c>
      <c r="B366" s="104">
        <v>2024</v>
      </c>
      <c r="C366" s="104" t="s">
        <v>807</v>
      </c>
      <c r="D366" s="104" t="s">
        <v>801</v>
      </c>
      <c r="E366" s="104" t="s">
        <v>801</v>
      </c>
      <c r="F366" s="104" t="s">
        <v>802</v>
      </c>
      <c r="G366" s="104">
        <v>40049.797480016001</v>
      </c>
      <c r="H366" s="104">
        <v>1601157.3052812</v>
      </c>
      <c r="I366" s="104">
        <v>195049.748627836</v>
      </c>
      <c r="J366" s="104">
        <v>3.0718142606190699E-2</v>
      </c>
      <c r="K366" s="104">
        <v>0</v>
      </c>
      <c r="L366" s="104">
        <v>0</v>
      </c>
      <c r="M366" s="104">
        <v>3.0718142606190699E-2</v>
      </c>
      <c r="N366" s="104">
        <v>0</v>
      </c>
      <c r="O366" s="104">
        <v>0</v>
      </c>
      <c r="P366" s="104">
        <v>0</v>
      </c>
      <c r="Q366" s="104">
        <v>0</v>
      </c>
      <c r="R366" s="104">
        <v>3.0718142606190699E-2</v>
      </c>
      <c r="S366" s="104">
        <v>3.4970563076264401E-2</v>
      </c>
      <c r="T366" s="104">
        <v>0</v>
      </c>
      <c r="U366" s="104">
        <v>0</v>
      </c>
      <c r="V366" s="104">
        <v>3.4970563076264401E-2</v>
      </c>
      <c r="W366" s="104">
        <v>0</v>
      </c>
      <c r="X366" s="104">
        <v>0</v>
      </c>
      <c r="Y366" s="104">
        <v>0</v>
      </c>
      <c r="Z366" s="104">
        <v>0</v>
      </c>
      <c r="AA366" s="104">
        <v>3.4970563076264401E-2</v>
      </c>
      <c r="AB366" s="104">
        <v>0.28108284668445599</v>
      </c>
      <c r="AC366" s="104">
        <v>0</v>
      </c>
      <c r="AD366" s="104">
        <v>0</v>
      </c>
      <c r="AE366" s="104">
        <v>0.28108284668445599</v>
      </c>
      <c r="AF366" s="104">
        <v>7.3794373895160997E-2</v>
      </c>
      <c r="AG366" s="104">
        <v>0</v>
      </c>
      <c r="AH366" s="104">
        <v>0</v>
      </c>
      <c r="AI366" s="104">
        <v>7.3794373895160997E-2</v>
      </c>
      <c r="AJ366" s="104">
        <v>474.96881022725103</v>
      </c>
      <c r="AK366" s="104">
        <v>0</v>
      </c>
      <c r="AL366" s="104">
        <v>0</v>
      </c>
      <c r="AM366" s="104">
        <v>474.96881022725103</v>
      </c>
      <c r="AN366" s="104">
        <v>1.42679900848215E-3</v>
      </c>
      <c r="AO366" s="104">
        <v>0</v>
      </c>
      <c r="AP366" s="104">
        <v>0</v>
      </c>
      <c r="AQ366" s="104">
        <v>1.42679900848215E-3</v>
      </c>
      <c r="AR366" s="104">
        <v>8.7974047635082202E-3</v>
      </c>
      <c r="AS366" s="104">
        <v>0</v>
      </c>
      <c r="AT366" s="104">
        <v>0</v>
      </c>
      <c r="AU366" s="104">
        <v>8.7974047635082202E-3</v>
      </c>
      <c r="AV366" s="104">
        <v>1.4119790465445399E-2</v>
      </c>
      <c r="AW366" s="104">
        <v>6.4862787450640197E-2</v>
      </c>
      <c r="AX366" s="104">
        <v>8.7779982679593901E-2</v>
      </c>
      <c r="AY366" s="104">
        <v>8.4168329276622898E-3</v>
      </c>
      <c r="AZ366" s="104">
        <v>0</v>
      </c>
      <c r="BA366" s="104">
        <v>0</v>
      </c>
      <c r="BB366" s="104">
        <v>8.4168329276622898E-3</v>
      </c>
      <c r="BC366" s="104">
        <v>3.5299476163613698E-3</v>
      </c>
      <c r="BD366" s="104">
        <v>2.7798337478845799E-2</v>
      </c>
      <c r="BE366" s="104">
        <v>3.9745118022869397E-2</v>
      </c>
      <c r="BF366" s="104">
        <v>4.4901633516412397E-3</v>
      </c>
      <c r="BG366" s="104">
        <v>0</v>
      </c>
      <c r="BH366" s="104">
        <v>0</v>
      </c>
      <c r="BI366" s="104">
        <v>4.4901633516412397E-3</v>
      </c>
      <c r="BJ366" s="104">
        <v>7.4658482637600401E-2</v>
      </c>
      <c r="BK366" s="104">
        <v>0</v>
      </c>
      <c r="BL366" s="104">
        <v>0</v>
      </c>
      <c r="BM366" s="104">
        <v>7.4658482637600401E-2</v>
      </c>
      <c r="BN366" s="104">
        <v>42.330659732244698</v>
      </c>
    </row>
    <row r="367" spans="1:66">
      <c r="A367" s="104" t="s">
        <v>799</v>
      </c>
      <c r="B367" s="104">
        <v>2024</v>
      </c>
      <c r="C367" s="104" t="s">
        <v>807</v>
      </c>
      <c r="D367" s="104" t="s">
        <v>801</v>
      </c>
      <c r="E367" s="104" t="s">
        <v>801</v>
      </c>
      <c r="F367" s="104" t="s">
        <v>805</v>
      </c>
      <c r="G367" s="104">
        <v>78618.588870875901</v>
      </c>
      <c r="H367" s="104">
        <v>2459112.2158421902</v>
      </c>
      <c r="I367" s="104">
        <v>395095.57579611702</v>
      </c>
      <c r="J367" s="104">
        <v>0</v>
      </c>
      <c r="K367" s="104">
        <v>0</v>
      </c>
      <c r="L367" s="104">
        <v>0</v>
      </c>
      <c r="M367" s="104">
        <v>0</v>
      </c>
      <c r="N367" s="104">
        <v>1.9067857709424299E-3</v>
      </c>
      <c r="O367" s="104">
        <v>2.12882438340247E-3</v>
      </c>
      <c r="P367" s="104">
        <v>0</v>
      </c>
      <c r="Q367" s="104">
        <v>6.4493005855882602E-4</v>
      </c>
      <c r="R367" s="104">
        <v>4.6805402129037298E-3</v>
      </c>
      <c r="S367" s="104">
        <v>0</v>
      </c>
      <c r="T367" s="104">
        <v>0</v>
      </c>
      <c r="U367" s="104">
        <v>0</v>
      </c>
      <c r="V367" s="104">
        <v>0</v>
      </c>
      <c r="W367" s="104">
        <v>1.9067857709424299E-3</v>
      </c>
      <c r="X367" s="104">
        <v>2.1288243834015901E-3</v>
      </c>
      <c r="Y367" s="104">
        <v>0</v>
      </c>
      <c r="Z367" s="104">
        <v>6.4493005855882602E-4</v>
      </c>
      <c r="AA367" s="104">
        <v>4.6805402129028503E-3</v>
      </c>
      <c r="AB367" s="104">
        <v>0</v>
      </c>
      <c r="AC367" s="104">
        <v>0</v>
      </c>
      <c r="AD367" s="104">
        <v>0</v>
      </c>
      <c r="AE367" s="104">
        <v>0</v>
      </c>
      <c r="AF367" s="104">
        <v>0</v>
      </c>
      <c r="AG367" s="104">
        <v>0</v>
      </c>
      <c r="AH367" s="104">
        <v>0</v>
      </c>
      <c r="AI367" s="104">
        <v>0</v>
      </c>
      <c r="AJ367" s="104">
        <v>0</v>
      </c>
      <c r="AK367" s="104">
        <v>0</v>
      </c>
      <c r="AL367" s="104">
        <v>0</v>
      </c>
      <c r="AM367" s="104">
        <v>0</v>
      </c>
      <c r="AN367" s="104">
        <v>0</v>
      </c>
      <c r="AO367" s="104">
        <v>0</v>
      </c>
      <c r="AP367" s="104">
        <v>0</v>
      </c>
      <c r="AQ367" s="104">
        <v>0</v>
      </c>
      <c r="AR367" s="104">
        <v>0</v>
      </c>
      <c r="AS367" s="104">
        <v>0</v>
      </c>
      <c r="AT367" s="104">
        <v>0</v>
      </c>
      <c r="AU367" s="104">
        <v>0</v>
      </c>
      <c r="AV367" s="104">
        <v>2.1685657682841399E-2</v>
      </c>
      <c r="AW367" s="104">
        <v>9.9618489980552893E-2</v>
      </c>
      <c r="AX367" s="104">
        <v>0.12130414766339399</v>
      </c>
      <c r="AY367" s="104">
        <v>0</v>
      </c>
      <c r="AZ367" s="104">
        <v>0</v>
      </c>
      <c r="BA367" s="104">
        <v>0</v>
      </c>
      <c r="BB367" s="104">
        <v>0</v>
      </c>
      <c r="BC367" s="104">
        <v>5.42141442071036E-3</v>
      </c>
      <c r="BD367" s="104">
        <v>4.2693638563094098E-2</v>
      </c>
      <c r="BE367" s="104">
        <v>4.8115052983804397E-2</v>
      </c>
      <c r="BF367" s="104">
        <v>0</v>
      </c>
      <c r="BG367" s="104">
        <v>0</v>
      </c>
      <c r="BH367" s="104">
        <v>0</v>
      </c>
      <c r="BI367" s="104">
        <v>0</v>
      </c>
      <c r="BJ367" s="104">
        <v>0</v>
      </c>
      <c r="BK367" s="104">
        <v>0</v>
      </c>
      <c r="BL367" s="104">
        <v>0</v>
      </c>
      <c r="BM367" s="104">
        <v>0</v>
      </c>
      <c r="BN367" s="104">
        <v>0</v>
      </c>
    </row>
    <row r="368" spans="1:66">
      <c r="A368" s="104" t="s">
        <v>799</v>
      </c>
      <c r="B368" s="104">
        <v>2024</v>
      </c>
      <c r="C368" s="104" t="s">
        <v>808</v>
      </c>
      <c r="D368" s="104" t="s">
        <v>801</v>
      </c>
      <c r="E368" s="104" t="s">
        <v>801</v>
      </c>
      <c r="F368" s="104" t="s">
        <v>804</v>
      </c>
      <c r="G368" s="104">
        <v>431144.19847563998</v>
      </c>
      <c r="H368" s="104">
        <v>14679969.1989328</v>
      </c>
      <c r="I368" s="104">
        <v>6423406.1524313102</v>
      </c>
      <c r="J368" s="104">
        <v>0.72779986801598295</v>
      </c>
      <c r="K368" s="104">
        <v>0.201505792894244</v>
      </c>
      <c r="L368" s="104">
        <v>0.85135134328675799</v>
      </c>
      <c r="M368" s="104">
        <v>1.78065700419698</v>
      </c>
      <c r="N368" s="104">
        <v>2.90753422175676E-2</v>
      </c>
      <c r="O368" s="104">
        <v>0.979715376267421</v>
      </c>
      <c r="P368" s="104">
        <v>7.2102576712949</v>
      </c>
      <c r="Q368" s="104">
        <v>1.5516315470185201E-2</v>
      </c>
      <c r="R368" s="104">
        <v>10.015221709446999</v>
      </c>
      <c r="S368" s="104">
        <v>1.0620038589590599</v>
      </c>
      <c r="T368" s="104">
        <v>0.29403677997313599</v>
      </c>
      <c r="U368" s="104">
        <v>0.93212255942895506</v>
      </c>
      <c r="V368" s="104">
        <v>2.2881631983611501</v>
      </c>
      <c r="W368" s="104">
        <v>2.90753422175676E-2</v>
      </c>
      <c r="X368" s="104">
        <v>0.97971537626701699</v>
      </c>
      <c r="Y368" s="104">
        <v>7.2102576712919397</v>
      </c>
      <c r="Z368" s="104">
        <v>1.5516315470185201E-2</v>
      </c>
      <c r="AA368" s="104">
        <v>10.5227279036078</v>
      </c>
      <c r="AB368" s="104">
        <v>15.054545657195399</v>
      </c>
      <c r="AC368" s="104">
        <v>1.78243145430462</v>
      </c>
      <c r="AD368" s="104">
        <v>12.329824285155199</v>
      </c>
      <c r="AE368" s="104">
        <v>29.166801396655298</v>
      </c>
      <c r="AF368" s="104">
        <v>3.5130330131526399</v>
      </c>
      <c r="AG368" s="104">
        <v>1.7594778118049301E-2</v>
      </c>
      <c r="AH368" s="104">
        <v>3.5829245122095901</v>
      </c>
      <c r="AI368" s="104">
        <v>7.1135523034802803</v>
      </c>
      <c r="AJ368" s="104">
        <v>14492.126020187799</v>
      </c>
      <c r="AK368" s="104">
        <v>56.873422938629801</v>
      </c>
      <c r="AL368" s="104">
        <v>133.016822903405</v>
      </c>
      <c r="AM368" s="104">
        <v>14682.016266029899</v>
      </c>
      <c r="AN368" s="104">
        <v>0.148464879051701</v>
      </c>
      <c r="AO368" s="104">
        <v>5.6225833975183097E-2</v>
      </c>
      <c r="AP368" s="104">
        <v>0.16908317090394301</v>
      </c>
      <c r="AQ368" s="104">
        <v>0.373773883930828</v>
      </c>
      <c r="AR368" s="104">
        <v>3.0859430271209499E-2</v>
      </c>
      <c r="AS368" s="104">
        <v>0</v>
      </c>
      <c r="AT368" s="104">
        <v>3.0288434691712902E-3</v>
      </c>
      <c r="AU368" s="104">
        <v>3.3888273740380698E-2</v>
      </c>
      <c r="AV368" s="104">
        <v>0.12945516873604199</v>
      </c>
      <c r="AW368" s="104">
        <v>1.23694413727288</v>
      </c>
      <c r="AX368" s="104">
        <v>1.4002875797493</v>
      </c>
      <c r="AY368" s="104">
        <v>2.8374107027890599E-2</v>
      </c>
      <c r="AZ368" s="104">
        <v>0</v>
      </c>
      <c r="BA368" s="104">
        <v>2.78490976695615E-3</v>
      </c>
      <c r="BB368" s="104">
        <v>3.11590167948467E-2</v>
      </c>
      <c r="BC368" s="104">
        <v>3.2363792184010497E-2</v>
      </c>
      <c r="BD368" s="104">
        <v>0.530118915974093</v>
      </c>
      <c r="BE368" s="104">
        <v>0.59364172495294998</v>
      </c>
      <c r="BF368" s="104">
        <v>0.14341133509802201</v>
      </c>
      <c r="BG368" s="104">
        <v>5.6280862475674702E-4</v>
      </c>
      <c r="BH368" s="104">
        <v>1.3163092935088399E-3</v>
      </c>
      <c r="BI368" s="104">
        <v>0.14529045301628801</v>
      </c>
      <c r="BJ368" s="104">
        <v>0.20934179177037601</v>
      </c>
      <c r="BK368" s="104">
        <v>1.4606439733578301E-3</v>
      </c>
      <c r="BL368" s="104">
        <v>0.28262874911005997</v>
      </c>
      <c r="BM368" s="104">
        <v>0.493431184853794</v>
      </c>
      <c r="BN368" s="104">
        <v>1549.73383749699</v>
      </c>
    </row>
    <row r="369" spans="1:66">
      <c r="A369" s="104" t="s">
        <v>799</v>
      </c>
      <c r="B369" s="104">
        <v>2024</v>
      </c>
      <c r="C369" s="104" t="s">
        <v>808</v>
      </c>
      <c r="D369" s="104" t="s">
        <v>801</v>
      </c>
      <c r="E369" s="104" t="s">
        <v>801</v>
      </c>
      <c r="F369" s="104" t="s">
        <v>802</v>
      </c>
      <c r="G369" s="104">
        <v>402624.73415175098</v>
      </c>
      <c r="H369" s="104">
        <v>14325110.966437399</v>
      </c>
      <c r="I369" s="104">
        <v>5064512.6537134703</v>
      </c>
      <c r="J369" s="104">
        <v>2.0729641550120399</v>
      </c>
      <c r="K369" s="104">
        <v>4.8713296666758797E-2</v>
      </c>
      <c r="L369" s="104">
        <v>0</v>
      </c>
      <c r="M369" s="104">
        <v>2.1216774516788002</v>
      </c>
      <c r="N369" s="104">
        <v>0</v>
      </c>
      <c r="O369" s="104">
        <v>0</v>
      </c>
      <c r="P369" s="104">
        <v>0</v>
      </c>
      <c r="Q369" s="104">
        <v>0</v>
      </c>
      <c r="R369" s="104">
        <v>2.1216774516788002</v>
      </c>
      <c r="S369" s="104">
        <v>2.3599318704599801</v>
      </c>
      <c r="T369" s="104">
        <v>5.5456849575089701E-2</v>
      </c>
      <c r="U369" s="104">
        <v>0</v>
      </c>
      <c r="V369" s="104">
        <v>2.4153887200350699</v>
      </c>
      <c r="W369" s="104">
        <v>0</v>
      </c>
      <c r="X369" s="104">
        <v>0</v>
      </c>
      <c r="Y369" s="104">
        <v>0</v>
      </c>
      <c r="Z369" s="104">
        <v>0</v>
      </c>
      <c r="AA369" s="104">
        <v>2.4153887200350699</v>
      </c>
      <c r="AB369" s="104">
        <v>10.0386102485124</v>
      </c>
      <c r="AC369" s="104">
        <v>0.40376094105349097</v>
      </c>
      <c r="AD369" s="104">
        <v>0</v>
      </c>
      <c r="AE369" s="104">
        <v>10.4423711895659</v>
      </c>
      <c r="AF369" s="104">
        <v>30.040754098828799</v>
      </c>
      <c r="AG369" s="104">
        <v>0.90614253918251997</v>
      </c>
      <c r="AH369" s="104">
        <v>0</v>
      </c>
      <c r="AI369" s="104">
        <v>30.9468966380113</v>
      </c>
      <c r="AJ369" s="104">
        <v>8086.3944422979303</v>
      </c>
      <c r="AK369" s="104">
        <v>59.111297390223598</v>
      </c>
      <c r="AL369" s="104">
        <v>0</v>
      </c>
      <c r="AM369" s="104">
        <v>8145.5057396881602</v>
      </c>
      <c r="AN369" s="104">
        <v>9.6285222674699106E-2</v>
      </c>
      <c r="AO369" s="104">
        <v>2.2626395181205099E-3</v>
      </c>
      <c r="AP369" s="104">
        <v>0</v>
      </c>
      <c r="AQ369" s="104">
        <v>9.8547862192819705E-2</v>
      </c>
      <c r="AR369" s="104">
        <v>0.35400749146536198</v>
      </c>
      <c r="AS369" s="104">
        <v>1.2260037836066599E-2</v>
      </c>
      <c r="AT369" s="104">
        <v>0</v>
      </c>
      <c r="AU369" s="104">
        <v>0.36626752930142797</v>
      </c>
      <c r="AV369" s="104">
        <v>0.189488782182612</v>
      </c>
      <c r="AW369" s="104">
        <v>1.20704354250323</v>
      </c>
      <c r="AX369" s="104">
        <v>1.76279985398727</v>
      </c>
      <c r="AY369" s="104">
        <v>0.33869328408808802</v>
      </c>
      <c r="AZ369" s="104">
        <v>1.17296740262568E-2</v>
      </c>
      <c r="BA369" s="104">
        <v>0</v>
      </c>
      <c r="BB369" s="104">
        <v>0.35042295811434399</v>
      </c>
      <c r="BC369" s="104">
        <v>4.7372195545653001E-2</v>
      </c>
      <c r="BD369" s="104">
        <v>0.51730437535853002</v>
      </c>
      <c r="BE369" s="104">
        <v>0.91509952901852798</v>
      </c>
      <c r="BF369" s="104">
        <v>7.6445507978406602E-2</v>
      </c>
      <c r="BG369" s="104">
        <v>5.5881433789843398E-4</v>
      </c>
      <c r="BH369" s="104">
        <v>0</v>
      </c>
      <c r="BI369" s="104">
        <v>7.7004322316304996E-2</v>
      </c>
      <c r="BJ369" s="104">
        <v>1.27106859665635</v>
      </c>
      <c r="BK369" s="104">
        <v>9.2914727764598706E-3</v>
      </c>
      <c r="BL369" s="104">
        <v>0</v>
      </c>
      <c r="BM369" s="104">
        <v>1.2803600694328101</v>
      </c>
      <c r="BN369" s="104">
        <v>725.95215599275195</v>
      </c>
    </row>
    <row r="370" spans="1:66">
      <c r="A370" s="104" t="s">
        <v>799</v>
      </c>
      <c r="B370" s="104">
        <v>2024</v>
      </c>
      <c r="C370" s="104" t="s">
        <v>809</v>
      </c>
      <c r="D370" s="104" t="s">
        <v>801</v>
      </c>
      <c r="E370" s="104" t="s">
        <v>801</v>
      </c>
      <c r="F370" s="104" t="s">
        <v>804</v>
      </c>
      <c r="G370" s="104">
        <v>67226.448114603598</v>
      </c>
      <c r="H370" s="104">
        <v>2276416.2829441298</v>
      </c>
      <c r="I370" s="104">
        <v>1001573.9094998999</v>
      </c>
      <c r="J370" s="104">
        <v>6.1796483724053802E-2</v>
      </c>
      <c r="K370" s="104">
        <v>3.13970555574659E-2</v>
      </c>
      <c r="L370" s="104">
        <v>0.123828545210418</v>
      </c>
      <c r="M370" s="104">
        <v>0.21702208449193799</v>
      </c>
      <c r="N370" s="104">
        <v>3.6636988426768601E-3</v>
      </c>
      <c r="O370" s="104">
        <v>0.12652338557317699</v>
      </c>
      <c r="P370" s="104">
        <v>0.790038074861655</v>
      </c>
      <c r="Q370" s="104">
        <v>2.1067646783540302E-3</v>
      </c>
      <c r="R370" s="104">
        <v>1.1393540084478</v>
      </c>
      <c r="S370" s="104">
        <v>9.0173283988016301E-2</v>
      </c>
      <c r="T370" s="104">
        <v>4.5814509767468897E-2</v>
      </c>
      <c r="U370" s="104">
        <v>0.135576670433492</v>
      </c>
      <c r="V370" s="104">
        <v>0.27156446418897701</v>
      </c>
      <c r="W370" s="104">
        <v>3.6636988426768601E-3</v>
      </c>
      <c r="X370" s="104">
        <v>0.12652338557312501</v>
      </c>
      <c r="Y370" s="104">
        <v>0.79003807486133104</v>
      </c>
      <c r="Z370" s="104">
        <v>2.1067646783540302E-3</v>
      </c>
      <c r="AA370" s="104">
        <v>1.19389638814446</v>
      </c>
      <c r="AB370" s="104">
        <v>1.3072339152883501</v>
      </c>
      <c r="AC370" s="104">
        <v>0.27890604068267799</v>
      </c>
      <c r="AD370" s="104">
        <v>1.79882470640803</v>
      </c>
      <c r="AE370" s="104">
        <v>3.3849646623790601</v>
      </c>
      <c r="AF370" s="104">
        <v>0.46455710740184503</v>
      </c>
      <c r="AG370" s="104">
        <v>2.7379595967277101E-3</v>
      </c>
      <c r="AH370" s="104">
        <v>0.56069046722222804</v>
      </c>
      <c r="AI370" s="104">
        <v>1.0279855342208</v>
      </c>
      <c r="AJ370" s="104">
        <v>2552.0560981128701</v>
      </c>
      <c r="AK370" s="104">
        <v>10.2146563047377</v>
      </c>
      <c r="AL370" s="104">
        <v>23.448972721716899</v>
      </c>
      <c r="AM370" s="104">
        <v>2585.7197271393302</v>
      </c>
      <c r="AN370" s="104">
        <v>1.4025299055174001E-2</v>
      </c>
      <c r="AO370" s="104">
        <v>8.8671433535575002E-3</v>
      </c>
      <c r="AP370" s="104">
        <v>2.5120588098947402E-2</v>
      </c>
      <c r="AQ370" s="104">
        <v>4.8013030507678897E-2</v>
      </c>
      <c r="AR370" s="104">
        <v>3.9911870251909702E-3</v>
      </c>
      <c r="AS370" s="104">
        <v>0</v>
      </c>
      <c r="AT370" s="104">
        <v>3.6932902285291802E-4</v>
      </c>
      <c r="AU370" s="104">
        <v>4.3605160480438901E-3</v>
      </c>
      <c r="AV370" s="104">
        <v>2.0074555336494101E-2</v>
      </c>
      <c r="AW370" s="104">
        <v>0.22378110561356801</v>
      </c>
      <c r="AX370" s="104">
        <v>0.248216176998106</v>
      </c>
      <c r="AY370" s="104">
        <v>3.6697491439675301E-3</v>
      </c>
      <c r="AZ370" s="104">
        <v>0</v>
      </c>
      <c r="BA370" s="104">
        <v>3.3958440356274998E-4</v>
      </c>
      <c r="BB370" s="104">
        <v>4.0093335475302801E-3</v>
      </c>
      <c r="BC370" s="104">
        <v>5.0186388341235399E-3</v>
      </c>
      <c r="BD370" s="104">
        <v>9.5906188120100794E-2</v>
      </c>
      <c r="BE370" s="104">
        <v>0.104934160501754</v>
      </c>
      <c r="BF370" s="104">
        <v>2.52546639303011E-2</v>
      </c>
      <c r="BG370" s="104">
        <v>1.01082304707344E-4</v>
      </c>
      <c r="BH370" s="104">
        <v>2.32046594130772E-4</v>
      </c>
      <c r="BI370" s="104">
        <v>2.55877928291392E-2</v>
      </c>
      <c r="BJ370" s="104">
        <v>3.0596156991981802E-2</v>
      </c>
      <c r="BK370" s="104">
        <v>2.2668438740337601E-4</v>
      </c>
      <c r="BL370" s="104">
        <v>4.4030834998630697E-2</v>
      </c>
      <c r="BM370" s="104">
        <v>7.4853676378015904E-2</v>
      </c>
      <c r="BN370" s="104">
        <v>272.93099822418799</v>
      </c>
    </row>
    <row r="371" spans="1:66">
      <c r="A371" s="104" t="s">
        <v>799</v>
      </c>
      <c r="B371" s="104">
        <v>2024</v>
      </c>
      <c r="C371" s="104" t="s">
        <v>809</v>
      </c>
      <c r="D371" s="104" t="s">
        <v>801</v>
      </c>
      <c r="E371" s="104" t="s">
        <v>801</v>
      </c>
      <c r="F371" s="104" t="s">
        <v>802</v>
      </c>
      <c r="G371" s="104">
        <v>144348.52090319499</v>
      </c>
      <c r="H371" s="104">
        <v>5202414.8976253904</v>
      </c>
      <c r="I371" s="104">
        <v>1815722.80252289</v>
      </c>
      <c r="J371" s="104">
        <v>0.66171752929461902</v>
      </c>
      <c r="K371" s="104">
        <v>1.7464630773316701E-2</v>
      </c>
      <c r="L371" s="104">
        <v>0</v>
      </c>
      <c r="M371" s="104">
        <v>0.67918216006793597</v>
      </c>
      <c r="N371" s="104">
        <v>0</v>
      </c>
      <c r="O371" s="104">
        <v>0</v>
      </c>
      <c r="P371" s="104">
        <v>0</v>
      </c>
      <c r="Q371" s="104">
        <v>0</v>
      </c>
      <c r="R371" s="104">
        <v>0.67918216006793597</v>
      </c>
      <c r="S371" s="104">
        <v>0.753321413131397</v>
      </c>
      <c r="T371" s="104">
        <v>1.98823210078743E-2</v>
      </c>
      <c r="U371" s="104">
        <v>0</v>
      </c>
      <c r="V371" s="104">
        <v>0.77320373413927102</v>
      </c>
      <c r="W371" s="104">
        <v>0</v>
      </c>
      <c r="X371" s="104">
        <v>0</v>
      </c>
      <c r="Y371" s="104">
        <v>0</v>
      </c>
      <c r="Z371" s="104">
        <v>0</v>
      </c>
      <c r="AA371" s="104">
        <v>0.77320373413927102</v>
      </c>
      <c r="AB371" s="104">
        <v>3.1957065803022702</v>
      </c>
      <c r="AC371" s="104">
        <v>0.14475587239403501</v>
      </c>
      <c r="AD371" s="104">
        <v>0</v>
      </c>
      <c r="AE371" s="104">
        <v>3.3404624526963</v>
      </c>
      <c r="AF371" s="104">
        <v>8.0482249489418898</v>
      </c>
      <c r="AG371" s="104">
        <v>0.31625580769476702</v>
      </c>
      <c r="AH371" s="104">
        <v>0</v>
      </c>
      <c r="AI371" s="104">
        <v>8.3644807566366595</v>
      </c>
      <c r="AJ371" s="104">
        <v>3237.7878545850799</v>
      </c>
      <c r="AK371" s="104">
        <v>33.802686780250198</v>
      </c>
      <c r="AL371" s="104">
        <v>0</v>
      </c>
      <c r="AM371" s="104">
        <v>3271.59054136533</v>
      </c>
      <c r="AN371" s="104">
        <v>3.0735514409082398E-2</v>
      </c>
      <c r="AO371" s="104">
        <v>8.1119871700359198E-4</v>
      </c>
      <c r="AP371" s="104">
        <v>0</v>
      </c>
      <c r="AQ371" s="104">
        <v>3.1546713126086E-2</v>
      </c>
      <c r="AR371" s="104">
        <v>0.120988834079231</v>
      </c>
      <c r="AS371" s="104">
        <v>4.4347291046152801E-3</v>
      </c>
      <c r="AT371" s="104">
        <v>0</v>
      </c>
      <c r="AU371" s="104">
        <v>0.12542356318384601</v>
      </c>
      <c r="AV371" s="104">
        <v>6.8816169429288102E-2</v>
      </c>
      <c r="AW371" s="104">
        <v>0.51141883247532605</v>
      </c>
      <c r="AX371" s="104">
        <v>0.70565856508846103</v>
      </c>
      <c r="AY371" s="104">
        <v>0.115754910673389</v>
      </c>
      <c r="AZ371" s="104">
        <v>4.24288468660878E-3</v>
      </c>
      <c r="BA371" s="104">
        <v>0</v>
      </c>
      <c r="BB371" s="104">
        <v>0.11999779535999799</v>
      </c>
      <c r="BC371" s="104">
        <v>1.7204042357322001E-2</v>
      </c>
      <c r="BD371" s="104">
        <v>0.219179499632282</v>
      </c>
      <c r="BE371" s="104">
        <v>0.35638133734960198</v>
      </c>
      <c r="BF371" s="104">
        <v>3.0608739041393399E-2</v>
      </c>
      <c r="BG371" s="104">
        <v>3.1955695216085399E-4</v>
      </c>
      <c r="BH371" s="104">
        <v>0</v>
      </c>
      <c r="BI371" s="104">
        <v>3.0928295993554299E-2</v>
      </c>
      <c r="BJ371" s="104">
        <v>0.50893516189014099</v>
      </c>
      <c r="BK371" s="104">
        <v>5.3133116317260797E-3</v>
      </c>
      <c r="BL371" s="104">
        <v>0</v>
      </c>
      <c r="BM371" s="104">
        <v>0.51424847352186698</v>
      </c>
      <c r="BN371" s="104">
        <v>291.57406340745899</v>
      </c>
    </row>
    <row r="372" spans="1:66">
      <c r="A372" s="104" t="s">
        <v>799</v>
      </c>
      <c r="B372" s="104">
        <v>2024</v>
      </c>
      <c r="C372" s="104" t="s">
        <v>810</v>
      </c>
      <c r="D372" s="104" t="s">
        <v>801</v>
      </c>
      <c r="E372" s="104" t="s">
        <v>801</v>
      </c>
      <c r="F372" s="104" t="s">
        <v>804</v>
      </c>
      <c r="G372" s="104">
        <v>823462.07742058998</v>
      </c>
      <c r="H372" s="104">
        <v>5964743.9836950302</v>
      </c>
      <c r="I372" s="104">
        <v>1646924.15484118</v>
      </c>
      <c r="J372" s="104">
        <v>15.7566666115265</v>
      </c>
      <c r="K372" s="104">
        <v>0</v>
      </c>
      <c r="L372" s="104">
        <v>3.4667218044661601</v>
      </c>
      <c r="M372" s="104">
        <v>19.223388415992702</v>
      </c>
      <c r="N372" s="104">
        <v>2.08780462940575</v>
      </c>
      <c r="O372" s="104">
        <v>1.39863061869715</v>
      </c>
      <c r="P372" s="104">
        <v>3.64879768437895</v>
      </c>
      <c r="Q372" s="104">
        <v>1.2121455768981999</v>
      </c>
      <c r="R372" s="104">
        <v>27.570766925372801</v>
      </c>
      <c r="S372" s="104">
        <v>19.496837082623902</v>
      </c>
      <c r="T372" s="104">
        <v>0</v>
      </c>
      <c r="U372" s="104">
        <v>3.77273298097347</v>
      </c>
      <c r="V372" s="104">
        <v>23.269570063597399</v>
      </c>
      <c r="W372" s="104">
        <v>2.08780462940575</v>
      </c>
      <c r="X372" s="104">
        <v>1.39863061869657</v>
      </c>
      <c r="Y372" s="104">
        <v>3.6487976843774499</v>
      </c>
      <c r="Z372" s="104">
        <v>1.2121455768981999</v>
      </c>
      <c r="AA372" s="104">
        <v>31.616948572975399</v>
      </c>
      <c r="AB372" s="104">
        <v>129.866885923008</v>
      </c>
      <c r="AC372" s="104">
        <v>0</v>
      </c>
      <c r="AD372" s="104">
        <v>16.090507017821601</v>
      </c>
      <c r="AE372" s="104">
        <v>145.95739294082901</v>
      </c>
      <c r="AF372" s="104">
        <v>7.5956257676312298</v>
      </c>
      <c r="AG372" s="104">
        <v>0</v>
      </c>
      <c r="AH372" s="104">
        <v>0.48708877594268202</v>
      </c>
      <c r="AI372" s="104">
        <v>8.0827145435739105</v>
      </c>
      <c r="AJ372" s="104">
        <v>1428.1339799700299</v>
      </c>
      <c r="AK372" s="104">
        <v>0</v>
      </c>
      <c r="AL372" s="104">
        <v>110.607435351199</v>
      </c>
      <c r="AM372" s="104">
        <v>1538.7414153212301</v>
      </c>
      <c r="AN372" s="104">
        <v>2.3096764833283698</v>
      </c>
      <c r="AO372" s="104">
        <v>0</v>
      </c>
      <c r="AP372" s="104">
        <v>0.45143754900796002</v>
      </c>
      <c r="AQ372" s="104">
        <v>2.7611140323363301</v>
      </c>
      <c r="AR372" s="104">
        <v>1.4139074722372E-2</v>
      </c>
      <c r="AS372" s="104">
        <v>0</v>
      </c>
      <c r="AT372" s="104">
        <v>5.41852405741273E-3</v>
      </c>
      <c r="AU372" s="104">
        <v>1.9557598779784701E-2</v>
      </c>
      <c r="AV372" s="104">
        <v>2.6300019039980901E-2</v>
      </c>
      <c r="AW372" s="104">
        <v>7.7322055977543894E-2</v>
      </c>
      <c r="AX372" s="104">
        <v>0.123179673797309</v>
      </c>
      <c r="AY372" s="104">
        <v>1.3215480683936799E-2</v>
      </c>
      <c r="AZ372" s="104">
        <v>0</v>
      </c>
      <c r="BA372" s="104">
        <v>5.09629322866215E-3</v>
      </c>
      <c r="BB372" s="104">
        <v>1.8311773912599E-2</v>
      </c>
      <c r="BC372" s="104">
        <v>6.5750047599952297E-3</v>
      </c>
      <c r="BD372" s="104">
        <v>3.3138023990375902E-2</v>
      </c>
      <c r="BE372" s="104">
        <v>5.80248026629702E-2</v>
      </c>
      <c r="BF372" s="104">
        <v>1.41325434571193E-2</v>
      </c>
      <c r="BG372" s="104">
        <v>0</v>
      </c>
      <c r="BH372" s="104">
        <v>1.09455023737628E-3</v>
      </c>
      <c r="BI372" s="104">
        <v>1.52270936944956E-2</v>
      </c>
      <c r="BJ372" s="104">
        <v>0.43676046837104099</v>
      </c>
      <c r="BK372" s="104">
        <v>0</v>
      </c>
      <c r="BL372" s="104">
        <v>2.7585758072160901E-2</v>
      </c>
      <c r="BM372" s="104">
        <v>0.464346226443202</v>
      </c>
      <c r="BN372" s="104">
        <v>162.419084359599</v>
      </c>
    </row>
    <row r="373" spans="1:66">
      <c r="A373" s="104" t="s">
        <v>799</v>
      </c>
      <c r="B373" s="104">
        <v>2024</v>
      </c>
      <c r="C373" s="104" t="s">
        <v>811</v>
      </c>
      <c r="D373" s="104" t="s">
        <v>801</v>
      </c>
      <c r="E373" s="104" t="s">
        <v>801</v>
      </c>
      <c r="F373" s="104" t="s">
        <v>804</v>
      </c>
      <c r="G373" s="104">
        <v>4039385.3457293599</v>
      </c>
      <c r="H373" s="104">
        <v>135990244.040077</v>
      </c>
      <c r="I373" s="104">
        <v>18491530.161416199</v>
      </c>
      <c r="J373" s="104">
        <v>2.74631936863195</v>
      </c>
      <c r="K373" s="104">
        <v>0</v>
      </c>
      <c r="L373" s="104">
        <v>7.7769175832302002</v>
      </c>
      <c r="M373" s="104">
        <v>10.523236951862099</v>
      </c>
      <c r="N373" s="104">
        <v>1.9355512009417599</v>
      </c>
      <c r="O373" s="104">
        <v>3.2153191098162601</v>
      </c>
      <c r="P373" s="104">
        <v>10.417404414213401</v>
      </c>
      <c r="Q373" s="104">
        <v>1.86724249959463</v>
      </c>
      <c r="R373" s="104">
        <v>27.958754176428201</v>
      </c>
      <c r="S373" s="104">
        <v>4.0046424827609899</v>
      </c>
      <c r="T373" s="104">
        <v>0</v>
      </c>
      <c r="U373" s="104">
        <v>8.5147117695178807</v>
      </c>
      <c r="V373" s="104">
        <v>12.5193542522788</v>
      </c>
      <c r="W373" s="104">
        <v>1.9355512009417599</v>
      </c>
      <c r="X373" s="104">
        <v>3.2153191098149301</v>
      </c>
      <c r="Y373" s="104">
        <v>10.4174044142091</v>
      </c>
      <c r="Z373" s="104">
        <v>1.86724249959463</v>
      </c>
      <c r="AA373" s="104">
        <v>29.954871476839301</v>
      </c>
      <c r="AB373" s="104">
        <v>138.21919725652799</v>
      </c>
      <c r="AC373" s="104">
        <v>0</v>
      </c>
      <c r="AD373" s="104">
        <v>62.802937160420001</v>
      </c>
      <c r="AE373" s="104">
        <v>201.02213441694801</v>
      </c>
      <c r="AF373" s="104">
        <v>12.685879976282401</v>
      </c>
      <c r="AG373" s="104">
        <v>0</v>
      </c>
      <c r="AH373" s="104">
        <v>6.6282212070261197</v>
      </c>
      <c r="AI373" s="104">
        <v>19.314101183308601</v>
      </c>
      <c r="AJ373" s="104">
        <v>58826.098126496203</v>
      </c>
      <c r="AK373" s="104">
        <v>0</v>
      </c>
      <c r="AL373" s="104">
        <v>1695.9983845761401</v>
      </c>
      <c r="AM373" s="104">
        <v>60522.096511072399</v>
      </c>
      <c r="AN373" s="104">
        <v>0.66543007110549701</v>
      </c>
      <c r="AO373" s="104">
        <v>0</v>
      </c>
      <c r="AP373" s="104">
        <v>1.58425288292026</v>
      </c>
      <c r="AQ373" s="104">
        <v>2.2496829540257601</v>
      </c>
      <c r="AR373" s="104">
        <v>0.22914704223993901</v>
      </c>
      <c r="AS373" s="104">
        <v>0</v>
      </c>
      <c r="AT373" s="104">
        <v>3.8734815172905897E-2</v>
      </c>
      <c r="AU373" s="104">
        <v>0.26788185741284498</v>
      </c>
      <c r="AV373" s="104">
        <v>1.1992286734459601</v>
      </c>
      <c r="AW373" s="104">
        <v>5.5089567186423798</v>
      </c>
      <c r="AX373" s="104">
        <v>6.9760672495011899</v>
      </c>
      <c r="AY373" s="104">
        <v>0.210699359958754</v>
      </c>
      <c r="AZ373" s="104">
        <v>0</v>
      </c>
      <c r="BA373" s="104">
        <v>3.5616896829445202E-2</v>
      </c>
      <c r="BB373" s="104">
        <v>0.24631625678819899</v>
      </c>
      <c r="BC373" s="104">
        <v>0.29980716836149002</v>
      </c>
      <c r="BD373" s="104">
        <v>2.3609814508467299</v>
      </c>
      <c r="BE373" s="104">
        <v>2.9071048759964202</v>
      </c>
      <c r="BF373" s="104">
        <v>0.58213192868845498</v>
      </c>
      <c r="BG373" s="104">
        <v>0</v>
      </c>
      <c r="BH373" s="104">
        <v>1.67832788865716E-2</v>
      </c>
      <c r="BI373" s="104">
        <v>0.59891520757502703</v>
      </c>
      <c r="BJ373" s="104">
        <v>1.05781140975855</v>
      </c>
      <c r="BK373" s="104">
        <v>0</v>
      </c>
      <c r="BL373" s="104">
        <v>0.68145081444302302</v>
      </c>
      <c r="BM373" s="104">
        <v>1.7392622242015701</v>
      </c>
      <c r="BN373" s="104">
        <v>6388.3011147779898</v>
      </c>
    </row>
    <row r="374" spans="1:66">
      <c r="A374" s="104" t="s">
        <v>799</v>
      </c>
      <c r="B374" s="104">
        <v>2024</v>
      </c>
      <c r="C374" s="104" t="s">
        <v>811</v>
      </c>
      <c r="D374" s="104" t="s">
        <v>801</v>
      </c>
      <c r="E374" s="104" t="s">
        <v>801</v>
      </c>
      <c r="F374" s="104" t="s">
        <v>802</v>
      </c>
      <c r="G374" s="104">
        <v>101606.60731453</v>
      </c>
      <c r="H374" s="104">
        <v>3877434.3779206201</v>
      </c>
      <c r="I374" s="104">
        <v>488523.439927976</v>
      </c>
      <c r="J374" s="104">
        <v>5.1859215833559798E-2</v>
      </c>
      <c r="K374" s="104">
        <v>0</v>
      </c>
      <c r="L374" s="104">
        <v>0</v>
      </c>
      <c r="M374" s="104">
        <v>5.1859215833559798E-2</v>
      </c>
      <c r="N374" s="104">
        <v>0</v>
      </c>
      <c r="O374" s="104">
        <v>0</v>
      </c>
      <c r="P374" s="104">
        <v>0</v>
      </c>
      <c r="Q374" s="104">
        <v>0</v>
      </c>
      <c r="R374" s="104">
        <v>5.1859215833559798E-2</v>
      </c>
      <c r="S374" s="104">
        <v>5.9038269391575297E-2</v>
      </c>
      <c r="T374" s="104">
        <v>0</v>
      </c>
      <c r="U374" s="104">
        <v>0</v>
      </c>
      <c r="V374" s="104">
        <v>5.9038269391575297E-2</v>
      </c>
      <c r="W374" s="104">
        <v>0</v>
      </c>
      <c r="X374" s="104">
        <v>0</v>
      </c>
      <c r="Y374" s="104">
        <v>0</v>
      </c>
      <c r="Z374" s="104">
        <v>0</v>
      </c>
      <c r="AA374" s="104">
        <v>5.9038269391575297E-2</v>
      </c>
      <c r="AB374" s="104">
        <v>0.98323630614614099</v>
      </c>
      <c r="AC374" s="104">
        <v>0</v>
      </c>
      <c r="AD374" s="104">
        <v>0</v>
      </c>
      <c r="AE374" s="104">
        <v>0.98323630614614099</v>
      </c>
      <c r="AF374" s="104">
        <v>0.18694517330100999</v>
      </c>
      <c r="AG374" s="104">
        <v>0</v>
      </c>
      <c r="AH374" s="104">
        <v>0</v>
      </c>
      <c r="AI374" s="104">
        <v>0.18694517330100999</v>
      </c>
      <c r="AJ374" s="104">
        <v>1524.1386386300001</v>
      </c>
      <c r="AK374" s="104">
        <v>0</v>
      </c>
      <c r="AL374" s="104">
        <v>0</v>
      </c>
      <c r="AM374" s="104">
        <v>1524.1386386300001</v>
      </c>
      <c r="AN374" s="104">
        <v>2.4087614502145398E-3</v>
      </c>
      <c r="AO374" s="104">
        <v>0</v>
      </c>
      <c r="AP374" s="104">
        <v>0</v>
      </c>
      <c r="AQ374" s="104">
        <v>2.4087614502145398E-3</v>
      </c>
      <c r="AR374" s="104">
        <v>1.9605247832597601E-2</v>
      </c>
      <c r="AS374" s="104">
        <v>0</v>
      </c>
      <c r="AT374" s="104">
        <v>0</v>
      </c>
      <c r="AU374" s="104">
        <v>1.9605247832597601E-2</v>
      </c>
      <c r="AV374" s="104">
        <v>3.41931181771917E-2</v>
      </c>
      <c r="AW374" s="104">
        <v>0.157074636626474</v>
      </c>
      <c r="AX374" s="104">
        <v>0.21087300263626299</v>
      </c>
      <c r="AY374" s="104">
        <v>1.87571334897387E-2</v>
      </c>
      <c r="AZ374" s="104">
        <v>0</v>
      </c>
      <c r="BA374" s="104">
        <v>0</v>
      </c>
      <c r="BB374" s="104">
        <v>1.87571334897387E-2</v>
      </c>
      <c r="BC374" s="104">
        <v>8.5482795442979303E-3</v>
      </c>
      <c r="BD374" s="104">
        <v>6.7317701411346201E-2</v>
      </c>
      <c r="BE374" s="104">
        <v>9.4623114445382905E-2</v>
      </c>
      <c r="BF374" s="104">
        <v>1.4408591281441001E-2</v>
      </c>
      <c r="BG374" s="104">
        <v>0</v>
      </c>
      <c r="BH374" s="104">
        <v>0</v>
      </c>
      <c r="BI374" s="104">
        <v>1.4408591281441001E-2</v>
      </c>
      <c r="BJ374" s="104">
        <v>0.23957336911240601</v>
      </c>
      <c r="BK374" s="104">
        <v>0</v>
      </c>
      <c r="BL374" s="104">
        <v>0</v>
      </c>
      <c r="BM374" s="104">
        <v>0.23957336911240601</v>
      </c>
      <c r="BN374" s="104">
        <v>135.83585428639901</v>
      </c>
    </row>
    <row r="375" spans="1:66">
      <c r="A375" s="104" t="s">
        <v>799</v>
      </c>
      <c r="B375" s="104">
        <v>2024</v>
      </c>
      <c r="C375" s="104" t="s">
        <v>811</v>
      </c>
      <c r="D375" s="104" t="s">
        <v>801</v>
      </c>
      <c r="E375" s="104" t="s">
        <v>801</v>
      </c>
      <c r="F375" s="104" t="s">
        <v>805</v>
      </c>
      <c r="G375" s="104">
        <v>46645.264302564799</v>
      </c>
      <c r="H375" s="104">
        <v>1503667.6025016899</v>
      </c>
      <c r="I375" s="104">
        <v>236684.243944313</v>
      </c>
      <c r="J375" s="104">
        <v>0</v>
      </c>
      <c r="K375" s="104">
        <v>0</v>
      </c>
      <c r="L375" s="104">
        <v>0</v>
      </c>
      <c r="M375" s="104">
        <v>0</v>
      </c>
      <c r="N375" s="104">
        <v>1.1400981647850101E-3</v>
      </c>
      <c r="O375" s="104">
        <v>1.27528431230989E-3</v>
      </c>
      <c r="P375" s="104">
        <v>0</v>
      </c>
      <c r="Q375" s="104">
        <v>3.8711532721140798E-4</v>
      </c>
      <c r="R375" s="104">
        <v>2.80249780430632E-3</v>
      </c>
      <c r="S375" s="104">
        <v>0</v>
      </c>
      <c r="T375" s="104">
        <v>0</v>
      </c>
      <c r="U375" s="104">
        <v>0</v>
      </c>
      <c r="V375" s="104">
        <v>0</v>
      </c>
      <c r="W375" s="104">
        <v>1.1400981647850101E-3</v>
      </c>
      <c r="X375" s="104">
        <v>1.27528431230937E-3</v>
      </c>
      <c r="Y375" s="104">
        <v>0</v>
      </c>
      <c r="Z375" s="104">
        <v>3.8711532721140798E-4</v>
      </c>
      <c r="AA375" s="104">
        <v>2.8024978043057901E-3</v>
      </c>
      <c r="AB375" s="104">
        <v>0</v>
      </c>
      <c r="AC375" s="104">
        <v>0</v>
      </c>
      <c r="AD375" s="104">
        <v>0</v>
      </c>
      <c r="AE375" s="104">
        <v>0</v>
      </c>
      <c r="AF375" s="104">
        <v>0</v>
      </c>
      <c r="AG375" s="104">
        <v>0</v>
      </c>
      <c r="AH375" s="104">
        <v>0</v>
      </c>
      <c r="AI375" s="104">
        <v>0</v>
      </c>
      <c r="AJ375" s="104">
        <v>0</v>
      </c>
      <c r="AK375" s="104">
        <v>0</v>
      </c>
      <c r="AL375" s="104">
        <v>0</v>
      </c>
      <c r="AM375" s="104">
        <v>0</v>
      </c>
      <c r="AN375" s="104">
        <v>0</v>
      </c>
      <c r="AO375" s="104">
        <v>0</v>
      </c>
      <c r="AP375" s="104">
        <v>0</v>
      </c>
      <c r="AQ375" s="104">
        <v>0</v>
      </c>
      <c r="AR375" s="104">
        <v>0</v>
      </c>
      <c r="AS375" s="104">
        <v>0</v>
      </c>
      <c r="AT375" s="104">
        <v>0</v>
      </c>
      <c r="AU375" s="104">
        <v>0</v>
      </c>
      <c r="AV375" s="104">
        <v>1.32600784488654E-2</v>
      </c>
      <c r="AW375" s="104">
        <v>6.0913485374475398E-2</v>
      </c>
      <c r="AX375" s="104">
        <v>7.4173563823340796E-2</v>
      </c>
      <c r="AY375" s="104">
        <v>0</v>
      </c>
      <c r="AZ375" s="104">
        <v>0</v>
      </c>
      <c r="BA375" s="104">
        <v>0</v>
      </c>
      <c r="BB375" s="104">
        <v>0</v>
      </c>
      <c r="BC375" s="104">
        <v>3.3150196122163499E-3</v>
      </c>
      <c r="BD375" s="104">
        <v>2.6105779446203702E-2</v>
      </c>
      <c r="BE375" s="104">
        <v>2.94207990584201E-2</v>
      </c>
      <c r="BF375" s="104">
        <v>0</v>
      </c>
      <c r="BG375" s="104">
        <v>0</v>
      </c>
      <c r="BH375" s="104">
        <v>0</v>
      </c>
      <c r="BI375" s="104">
        <v>0</v>
      </c>
      <c r="BJ375" s="104">
        <v>0</v>
      </c>
      <c r="BK375" s="104">
        <v>0</v>
      </c>
      <c r="BL375" s="104">
        <v>0</v>
      </c>
      <c r="BM375" s="104">
        <v>0</v>
      </c>
      <c r="BN375" s="104">
        <v>0</v>
      </c>
    </row>
    <row r="376" spans="1:66">
      <c r="A376" s="104" t="s">
        <v>799</v>
      </c>
      <c r="B376" s="104">
        <v>2024</v>
      </c>
      <c r="C376" s="104" t="s">
        <v>812</v>
      </c>
      <c r="D376" s="104" t="s">
        <v>801</v>
      </c>
      <c r="E376" s="104" t="s">
        <v>801</v>
      </c>
      <c r="F376" s="104" t="s">
        <v>804</v>
      </c>
      <c r="G376" s="104">
        <v>87978.391658892797</v>
      </c>
      <c r="H376" s="104">
        <v>788634.98212442396</v>
      </c>
      <c r="I376" s="104">
        <v>8801.3583015556396</v>
      </c>
      <c r="J376" s="104">
        <v>4.56929807768219E-2</v>
      </c>
      <c r="K376" s="104">
        <v>0</v>
      </c>
      <c r="L376" s="104">
        <v>1.24796828955111E-3</v>
      </c>
      <c r="M376" s="104">
        <v>4.6940949066373E-2</v>
      </c>
      <c r="N376" s="104">
        <v>1.11354424863473E-2</v>
      </c>
      <c r="O376" s="104">
        <v>8.1371854466623405E-4</v>
      </c>
      <c r="P376" s="104">
        <v>1.9113980735257899E-2</v>
      </c>
      <c r="Q376" s="104">
        <v>4.2484864832028702E-3</v>
      </c>
      <c r="R376" s="104">
        <v>8.2252577315847397E-2</v>
      </c>
      <c r="S376" s="104">
        <v>6.6675090289053898E-2</v>
      </c>
      <c r="T376" s="104">
        <v>0</v>
      </c>
      <c r="U376" s="104">
        <v>1.36636819253921E-3</v>
      </c>
      <c r="V376" s="104">
        <v>6.8041458481593098E-2</v>
      </c>
      <c r="W376" s="104">
        <v>1.11354424863473E-2</v>
      </c>
      <c r="X376" s="104">
        <v>8.1371854466589903E-4</v>
      </c>
      <c r="Y376" s="104">
        <v>1.9113980735249999E-2</v>
      </c>
      <c r="Z376" s="104">
        <v>4.2484864832028702E-3</v>
      </c>
      <c r="AA376" s="104">
        <v>0.103353086731059</v>
      </c>
      <c r="AB376" s="104">
        <v>1.17918729033807</v>
      </c>
      <c r="AC376" s="104">
        <v>0</v>
      </c>
      <c r="AD376" s="104">
        <v>2.73647177501362E-2</v>
      </c>
      <c r="AE376" s="104">
        <v>1.2065520080882</v>
      </c>
      <c r="AF376" s="104">
        <v>0.31408223255064699</v>
      </c>
      <c r="AG376" s="104">
        <v>0</v>
      </c>
      <c r="AH376" s="104">
        <v>3.2843442858092198E-3</v>
      </c>
      <c r="AI376" s="104">
        <v>0.31736657683645603</v>
      </c>
      <c r="AJ376" s="104">
        <v>1470.8822004952499</v>
      </c>
      <c r="AK376" s="104">
        <v>0</v>
      </c>
      <c r="AL376" s="104">
        <v>0.24664617797781399</v>
      </c>
      <c r="AM376" s="104">
        <v>1471.1288466732301</v>
      </c>
      <c r="AN376" s="104">
        <v>1.06903430081117E-2</v>
      </c>
      <c r="AO376" s="104">
        <v>0</v>
      </c>
      <c r="AP376" s="104">
        <v>3.0481480662154802E-4</v>
      </c>
      <c r="AQ376" s="104">
        <v>1.09951578147332E-2</v>
      </c>
      <c r="AR376" s="104">
        <v>1.30868008892772E-3</v>
      </c>
      <c r="AS376" s="104">
        <v>0</v>
      </c>
      <c r="AT376" s="104">
        <v>3.3866592674687898E-6</v>
      </c>
      <c r="AU376" s="104">
        <v>1.31206674819519E-3</v>
      </c>
      <c r="AV376" s="104">
        <v>1.04318551318368E-2</v>
      </c>
      <c r="AW376" s="104">
        <v>0.113307333156968</v>
      </c>
      <c r="AX376" s="104">
        <v>0.12505125503699999</v>
      </c>
      <c r="AY376" s="104">
        <v>1.20328303478589E-3</v>
      </c>
      <c r="AZ376" s="104">
        <v>0</v>
      </c>
      <c r="BA376" s="104">
        <v>3.1139081855249901E-6</v>
      </c>
      <c r="BB376" s="104">
        <v>1.2063969429714199E-3</v>
      </c>
      <c r="BC376" s="104">
        <v>2.6079637829592101E-3</v>
      </c>
      <c r="BD376" s="104">
        <v>4.8560285638700601E-2</v>
      </c>
      <c r="BE376" s="104">
        <v>5.2374646364631197E-2</v>
      </c>
      <c r="BF376" s="104">
        <v>1.4555571753315901E-2</v>
      </c>
      <c r="BG376" s="104">
        <v>0</v>
      </c>
      <c r="BH376" s="104">
        <v>2.4407638762835098E-6</v>
      </c>
      <c r="BI376" s="104">
        <v>1.4558012517192199E-2</v>
      </c>
      <c r="BJ376" s="104">
        <v>2.0169986607294001E-2</v>
      </c>
      <c r="BK376" s="104">
        <v>0</v>
      </c>
      <c r="BL376" s="104">
        <v>3.5304662878059501E-4</v>
      </c>
      <c r="BM376" s="104">
        <v>2.05230332360746E-2</v>
      </c>
      <c r="BN376" s="104">
        <v>155.282361202826</v>
      </c>
    </row>
    <row r="377" spans="1:66">
      <c r="A377" s="104" t="s">
        <v>799</v>
      </c>
      <c r="B377" s="104">
        <v>2024</v>
      </c>
      <c r="C377" s="104" t="s">
        <v>812</v>
      </c>
      <c r="D377" s="104" t="s">
        <v>801</v>
      </c>
      <c r="E377" s="104" t="s">
        <v>801</v>
      </c>
      <c r="F377" s="104" t="s">
        <v>802</v>
      </c>
      <c r="G377" s="104">
        <v>36003.272848793102</v>
      </c>
      <c r="H377" s="104">
        <v>318634.48131823499</v>
      </c>
      <c r="I377" s="104">
        <v>3600.3272848793099</v>
      </c>
      <c r="J377" s="104">
        <v>3.5033357444700201E-2</v>
      </c>
      <c r="K377" s="104">
        <v>0</v>
      </c>
      <c r="L377" s="104">
        <v>0</v>
      </c>
      <c r="M377" s="104">
        <v>3.5033357444700201E-2</v>
      </c>
      <c r="N377" s="104">
        <v>0</v>
      </c>
      <c r="O377" s="104">
        <v>0</v>
      </c>
      <c r="P377" s="104">
        <v>0</v>
      </c>
      <c r="Q377" s="104">
        <v>0</v>
      </c>
      <c r="R377" s="104">
        <v>3.5033357444700201E-2</v>
      </c>
      <c r="S377" s="104">
        <v>3.9883148274931897E-2</v>
      </c>
      <c r="T377" s="104">
        <v>0</v>
      </c>
      <c r="U377" s="104">
        <v>0</v>
      </c>
      <c r="V377" s="104">
        <v>3.9883148274931897E-2</v>
      </c>
      <c r="W377" s="104">
        <v>0</v>
      </c>
      <c r="X377" s="104">
        <v>0</v>
      </c>
      <c r="Y377" s="104">
        <v>0</v>
      </c>
      <c r="Z377" s="104">
        <v>0</v>
      </c>
      <c r="AA377" s="104">
        <v>3.9883148274931897E-2</v>
      </c>
      <c r="AB377" s="104">
        <v>0.132787731227239</v>
      </c>
      <c r="AC377" s="104">
        <v>0</v>
      </c>
      <c r="AD377" s="104">
        <v>0</v>
      </c>
      <c r="AE377" s="104">
        <v>0.132787731227239</v>
      </c>
      <c r="AF377" s="104">
        <v>1.4839959775837499</v>
      </c>
      <c r="AG377" s="104">
        <v>0</v>
      </c>
      <c r="AH377" s="104">
        <v>0</v>
      </c>
      <c r="AI377" s="104">
        <v>1.4839959775837499</v>
      </c>
      <c r="AJ377" s="104">
        <v>345.555030321353</v>
      </c>
      <c r="AK377" s="104">
        <v>0</v>
      </c>
      <c r="AL377" s="104">
        <v>0</v>
      </c>
      <c r="AM377" s="104">
        <v>345.555030321353</v>
      </c>
      <c r="AN377" s="104">
        <v>1.6272324895003701E-3</v>
      </c>
      <c r="AO377" s="104">
        <v>0</v>
      </c>
      <c r="AP377" s="104">
        <v>0</v>
      </c>
      <c r="AQ377" s="104">
        <v>1.6272324895003701E-3</v>
      </c>
      <c r="AR377" s="104">
        <v>3.6201913055416202E-2</v>
      </c>
      <c r="AS377" s="104">
        <v>0</v>
      </c>
      <c r="AT377" s="104">
        <v>0</v>
      </c>
      <c r="AU377" s="104">
        <v>3.6201913055416202E-2</v>
      </c>
      <c r="AV377" s="104">
        <v>5.6197502849218497E-3</v>
      </c>
      <c r="AW377" s="104">
        <v>4.5779890758544599E-2</v>
      </c>
      <c r="AX377" s="104">
        <v>8.7601554098882803E-2</v>
      </c>
      <c r="AY377" s="104">
        <v>3.4635834321630601E-2</v>
      </c>
      <c r="AZ377" s="104">
        <v>0</v>
      </c>
      <c r="BA377" s="104">
        <v>0</v>
      </c>
      <c r="BB377" s="104">
        <v>3.4635834321630601E-2</v>
      </c>
      <c r="BC377" s="104">
        <v>1.4049375712304601E-3</v>
      </c>
      <c r="BD377" s="104">
        <v>1.9619953182233401E-2</v>
      </c>
      <c r="BE377" s="104">
        <v>5.5660725075094501E-2</v>
      </c>
      <c r="BF377" s="104">
        <v>3.2667377303824399E-3</v>
      </c>
      <c r="BG377" s="104">
        <v>0</v>
      </c>
      <c r="BH377" s="104">
        <v>0</v>
      </c>
      <c r="BI377" s="104">
        <v>3.2667377303824399E-3</v>
      </c>
      <c r="BJ377" s="104">
        <v>5.4316438629388598E-2</v>
      </c>
      <c r="BK377" s="104">
        <v>0</v>
      </c>
      <c r="BL377" s="104">
        <v>0</v>
      </c>
      <c r="BM377" s="104">
        <v>5.4316438629388598E-2</v>
      </c>
      <c r="BN377" s="104">
        <v>30.796911486251201</v>
      </c>
    </row>
    <row r="378" spans="1:66">
      <c r="A378" s="104" t="s">
        <v>799</v>
      </c>
      <c r="B378" s="104">
        <v>2024</v>
      </c>
      <c r="C378" s="104" t="s">
        <v>813</v>
      </c>
      <c r="D378" s="104" t="s">
        <v>801</v>
      </c>
      <c r="E378" s="104" t="s">
        <v>801</v>
      </c>
      <c r="F378" s="104" t="s">
        <v>802</v>
      </c>
      <c r="G378" s="104">
        <v>2219.0743787586798</v>
      </c>
      <c r="H378" s="104">
        <v>308997.569440989</v>
      </c>
      <c r="I378" s="104">
        <v>32398.485929876799</v>
      </c>
      <c r="J378" s="104">
        <v>6.0866485841821099E-3</v>
      </c>
      <c r="K378" s="104">
        <v>9.7719947721915494E-3</v>
      </c>
      <c r="L378" s="104">
        <v>0</v>
      </c>
      <c r="M378" s="104">
        <v>1.5858643356373599E-2</v>
      </c>
      <c r="N378" s="104">
        <v>0</v>
      </c>
      <c r="O378" s="104">
        <v>0</v>
      </c>
      <c r="P378" s="104">
        <v>0</v>
      </c>
      <c r="Q378" s="104">
        <v>0</v>
      </c>
      <c r="R378" s="104">
        <v>1.5858643356373599E-2</v>
      </c>
      <c r="S378" s="104">
        <v>6.9291860895572899E-3</v>
      </c>
      <c r="T378" s="104">
        <v>1.1124672191304899E-2</v>
      </c>
      <c r="U378" s="104">
        <v>0</v>
      </c>
      <c r="V378" s="104">
        <v>1.8053858280862201E-2</v>
      </c>
      <c r="W378" s="104">
        <v>0</v>
      </c>
      <c r="X378" s="104">
        <v>0</v>
      </c>
      <c r="Y378" s="104">
        <v>0</v>
      </c>
      <c r="Z378" s="104">
        <v>0</v>
      </c>
      <c r="AA378" s="104">
        <v>1.8053858280862201E-2</v>
      </c>
      <c r="AB378" s="104">
        <v>6.0218993389476998E-2</v>
      </c>
      <c r="AC378" s="104">
        <v>0.14438923277976701</v>
      </c>
      <c r="AD378" s="104">
        <v>0</v>
      </c>
      <c r="AE378" s="104">
        <v>0.20460822616924401</v>
      </c>
      <c r="AF378" s="104">
        <v>0.70426451402743195</v>
      </c>
      <c r="AG378" s="104">
        <v>0.11547504510250001</v>
      </c>
      <c r="AH378" s="104">
        <v>7.9285611272659304E-2</v>
      </c>
      <c r="AI378" s="104">
        <v>0.899025170402591</v>
      </c>
      <c r="AJ378" s="104">
        <v>492.95562161547099</v>
      </c>
      <c r="AK378" s="104">
        <v>25.420488885579399</v>
      </c>
      <c r="AL378" s="104">
        <v>0</v>
      </c>
      <c r="AM378" s="104">
        <v>518.37611050105102</v>
      </c>
      <c r="AN378" s="104">
        <v>2.82709062200076E-4</v>
      </c>
      <c r="AO378" s="104">
        <v>4.5388384751664397E-4</v>
      </c>
      <c r="AP378" s="104">
        <v>0</v>
      </c>
      <c r="AQ378" s="104">
        <v>7.3659290971672003E-4</v>
      </c>
      <c r="AR378" s="104">
        <v>7.3358281963065101E-3</v>
      </c>
      <c r="AS378" s="104">
        <v>4.1587891082151202E-5</v>
      </c>
      <c r="AT378" s="104">
        <v>0</v>
      </c>
      <c r="AU378" s="104">
        <v>7.37741608738866E-3</v>
      </c>
      <c r="AV378" s="104">
        <v>4.0873381901153603E-3</v>
      </c>
      <c r="AW378" s="104">
        <v>4.4395304974969699E-2</v>
      </c>
      <c r="AX378" s="104">
        <v>5.5860059252473698E-2</v>
      </c>
      <c r="AY378" s="104">
        <v>7.0184835157821798E-3</v>
      </c>
      <c r="AZ378" s="104">
        <v>3.9788817323064201E-5</v>
      </c>
      <c r="BA378" s="104">
        <v>0</v>
      </c>
      <c r="BB378" s="104">
        <v>7.05827233310525E-3</v>
      </c>
      <c r="BC378" s="104">
        <v>1.0218345475288401E-3</v>
      </c>
      <c r="BD378" s="104">
        <v>1.9026559274987E-2</v>
      </c>
      <c r="BE378" s="104">
        <v>2.7106666155621101E-2</v>
      </c>
      <c r="BF378" s="104">
        <v>4.6572002831533699E-3</v>
      </c>
      <c r="BG378" s="104">
        <v>2.4016017435371899E-4</v>
      </c>
      <c r="BH378" s="104">
        <v>0</v>
      </c>
      <c r="BI378" s="104">
        <v>4.8973604575070903E-3</v>
      </c>
      <c r="BJ378" s="104">
        <v>7.7485758906732094E-2</v>
      </c>
      <c r="BK378" s="104">
        <v>3.9957468516623402E-3</v>
      </c>
      <c r="BL378" s="104">
        <v>0</v>
      </c>
      <c r="BM378" s="104">
        <v>8.1481505758394399E-2</v>
      </c>
      <c r="BN378" s="104">
        <v>46.199249875893102</v>
      </c>
    </row>
    <row r="379" spans="1:66">
      <c r="A379" s="104" t="s">
        <v>799</v>
      </c>
      <c r="B379" s="104">
        <v>2024</v>
      </c>
      <c r="C379" s="104" t="s">
        <v>814</v>
      </c>
      <c r="D379" s="104" t="s">
        <v>801</v>
      </c>
      <c r="E379" s="104" t="s">
        <v>801</v>
      </c>
      <c r="F379" s="104" t="s">
        <v>804</v>
      </c>
      <c r="G379" s="104">
        <v>13727.2061795151</v>
      </c>
      <c r="H379" s="104">
        <v>616818.85502656596</v>
      </c>
      <c r="I379" s="104">
        <v>274653.94123973802</v>
      </c>
      <c r="J379" s="104">
        <v>4.3466016234746101E-2</v>
      </c>
      <c r="K379" s="104">
        <v>1.1263166942421E-2</v>
      </c>
      <c r="L379" s="104">
        <v>4.7704867143740101E-2</v>
      </c>
      <c r="M379" s="104">
        <v>0.10243405032090699</v>
      </c>
      <c r="N379" s="104">
        <v>8.44100739011969E-4</v>
      </c>
      <c r="O379" s="104">
        <v>1.0239240554218799E-2</v>
      </c>
      <c r="P379" s="104">
        <v>0.123888812974705</v>
      </c>
      <c r="Q379" s="104">
        <v>3.8595275086815699E-4</v>
      </c>
      <c r="R379" s="104">
        <v>0.23779215733971101</v>
      </c>
      <c r="S379" s="104">
        <v>6.3425508856871496E-2</v>
      </c>
      <c r="T379" s="104">
        <v>1.6435186763030001E-2</v>
      </c>
      <c r="U379" s="104">
        <v>5.2230824805621703E-2</v>
      </c>
      <c r="V379" s="104">
        <v>0.132091520425523</v>
      </c>
      <c r="W379" s="104">
        <v>8.44100739011969E-4</v>
      </c>
      <c r="X379" s="104">
        <v>1.02392405542146E-2</v>
      </c>
      <c r="Y379" s="104">
        <v>0.123888812974654</v>
      </c>
      <c r="Z379" s="104">
        <v>3.8595275086815699E-4</v>
      </c>
      <c r="AA379" s="104">
        <v>0.26744962744427198</v>
      </c>
      <c r="AB379" s="104">
        <v>0.99907626930247995</v>
      </c>
      <c r="AC379" s="104">
        <v>8.7204150346895701E-2</v>
      </c>
      <c r="AD379" s="104">
        <v>1.0056168352518999</v>
      </c>
      <c r="AE379" s="104">
        <v>2.0918972549012702</v>
      </c>
      <c r="AF379" s="104">
        <v>0.32053310781157801</v>
      </c>
      <c r="AG379" s="104">
        <v>9.8253392087497703E-4</v>
      </c>
      <c r="AH379" s="104">
        <v>9.83941298677702E-2</v>
      </c>
      <c r="AI379" s="104">
        <v>0.41990977160022303</v>
      </c>
      <c r="AJ379" s="104">
        <v>1152.49987912345</v>
      </c>
      <c r="AK379" s="104">
        <v>5.6508039149778098</v>
      </c>
      <c r="AL379" s="104">
        <v>7.9435336756447903</v>
      </c>
      <c r="AM379" s="104">
        <v>1166.0942167140799</v>
      </c>
      <c r="AN379" s="104">
        <v>8.9896232024325208E-3</v>
      </c>
      <c r="AO379" s="104">
        <v>2.9919776535573699E-3</v>
      </c>
      <c r="AP379" s="104">
        <v>9.0908124644208492E-3</v>
      </c>
      <c r="AQ379" s="104">
        <v>2.10724133204107E-2</v>
      </c>
      <c r="AR379" s="104">
        <v>7.3471911569207701E-4</v>
      </c>
      <c r="AS379" s="104">
        <v>0</v>
      </c>
      <c r="AT379" s="104">
        <v>8.5466850400602501E-5</v>
      </c>
      <c r="AU379" s="104">
        <v>8.2018596609268E-4</v>
      </c>
      <c r="AV379" s="104">
        <v>8.1591168082465696E-3</v>
      </c>
      <c r="AW379" s="104">
        <v>8.8621607065571498E-2</v>
      </c>
      <c r="AX379" s="104">
        <v>9.7600909839910696E-2</v>
      </c>
      <c r="AY379" s="104">
        <v>6.7554710637459498E-4</v>
      </c>
      <c r="AZ379" s="104">
        <v>0</v>
      </c>
      <c r="BA379" s="104">
        <v>7.8583614126728505E-5</v>
      </c>
      <c r="BB379" s="104">
        <v>7.5413072050132298E-4</v>
      </c>
      <c r="BC379" s="104">
        <v>2.0397792020616398E-3</v>
      </c>
      <c r="BD379" s="104">
        <v>3.7980688742387803E-2</v>
      </c>
      <c r="BE379" s="104">
        <v>4.0774598664950701E-2</v>
      </c>
      <c r="BF379" s="104">
        <v>1.14049205848171E-2</v>
      </c>
      <c r="BG379" s="104">
        <v>5.5919285596551397E-5</v>
      </c>
      <c r="BH379" s="104">
        <v>7.8607705193385702E-5</v>
      </c>
      <c r="BI379" s="104">
        <v>1.1539447575607001E-2</v>
      </c>
      <c r="BJ379" s="104">
        <v>1.5700963275699899E-2</v>
      </c>
      <c r="BK379" s="104">
        <v>8.3644273770569E-5</v>
      </c>
      <c r="BL379" s="104">
        <v>7.7104514522018698E-3</v>
      </c>
      <c r="BM379" s="104">
        <v>2.34950590016723E-2</v>
      </c>
      <c r="BN379" s="104">
        <v>123.084979106893</v>
      </c>
    </row>
    <row r="380" spans="1:66">
      <c r="A380" s="104" t="s">
        <v>799</v>
      </c>
      <c r="B380" s="104">
        <v>2024</v>
      </c>
      <c r="C380" s="104" t="s">
        <v>815</v>
      </c>
      <c r="D380" s="104" t="s">
        <v>801</v>
      </c>
      <c r="E380" s="104" t="s">
        <v>801</v>
      </c>
      <c r="F380" s="104" t="s">
        <v>802</v>
      </c>
      <c r="G380" s="104">
        <v>0</v>
      </c>
      <c r="H380" s="104">
        <v>461286.72451377299</v>
      </c>
      <c r="I380" s="104">
        <v>0</v>
      </c>
      <c r="J380" s="104">
        <v>1.6750398417677798E-2</v>
      </c>
      <c r="K380" s="104">
        <v>0</v>
      </c>
      <c r="L380" s="104">
        <v>0</v>
      </c>
      <c r="M380" s="104">
        <v>1.6750398417677798E-2</v>
      </c>
      <c r="N380" s="104">
        <v>0</v>
      </c>
      <c r="O380" s="104">
        <v>0</v>
      </c>
      <c r="P380" s="104">
        <v>0</v>
      </c>
      <c r="Q380" s="104">
        <v>0</v>
      </c>
      <c r="R380" s="104">
        <v>1.6750398417677798E-2</v>
      </c>
      <c r="S380" s="104">
        <v>1.90690535366125E-2</v>
      </c>
      <c r="T380" s="104">
        <v>0</v>
      </c>
      <c r="U380" s="104">
        <v>0</v>
      </c>
      <c r="V380" s="104">
        <v>1.90690535366125E-2</v>
      </c>
      <c r="W380" s="104">
        <v>0</v>
      </c>
      <c r="X380" s="104">
        <v>0</v>
      </c>
      <c r="Y380" s="104">
        <v>0</v>
      </c>
      <c r="Z380" s="104">
        <v>0</v>
      </c>
      <c r="AA380" s="104">
        <v>1.90690535366125E-2</v>
      </c>
      <c r="AB380" s="104">
        <v>0.21193406852327901</v>
      </c>
      <c r="AC380" s="104">
        <v>0</v>
      </c>
      <c r="AD380" s="104">
        <v>0</v>
      </c>
      <c r="AE380" s="104">
        <v>0.21193406852327901</v>
      </c>
      <c r="AF380" s="104">
        <v>2.34422826051662</v>
      </c>
      <c r="AG380" s="104">
        <v>0</v>
      </c>
      <c r="AH380" s="104">
        <v>0</v>
      </c>
      <c r="AI380" s="104">
        <v>2.34422826051662</v>
      </c>
      <c r="AJ380" s="104">
        <v>984.18131487840196</v>
      </c>
      <c r="AK380" s="104">
        <v>0</v>
      </c>
      <c r="AL380" s="104">
        <v>0</v>
      </c>
      <c r="AM380" s="104">
        <v>984.18131487840196</v>
      </c>
      <c r="AN380" s="104">
        <v>7.7801262265178898E-4</v>
      </c>
      <c r="AO380" s="104">
        <v>0</v>
      </c>
      <c r="AP380" s="104">
        <v>0</v>
      </c>
      <c r="AQ380" s="104">
        <v>7.7801262265178898E-4</v>
      </c>
      <c r="AR380" s="104">
        <v>3.97771947564094E-3</v>
      </c>
      <c r="AS380" s="104">
        <v>0</v>
      </c>
      <c r="AT380" s="104">
        <v>0</v>
      </c>
      <c r="AU380" s="104">
        <v>3.97771947564094E-3</v>
      </c>
      <c r="AV380" s="104">
        <v>0</v>
      </c>
      <c r="AW380" s="104">
        <v>0</v>
      </c>
      <c r="AX380" s="104">
        <v>3.97771947564094E-3</v>
      </c>
      <c r="AY380" s="104">
        <v>3.8056450918858499E-3</v>
      </c>
      <c r="AZ380" s="104">
        <v>0</v>
      </c>
      <c r="BA380" s="104">
        <v>0</v>
      </c>
      <c r="BB380" s="104">
        <v>3.8056450918858499E-3</v>
      </c>
      <c r="BC380" s="104">
        <v>0</v>
      </c>
      <c r="BD380" s="104">
        <v>0</v>
      </c>
      <c r="BE380" s="104">
        <v>3.8056450918858499E-3</v>
      </c>
      <c r="BF380" s="104">
        <v>9.2980570610092794E-3</v>
      </c>
      <c r="BG380" s="104">
        <v>0</v>
      </c>
      <c r="BH380" s="104">
        <v>0</v>
      </c>
      <c r="BI380" s="104">
        <v>9.2980570610092794E-3</v>
      </c>
      <c r="BJ380" s="104">
        <v>0.15469959716711501</v>
      </c>
      <c r="BK380" s="104">
        <v>0</v>
      </c>
      <c r="BL380" s="104">
        <v>0</v>
      </c>
      <c r="BM380" s="104">
        <v>0.15469959716711501</v>
      </c>
      <c r="BN380" s="104">
        <v>87.713221285030997</v>
      </c>
    </row>
    <row r="381" spans="1:66">
      <c r="A381" s="104" t="s">
        <v>799</v>
      </c>
      <c r="B381" s="104">
        <v>2024</v>
      </c>
      <c r="C381" s="104" t="s">
        <v>816</v>
      </c>
      <c r="D381" s="104" t="s">
        <v>801</v>
      </c>
      <c r="E381" s="104" t="s">
        <v>801</v>
      </c>
      <c r="F381" s="104" t="s">
        <v>804</v>
      </c>
      <c r="G381" s="104">
        <v>5699.7149468480002</v>
      </c>
      <c r="H381" s="104">
        <v>261660.64609255799</v>
      </c>
      <c r="I381" s="104">
        <v>22798.859787392001</v>
      </c>
      <c r="J381" s="104">
        <v>1.8766994048492101E-2</v>
      </c>
      <c r="K381" s="104">
        <v>6.6594735360226795E-2</v>
      </c>
      <c r="L381" s="104">
        <v>8.5648800419154594E-3</v>
      </c>
      <c r="M381" s="104">
        <v>9.3926609450634399E-2</v>
      </c>
      <c r="N381" s="104">
        <v>2.51811607003457E-4</v>
      </c>
      <c r="O381" s="104">
        <v>2.1356016938384298E-3</v>
      </c>
      <c r="P381" s="104">
        <v>1.3735962653391E-2</v>
      </c>
      <c r="Q381" s="104">
        <v>1.14370898754353E-4</v>
      </c>
      <c r="R381" s="104">
        <v>0.11016435630362099</v>
      </c>
      <c r="S381" s="104">
        <v>2.7384753661596799E-2</v>
      </c>
      <c r="T381" s="104">
        <v>9.7174881512021902E-2</v>
      </c>
      <c r="U381" s="104">
        <v>9.3774655655686906E-3</v>
      </c>
      <c r="V381" s="104">
        <v>0.13393710073918699</v>
      </c>
      <c r="W381" s="104">
        <v>2.51811607003457E-4</v>
      </c>
      <c r="X381" s="104">
        <v>2.1356016938375499E-3</v>
      </c>
      <c r="Y381" s="104">
        <v>1.37359626533854E-2</v>
      </c>
      <c r="Z381" s="104">
        <v>1.14370898754353E-4</v>
      </c>
      <c r="AA381" s="104">
        <v>0.15017484759216801</v>
      </c>
      <c r="AB381" s="104">
        <v>0.40149443987260702</v>
      </c>
      <c r="AC381" s="104">
        <v>0.51510219052373596</v>
      </c>
      <c r="AD381" s="104">
        <v>0.21080436805511599</v>
      </c>
      <c r="AE381" s="104">
        <v>1.1274009984514499</v>
      </c>
      <c r="AF381" s="104">
        <v>0.144778598751545</v>
      </c>
      <c r="AG381" s="104">
        <v>5.8031654965388299E-3</v>
      </c>
      <c r="AH381" s="104">
        <v>1.4416721020532401E-2</v>
      </c>
      <c r="AI381" s="104">
        <v>0.16499848526861699</v>
      </c>
      <c r="AJ381" s="104">
        <v>245.620524974267</v>
      </c>
      <c r="AK381" s="104">
        <v>15.979191758271799</v>
      </c>
      <c r="AL381" s="104">
        <v>1.20066068662557</v>
      </c>
      <c r="AM381" s="104">
        <v>262.80037741916402</v>
      </c>
      <c r="AN381" s="104">
        <v>3.79558888238982E-3</v>
      </c>
      <c r="AO381" s="104">
        <v>1.52667231718165E-2</v>
      </c>
      <c r="AP381" s="104">
        <v>1.48939015998125E-3</v>
      </c>
      <c r="AQ381" s="104">
        <v>2.05517022141876E-2</v>
      </c>
      <c r="AR381" s="104">
        <v>3.8323387598913E-4</v>
      </c>
      <c r="AS381" s="104">
        <v>0</v>
      </c>
      <c r="AT381" s="104">
        <v>1.3237660630322899E-5</v>
      </c>
      <c r="AU381" s="104">
        <v>3.9647153661945299E-4</v>
      </c>
      <c r="AV381" s="104">
        <v>2.3074519184928801E-3</v>
      </c>
      <c r="AW381" s="104">
        <v>0.21482377078505799</v>
      </c>
      <c r="AX381" s="104">
        <v>0.21752769424017099</v>
      </c>
      <c r="AY381" s="104">
        <v>3.5236940275510601E-4</v>
      </c>
      <c r="AZ381" s="104">
        <v>0</v>
      </c>
      <c r="BA381" s="104">
        <v>1.2171540311102199E-5</v>
      </c>
      <c r="BB381" s="104">
        <v>3.6454094306620797E-4</v>
      </c>
      <c r="BC381" s="104">
        <v>5.7686297962322003E-4</v>
      </c>
      <c r="BD381" s="104">
        <v>9.2067330336453701E-2</v>
      </c>
      <c r="BE381" s="104">
        <v>9.3008734259143203E-2</v>
      </c>
      <c r="BF381" s="104">
        <v>2.4306142083616901E-3</v>
      </c>
      <c r="BG381" s="104">
        <v>1.5812705607506E-4</v>
      </c>
      <c r="BH381" s="104">
        <v>1.18815108168959E-5</v>
      </c>
      <c r="BI381" s="104">
        <v>2.6006227752536498E-3</v>
      </c>
      <c r="BJ381" s="104">
        <v>7.76186865328048E-3</v>
      </c>
      <c r="BK381" s="104">
        <v>5.48175436585477E-4</v>
      </c>
      <c r="BL381" s="104">
        <v>1.32578688125765E-3</v>
      </c>
      <c r="BM381" s="104">
        <v>9.6358309711236101E-3</v>
      </c>
      <c r="BN381" s="104">
        <v>27.7394214809426</v>
      </c>
    </row>
    <row r="382" spans="1:66">
      <c r="A382" s="104" t="s">
        <v>799</v>
      </c>
      <c r="B382" s="104">
        <v>2024</v>
      </c>
      <c r="C382" s="104" t="s">
        <v>816</v>
      </c>
      <c r="D382" s="104" t="s">
        <v>801</v>
      </c>
      <c r="E382" s="104" t="s">
        <v>801</v>
      </c>
      <c r="F382" s="104" t="s">
        <v>802</v>
      </c>
      <c r="G382" s="104">
        <v>24407.1277934965</v>
      </c>
      <c r="H382" s="104">
        <v>767341.35900926101</v>
      </c>
      <c r="I382" s="104">
        <v>281654.87081746297</v>
      </c>
      <c r="J382" s="104">
        <v>8.7750345917895697E-2</v>
      </c>
      <c r="K382" s="104">
        <v>7.4116707533190204E-3</v>
      </c>
      <c r="L382" s="104">
        <v>0</v>
      </c>
      <c r="M382" s="104">
        <v>9.5162016671214697E-2</v>
      </c>
      <c r="N382" s="104">
        <v>0</v>
      </c>
      <c r="O382" s="104">
        <v>0</v>
      </c>
      <c r="P382" s="104">
        <v>0</v>
      </c>
      <c r="Q382" s="104">
        <v>0</v>
      </c>
      <c r="R382" s="104">
        <v>9.5162016671214697E-2</v>
      </c>
      <c r="S382" s="104">
        <v>9.9897089158109798E-2</v>
      </c>
      <c r="T382" s="104">
        <v>8.4376229667245898E-3</v>
      </c>
      <c r="U382" s="104">
        <v>0</v>
      </c>
      <c r="V382" s="104">
        <v>0.108334712124834</v>
      </c>
      <c r="W382" s="104">
        <v>0</v>
      </c>
      <c r="X382" s="104">
        <v>0</v>
      </c>
      <c r="Y382" s="104">
        <v>0</v>
      </c>
      <c r="Z382" s="104">
        <v>0</v>
      </c>
      <c r="AA382" s="104">
        <v>0.108334712124834</v>
      </c>
      <c r="AB382" s="104">
        <v>0.247854401737299</v>
      </c>
      <c r="AC382" s="104">
        <v>0.168991944425364</v>
      </c>
      <c r="AD382" s="104">
        <v>0</v>
      </c>
      <c r="AE382" s="104">
        <v>0.41684634616266297</v>
      </c>
      <c r="AF382" s="104">
        <v>5.5643090562356798</v>
      </c>
      <c r="AG382" s="104">
        <v>1.13923961022609</v>
      </c>
      <c r="AH382" s="104">
        <v>0.27721646257684601</v>
      </c>
      <c r="AI382" s="104">
        <v>6.9807651290386303</v>
      </c>
      <c r="AJ382" s="104">
        <v>973.84549308540397</v>
      </c>
      <c r="AK382" s="104">
        <v>98.372240515940902</v>
      </c>
      <c r="AL382" s="104">
        <v>0</v>
      </c>
      <c r="AM382" s="104">
        <v>1072.2177336013399</v>
      </c>
      <c r="AN382" s="104">
        <v>4.0757762928273402E-3</v>
      </c>
      <c r="AO382" s="104">
        <v>3.4425291012395599E-4</v>
      </c>
      <c r="AP382" s="104">
        <v>0</v>
      </c>
      <c r="AQ382" s="104">
        <v>4.4200292029512997E-3</v>
      </c>
      <c r="AR382" s="104">
        <v>3.4262378594804799E-2</v>
      </c>
      <c r="AS382" s="104">
        <v>1.2545569822527899E-3</v>
      </c>
      <c r="AT382" s="104">
        <v>0</v>
      </c>
      <c r="AU382" s="104">
        <v>3.5516935577057603E-2</v>
      </c>
      <c r="AV382" s="104">
        <v>1.0150188712512E-2</v>
      </c>
      <c r="AW382" s="104">
        <v>0.62998837942324504</v>
      </c>
      <c r="AX382" s="104">
        <v>0.67565550371281502</v>
      </c>
      <c r="AY382" s="104">
        <v>3.27802032632388E-2</v>
      </c>
      <c r="AZ382" s="104">
        <v>1.2002854025376299E-3</v>
      </c>
      <c r="BA382" s="104">
        <v>0</v>
      </c>
      <c r="BB382" s="104">
        <v>3.39804886657765E-2</v>
      </c>
      <c r="BC382" s="104">
        <v>2.537547178128E-3</v>
      </c>
      <c r="BD382" s="104">
        <v>0.26999501975281898</v>
      </c>
      <c r="BE382" s="104">
        <v>0.30651305559672298</v>
      </c>
      <c r="BF382" s="104">
        <v>9.2004093416806609E-3</v>
      </c>
      <c r="BG382" s="104">
        <v>9.2937215095325904E-4</v>
      </c>
      <c r="BH382" s="104">
        <v>0</v>
      </c>
      <c r="BI382" s="104">
        <v>1.01297814926339E-2</v>
      </c>
      <c r="BJ382" s="104">
        <v>0.153074949916049</v>
      </c>
      <c r="BK382" s="104">
        <v>1.54627462949983E-2</v>
      </c>
      <c r="BL382" s="104">
        <v>0</v>
      </c>
      <c r="BM382" s="104">
        <v>0.168537696211047</v>
      </c>
      <c r="BN382" s="104">
        <v>95.559293710762006</v>
      </c>
    </row>
    <row r="383" spans="1:66">
      <c r="A383" s="104" t="s">
        <v>799</v>
      </c>
      <c r="B383" s="104">
        <v>2024</v>
      </c>
      <c r="C383" s="104" t="s">
        <v>817</v>
      </c>
      <c r="D383" s="104" t="s">
        <v>801</v>
      </c>
      <c r="E383" s="104" t="s">
        <v>801</v>
      </c>
      <c r="F383" s="104" t="s">
        <v>802</v>
      </c>
      <c r="G383" s="104">
        <v>1109.6418115364099</v>
      </c>
      <c r="H383" s="104">
        <v>11042.570286235199</v>
      </c>
      <c r="I383" s="104">
        <v>4882.4239707602301</v>
      </c>
      <c r="J383" s="104">
        <v>1.1920080218132E-4</v>
      </c>
      <c r="K383" s="104">
        <v>6.0341389039347101E-5</v>
      </c>
      <c r="L383" s="104">
        <v>0</v>
      </c>
      <c r="M383" s="104">
        <v>1.79542191220667E-4</v>
      </c>
      <c r="N383" s="104">
        <v>0</v>
      </c>
      <c r="O383" s="104">
        <v>0</v>
      </c>
      <c r="P383" s="104">
        <v>0</v>
      </c>
      <c r="Q383" s="104">
        <v>0</v>
      </c>
      <c r="R383" s="104">
        <v>1.79542191220667E-4</v>
      </c>
      <c r="S383" s="104">
        <v>1.35701039564757E-4</v>
      </c>
      <c r="T383" s="104">
        <v>6.8694078157001504E-5</v>
      </c>
      <c r="U383" s="104">
        <v>0</v>
      </c>
      <c r="V383" s="104">
        <v>2.04395117721759E-4</v>
      </c>
      <c r="W383" s="104">
        <v>0</v>
      </c>
      <c r="X383" s="104">
        <v>0</v>
      </c>
      <c r="Y383" s="104">
        <v>0</v>
      </c>
      <c r="Z383" s="104">
        <v>0</v>
      </c>
      <c r="AA383" s="104">
        <v>2.04395117721759E-4</v>
      </c>
      <c r="AB383" s="104">
        <v>9.5204963255334798E-4</v>
      </c>
      <c r="AC383" s="104">
        <v>2.5551468568502599E-3</v>
      </c>
      <c r="AD383" s="104">
        <v>0</v>
      </c>
      <c r="AE383" s="104">
        <v>3.5071964894036098E-3</v>
      </c>
      <c r="AF383" s="104">
        <v>2.380426024197E-2</v>
      </c>
      <c r="AG383" s="104">
        <v>3.49275960301266E-3</v>
      </c>
      <c r="AH383" s="104">
        <v>2.0961132046479598E-2</v>
      </c>
      <c r="AI383" s="104">
        <v>4.8258151891462299E-2</v>
      </c>
      <c r="AJ383" s="104">
        <v>12.8357297748428</v>
      </c>
      <c r="AK383" s="104">
        <v>0.79887737040148799</v>
      </c>
      <c r="AL383" s="104">
        <v>0</v>
      </c>
      <c r="AM383" s="104">
        <v>13.634607145244299</v>
      </c>
      <c r="AN383" s="104">
        <v>5.5365685289856497E-6</v>
      </c>
      <c r="AO383" s="104">
        <v>2.80270123553651E-6</v>
      </c>
      <c r="AP383" s="104">
        <v>0</v>
      </c>
      <c r="AQ383" s="104">
        <v>8.3392697645221602E-6</v>
      </c>
      <c r="AR383" s="104">
        <v>2.2368821227091099E-4</v>
      </c>
      <c r="AS383" s="104">
        <v>8.7181831483860805E-7</v>
      </c>
      <c r="AT383" s="104">
        <v>0</v>
      </c>
      <c r="AU383" s="104">
        <v>2.2456003058575E-4</v>
      </c>
      <c r="AV383" s="104">
        <v>1.46068201538335E-4</v>
      </c>
      <c r="AW383" s="104">
        <v>1.58654411570889E-3</v>
      </c>
      <c r="AX383" s="104">
        <v>1.95717234783297E-3</v>
      </c>
      <c r="AY383" s="104">
        <v>2.1401155922498699E-4</v>
      </c>
      <c r="AZ383" s="104">
        <v>8.34103840454242E-7</v>
      </c>
      <c r="BA383" s="104">
        <v>0</v>
      </c>
      <c r="BB383" s="104">
        <v>2.1484566306544101E-4</v>
      </c>
      <c r="BC383" s="104">
        <v>3.6517050384583898E-5</v>
      </c>
      <c r="BD383" s="104">
        <v>6.7994747816095297E-4</v>
      </c>
      <c r="BE383" s="104">
        <v>9.3131019161097803E-4</v>
      </c>
      <c r="BF383" s="104">
        <v>1.2126561037274901E-4</v>
      </c>
      <c r="BG383" s="104">
        <v>7.5473972757345304E-6</v>
      </c>
      <c r="BH383" s="104">
        <v>0</v>
      </c>
      <c r="BI383" s="104">
        <v>1.2881300764848401E-4</v>
      </c>
      <c r="BJ383" s="104">
        <v>2.0175979725437802E-3</v>
      </c>
      <c r="BK383" s="104">
        <v>1.2557239760470701E-4</v>
      </c>
      <c r="BL383" s="104">
        <v>0</v>
      </c>
      <c r="BM383" s="104">
        <v>2.1431703701484902E-3</v>
      </c>
      <c r="BN383" s="104">
        <v>1.2151575076519701</v>
      </c>
    </row>
    <row r="384" spans="1:66">
      <c r="A384" s="104" t="s">
        <v>799</v>
      </c>
      <c r="B384" s="104">
        <v>2024</v>
      </c>
      <c r="C384" s="104" t="s">
        <v>818</v>
      </c>
      <c r="D384" s="104" t="s">
        <v>801</v>
      </c>
      <c r="E384" s="104" t="s">
        <v>801</v>
      </c>
      <c r="F384" s="104" t="s">
        <v>802</v>
      </c>
      <c r="G384" s="104">
        <v>2466.8788115529401</v>
      </c>
      <c r="H384" s="104">
        <v>470035.010263131</v>
      </c>
      <c r="I384" s="104">
        <v>36016.430648672896</v>
      </c>
      <c r="J384" s="104">
        <v>3.84198113283326E-3</v>
      </c>
      <c r="K384" s="104">
        <v>1.34146796320456E-4</v>
      </c>
      <c r="L384" s="104">
        <v>0</v>
      </c>
      <c r="M384" s="104">
        <v>3.97612792915371E-3</v>
      </c>
      <c r="N384" s="104">
        <v>0</v>
      </c>
      <c r="O384" s="104">
        <v>0</v>
      </c>
      <c r="P384" s="104">
        <v>0</v>
      </c>
      <c r="Q384" s="104">
        <v>0</v>
      </c>
      <c r="R384" s="104">
        <v>3.97612792915371E-3</v>
      </c>
      <c r="S384" s="104">
        <v>4.3738030631756998E-3</v>
      </c>
      <c r="T384" s="104">
        <v>1.5271591618382999E-4</v>
      </c>
      <c r="U384" s="104">
        <v>0</v>
      </c>
      <c r="V384" s="104">
        <v>4.5265189793595303E-3</v>
      </c>
      <c r="W384" s="104">
        <v>0</v>
      </c>
      <c r="X384" s="104">
        <v>0</v>
      </c>
      <c r="Y384" s="104">
        <v>0</v>
      </c>
      <c r="Z384" s="104">
        <v>0</v>
      </c>
      <c r="AA384" s="104">
        <v>4.5265189793595303E-3</v>
      </c>
      <c r="AB384" s="104">
        <v>3.2595436136337398E-2</v>
      </c>
      <c r="AC384" s="104">
        <v>5.6804254995064703E-3</v>
      </c>
      <c r="AD384" s="104">
        <v>0</v>
      </c>
      <c r="AE384" s="104">
        <v>3.82758616358439E-2</v>
      </c>
      <c r="AF384" s="104">
        <v>0.48053319822186902</v>
      </c>
      <c r="AG384" s="104">
        <v>7.7648612092130302E-3</v>
      </c>
      <c r="AH384" s="104">
        <v>5.20676285720897E-2</v>
      </c>
      <c r="AI384" s="104">
        <v>0.54036568800317197</v>
      </c>
      <c r="AJ384" s="104">
        <v>432.456725679778</v>
      </c>
      <c r="AK384" s="104">
        <v>1.577483708248</v>
      </c>
      <c r="AL384" s="104">
        <v>0</v>
      </c>
      <c r="AM384" s="104">
        <v>434.034209388026</v>
      </c>
      <c r="AN384" s="104">
        <v>1.7845007281616E-4</v>
      </c>
      <c r="AO384" s="104">
        <v>6.2307712463404799E-6</v>
      </c>
      <c r="AP384" s="104">
        <v>0</v>
      </c>
      <c r="AQ384" s="104">
        <v>1.8468084406249999E-4</v>
      </c>
      <c r="AR384" s="104">
        <v>4.6689992726128404E-3</v>
      </c>
      <c r="AS384" s="104">
        <v>1.93816608750649E-6</v>
      </c>
      <c r="AT384" s="104">
        <v>0</v>
      </c>
      <c r="AU384" s="104">
        <v>4.6709374387003504E-3</v>
      </c>
      <c r="AV384" s="104">
        <v>6.2174989001221202E-3</v>
      </c>
      <c r="AW384" s="104">
        <v>6.7532400553493105E-2</v>
      </c>
      <c r="AX384" s="104">
        <v>7.8420836892315604E-2</v>
      </c>
      <c r="AY384" s="104">
        <v>4.4670204308398503E-3</v>
      </c>
      <c r="AZ384" s="104">
        <v>1.85432188050168E-6</v>
      </c>
      <c r="BA384" s="104">
        <v>0</v>
      </c>
      <c r="BB384" s="104">
        <v>4.4688747527203499E-3</v>
      </c>
      <c r="BC384" s="104">
        <v>1.55437472503053E-3</v>
      </c>
      <c r="BD384" s="104">
        <v>2.8942457380068402E-2</v>
      </c>
      <c r="BE384" s="104">
        <v>3.4965706857819301E-2</v>
      </c>
      <c r="BF384" s="104">
        <v>4.0856367124635197E-3</v>
      </c>
      <c r="BG384" s="104">
        <v>1.4903283887191699E-5</v>
      </c>
      <c r="BH384" s="104">
        <v>0</v>
      </c>
      <c r="BI384" s="104">
        <v>4.1005399963507097E-3</v>
      </c>
      <c r="BJ384" s="104">
        <v>6.7976174962371905E-2</v>
      </c>
      <c r="BK384" s="104">
        <v>2.4795847118252301E-4</v>
      </c>
      <c r="BL384" s="104">
        <v>0</v>
      </c>
      <c r="BM384" s="104">
        <v>6.8224133433554393E-2</v>
      </c>
      <c r="BN384" s="104">
        <v>38.6824440555744</v>
      </c>
    </row>
    <row r="385" spans="1:66">
      <c r="A385" s="104" t="s">
        <v>799</v>
      </c>
      <c r="B385" s="104">
        <v>2024</v>
      </c>
      <c r="C385" s="104" t="s">
        <v>819</v>
      </c>
      <c r="D385" s="104" t="s">
        <v>801</v>
      </c>
      <c r="E385" s="104" t="s">
        <v>801</v>
      </c>
      <c r="F385" s="104" t="s">
        <v>802</v>
      </c>
      <c r="G385" s="104">
        <v>1284.8481260280701</v>
      </c>
      <c r="H385" s="104">
        <v>65180.200502505097</v>
      </c>
      <c r="I385" s="104">
        <v>18758.782640009798</v>
      </c>
      <c r="J385" s="104">
        <v>5.3730451525547604E-4</v>
      </c>
      <c r="K385" s="104">
        <v>6.98689611576442E-5</v>
      </c>
      <c r="L385" s="104">
        <v>0</v>
      </c>
      <c r="M385" s="104">
        <v>6.07173476413121E-4</v>
      </c>
      <c r="N385" s="104">
        <v>0</v>
      </c>
      <c r="O385" s="104">
        <v>0</v>
      </c>
      <c r="P385" s="104">
        <v>0</v>
      </c>
      <c r="Q385" s="104">
        <v>0</v>
      </c>
      <c r="R385" s="104">
        <v>6.07173476413121E-4</v>
      </c>
      <c r="S385" s="104">
        <v>6.1168029030623898E-4</v>
      </c>
      <c r="T385" s="104">
        <v>7.9540493762614997E-5</v>
      </c>
      <c r="U385" s="104">
        <v>0</v>
      </c>
      <c r="V385" s="104">
        <v>6.9122078406885399E-4</v>
      </c>
      <c r="W385" s="104">
        <v>0</v>
      </c>
      <c r="X385" s="104">
        <v>0</v>
      </c>
      <c r="Y385" s="104">
        <v>0</v>
      </c>
      <c r="Z385" s="104">
        <v>0</v>
      </c>
      <c r="AA385" s="104">
        <v>6.9122078406885399E-4</v>
      </c>
      <c r="AB385" s="104">
        <v>4.5588593072301798E-3</v>
      </c>
      <c r="AC385" s="104">
        <v>2.9585904357775999E-3</v>
      </c>
      <c r="AD385" s="104">
        <v>0</v>
      </c>
      <c r="AE385" s="104">
        <v>7.5174497430077801E-3</v>
      </c>
      <c r="AF385" s="104">
        <v>6.7883647818003795E-2</v>
      </c>
      <c r="AG385" s="104">
        <v>4.0442470569703199E-3</v>
      </c>
      <c r="AH385" s="104">
        <v>2.7128066132446699E-2</v>
      </c>
      <c r="AI385" s="104">
        <v>9.9055961007420798E-2</v>
      </c>
      <c r="AJ385" s="104">
        <v>63.981335781219997</v>
      </c>
      <c r="AK385" s="104">
        <v>0.82103469702797105</v>
      </c>
      <c r="AL385" s="104">
        <v>0</v>
      </c>
      <c r="AM385" s="104">
        <v>64.802370478247994</v>
      </c>
      <c r="AN385" s="104">
        <v>2.4956403104739698E-5</v>
      </c>
      <c r="AO385" s="104">
        <v>3.24523228383906E-6</v>
      </c>
      <c r="AP385" s="104">
        <v>0</v>
      </c>
      <c r="AQ385" s="104">
        <v>2.8201635388578801E-5</v>
      </c>
      <c r="AR385" s="104">
        <v>6.62113591468107E-4</v>
      </c>
      <c r="AS385" s="104">
        <v>1.00947361248614E-6</v>
      </c>
      <c r="AT385" s="104">
        <v>0</v>
      </c>
      <c r="AU385" s="104">
        <v>6.6312306508059396E-4</v>
      </c>
      <c r="AV385" s="104">
        <v>8.6218646714676997E-4</v>
      </c>
      <c r="AW385" s="104">
        <v>9.3647820106591596E-3</v>
      </c>
      <c r="AX385" s="104">
        <v>1.0890091542886501E-2</v>
      </c>
      <c r="AY385" s="104">
        <v>6.3347085058970795E-4</v>
      </c>
      <c r="AZ385" s="104">
        <v>9.6580423085947991E-7</v>
      </c>
      <c r="BA385" s="104">
        <v>0</v>
      </c>
      <c r="BB385" s="104">
        <v>6.3443665482056804E-4</v>
      </c>
      <c r="BC385" s="104">
        <v>2.1554661678669201E-4</v>
      </c>
      <c r="BD385" s="104">
        <v>4.0134780045682104E-3</v>
      </c>
      <c r="BE385" s="104">
        <v>4.86346127617547E-3</v>
      </c>
      <c r="BF385" s="104">
        <v>6.0446393559796397E-4</v>
      </c>
      <c r="BG385" s="104">
        <v>7.7567287110889108E-6</v>
      </c>
      <c r="BH385" s="104">
        <v>0</v>
      </c>
      <c r="BI385" s="104">
        <v>6.1222066430905299E-4</v>
      </c>
      <c r="BJ385" s="104">
        <v>1.00569749922468E-2</v>
      </c>
      <c r="BK385" s="104">
        <v>1.2905522079145E-4</v>
      </c>
      <c r="BL385" s="104">
        <v>0</v>
      </c>
      <c r="BM385" s="104">
        <v>1.01860302130382E-2</v>
      </c>
      <c r="BN385" s="104">
        <v>5.7753836367594502</v>
      </c>
    </row>
    <row r="386" spans="1:66">
      <c r="A386" s="104" t="s">
        <v>799</v>
      </c>
      <c r="B386" s="104">
        <v>2024</v>
      </c>
      <c r="C386" s="104" t="s">
        <v>820</v>
      </c>
      <c r="D386" s="104" t="s">
        <v>801</v>
      </c>
      <c r="E386" s="104" t="s">
        <v>801</v>
      </c>
      <c r="F386" s="104" t="s">
        <v>802</v>
      </c>
      <c r="G386" s="104">
        <v>12772.2381438311</v>
      </c>
      <c r="H386" s="104">
        <v>832810.87382622296</v>
      </c>
      <c r="I386" s="104">
        <v>57742.792064783403</v>
      </c>
      <c r="J386" s="104">
        <v>1.8148477522143901E-2</v>
      </c>
      <c r="K386" s="104">
        <v>7.0072103277469405E-4</v>
      </c>
      <c r="L386" s="104">
        <v>0</v>
      </c>
      <c r="M386" s="104">
        <v>1.8849198554918602E-2</v>
      </c>
      <c r="N386" s="104">
        <v>0</v>
      </c>
      <c r="O386" s="104">
        <v>0</v>
      </c>
      <c r="P386" s="104">
        <v>0</v>
      </c>
      <c r="Q386" s="104">
        <v>0</v>
      </c>
      <c r="R386" s="104">
        <v>1.8849198554918602E-2</v>
      </c>
      <c r="S386" s="104">
        <v>2.0660660173464102E-2</v>
      </c>
      <c r="T386" s="104">
        <v>7.9771755602596104E-4</v>
      </c>
      <c r="U386" s="104">
        <v>0</v>
      </c>
      <c r="V386" s="104">
        <v>2.145837772949E-2</v>
      </c>
      <c r="W386" s="104">
        <v>0</v>
      </c>
      <c r="X386" s="104">
        <v>0</v>
      </c>
      <c r="Y386" s="104">
        <v>0</v>
      </c>
      <c r="Z386" s="104">
        <v>0</v>
      </c>
      <c r="AA386" s="104">
        <v>2.145837772949E-2</v>
      </c>
      <c r="AB386" s="104">
        <v>0.13758000080020799</v>
      </c>
      <c r="AC386" s="104">
        <v>2.90824956065447E-2</v>
      </c>
      <c r="AD386" s="104">
        <v>0</v>
      </c>
      <c r="AE386" s="104">
        <v>0.16666249640675301</v>
      </c>
      <c r="AF386" s="104">
        <v>1.8298384327261401</v>
      </c>
      <c r="AG386" s="104">
        <v>4.2037717343594801E-2</v>
      </c>
      <c r="AH386" s="104">
        <v>0.16604630971203099</v>
      </c>
      <c r="AI386" s="104">
        <v>2.03792245978177</v>
      </c>
      <c r="AJ386" s="104">
        <v>972.94480802118903</v>
      </c>
      <c r="AK386" s="104">
        <v>8.6093317199466792</v>
      </c>
      <c r="AL386" s="104">
        <v>0</v>
      </c>
      <c r="AM386" s="104">
        <v>981.55413974113605</v>
      </c>
      <c r="AN386" s="104">
        <v>8.4294977600286598E-4</v>
      </c>
      <c r="AO386" s="104">
        <v>3.254667709163E-5</v>
      </c>
      <c r="AP386" s="104">
        <v>0</v>
      </c>
      <c r="AQ386" s="104">
        <v>8.7549645309449597E-4</v>
      </c>
      <c r="AR386" s="104">
        <v>1.07635970204335E-2</v>
      </c>
      <c r="AS386" s="104">
        <v>1.5357243388584801E-5</v>
      </c>
      <c r="AT386" s="104">
        <v>0</v>
      </c>
      <c r="AU386" s="104">
        <v>1.07789542638221E-2</v>
      </c>
      <c r="AV386" s="104">
        <v>1.10162021529536E-2</v>
      </c>
      <c r="AW386" s="104">
        <v>0.11965431571799801</v>
      </c>
      <c r="AX386" s="104">
        <v>0.14144947213477299</v>
      </c>
      <c r="AY386" s="104">
        <v>1.0297968577899601E-2</v>
      </c>
      <c r="AZ386" s="104">
        <v>1.46928958375696E-5</v>
      </c>
      <c r="BA386" s="104">
        <v>0</v>
      </c>
      <c r="BB386" s="104">
        <v>1.03126614737372E-2</v>
      </c>
      <c r="BC386" s="104">
        <v>2.7540505382384001E-3</v>
      </c>
      <c r="BD386" s="104">
        <v>5.1280421021999097E-2</v>
      </c>
      <c r="BE386" s="104">
        <v>6.4347133033974796E-2</v>
      </c>
      <c r="BF386" s="104">
        <v>9.1919001157946701E-3</v>
      </c>
      <c r="BG386" s="104">
        <v>8.1336697190915197E-5</v>
      </c>
      <c r="BH386" s="104">
        <v>0</v>
      </c>
      <c r="BI386" s="104">
        <v>9.2732368129855892E-3</v>
      </c>
      <c r="BJ386" s="104">
        <v>0.15293337476673199</v>
      </c>
      <c r="BK386" s="104">
        <v>1.3532670543723699E-3</v>
      </c>
      <c r="BL386" s="104">
        <v>0</v>
      </c>
      <c r="BM386" s="104">
        <v>0.15428664182110499</v>
      </c>
      <c r="BN386" s="104">
        <v>87.4790794752995</v>
      </c>
    </row>
    <row r="387" spans="1:66">
      <c r="A387" s="104" t="s">
        <v>799</v>
      </c>
      <c r="B387" s="104">
        <v>2024</v>
      </c>
      <c r="C387" s="104" t="s">
        <v>821</v>
      </c>
      <c r="D387" s="104" t="s">
        <v>801</v>
      </c>
      <c r="E387" s="104" t="s">
        <v>801</v>
      </c>
      <c r="F387" s="104" t="s">
        <v>802</v>
      </c>
      <c r="G387" s="104">
        <v>39639.437981349598</v>
      </c>
      <c r="H387" s="104">
        <v>2178196.0910800602</v>
      </c>
      <c r="I387" s="104">
        <v>179208.357935876</v>
      </c>
      <c r="J387" s="104">
        <v>2.8434977800477601E-2</v>
      </c>
      <c r="K387" s="104">
        <v>2.15582597159991E-3</v>
      </c>
      <c r="L387" s="104">
        <v>0</v>
      </c>
      <c r="M387" s="104">
        <v>3.0590803772077499E-2</v>
      </c>
      <c r="N387" s="104">
        <v>0</v>
      </c>
      <c r="O387" s="104">
        <v>0</v>
      </c>
      <c r="P387" s="104">
        <v>0</v>
      </c>
      <c r="Q387" s="104">
        <v>0</v>
      </c>
      <c r="R387" s="104">
        <v>3.0590803772077499E-2</v>
      </c>
      <c r="S387" s="104">
        <v>3.2371057718689603E-2</v>
      </c>
      <c r="T387" s="104">
        <v>2.4542437644153501E-3</v>
      </c>
      <c r="U387" s="104">
        <v>0</v>
      </c>
      <c r="V387" s="104">
        <v>3.4825301483105003E-2</v>
      </c>
      <c r="W387" s="104">
        <v>0</v>
      </c>
      <c r="X387" s="104">
        <v>0</v>
      </c>
      <c r="Y387" s="104">
        <v>0</v>
      </c>
      <c r="Z387" s="104">
        <v>0</v>
      </c>
      <c r="AA387" s="104">
        <v>3.4825301483105003E-2</v>
      </c>
      <c r="AB387" s="104">
        <v>0.32731283260163702</v>
      </c>
      <c r="AC387" s="104">
        <v>9.1138476725939999E-2</v>
      </c>
      <c r="AD387" s="104">
        <v>0</v>
      </c>
      <c r="AE387" s="104">
        <v>0.41845130932757701</v>
      </c>
      <c r="AF387" s="104">
        <v>3.98248629612953</v>
      </c>
      <c r="AG387" s="104">
        <v>0.12552495320422999</v>
      </c>
      <c r="AH387" s="104">
        <v>0.52701916971783602</v>
      </c>
      <c r="AI387" s="104">
        <v>4.6350304190516001</v>
      </c>
      <c r="AJ387" s="104">
        <v>2523.2893318278602</v>
      </c>
      <c r="AK387" s="104">
        <v>26.2267101515577</v>
      </c>
      <c r="AL387" s="104">
        <v>0</v>
      </c>
      <c r="AM387" s="104">
        <v>2549.5160419794101</v>
      </c>
      <c r="AN387" s="104">
        <v>1.3207310717007999E-3</v>
      </c>
      <c r="AO387" s="104">
        <v>1.00132532750693E-4</v>
      </c>
      <c r="AP387" s="104">
        <v>0</v>
      </c>
      <c r="AQ387" s="104">
        <v>1.42086360445149E-3</v>
      </c>
      <c r="AR387" s="104">
        <v>2.0200169893554099E-2</v>
      </c>
      <c r="AS387" s="104">
        <v>3.2166903997671997E-5</v>
      </c>
      <c r="AT387" s="104">
        <v>0</v>
      </c>
      <c r="AU387" s="104">
        <v>2.0232336797551698E-2</v>
      </c>
      <c r="AV387" s="104">
        <v>2.8812602263306002E-2</v>
      </c>
      <c r="AW387" s="104">
        <v>0.312952881583276</v>
      </c>
      <c r="AX387" s="104">
        <v>0.36199782064413399</v>
      </c>
      <c r="AY387" s="104">
        <v>1.9326319485684001E-2</v>
      </c>
      <c r="AZ387" s="104">
        <v>3.0775377969603697E-5</v>
      </c>
      <c r="BA387" s="104">
        <v>0</v>
      </c>
      <c r="BB387" s="104">
        <v>1.9357094863653598E-2</v>
      </c>
      <c r="BC387" s="104">
        <v>7.20315056582651E-3</v>
      </c>
      <c r="BD387" s="104">
        <v>0.134122663535689</v>
      </c>
      <c r="BE387" s="104">
        <v>0.16068290896517001</v>
      </c>
      <c r="BF387" s="104">
        <v>2.38387864452295E-2</v>
      </c>
      <c r="BG387" s="104">
        <v>2.47776953113425E-4</v>
      </c>
      <c r="BH387" s="104">
        <v>0</v>
      </c>
      <c r="BI387" s="104">
        <v>2.4086563398342899E-2</v>
      </c>
      <c r="BJ387" s="104">
        <v>0.39662594409047303</v>
      </c>
      <c r="BK387" s="104">
        <v>4.1224736073819501E-3</v>
      </c>
      <c r="BL387" s="104">
        <v>0</v>
      </c>
      <c r="BM387" s="104">
        <v>0.40074841769785502</v>
      </c>
      <c r="BN387" s="104">
        <v>227.22059581826801</v>
      </c>
    </row>
    <row r="388" spans="1:66">
      <c r="A388" s="104" t="s">
        <v>799</v>
      </c>
      <c r="B388" s="104">
        <v>2024</v>
      </c>
      <c r="C388" s="104" t="s">
        <v>822</v>
      </c>
      <c r="D388" s="104" t="s">
        <v>801</v>
      </c>
      <c r="E388" s="104" t="s">
        <v>801</v>
      </c>
      <c r="F388" s="104" t="s">
        <v>802</v>
      </c>
      <c r="G388" s="104">
        <v>49459.464817684297</v>
      </c>
      <c r="H388" s="104">
        <v>6395996.3727396196</v>
      </c>
      <c r="I388" s="104">
        <v>570755.36670224695</v>
      </c>
      <c r="J388" s="104">
        <v>6.8948420833865098E-2</v>
      </c>
      <c r="K388" s="104">
        <v>2.7110965017393398E-3</v>
      </c>
      <c r="L388" s="104">
        <v>0</v>
      </c>
      <c r="M388" s="104">
        <v>7.1659517335604397E-2</v>
      </c>
      <c r="N388" s="104">
        <v>0</v>
      </c>
      <c r="O388" s="104">
        <v>0</v>
      </c>
      <c r="P388" s="104">
        <v>0</v>
      </c>
      <c r="Q388" s="104">
        <v>0</v>
      </c>
      <c r="R388" s="104">
        <v>7.1659517335604397E-2</v>
      </c>
      <c r="S388" s="104">
        <v>7.8492528676708195E-2</v>
      </c>
      <c r="T388" s="104">
        <v>3.0863769950707602E-3</v>
      </c>
      <c r="U388" s="104">
        <v>0</v>
      </c>
      <c r="V388" s="104">
        <v>8.1578905671778904E-2</v>
      </c>
      <c r="W388" s="104">
        <v>0</v>
      </c>
      <c r="X388" s="104">
        <v>0</v>
      </c>
      <c r="Y388" s="104">
        <v>0</v>
      </c>
      <c r="Z388" s="104">
        <v>0</v>
      </c>
      <c r="AA388" s="104">
        <v>8.1578905671778904E-2</v>
      </c>
      <c r="AB388" s="104">
        <v>0.64041076635570704</v>
      </c>
      <c r="AC388" s="104">
        <v>0.11273990930708599</v>
      </c>
      <c r="AD388" s="104">
        <v>0</v>
      </c>
      <c r="AE388" s="104">
        <v>0.75315067566279403</v>
      </c>
      <c r="AF388" s="104">
        <v>9.6959279548933104</v>
      </c>
      <c r="AG388" s="104">
        <v>0.16211517699552699</v>
      </c>
      <c r="AH388" s="104">
        <v>1.31901690700973</v>
      </c>
      <c r="AI388" s="104">
        <v>11.1770600388985</v>
      </c>
      <c r="AJ388" s="104">
        <v>6375.1528413141596</v>
      </c>
      <c r="AK388" s="104">
        <v>32.645759274322003</v>
      </c>
      <c r="AL388" s="104">
        <v>0</v>
      </c>
      <c r="AM388" s="104">
        <v>6407.7986005884804</v>
      </c>
      <c r="AN388" s="104">
        <v>3.2024755700164002E-3</v>
      </c>
      <c r="AO388" s="104">
        <v>1.2592341071447399E-4</v>
      </c>
      <c r="AP388" s="104">
        <v>0</v>
      </c>
      <c r="AQ388" s="104">
        <v>3.32839898073088E-3</v>
      </c>
      <c r="AR388" s="104">
        <v>5.5450807984957398E-2</v>
      </c>
      <c r="AS388" s="104">
        <v>5.7471981162351302E-5</v>
      </c>
      <c r="AT388" s="104">
        <v>0</v>
      </c>
      <c r="AU388" s="104">
        <v>5.5508279966119803E-2</v>
      </c>
      <c r="AV388" s="104">
        <v>8.4604549755626896E-2</v>
      </c>
      <c r="AW388" s="104">
        <v>0.91894641792903398</v>
      </c>
      <c r="AX388" s="104">
        <v>1.0590592476507801</v>
      </c>
      <c r="AY388" s="104">
        <v>5.3052030577157502E-2</v>
      </c>
      <c r="AZ388" s="104">
        <v>5.4985768697581597E-5</v>
      </c>
      <c r="BA388" s="104">
        <v>0</v>
      </c>
      <c r="BB388" s="104">
        <v>5.3107016345854997E-2</v>
      </c>
      <c r="BC388" s="104">
        <v>2.11511374389067E-2</v>
      </c>
      <c r="BD388" s="104">
        <v>0.39383417911244301</v>
      </c>
      <c r="BE388" s="104">
        <v>0.46809233289720498</v>
      </c>
      <c r="BF388" s="104">
        <v>6.0229282953332901E-2</v>
      </c>
      <c r="BG388" s="104">
        <v>3.08420946368122E-4</v>
      </c>
      <c r="BH388" s="104">
        <v>0</v>
      </c>
      <c r="BI388" s="104">
        <v>6.0537703899700999E-2</v>
      </c>
      <c r="BJ388" s="104">
        <v>1.00208524742409</v>
      </c>
      <c r="BK388" s="104">
        <v>5.1314587389583001E-3</v>
      </c>
      <c r="BL388" s="104">
        <v>0</v>
      </c>
      <c r="BM388" s="104">
        <v>1.0072167061630499</v>
      </c>
      <c r="BN388" s="104">
        <v>571.08242973782899</v>
      </c>
    </row>
    <row r="389" spans="1:66">
      <c r="A389" s="104" t="s">
        <v>799</v>
      </c>
      <c r="B389" s="104">
        <v>2024</v>
      </c>
      <c r="C389" s="104" t="s">
        <v>823</v>
      </c>
      <c r="D389" s="104" t="s">
        <v>801</v>
      </c>
      <c r="E389" s="104" t="s">
        <v>801</v>
      </c>
      <c r="F389" s="104" t="s">
        <v>802</v>
      </c>
      <c r="G389" s="104">
        <v>162521.84269042101</v>
      </c>
      <c r="H389" s="104">
        <v>8275961.2156654196</v>
      </c>
      <c r="I389" s="104">
        <v>1875479.5318515</v>
      </c>
      <c r="J389" s="104">
        <v>7.5087825146460604E-2</v>
      </c>
      <c r="K389" s="104">
        <v>8.8387955372332995E-3</v>
      </c>
      <c r="L389" s="104">
        <v>0</v>
      </c>
      <c r="M389" s="104">
        <v>8.39266206836939E-2</v>
      </c>
      <c r="N389" s="104">
        <v>0</v>
      </c>
      <c r="O389" s="104">
        <v>0</v>
      </c>
      <c r="P389" s="104">
        <v>0</v>
      </c>
      <c r="Q389" s="104">
        <v>0</v>
      </c>
      <c r="R389" s="104">
        <v>8.39266206836939E-2</v>
      </c>
      <c r="S389" s="104">
        <v>8.54817731472301E-2</v>
      </c>
      <c r="T389" s="104">
        <v>1.00622958986333E-2</v>
      </c>
      <c r="U389" s="104">
        <v>0</v>
      </c>
      <c r="V389" s="104">
        <v>9.5544069045863503E-2</v>
      </c>
      <c r="W389" s="104">
        <v>0</v>
      </c>
      <c r="X389" s="104">
        <v>0</v>
      </c>
      <c r="Y389" s="104">
        <v>0</v>
      </c>
      <c r="Z389" s="104">
        <v>0</v>
      </c>
      <c r="AA389" s="104">
        <v>9.5544069045863503E-2</v>
      </c>
      <c r="AB389" s="104">
        <v>0.78889503434639097</v>
      </c>
      <c r="AC389" s="104">
        <v>0.37371795718778</v>
      </c>
      <c r="AD389" s="104">
        <v>0</v>
      </c>
      <c r="AE389" s="104">
        <v>1.1626129915341701</v>
      </c>
      <c r="AF389" s="104">
        <v>11.7019450539042</v>
      </c>
      <c r="AG389" s="104">
        <v>0.51438064658648897</v>
      </c>
      <c r="AH389" s="104">
        <v>4.39727286566493</v>
      </c>
      <c r="AI389" s="104">
        <v>16.613598566155598</v>
      </c>
      <c r="AJ389" s="104">
        <v>8603.9601681615604</v>
      </c>
      <c r="AK389" s="104">
        <v>107.153208244805</v>
      </c>
      <c r="AL389" s="104">
        <v>0</v>
      </c>
      <c r="AM389" s="104">
        <v>8711.1133764063707</v>
      </c>
      <c r="AN389" s="104">
        <v>3.4876349991629502E-3</v>
      </c>
      <c r="AO389" s="104">
        <v>4.1053916005653798E-4</v>
      </c>
      <c r="AP389" s="104">
        <v>0</v>
      </c>
      <c r="AQ389" s="104">
        <v>3.89817415921948E-3</v>
      </c>
      <c r="AR389" s="104">
        <v>6.5391997293684695E-2</v>
      </c>
      <c r="AS389" s="104">
        <v>1.3151363934716599E-4</v>
      </c>
      <c r="AT389" s="104">
        <v>0</v>
      </c>
      <c r="AU389" s="104">
        <v>6.5523510933031798E-2</v>
      </c>
      <c r="AV389" s="104">
        <v>0.109472227881594</v>
      </c>
      <c r="AW389" s="104">
        <v>1.18905084850725</v>
      </c>
      <c r="AX389" s="104">
        <v>1.3640465873218699</v>
      </c>
      <c r="AY389" s="104">
        <v>6.2563168436915603E-2</v>
      </c>
      <c r="AZ389" s="104">
        <v>1.2582441752430001E-4</v>
      </c>
      <c r="BA389" s="104">
        <v>0</v>
      </c>
      <c r="BB389" s="104">
        <v>6.2688992854439907E-2</v>
      </c>
      <c r="BC389" s="104">
        <v>2.73680569703986E-2</v>
      </c>
      <c r="BD389" s="104">
        <v>0.50959322078882197</v>
      </c>
      <c r="BE389" s="104">
        <v>0.59965027061366105</v>
      </c>
      <c r="BF389" s="104">
        <v>8.1285949433109697E-2</v>
      </c>
      <c r="BG389" s="104">
        <v>1.01233038005147E-3</v>
      </c>
      <c r="BH389" s="104">
        <v>0</v>
      </c>
      <c r="BI389" s="104">
        <v>8.2298279813161193E-2</v>
      </c>
      <c r="BJ389" s="104">
        <v>1.35242272123501</v>
      </c>
      <c r="BK389" s="104">
        <v>1.6842992139800401E-2</v>
      </c>
      <c r="BL389" s="104">
        <v>0</v>
      </c>
      <c r="BM389" s="104">
        <v>1.3692657133748101</v>
      </c>
      <c r="BN389" s="104">
        <v>776.36082261745605</v>
      </c>
    </row>
    <row r="390" spans="1:66">
      <c r="A390" s="104" t="s">
        <v>799</v>
      </c>
      <c r="B390" s="104">
        <v>2024</v>
      </c>
      <c r="C390" s="104" t="s">
        <v>824</v>
      </c>
      <c r="D390" s="104" t="s">
        <v>801</v>
      </c>
      <c r="E390" s="104" t="s">
        <v>801</v>
      </c>
      <c r="F390" s="104" t="s">
        <v>802</v>
      </c>
      <c r="G390" s="104">
        <v>1415.2735492562399</v>
      </c>
      <c r="H390" s="104">
        <v>269681.46535184397</v>
      </c>
      <c r="I390" s="104">
        <v>20662.993819141098</v>
      </c>
      <c r="J390" s="104">
        <v>2.2045225658254802E-3</v>
      </c>
      <c r="K390" s="104">
        <v>7.6961386048101293E-5</v>
      </c>
      <c r="L390" s="104">
        <v>0</v>
      </c>
      <c r="M390" s="104">
        <v>2.2814839518735899E-3</v>
      </c>
      <c r="N390" s="104">
        <v>0</v>
      </c>
      <c r="O390" s="104">
        <v>0</v>
      </c>
      <c r="P390" s="104">
        <v>0</v>
      </c>
      <c r="Q390" s="104">
        <v>0</v>
      </c>
      <c r="R390" s="104">
        <v>2.2814839518735899E-3</v>
      </c>
      <c r="S390" s="104">
        <v>2.50968113009365E-3</v>
      </c>
      <c r="T390" s="104">
        <v>8.7614679615877794E-5</v>
      </c>
      <c r="U390" s="104">
        <v>0</v>
      </c>
      <c r="V390" s="104">
        <v>2.5972958097095298E-3</v>
      </c>
      <c r="W390" s="104">
        <v>0</v>
      </c>
      <c r="X390" s="104">
        <v>0</v>
      </c>
      <c r="Y390" s="104">
        <v>0</v>
      </c>
      <c r="Z390" s="104">
        <v>0</v>
      </c>
      <c r="AA390" s="104">
        <v>2.5972958097095298E-3</v>
      </c>
      <c r="AB390" s="104">
        <v>1.8708625475426999E-2</v>
      </c>
      <c r="AC390" s="104">
        <v>3.25891807912172E-3</v>
      </c>
      <c r="AD390" s="104">
        <v>0</v>
      </c>
      <c r="AE390" s="104">
        <v>2.1967543554548798E-2</v>
      </c>
      <c r="AF390" s="104">
        <v>0.27563621706816599</v>
      </c>
      <c r="AG390" s="104">
        <v>4.4547801179284701E-3</v>
      </c>
      <c r="AH390" s="104">
        <v>2.9873047034997501E-2</v>
      </c>
      <c r="AI390" s="104">
        <v>0.30996404422109203</v>
      </c>
      <c r="AJ390" s="104">
        <v>248.14758086481501</v>
      </c>
      <c r="AK390" s="104">
        <v>0.90491255006567495</v>
      </c>
      <c r="AL390" s="104">
        <v>0</v>
      </c>
      <c r="AM390" s="104">
        <v>249.05249341488101</v>
      </c>
      <c r="AN390" s="104">
        <v>1.0239436342736901E-4</v>
      </c>
      <c r="AO390" s="104">
        <v>3.5746570504859099E-6</v>
      </c>
      <c r="AP390" s="104">
        <v>0</v>
      </c>
      <c r="AQ390" s="104">
        <v>1.05969020477855E-4</v>
      </c>
      <c r="AR390" s="104">
        <v>2.6772361720970102E-3</v>
      </c>
      <c r="AS390" s="104">
        <v>1.11194566383527E-6</v>
      </c>
      <c r="AT390" s="104">
        <v>0</v>
      </c>
      <c r="AU390" s="104">
        <v>2.6783481177608502E-3</v>
      </c>
      <c r="AV390" s="104">
        <v>3.5672751552480201E-3</v>
      </c>
      <c r="AW390" s="104">
        <v>3.8746553644585499E-2</v>
      </c>
      <c r="AX390" s="104">
        <v>4.4992176917594398E-2</v>
      </c>
      <c r="AY390" s="104">
        <v>2.5614201203865801E-3</v>
      </c>
      <c r="AZ390" s="104">
        <v>1.0638433866270999E-6</v>
      </c>
      <c r="BA390" s="104">
        <v>0</v>
      </c>
      <c r="BB390" s="104">
        <v>2.5624839637732001E-3</v>
      </c>
      <c r="BC390" s="104">
        <v>8.9181878881200503E-4</v>
      </c>
      <c r="BD390" s="104">
        <v>1.6605665847679502E-2</v>
      </c>
      <c r="BE390" s="104">
        <v>2.00599686002647E-2</v>
      </c>
      <c r="BF390" s="104">
        <v>2.3443753011278602E-3</v>
      </c>
      <c r="BG390" s="104">
        <v>8.5491650761258701E-6</v>
      </c>
      <c r="BH390" s="104">
        <v>0</v>
      </c>
      <c r="BI390" s="104">
        <v>2.3529244662039901E-3</v>
      </c>
      <c r="BJ390" s="104">
        <v>3.9005344053421799E-2</v>
      </c>
      <c r="BK390" s="104">
        <v>1.42239651221099E-4</v>
      </c>
      <c r="BL390" s="104">
        <v>0</v>
      </c>
      <c r="BM390" s="104">
        <v>3.9147583704642899E-2</v>
      </c>
      <c r="BN390" s="104">
        <v>22.196312951935301</v>
      </c>
    </row>
    <row r="391" spans="1:66">
      <c r="A391" s="104" t="s">
        <v>799</v>
      </c>
      <c r="B391" s="104">
        <v>2024</v>
      </c>
      <c r="C391" s="104" t="s">
        <v>825</v>
      </c>
      <c r="D391" s="104" t="s">
        <v>801</v>
      </c>
      <c r="E391" s="104" t="s">
        <v>801</v>
      </c>
      <c r="F391" s="104" t="s">
        <v>802</v>
      </c>
      <c r="G391" s="104">
        <v>742.664075173735</v>
      </c>
      <c r="H391" s="104">
        <v>37475.712016115001</v>
      </c>
      <c r="I391" s="104">
        <v>10842.8954975365</v>
      </c>
      <c r="J391" s="104">
        <v>3.0940672011649299E-4</v>
      </c>
      <c r="K391" s="104">
        <v>4.0385448186704797E-5</v>
      </c>
      <c r="L391" s="104">
        <v>0</v>
      </c>
      <c r="M391" s="104">
        <v>3.4979216830319801E-4</v>
      </c>
      <c r="N391" s="104">
        <v>0</v>
      </c>
      <c r="O391" s="104">
        <v>0</v>
      </c>
      <c r="P391" s="104">
        <v>0</v>
      </c>
      <c r="Q391" s="104">
        <v>0</v>
      </c>
      <c r="R391" s="104">
        <v>3.4979216830319801E-4</v>
      </c>
      <c r="S391" s="104">
        <v>3.5223599841436302E-4</v>
      </c>
      <c r="T391" s="104">
        <v>4.5975758568203097E-5</v>
      </c>
      <c r="U391" s="104">
        <v>0</v>
      </c>
      <c r="V391" s="104">
        <v>3.9821175698256603E-4</v>
      </c>
      <c r="W391" s="104">
        <v>0</v>
      </c>
      <c r="X391" s="104">
        <v>0</v>
      </c>
      <c r="Y391" s="104">
        <v>0</v>
      </c>
      <c r="Z391" s="104">
        <v>0</v>
      </c>
      <c r="AA391" s="104">
        <v>3.9821175698256603E-4</v>
      </c>
      <c r="AB391" s="104">
        <v>2.6242612005372701E-3</v>
      </c>
      <c r="AC391" s="104">
        <v>1.7101156045555999E-3</v>
      </c>
      <c r="AD391" s="104">
        <v>0</v>
      </c>
      <c r="AE391" s="104">
        <v>4.3343768050928804E-3</v>
      </c>
      <c r="AF391" s="104">
        <v>3.9158744183455198E-2</v>
      </c>
      <c r="AG391" s="104">
        <v>2.3376436012121598E-3</v>
      </c>
      <c r="AH391" s="104">
        <v>1.56791168990566E-2</v>
      </c>
      <c r="AI391" s="104">
        <v>5.71755046837241E-2</v>
      </c>
      <c r="AJ391" s="104">
        <v>36.813921147436901</v>
      </c>
      <c r="AK391" s="104">
        <v>0.47488912632354802</v>
      </c>
      <c r="AL391" s="104">
        <v>0</v>
      </c>
      <c r="AM391" s="104">
        <v>37.288810273760397</v>
      </c>
      <c r="AN391" s="104">
        <v>1.4371140780142299E-5</v>
      </c>
      <c r="AO391" s="104">
        <v>1.87579946919627E-6</v>
      </c>
      <c r="AP391" s="104">
        <v>0</v>
      </c>
      <c r="AQ391" s="104">
        <v>1.62469402493386E-5</v>
      </c>
      <c r="AR391" s="104">
        <v>3.8228364969467103E-4</v>
      </c>
      <c r="AS391" s="104">
        <v>5.8349292156957497E-7</v>
      </c>
      <c r="AT391" s="104">
        <v>0</v>
      </c>
      <c r="AU391" s="104">
        <v>3.8286714261624098E-4</v>
      </c>
      <c r="AV391" s="104">
        <v>4.9571881488370297E-4</v>
      </c>
      <c r="AW391" s="104">
        <v>5.38433252766182E-3</v>
      </c>
      <c r="AX391" s="104">
        <v>6.2629184851617599E-3</v>
      </c>
      <c r="AY391" s="104">
        <v>3.6574622822900602E-4</v>
      </c>
      <c r="AZ391" s="104">
        <v>5.5825127606907997E-7</v>
      </c>
      <c r="BA391" s="104">
        <v>0</v>
      </c>
      <c r="BB391" s="104">
        <v>3.6630447950507499E-4</v>
      </c>
      <c r="BC391" s="104">
        <v>1.2392970372092501E-4</v>
      </c>
      <c r="BD391" s="104">
        <v>2.30757108328363E-3</v>
      </c>
      <c r="BE391" s="104">
        <v>2.7978052665096299E-3</v>
      </c>
      <c r="BF391" s="104">
        <v>3.4779967298064E-4</v>
      </c>
      <c r="BG391" s="104">
        <v>4.4865169938272398E-6</v>
      </c>
      <c r="BH391" s="104">
        <v>0</v>
      </c>
      <c r="BI391" s="104">
        <v>3.5228618997446698E-4</v>
      </c>
      <c r="BJ391" s="104">
        <v>5.78663574034027E-3</v>
      </c>
      <c r="BK391" s="104">
        <v>7.4645957437601899E-5</v>
      </c>
      <c r="BL391" s="104">
        <v>0</v>
      </c>
      <c r="BM391" s="104">
        <v>5.8612816977778696E-3</v>
      </c>
      <c r="BN391" s="104">
        <v>3.3232917731241298</v>
      </c>
    </row>
    <row r="392" spans="1:66">
      <c r="A392" s="104" t="s">
        <v>799</v>
      </c>
      <c r="B392" s="104">
        <v>2024</v>
      </c>
      <c r="C392" s="104" t="s">
        <v>826</v>
      </c>
      <c r="D392" s="104" t="s">
        <v>801</v>
      </c>
      <c r="E392" s="104" t="s">
        <v>801</v>
      </c>
      <c r="F392" s="104" t="s">
        <v>802</v>
      </c>
      <c r="G392" s="104">
        <v>26523.188153381201</v>
      </c>
      <c r="H392" s="104">
        <v>416007.05120234401</v>
      </c>
      <c r="I392" s="104">
        <v>80453.670651469307</v>
      </c>
      <c r="J392" s="104">
        <v>2.4180849243907801E-2</v>
      </c>
      <c r="K392" s="104">
        <v>9.4349837771138603E-3</v>
      </c>
      <c r="L392" s="104">
        <v>0</v>
      </c>
      <c r="M392" s="104">
        <v>3.3615833021021703E-2</v>
      </c>
      <c r="N392" s="104">
        <v>0</v>
      </c>
      <c r="O392" s="104">
        <v>0</v>
      </c>
      <c r="P392" s="104">
        <v>0</v>
      </c>
      <c r="Q392" s="104">
        <v>0</v>
      </c>
      <c r="R392" s="104">
        <v>3.3615833021021703E-2</v>
      </c>
      <c r="S392" s="104">
        <v>2.7528056186783001E-2</v>
      </c>
      <c r="T392" s="104">
        <v>1.0741010827120199E-2</v>
      </c>
      <c r="U392" s="104">
        <v>0</v>
      </c>
      <c r="V392" s="104">
        <v>3.8269067013903202E-2</v>
      </c>
      <c r="W392" s="104">
        <v>0</v>
      </c>
      <c r="X392" s="104">
        <v>0</v>
      </c>
      <c r="Y392" s="104">
        <v>0</v>
      </c>
      <c r="Z392" s="104">
        <v>0</v>
      </c>
      <c r="AA392" s="104">
        <v>3.8269067013903202E-2</v>
      </c>
      <c r="AB392" s="104">
        <v>7.7553718911224895E-2</v>
      </c>
      <c r="AC392" s="104">
        <v>0.228691568325782</v>
      </c>
      <c r="AD392" s="104">
        <v>0</v>
      </c>
      <c r="AE392" s="104">
        <v>0.306245287237007</v>
      </c>
      <c r="AF392" s="104">
        <v>1.9268497084362399</v>
      </c>
      <c r="AG392" s="104">
        <v>0.910394053828951</v>
      </c>
      <c r="AH392" s="104">
        <v>0.16848451943096601</v>
      </c>
      <c r="AI392" s="104">
        <v>3.0057282816961601</v>
      </c>
      <c r="AJ392" s="104">
        <v>494.09478743813202</v>
      </c>
      <c r="AK392" s="104">
        <v>96.153976762731503</v>
      </c>
      <c r="AL392" s="104">
        <v>0</v>
      </c>
      <c r="AM392" s="104">
        <v>590.24876420086298</v>
      </c>
      <c r="AN392" s="104">
        <v>1.12313781852171E-3</v>
      </c>
      <c r="AO392" s="104">
        <v>4.3823055966014999E-4</v>
      </c>
      <c r="AP392" s="104">
        <v>0</v>
      </c>
      <c r="AQ392" s="104">
        <v>1.56136837818187E-3</v>
      </c>
      <c r="AR392" s="104">
        <v>1.0944102881776E-2</v>
      </c>
      <c r="AS392" s="104">
        <v>1.4449202903916E-3</v>
      </c>
      <c r="AT392" s="104">
        <v>0</v>
      </c>
      <c r="AU392" s="104">
        <v>1.23890231721676E-2</v>
      </c>
      <c r="AV392" s="104">
        <v>5.5028313355757301E-3</v>
      </c>
      <c r="AW392" s="104">
        <v>5.9769919689911702E-2</v>
      </c>
      <c r="AX392" s="104">
        <v>7.7661774197655103E-2</v>
      </c>
      <c r="AY392" s="104">
        <v>1.0470665835582401E-2</v>
      </c>
      <c r="AZ392" s="104">
        <v>1.38241367823181E-3</v>
      </c>
      <c r="BA392" s="104">
        <v>0</v>
      </c>
      <c r="BB392" s="104">
        <v>1.1853079513814299E-2</v>
      </c>
      <c r="BC392" s="104">
        <v>1.3757078338939299E-3</v>
      </c>
      <c r="BD392" s="104">
        <v>2.5615679867105001E-2</v>
      </c>
      <c r="BE392" s="104">
        <v>3.8844467214813203E-2</v>
      </c>
      <c r="BF392" s="104">
        <v>4.6679625569955203E-3</v>
      </c>
      <c r="BG392" s="104">
        <v>9.0841509492923004E-4</v>
      </c>
      <c r="BH392" s="104">
        <v>0</v>
      </c>
      <c r="BI392" s="104">
        <v>5.5763776519247498E-3</v>
      </c>
      <c r="BJ392" s="104">
        <v>7.7664819910236202E-2</v>
      </c>
      <c r="BK392" s="104">
        <v>1.5114066124135401E-2</v>
      </c>
      <c r="BL392" s="104">
        <v>0</v>
      </c>
      <c r="BM392" s="104">
        <v>9.2778886034371705E-2</v>
      </c>
      <c r="BN392" s="104">
        <v>52.6047585794322</v>
      </c>
    </row>
    <row r="393" spans="1:66">
      <c r="A393" s="104" t="s">
        <v>799</v>
      </c>
      <c r="B393" s="104">
        <v>2024</v>
      </c>
      <c r="C393" s="104" t="s">
        <v>827</v>
      </c>
      <c r="D393" s="104" t="s">
        <v>801</v>
      </c>
      <c r="E393" s="104" t="s">
        <v>801</v>
      </c>
      <c r="F393" s="104" t="s">
        <v>802</v>
      </c>
      <c r="G393" s="104">
        <v>4119.4782835886899</v>
      </c>
      <c r="H393" s="104">
        <v>68774.889500638805</v>
      </c>
      <c r="I393" s="104">
        <v>47374.000261269903</v>
      </c>
      <c r="J393" s="104">
        <v>5.04891515867626E-4</v>
      </c>
      <c r="K393" s="104">
        <v>6.1566316632549203E-4</v>
      </c>
      <c r="L393" s="104">
        <v>0</v>
      </c>
      <c r="M393" s="104">
        <v>1.1205546821931099E-3</v>
      </c>
      <c r="N393" s="104">
        <v>0</v>
      </c>
      <c r="O393" s="104">
        <v>0</v>
      </c>
      <c r="P393" s="104">
        <v>0</v>
      </c>
      <c r="Q393" s="104">
        <v>0</v>
      </c>
      <c r="R393" s="104">
        <v>1.1205546821931099E-3</v>
      </c>
      <c r="S393" s="104">
        <v>5.74780557822455E-4</v>
      </c>
      <c r="T393" s="104">
        <v>7.0088564978795201E-4</v>
      </c>
      <c r="U393" s="104">
        <v>0</v>
      </c>
      <c r="V393" s="104">
        <v>1.2756662076104E-3</v>
      </c>
      <c r="W393" s="104">
        <v>0</v>
      </c>
      <c r="X393" s="104">
        <v>0</v>
      </c>
      <c r="Y393" s="104">
        <v>0</v>
      </c>
      <c r="Z393" s="104">
        <v>0</v>
      </c>
      <c r="AA393" s="104">
        <v>1.2756662076104E-3</v>
      </c>
      <c r="AB393" s="104">
        <v>5.5217820772508397E-3</v>
      </c>
      <c r="AC393" s="104">
        <v>2.60701622776578E-2</v>
      </c>
      <c r="AD393" s="104">
        <v>0</v>
      </c>
      <c r="AE393" s="104">
        <v>3.1591944354908703E-2</v>
      </c>
      <c r="AF393" s="104">
        <v>6.7290218106552696E-2</v>
      </c>
      <c r="AG393" s="104">
        <v>3.5636624722085002E-2</v>
      </c>
      <c r="AH393" s="104">
        <v>0.102130770100244</v>
      </c>
      <c r="AI393" s="104">
        <v>0.205057612928882</v>
      </c>
      <c r="AJ393" s="104">
        <v>71.179463111853593</v>
      </c>
      <c r="AK393" s="104">
        <v>7.3409555010992102</v>
      </c>
      <c r="AL393" s="104">
        <v>0</v>
      </c>
      <c r="AM393" s="104">
        <v>78.520418612952795</v>
      </c>
      <c r="AN393" s="104">
        <v>2.3450903233456701E-5</v>
      </c>
      <c r="AO393" s="104">
        <v>2.85959594965507E-5</v>
      </c>
      <c r="AP393" s="104">
        <v>0</v>
      </c>
      <c r="AQ393" s="104">
        <v>5.2046862730007398E-5</v>
      </c>
      <c r="AR393" s="104">
        <v>2.93341406124869E-4</v>
      </c>
      <c r="AS393" s="104">
        <v>8.8951618900269903E-6</v>
      </c>
      <c r="AT393" s="104">
        <v>0</v>
      </c>
      <c r="AU393" s="104">
        <v>3.0223656801489602E-4</v>
      </c>
      <c r="AV393" s="104">
        <v>9.0973606324954901E-4</v>
      </c>
      <c r="AW393" s="104">
        <v>9.8812498736621807E-3</v>
      </c>
      <c r="AX393" s="104">
        <v>1.10932225049266E-2</v>
      </c>
      <c r="AY393" s="104">
        <v>2.8065158674522102E-4</v>
      </c>
      <c r="AZ393" s="104">
        <v>8.5103611241606295E-6</v>
      </c>
      <c r="BA393" s="104">
        <v>0</v>
      </c>
      <c r="BB393" s="104">
        <v>2.8916194786938202E-4</v>
      </c>
      <c r="BC393" s="104">
        <v>2.2743401581238701E-4</v>
      </c>
      <c r="BD393" s="104">
        <v>4.23482137442665E-3</v>
      </c>
      <c r="BE393" s="104">
        <v>4.7514173381084197E-3</v>
      </c>
      <c r="BF393" s="104">
        <v>6.7246827345811896E-4</v>
      </c>
      <c r="BG393" s="104">
        <v>6.9353707593995196E-5</v>
      </c>
      <c r="BH393" s="104">
        <v>0</v>
      </c>
      <c r="BI393" s="104">
        <v>7.4182198105211404E-4</v>
      </c>
      <c r="BJ393" s="104">
        <v>1.1188420368797299E-2</v>
      </c>
      <c r="BK393" s="104">
        <v>1.1538959759483699E-3</v>
      </c>
      <c r="BL393" s="104">
        <v>0</v>
      </c>
      <c r="BM393" s="104">
        <v>1.23423163447457E-2</v>
      </c>
      <c r="BN393" s="104">
        <v>6.9979776582551203</v>
      </c>
    </row>
    <row r="394" spans="1:66">
      <c r="A394" s="104" t="s">
        <v>799</v>
      </c>
      <c r="B394" s="104">
        <v>2024</v>
      </c>
      <c r="C394" s="104" t="s">
        <v>828</v>
      </c>
      <c r="D394" s="104" t="s">
        <v>801</v>
      </c>
      <c r="E394" s="104" t="s">
        <v>801</v>
      </c>
      <c r="F394" s="104" t="s">
        <v>804</v>
      </c>
      <c r="G394" s="104">
        <v>49712.6548281879</v>
      </c>
      <c r="H394" s="104">
        <v>2705858.31474669</v>
      </c>
      <c r="I394" s="104">
        <v>994650.79780238296</v>
      </c>
      <c r="J394" s="104">
        <v>0.143512586550013</v>
      </c>
      <c r="K394" s="104">
        <v>5.5395116631647402E-2</v>
      </c>
      <c r="L394" s="104">
        <v>0.21458088106075199</v>
      </c>
      <c r="M394" s="104">
        <v>0.41348858424241303</v>
      </c>
      <c r="N394" s="104">
        <v>2.1764976224472299E-3</v>
      </c>
      <c r="O394" s="104">
        <v>8.9754416079513996E-2</v>
      </c>
      <c r="P394" s="104">
        <v>0.490657976941066</v>
      </c>
      <c r="Q394" s="104">
        <v>1.2786609209924601E-3</v>
      </c>
      <c r="R394" s="104">
        <v>0.99735613580643301</v>
      </c>
      <c r="S394" s="104">
        <v>0.209413229409879</v>
      </c>
      <c r="T394" s="104">
        <v>8.0832424153455498E-2</v>
      </c>
      <c r="U394" s="104">
        <v>0.234939054993067</v>
      </c>
      <c r="V394" s="104">
        <v>0.52518470855640098</v>
      </c>
      <c r="W394" s="104">
        <v>2.1764976224472299E-3</v>
      </c>
      <c r="X394" s="104">
        <v>8.9754416079477095E-2</v>
      </c>
      <c r="Y394" s="104">
        <v>0.49065797694086399</v>
      </c>
      <c r="Z394" s="104">
        <v>1.2786609209924601E-3</v>
      </c>
      <c r="AA394" s="104">
        <v>1.10905226012018</v>
      </c>
      <c r="AB394" s="104">
        <v>3.4165893755729502</v>
      </c>
      <c r="AC394" s="104">
        <v>0.80670626380384902</v>
      </c>
      <c r="AD394" s="104">
        <v>4.6337148766212799</v>
      </c>
      <c r="AE394" s="104">
        <v>8.8570105159980805</v>
      </c>
      <c r="AF394" s="104">
        <v>1.0054809291806801</v>
      </c>
      <c r="AG394" s="104">
        <v>4.8881565897607596E-3</v>
      </c>
      <c r="AH394" s="104">
        <v>0.38713628755794199</v>
      </c>
      <c r="AI394" s="104">
        <v>1.39750537332838</v>
      </c>
      <c r="AJ394" s="104">
        <v>4936.7327768240302</v>
      </c>
      <c r="AK394" s="104">
        <v>29.0890894584813</v>
      </c>
      <c r="AL394" s="104">
        <v>41.241002381587499</v>
      </c>
      <c r="AM394" s="104">
        <v>5007.0628686641003</v>
      </c>
      <c r="AN394" s="104">
        <v>3.0055716845439201E-2</v>
      </c>
      <c r="AO394" s="104">
        <v>1.47532881435941E-2</v>
      </c>
      <c r="AP394" s="104">
        <v>4.0984719239923299E-2</v>
      </c>
      <c r="AQ394" s="104">
        <v>8.5793724228956703E-2</v>
      </c>
      <c r="AR394" s="104">
        <v>3.5357729975294501E-3</v>
      </c>
      <c r="AS394" s="104">
        <v>0</v>
      </c>
      <c r="AT394" s="104">
        <v>4.7423627151877502E-4</v>
      </c>
      <c r="AU394" s="104">
        <v>4.0100092690482196E-3</v>
      </c>
      <c r="AV394" s="104">
        <v>3.5792378713248897E-2</v>
      </c>
      <c r="AW394" s="104">
        <v>0.388764886790405</v>
      </c>
      <c r="AX394" s="104">
        <v>0.42856727477270301</v>
      </c>
      <c r="AY394" s="104">
        <v>3.2510127561176799E-3</v>
      </c>
      <c r="AZ394" s="104">
        <v>0</v>
      </c>
      <c r="BA394" s="104">
        <v>4.3604274629578698E-4</v>
      </c>
      <c r="BB394" s="104">
        <v>3.68705550241347E-3</v>
      </c>
      <c r="BC394" s="104">
        <v>8.9480946783122399E-3</v>
      </c>
      <c r="BD394" s="104">
        <v>0.16661352291017301</v>
      </c>
      <c r="BE394" s="104">
        <v>0.17924867309089901</v>
      </c>
      <c r="BF394" s="104">
        <v>4.88529728184992E-2</v>
      </c>
      <c r="BG394" s="104">
        <v>2.8786012143527701E-4</v>
      </c>
      <c r="BH394" s="104">
        <v>4.0811315082999301E-4</v>
      </c>
      <c r="BI394" s="104">
        <v>4.9548946090764399E-2</v>
      </c>
      <c r="BJ394" s="104">
        <v>5.4343672344187202E-2</v>
      </c>
      <c r="BK394" s="104">
        <v>4.3762973824125202E-4</v>
      </c>
      <c r="BL394" s="104">
        <v>3.2080008832315099E-2</v>
      </c>
      <c r="BM394" s="104">
        <v>8.6861310914743597E-2</v>
      </c>
      <c r="BN394" s="104">
        <v>528.51152140439297</v>
      </c>
    </row>
    <row r="395" spans="1:66">
      <c r="A395" s="104" t="s">
        <v>799</v>
      </c>
      <c r="B395" s="104">
        <v>2024</v>
      </c>
      <c r="C395" s="104" t="s">
        <v>829</v>
      </c>
      <c r="D395" s="104" t="s">
        <v>801</v>
      </c>
      <c r="E395" s="104" t="s">
        <v>801</v>
      </c>
      <c r="F395" s="104" t="s">
        <v>802</v>
      </c>
      <c r="G395" s="104">
        <v>1091.8246402541799</v>
      </c>
      <c r="H395" s="104">
        <v>10424.5995450274</v>
      </c>
      <c r="I395" s="104">
        <v>4804.0284171184103</v>
      </c>
      <c r="J395" s="104">
        <v>2.3930609906958999E-4</v>
      </c>
      <c r="K395" s="104">
        <v>8.7875667438443996E-4</v>
      </c>
      <c r="L395" s="104">
        <v>0</v>
      </c>
      <c r="M395" s="104">
        <v>1.11806277345403E-3</v>
      </c>
      <c r="N395" s="104">
        <v>0</v>
      </c>
      <c r="O395" s="104">
        <v>0</v>
      </c>
      <c r="P395" s="104">
        <v>0</v>
      </c>
      <c r="Q395" s="104">
        <v>0</v>
      </c>
      <c r="R395" s="104">
        <v>1.11806277345403E-3</v>
      </c>
      <c r="S395" s="104">
        <v>2.7243177750207499E-4</v>
      </c>
      <c r="T395" s="104">
        <v>1.00039758169618E-3</v>
      </c>
      <c r="U395" s="104">
        <v>0</v>
      </c>
      <c r="V395" s="104">
        <v>1.27282935919825E-3</v>
      </c>
      <c r="W395" s="104">
        <v>0</v>
      </c>
      <c r="X395" s="104">
        <v>0</v>
      </c>
      <c r="Y395" s="104">
        <v>0</v>
      </c>
      <c r="Z395" s="104">
        <v>0</v>
      </c>
      <c r="AA395" s="104">
        <v>1.27282935919825E-3</v>
      </c>
      <c r="AB395" s="104">
        <v>2.0457043795600398E-3</v>
      </c>
      <c r="AC395" s="104">
        <v>1.29843501733693E-2</v>
      </c>
      <c r="AD395" s="104">
        <v>0</v>
      </c>
      <c r="AE395" s="104">
        <v>1.5030054552929301E-2</v>
      </c>
      <c r="AF395" s="104">
        <v>3.9210504992732001E-2</v>
      </c>
      <c r="AG395" s="104">
        <v>1.03842121260067E-2</v>
      </c>
      <c r="AH395" s="104">
        <v>3.50134385659489E-2</v>
      </c>
      <c r="AI395" s="104">
        <v>8.46081556846877E-2</v>
      </c>
      <c r="AJ395" s="104">
        <v>18.668466582210701</v>
      </c>
      <c r="AK395" s="104">
        <v>2.4779738082609502</v>
      </c>
      <c r="AL395" s="104">
        <v>0</v>
      </c>
      <c r="AM395" s="104">
        <v>21.1464403904717</v>
      </c>
      <c r="AN395" s="104">
        <v>1.11151484944506E-5</v>
      </c>
      <c r="AO395" s="104">
        <v>4.0815971528716899E-5</v>
      </c>
      <c r="AP395" s="104">
        <v>0</v>
      </c>
      <c r="AQ395" s="104">
        <v>5.1931120023167601E-5</v>
      </c>
      <c r="AR395" s="104">
        <v>4.0735936623775701E-4</v>
      </c>
      <c r="AS395" s="104">
        <v>3.7398338531670599E-6</v>
      </c>
      <c r="AT395" s="104">
        <v>0</v>
      </c>
      <c r="AU395" s="104">
        <v>4.1109920009092398E-4</v>
      </c>
      <c r="AV395" s="104">
        <v>4.1368154365227402E-4</v>
      </c>
      <c r="AW395" s="104">
        <v>7.0946384736364997E-4</v>
      </c>
      <c r="AX395" s="104">
        <v>1.5342445911068401E-3</v>
      </c>
      <c r="AY395" s="104">
        <v>3.8973718037435301E-4</v>
      </c>
      <c r="AZ395" s="104">
        <v>3.5780502961387099E-6</v>
      </c>
      <c r="BA395" s="104">
        <v>0</v>
      </c>
      <c r="BB395" s="104">
        <v>3.9331523067049202E-4</v>
      </c>
      <c r="BC395" s="104">
        <v>1.03420385913068E-4</v>
      </c>
      <c r="BD395" s="104">
        <v>3.0405593458442099E-4</v>
      </c>
      <c r="BE395" s="104">
        <v>8.0079155116798205E-4</v>
      </c>
      <c r="BF395" s="104">
        <v>1.7637041559195399E-4</v>
      </c>
      <c r="BG395" s="104">
        <v>2.34106678480717E-5</v>
      </c>
      <c r="BH395" s="104">
        <v>0</v>
      </c>
      <c r="BI395" s="104">
        <v>1.99781083440026E-4</v>
      </c>
      <c r="BJ395" s="104">
        <v>2.9344229730195398E-3</v>
      </c>
      <c r="BK395" s="104">
        <v>3.8950297484157602E-4</v>
      </c>
      <c r="BL395" s="104">
        <v>0</v>
      </c>
      <c r="BM395" s="104">
        <v>3.3239259478611101E-3</v>
      </c>
      <c r="BN395" s="104">
        <v>1.8846348506314901</v>
      </c>
    </row>
    <row r="396" spans="1:66">
      <c r="A396" s="104" t="s">
        <v>799</v>
      </c>
      <c r="B396" s="104">
        <v>2024</v>
      </c>
      <c r="C396" s="104" t="s">
        <v>830</v>
      </c>
      <c r="D396" s="104" t="s">
        <v>801</v>
      </c>
      <c r="E396" s="104" t="s">
        <v>801</v>
      </c>
      <c r="F396" s="104" t="s">
        <v>802</v>
      </c>
      <c r="G396" s="104">
        <v>51220.555127592197</v>
      </c>
      <c r="H396" s="104">
        <v>9322822.5685618799</v>
      </c>
      <c r="I396" s="104">
        <v>747820.10486284702</v>
      </c>
      <c r="J396" s="104">
        <v>0.20949656675005199</v>
      </c>
      <c r="K396" s="104">
        <v>0.58912666848567796</v>
      </c>
      <c r="L396" s="104">
        <v>0</v>
      </c>
      <c r="M396" s="104">
        <v>0.79862323523572998</v>
      </c>
      <c r="N396" s="104">
        <v>0</v>
      </c>
      <c r="O396" s="104">
        <v>0</v>
      </c>
      <c r="P396" s="104">
        <v>0</v>
      </c>
      <c r="Q396" s="104">
        <v>0</v>
      </c>
      <c r="R396" s="104">
        <v>0.79862323523572998</v>
      </c>
      <c r="S396" s="104">
        <v>0.23849589409629601</v>
      </c>
      <c r="T396" s="104">
        <v>0.67067586698973602</v>
      </c>
      <c r="U396" s="104">
        <v>0</v>
      </c>
      <c r="V396" s="104">
        <v>0.90917176108603304</v>
      </c>
      <c r="W396" s="104">
        <v>0</v>
      </c>
      <c r="X396" s="104">
        <v>0</v>
      </c>
      <c r="Y396" s="104">
        <v>0</v>
      </c>
      <c r="Z396" s="104">
        <v>0</v>
      </c>
      <c r="AA396" s="104">
        <v>0.90917176108603304</v>
      </c>
      <c r="AB396" s="104">
        <v>1.94442407228929</v>
      </c>
      <c r="AC396" s="104">
        <v>8.7048294289734294</v>
      </c>
      <c r="AD396" s="104">
        <v>0</v>
      </c>
      <c r="AE396" s="104">
        <v>10.649253501262701</v>
      </c>
      <c r="AF396" s="104">
        <v>23.208256041604301</v>
      </c>
      <c r="AG396" s="104">
        <v>6.96167263699963</v>
      </c>
      <c r="AH396" s="104">
        <v>1.8344135733899001</v>
      </c>
      <c r="AI396" s="104">
        <v>32.004342251993798</v>
      </c>
      <c r="AJ396" s="104">
        <v>13035.6679231377</v>
      </c>
      <c r="AK396" s="104">
        <v>1425.5463771862701</v>
      </c>
      <c r="AL396" s="104">
        <v>0</v>
      </c>
      <c r="AM396" s="104">
        <v>14461.2143003239</v>
      </c>
      <c r="AN396" s="104">
        <v>9.7305729254618008E-3</v>
      </c>
      <c r="AO396" s="104">
        <v>2.7363407901923601E-2</v>
      </c>
      <c r="AP396" s="104">
        <v>0</v>
      </c>
      <c r="AQ396" s="104">
        <v>3.7093980827385402E-2</v>
      </c>
      <c r="AR396" s="104">
        <v>0.30390691962591199</v>
      </c>
      <c r="AS396" s="104">
        <v>2.5072194872939198E-3</v>
      </c>
      <c r="AT396" s="104">
        <v>0</v>
      </c>
      <c r="AU396" s="104">
        <v>0.30641413911320597</v>
      </c>
      <c r="AV396" s="104">
        <v>0.36995949961440899</v>
      </c>
      <c r="AW396" s="104">
        <v>0.63448054183871105</v>
      </c>
      <c r="AX396" s="104">
        <v>1.3108541805663201</v>
      </c>
      <c r="AY396" s="104">
        <v>0.29076004080909701</v>
      </c>
      <c r="AZ396" s="104">
        <v>2.3987582821091702E-3</v>
      </c>
      <c r="BA396" s="104">
        <v>0</v>
      </c>
      <c r="BB396" s="104">
        <v>0.29315879909120601</v>
      </c>
      <c r="BC396" s="104">
        <v>9.2489874903602207E-2</v>
      </c>
      <c r="BD396" s="104">
        <v>0.27192023221659001</v>
      </c>
      <c r="BE396" s="104">
        <v>0.65756890621139896</v>
      </c>
      <c r="BF396" s="104">
        <v>0.12315452685939</v>
      </c>
      <c r="BG396" s="104">
        <v>1.34678553207756E-2</v>
      </c>
      <c r="BH396" s="104">
        <v>0</v>
      </c>
      <c r="BI396" s="104">
        <v>0.13662238218016601</v>
      </c>
      <c r="BJ396" s="104">
        <v>2.0490254651530799</v>
      </c>
      <c r="BK396" s="104">
        <v>0.224076038591531</v>
      </c>
      <c r="BL396" s="104">
        <v>0</v>
      </c>
      <c r="BM396" s="104">
        <v>2.2731015037446101</v>
      </c>
      <c r="BN396" s="104">
        <v>1288.8272422965999</v>
      </c>
    </row>
    <row r="397" spans="1:66">
      <c r="A397" s="104" t="s">
        <v>799</v>
      </c>
      <c r="B397" s="104">
        <v>2024</v>
      </c>
      <c r="C397" s="104" t="s">
        <v>831</v>
      </c>
      <c r="D397" s="104" t="s">
        <v>801</v>
      </c>
      <c r="E397" s="104" t="s">
        <v>801</v>
      </c>
      <c r="F397" s="104" t="s">
        <v>802</v>
      </c>
      <c r="G397" s="104">
        <v>3273.5019665541599</v>
      </c>
      <c r="H397" s="104">
        <v>598215.28509821603</v>
      </c>
      <c r="I397" s="104">
        <v>14799.3751173275</v>
      </c>
      <c r="J397" s="104">
        <v>1.8858762406409799E-2</v>
      </c>
      <c r="K397" s="104">
        <v>5.7532781744538703E-3</v>
      </c>
      <c r="L397" s="104">
        <v>0</v>
      </c>
      <c r="M397" s="104">
        <v>2.4612040580863699E-2</v>
      </c>
      <c r="N397" s="104">
        <v>0</v>
      </c>
      <c r="O397" s="104">
        <v>0</v>
      </c>
      <c r="P397" s="104">
        <v>0</v>
      </c>
      <c r="Q397" s="104">
        <v>0</v>
      </c>
      <c r="R397" s="104">
        <v>2.4612040580863699E-2</v>
      </c>
      <c r="S397" s="104">
        <v>2.1469265446400002E-2</v>
      </c>
      <c r="T397" s="104">
        <v>6.5496692546668797E-3</v>
      </c>
      <c r="U397" s="104">
        <v>0</v>
      </c>
      <c r="V397" s="104">
        <v>2.8018934701066901E-2</v>
      </c>
      <c r="W397" s="104">
        <v>0</v>
      </c>
      <c r="X397" s="104">
        <v>0</v>
      </c>
      <c r="Y397" s="104">
        <v>0</v>
      </c>
      <c r="Z397" s="104">
        <v>0</v>
      </c>
      <c r="AA397" s="104">
        <v>2.8018934701066901E-2</v>
      </c>
      <c r="AB397" s="104">
        <v>0.243434803228194</v>
      </c>
      <c r="AC397" s="104">
        <v>8.5009400940528099E-2</v>
      </c>
      <c r="AD397" s="104">
        <v>0</v>
      </c>
      <c r="AE397" s="104">
        <v>0.328444204168722</v>
      </c>
      <c r="AF397" s="104">
        <v>2.2016849163451799</v>
      </c>
      <c r="AG397" s="104">
        <v>6.7986124856808106E-2</v>
      </c>
      <c r="AH397" s="104">
        <v>7.42112159178481E-2</v>
      </c>
      <c r="AI397" s="104">
        <v>2.3438822571198301</v>
      </c>
      <c r="AJ397" s="104">
        <v>978.55463300504096</v>
      </c>
      <c r="AK397" s="104">
        <v>13.8183800265895</v>
      </c>
      <c r="AL397" s="104">
        <v>0</v>
      </c>
      <c r="AM397" s="104">
        <v>992.37301303162997</v>
      </c>
      <c r="AN397" s="104">
        <v>8.7594066922570498E-4</v>
      </c>
      <c r="AO397" s="104">
        <v>2.6722487010387799E-4</v>
      </c>
      <c r="AP397" s="104">
        <v>0</v>
      </c>
      <c r="AQ397" s="104">
        <v>1.1431655393295799E-3</v>
      </c>
      <c r="AR397" s="104">
        <v>1.4721022311399301E-2</v>
      </c>
      <c r="AS397" s="104">
        <v>2.4484940041658001E-5</v>
      </c>
      <c r="AT397" s="104">
        <v>0</v>
      </c>
      <c r="AU397" s="104">
        <v>1.4745507251441E-2</v>
      </c>
      <c r="AV397" s="104">
        <v>2.37391011047383E-2</v>
      </c>
      <c r="AW397" s="104">
        <v>4.07125583946263E-2</v>
      </c>
      <c r="AX397" s="104">
        <v>7.9197166750805598E-2</v>
      </c>
      <c r="AY397" s="104">
        <v>1.4084197402556099E-2</v>
      </c>
      <c r="AZ397" s="104">
        <v>2.3425732373859902E-5</v>
      </c>
      <c r="BA397" s="104">
        <v>0</v>
      </c>
      <c r="BB397" s="104">
        <v>1.41076231349299E-2</v>
      </c>
      <c r="BC397" s="104">
        <v>5.9347752761845897E-3</v>
      </c>
      <c r="BD397" s="104">
        <v>1.7448239311982701E-2</v>
      </c>
      <c r="BE397" s="104">
        <v>3.74906377230972E-2</v>
      </c>
      <c r="BF397" s="104">
        <v>9.2448989606351405E-3</v>
      </c>
      <c r="BG397" s="104">
        <v>1.3054920270846101E-4</v>
      </c>
      <c r="BH397" s="104">
        <v>0</v>
      </c>
      <c r="BI397" s="104">
        <v>9.3754481633436006E-3</v>
      </c>
      <c r="BJ397" s="104">
        <v>0.15381516113278099</v>
      </c>
      <c r="BK397" s="104">
        <v>2.1720569079078998E-3</v>
      </c>
      <c r="BL397" s="104">
        <v>0</v>
      </c>
      <c r="BM397" s="104">
        <v>0.15598721804068899</v>
      </c>
      <c r="BN397" s="104">
        <v>88.443290248901903</v>
      </c>
    </row>
    <row r="398" spans="1:66">
      <c r="A398" s="104" t="s">
        <v>799</v>
      </c>
      <c r="B398" s="104">
        <v>2024</v>
      </c>
      <c r="C398" s="104" t="s">
        <v>832</v>
      </c>
      <c r="D398" s="104" t="s">
        <v>801</v>
      </c>
      <c r="E398" s="104" t="s">
        <v>801</v>
      </c>
      <c r="F398" s="104" t="s">
        <v>802</v>
      </c>
      <c r="G398" s="104">
        <v>58649.610073385797</v>
      </c>
      <c r="H398" s="104">
        <v>11365947.2915639</v>
      </c>
      <c r="I398" s="104">
        <v>856284.30707143305</v>
      </c>
      <c r="J398" s="104">
        <v>0.22801740887142699</v>
      </c>
      <c r="K398" s="104">
        <v>0.83723710406350604</v>
      </c>
      <c r="L398" s="104">
        <v>0</v>
      </c>
      <c r="M398" s="104">
        <v>1.06525451293493</v>
      </c>
      <c r="N398" s="104">
        <v>0</v>
      </c>
      <c r="O398" s="104">
        <v>0</v>
      </c>
      <c r="P398" s="104">
        <v>0</v>
      </c>
      <c r="Q398" s="104">
        <v>0</v>
      </c>
      <c r="R398" s="104">
        <v>1.06525451293493</v>
      </c>
      <c r="S398" s="104">
        <v>0.25958046302111298</v>
      </c>
      <c r="T398" s="104">
        <v>0.95313071140899897</v>
      </c>
      <c r="U398" s="104">
        <v>0</v>
      </c>
      <c r="V398" s="104">
        <v>1.21271117443011</v>
      </c>
      <c r="W398" s="104">
        <v>0</v>
      </c>
      <c r="X398" s="104">
        <v>0</v>
      </c>
      <c r="Y398" s="104">
        <v>0</v>
      </c>
      <c r="Z398" s="104">
        <v>0</v>
      </c>
      <c r="AA398" s="104">
        <v>1.21271117443011</v>
      </c>
      <c r="AB398" s="104">
        <v>2.1163412672072801</v>
      </c>
      <c r="AC398" s="104">
        <v>12.3708644886404</v>
      </c>
      <c r="AD398" s="104">
        <v>0</v>
      </c>
      <c r="AE398" s="104">
        <v>14.487205755847601</v>
      </c>
      <c r="AF398" s="104">
        <v>23.611313237241799</v>
      </c>
      <c r="AG398" s="104">
        <v>9.8935779855659707</v>
      </c>
      <c r="AH398" s="104">
        <v>2.1035603582206202</v>
      </c>
      <c r="AI398" s="104">
        <v>35.608451581028397</v>
      </c>
      <c r="AJ398" s="104">
        <v>14735.3646256263</v>
      </c>
      <c r="AK398" s="104">
        <v>1917.4380844294301</v>
      </c>
      <c r="AL398" s="104">
        <v>0</v>
      </c>
      <c r="AM398" s="104">
        <v>16652.802710055701</v>
      </c>
      <c r="AN398" s="104">
        <v>1.0590818072667599E-2</v>
      </c>
      <c r="AO398" s="104">
        <v>3.8887495023783497E-2</v>
      </c>
      <c r="AP398" s="104">
        <v>0</v>
      </c>
      <c r="AQ398" s="104">
        <v>4.94783130964511E-2</v>
      </c>
      <c r="AR398" s="104">
        <v>0.29491710042480701</v>
      </c>
      <c r="AS398" s="104">
        <v>3.5631338642151101E-3</v>
      </c>
      <c r="AT398" s="104">
        <v>0</v>
      </c>
      <c r="AU398" s="104">
        <v>0.29848023428902198</v>
      </c>
      <c r="AV398" s="104">
        <v>0.45103724131900902</v>
      </c>
      <c r="AW398" s="104">
        <v>0.77352886886210104</v>
      </c>
      <c r="AX398" s="104">
        <v>1.5230463444701301</v>
      </c>
      <c r="AY398" s="104">
        <v>0.28215911720723502</v>
      </c>
      <c r="AZ398" s="104">
        <v>3.4089942704915201E-3</v>
      </c>
      <c r="BA398" s="104">
        <v>0</v>
      </c>
      <c r="BB398" s="104">
        <v>0.28556811147772598</v>
      </c>
      <c r="BC398" s="104">
        <v>0.112759310329752</v>
      </c>
      <c r="BD398" s="104">
        <v>0.33151237236947101</v>
      </c>
      <c r="BE398" s="104">
        <v>0.729839794176951</v>
      </c>
      <c r="BF398" s="104">
        <v>0.13921241851739399</v>
      </c>
      <c r="BG398" s="104">
        <v>1.8115004268476599E-2</v>
      </c>
      <c r="BH398" s="104">
        <v>0</v>
      </c>
      <c r="BI398" s="104">
        <v>0.15732742278587</v>
      </c>
      <c r="BJ398" s="104">
        <v>2.3161941171140801</v>
      </c>
      <c r="BK398" s="104">
        <v>0.30139456497481598</v>
      </c>
      <c r="BL398" s="104">
        <v>0</v>
      </c>
      <c r="BM398" s="104">
        <v>2.6175886820889001</v>
      </c>
      <c r="BN398" s="104">
        <v>1484.1482428505101</v>
      </c>
    </row>
    <row r="399" spans="1:66">
      <c r="A399" s="104" t="s">
        <v>799</v>
      </c>
      <c r="B399" s="104">
        <v>2024</v>
      </c>
      <c r="C399" s="104" t="s">
        <v>833</v>
      </c>
      <c r="D399" s="104" t="s">
        <v>801</v>
      </c>
      <c r="E399" s="104" t="s">
        <v>801</v>
      </c>
      <c r="F399" s="104" t="s">
        <v>802</v>
      </c>
      <c r="G399" s="104">
        <v>20354.578751102701</v>
      </c>
      <c r="H399" s="104">
        <v>3662690.8608110002</v>
      </c>
      <c r="I399" s="104">
        <v>297176.8497661</v>
      </c>
      <c r="J399" s="104">
        <v>8.2414653980733499E-2</v>
      </c>
      <c r="K399" s="104">
        <v>0.29056644275524401</v>
      </c>
      <c r="L399" s="104">
        <v>0</v>
      </c>
      <c r="M399" s="104">
        <v>0.37298109673597701</v>
      </c>
      <c r="N399" s="104">
        <v>0</v>
      </c>
      <c r="O399" s="104">
        <v>0</v>
      </c>
      <c r="P399" s="104">
        <v>0</v>
      </c>
      <c r="Q399" s="104">
        <v>0</v>
      </c>
      <c r="R399" s="104">
        <v>0.37298109673597701</v>
      </c>
      <c r="S399" s="104">
        <v>9.3822810047396996E-2</v>
      </c>
      <c r="T399" s="104">
        <v>0.330787776784772</v>
      </c>
      <c r="U399" s="104">
        <v>0</v>
      </c>
      <c r="V399" s="104">
        <v>0.42461058683216901</v>
      </c>
      <c r="W399" s="104">
        <v>0</v>
      </c>
      <c r="X399" s="104">
        <v>0</v>
      </c>
      <c r="Y399" s="104">
        <v>0</v>
      </c>
      <c r="Z399" s="104">
        <v>0</v>
      </c>
      <c r="AA399" s="104">
        <v>0.42461058683216901</v>
      </c>
      <c r="AB399" s="104">
        <v>0.764924166453816</v>
      </c>
      <c r="AC399" s="104">
        <v>4.2933573665396896</v>
      </c>
      <c r="AD399" s="104">
        <v>0</v>
      </c>
      <c r="AE399" s="104">
        <v>5.0582815329935</v>
      </c>
      <c r="AF399" s="104">
        <v>9.1412477765294504</v>
      </c>
      <c r="AG399" s="104">
        <v>3.4336053042023802</v>
      </c>
      <c r="AH399" s="104">
        <v>0.72893272399896603</v>
      </c>
      <c r="AI399" s="104">
        <v>13.303785804730801</v>
      </c>
      <c r="AJ399" s="104">
        <v>5125.7847438567196</v>
      </c>
      <c r="AK399" s="104">
        <v>703.48058155219906</v>
      </c>
      <c r="AL399" s="104">
        <v>0</v>
      </c>
      <c r="AM399" s="104">
        <v>5829.26532540892</v>
      </c>
      <c r="AN399" s="104">
        <v>3.8279472218893901E-3</v>
      </c>
      <c r="AO399" s="104">
        <v>1.34960586933877E-2</v>
      </c>
      <c r="AP399" s="104">
        <v>0</v>
      </c>
      <c r="AQ399" s="104">
        <v>1.7324005915277101E-2</v>
      </c>
      <c r="AR399" s="104">
        <v>0.11969892334283599</v>
      </c>
      <c r="AS399" s="104">
        <v>1.2365996764367E-3</v>
      </c>
      <c r="AT399" s="104">
        <v>0</v>
      </c>
      <c r="AU399" s="104">
        <v>0.120935523019272</v>
      </c>
      <c r="AV399" s="104">
        <v>0.14534732031448799</v>
      </c>
      <c r="AW399" s="104">
        <v>0.249270654339348</v>
      </c>
      <c r="AX399" s="104">
        <v>0.51555349767310998</v>
      </c>
      <c r="AY399" s="104">
        <v>0.114520800904464</v>
      </c>
      <c r="AZ399" s="104">
        <v>1.18310492182223E-3</v>
      </c>
      <c r="BA399" s="104">
        <v>0</v>
      </c>
      <c r="BB399" s="104">
        <v>0.11570390582628599</v>
      </c>
      <c r="BC399" s="104">
        <v>3.63368300786222E-2</v>
      </c>
      <c r="BD399" s="104">
        <v>0.10683028043114901</v>
      </c>
      <c r="BE399" s="104">
        <v>0.25887101633605702</v>
      </c>
      <c r="BF399" s="104">
        <v>4.8425872662212703E-2</v>
      </c>
      <c r="BG399" s="104">
        <v>6.64613571676322E-3</v>
      </c>
      <c r="BH399" s="104">
        <v>0</v>
      </c>
      <c r="BI399" s="104">
        <v>5.5072008378976002E-2</v>
      </c>
      <c r="BJ399" s="104">
        <v>0.80570198097893497</v>
      </c>
      <c r="BK399" s="104">
        <v>0.110577350876102</v>
      </c>
      <c r="BL399" s="104">
        <v>0</v>
      </c>
      <c r="BM399" s="104">
        <v>0.91627933185503696</v>
      </c>
      <c r="BN399" s="104">
        <v>519.52179104307004</v>
      </c>
    </row>
    <row r="400" spans="1:66">
      <c r="A400" s="104" t="s">
        <v>799</v>
      </c>
      <c r="B400" s="104">
        <v>2024</v>
      </c>
      <c r="C400" s="104" t="s">
        <v>834</v>
      </c>
      <c r="D400" s="104" t="s">
        <v>801</v>
      </c>
      <c r="E400" s="104" t="s">
        <v>801</v>
      </c>
      <c r="F400" s="104" t="s">
        <v>802</v>
      </c>
      <c r="G400" s="104">
        <v>1644.61621924068</v>
      </c>
      <c r="H400" s="104">
        <v>281428.89550423401</v>
      </c>
      <c r="I400" s="104">
        <v>12499.0832662292</v>
      </c>
      <c r="J400" s="104">
        <v>8.8653880577224207E-3</v>
      </c>
      <c r="K400" s="104">
        <v>2.9767410394195399E-3</v>
      </c>
      <c r="L400" s="104">
        <v>0</v>
      </c>
      <c r="M400" s="104">
        <v>1.18421290971419E-2</v>
      </c>
      <c r="N400" s="104">
        <v>0</v>
      </c>
      <c r="O400" s="104">
        <v>0</v>
      </c>
      <c r="P400" s="104">
        <v>0</v>
      </c>
      <c r="Q400" s="104">
        <v>0</v>
      </c>
      <c r="R400" s="104">
        <v>1.18421290971419E-2</v>
      </c>
      <c r="S400" s="104">
        <v>1.0092569458953199E-2</v>
      </c>
      <c r="T400" s="104">
        <v>3.3887930800151202E-3</v>
      </c>
      <c r="U400" s="104">
        <v>0</v>
      </c>
      <c r="V400" s="104">
        <v>1.3481362538968301E-2</v>
      </c>
      <c r="W400" s="104">
        <v>0</v>
      </c>
      <c r="X400" s="104">
        <v>0</v>
      </c>
      <c r="Y400" s="104">
        <v>0</v>
      </c>
      <c r="Z400" s="104">
        <v>0</v>
      </c>
      <c r="AA400" s="104">
        <v>1.3481362538968301E-2</v>
      </c>
      <c r="AB400" s="104">
        <v>0.125265136509016</v>
      </c>
      <c r="AC400" s="104">
        <v>4.39837888666249E-2</v>
      </c>
      <c r="AD400" s="104">
        <v>0</v>
      </c>
      <c r="AE400" s="104">
        <v>0.16924892537564101</v>
      </c>
      <c r="AF400" s="104">
        <v>1.2025788189634099</v>
      </c>
      <c r="AG400" s="104">
        <v>3.5175960875830997E-2</v>
      </c>
      <c r="AH400" s="104">
        <v>2.4314668629373998E-2</v>
      </c>
      <c r="AI400" s="104">
        <v>1.2620694484686199</v>
      </c>
      <c r="AJ400" s="104">
        <v>490.927938374446</v>
      </c>
      <c r="AK400" s="104">
        <v>7.4399057018246202</v>
      </c>
      <c r="AL400" s="104">
        <v>0</v>
      </c>
      <c r="AM400" s="104">
        <v>498.36784407627101</v>
      </c>
      <c r="AN400" s="104">
        <v>4.1177431375812501E-4</v>
      </c>
      <c r="AO400" s="104">
        <v>1.3826191146533201E-4</v>
      </c>
      <c r="AP400" s="104">
        <v>0</v>
      </c>
      <c r="AQ400" s="104">
        <v>5.50036225223458E-4</v>
      </c>
      <c r="AR400" s="104">
        <v>5.01443798327335E-3</v>
      </c>
      <c r="AS400" s="104">
        <v>1.2668486323738101E-5</v>
      </c>
      <c r="AT400" s="104">
        <v>0</v>
      </c>
      <c r="AU400" s="104">
        <v>5.0271064695970903E-3</v>
      </c>
      <c r="AV400" s="104">
        <v>1.1168001170469901E-2</v>
      </c>
      <c r="AW400" s="104">
        <v>1.9153122007355899E-2</v>
      </c>
      <c r="AX400" s="104">
        <v>3.5348229647422902E-2</v>
      </c>
      <c r="AY400" s="104">
        <v>4.79751561578768E-3</v>
      </c>
      <c r="AZ400" s="104">
        <v>1.21204532131539E-5</v>
      </c>
      <c r="BA400" s="104">
        <v>0</v>
      </c>
      <c r="BB400" s="104">
        <v>4.8096360690008397E-3</v>
      </c>
      <c r="BC400" s="104">
        <v>2.79200029261747E-3</v>
      </c>
      <c r="BD400" s="104">
        <v>8.2084808602953894E-3</v>
      </c>
      <c r="BE400" s="104">
        <v>1.5810117221913701E-2</v>
      </c>
      <c r="BF400" s="104">
        <v>4.6380437373099498E-3</v>
      </c>
      <c r="BG400" s="104">
        <v>7.0288540026428498E-5</v>
      </c>
      <c r="BH400" s="104">
        <v>0</v>
      </c>
      <c r="BI400" s="104">
        <v>4.7083322773363804E-3</v>
      </c>
      <c r="BJ400" s="104">
        <v>7.7167035338394599E-2</v>
      </c>
      <c r="BK400" s="104">
        <v>1.16944956953973E-3</v>
      </c>
      <c r="BL400" s="104">
        <v>0</v>
      </c>
      <c r="BM400" s="104">
        <v>7.8336484907934406E-2</v>
      </c>
      <c r="BN400" s="104">
        <v>44.4160525382527</v>
      </c>
    </row>
    <row r="401" spans="1:66">
      <c r="A401" s="104" t="s">
        <v>799</v>
      </c>
      <c r="B401" s="104">
        <v>2024</v>
      </c>
      <c r="C401" s="104" t="s">
        <v>835</v>
      </c>
      <c r="D401" s="104" t="s">
        <v>801</v>
      </c>
      <c r="E401" s="104" t="s">
        <v>801</v>
      </c>
      <c r="F401" s="104" t="s">
        <v>802</v>
      </c>
      <c r="G401" s="104">
        <v>5959.6235022058499</v>
      </c>
      <c r="H401" s="104">
        <v>739822.22273253801</v>
      </c>
      <c r="I401" s="104">
        <v>45293.138616764503</v>
      </c>
      <c r="J401" s="104">
        <v>2.4732200132525198E-2</v>
      </c>
      <c r="K401" s="104">
        <v>1.72232054120297E-2</v>
      </c>
      <c r="L401" s="104">
        <v>0</v>
      </c>
      <c r="M401" s="104">
        <v>4.1955405544554999E-2</v>
      </c>
      <c r="N401" s="104">
        <v>0</v>
      </c>
      <c r="O401" s="104">
        <v>0</v>
      </c>
      <c r="P401" s="104">
        <v>0</v>
      </c>
      <c r="Q401" s="104">
        <v>0</v>
      </c>
      <c r="R401" s="104">
        <v>4.1955405544554999E-2</v>
      </c>
      <c r="S401" s="104">
        <v>2.8155727203933702E-2</v>
      </c>
      <c r="T401" s="104">
        <v>1.9607308309004499E-2</v>
      </c>
      <c r="U401" s="104">
        <v>0</v>
      </c>
      <c r="V401" s="104">
        <v>4.7763035512938201E-2</v>
      </c>
      <c r="W401" s="104">
        <v>0</v>
      </c>
      <c r="X401" s="104">
        <v>0</v>
      </c>
      <c r="Y401" s="104">
        <v>0</v>
      </c>
      <c r="Z401" s="104">
        <v>0</v>
      </c>
      <c r="AA401" s="104">
        <v>4.7763035512938201E-2</v>
      </c>
      <c r="AB401" s="104">
        <v>0.35306842696017099</v>
      </c>
      <c r="AC401" s="104">
        <v>0.254486977677086</v>
      </c>
      <c r="AD401" s="104">
        <v>0</v>
      </c>
      <c r="AE401" s="104">
        <v>0.60755540463725699</v>
      </c>
      <c r="AF401" s="104">
        <v>3.40271784032476</v>
      </c>
      <c r="AG401" s="104">
        <v>0.203525530675015</v>
      </c>
      <c r="AH401" s="104">
        <v>8.8107344940103402E-2</v>
      </c>
      <c r="AI401" s="104">
        <v>3.6943507159398798</v>
      </c>
      <c r="AJ401" s="104">
        <v>1336.5316056778599</v>
      </c>
      <c r="AK401" s="104">
        <v>43.065921668316498</v>
      </c>
      <c r="AL401" s="104">
        <v>0</v>
      </c>
      <c r="AM401" s="104">
        <v>1379.59752734617</v>
      </c>
      <c r="AN401" s="104">
        <v>1.14874663928874E-3</v>
      </c>
      <c r="AO401" s="104">
        <v>7.99973282960362E-4</v>
      </c>
      <c r="AP401" s="104">
        <v>0</v>
      </c>
      <c r="AQ401" s="104">
        <v>1.9487199222491E-3</v>
      </c>
      <c r="AR401" s="104">
        <v>1.37503988781838E-2</v>
      </c>
      <c r="AS401" s="104">
        <v>7.3298933069360696E-5</v>
      </c>
      <c r="AT401" s="104">
        <v>0</v>
      </c>
      <c r="AU401" s="104">
        <v>1.3823697811253101E-2</v>
      </c>
      <c r="AV401" s="104">
        <v>2.9358518550886701E-2</v>
      </c>
      <c r="AW401" s="104">
        <v>5.0349859314770803E-2</v>
      </c>
      <c r="AX401" s="104">
        <v>9.35320756769107E-2</v>
      </c>
      <c r="AY401" s="104">
        <v>1.3155562709409201E-2</v>
      </c>
      <c r="AZ401" s="104">
        <v>7.0128053670988E-5</v>
      </c>
      <c r="BA401" s="104">
        <v>0</v>
      </c>
      <c r="BB401" s="104">
        <v>1.32256907630802E-2</v>
      </c>
      <c r="BC401" s="104">
        <v>7.33962963772169E-3</v>
      </c>
      <c r="BD401" s="104">
        <v>2.1578511134901699E-2</v>
      </c>
      <c r="BE401" s="104">
        <v>4.2143831535703703E-2</v>
      </c>
      <c r="BF401" s="104">
        <v>1.26268878971457E-2</v>
      </c>
      <c r="BG401" s="104">
        <v>4.0686547387504198E-4</v>
      </c>
      <c r="BH401" s="104">
        <v>0</v>
      </c>
      <c r="BI401" s="104">
        <v>1.30337533710208E-2</v>
      </c>
      <c r="BJ401" s="104">
        <v>0.21008415611408801</v>
      </c>
      <c r="BK401" s="104">
        <v>6.7693631579890902E-3</v>
      </c>
      <c r="BL401" s="104">
        <v>0</v>
      </c>
      <c r="BM401" s="104">
        <v>0.21685351927207699</v>
      </c>
      <c r="BN401" s="104">
        <v>122.953912425524</v>
      </c>
    </row>
    <row r="402" spans="1:66">
      <c r="A402" s="104" t="s">
        <v>799</v>
      </c>
      <c r="B402" s="104">
        <v>2024</v>
      </c>
      <c r="C402" s="104" t="s">
        <v>836</v>
      </c>
      <c r="D402" s="104" t="s">
        <v>801</v>
      </c>
      <c r="E402" s="104" t="s">
        <v>801</v>
      </c>
      <c r="F402" s="104" t="s">
        <v>802</v>
      </c>
      <c r="G402" s="104">
        <v>17914.681239657599</v>
      </c>
      <c r="H402" s="104">
        <v>2452319.7000972601</v>
      </c>
      <c r="I402" s="104">
        <v>136151.57742139799</v>
      </c>
      <c r="J402" s="104">
        <v>6.5988541089639294E-2</v>
      </c>
      <c r="K402" s="104">
        <v>6.45548900275391E-2</v>
      </c>
      <c r="L402" s="104">
        <v>0</v>
      </c>
      <c r="M402" s="104">
        <v>0.130543431117178</v>
      </c>
      <c r="N402" s="104">
        <v>0</v>
      </c>
      <c r="O402" s="104">
        <v>0</v>
      </c>
      <c r="P402" s="104">
        <v>0</v>
      </c>
      <c r="Q402" s="104">
        <v>0</v>
      </c>
      <c r="R402" s="104">
        <v>0.130543431117178</v>
      </c>
      <c r="S402" s="104">
        <v>7.5122930897767698E-2</v>
      </c>
      <c r="T402" s="104">
        <v>7.3490828294933003E-2</v>
      </c>
      <c r="U402" s="104">
        <v>0</v>
      </c>
      <c r="V402" s="104">
        <v>0.14861375919270001</v>
      </c>
      <c r="W402" s="104">
        <v>0</v>
      </c>
      <c r="X402" s="104">
        <v>0</v>
      </c>
      <c r="Y402" s="104">
        <v>0</v>
      </c>
      <c r="Z402" s="104">
        <v>0</v>
      </c>
      <c r="AA402" s="104">
        <v>0.14861375919270001</v>
      </c>
      <c r="AB402" s="104">
        <v>0.81530166658366798</v>
      </c>
      <c r="AC402" s="104">
        <v>0.95385141524878503</v>
      </c>
      <c r="AD402" s="104">
        <v>0</v>
      </c>
      <c r="AE402" s="104">
        <v>1.7691530818324499</v>
      </c>
      <c r="AF402" s="104">
        <v>8.82569434995861</v>
      </c>
      <c r="AG402" s="104">
        <v>0.76284105868849295</v>
      </c>
      <c r="AH402" s="104">
        <v>0.26484303947989601</v>
      </c>
      <c r="AI402" s="104">
        <v>9.8533784481269997</v>
      </c>
      <c r="AJ402" s="104">
        <v>4017.56280129373</v>
      </c>
      <c r="AK402" s="104">
        <v>161.511425371391</v>
      </c>
      <c r="AL402" s="104">
        <v>0</v>
      </c>
      <c r="AM402" s="104">
        <v>4179.0742266651296</v>
      </c>
      <c r="AN402" s="104">
        <v>3.0649968220417502E-3</v>
      </c>
      <c r="AO402" s="104">
        <v>2.9984074433906101E-3</v>
      </c>
      <c r="AP402" s="104">
        <v>0</v>
      </c>
      <c r="AQ402" s="104">
        <v>6.0634042654323702E-3</v>
      </c>
      <c r="AR402" s="104">
        <v>6.0179449715319203E-2</v>
      </c>
      <c r="AS402" s="104">
        <v>2.7473425824228601E-4</v>
      </c>
      <c r="AT402" s="104">
        <v>0</v>
      </c>
      <c r="AU402" s="104">
        <v>6.0454183973561497E-2</v>
      </c>
      <c r="AV402" s="104">
        <v>9.7315910763117103E-2</v>
      </c>
      <c r="AW402" s="104">
        <v>0.16689678695874499</v>
      </c>
      <c r="AX402" s="104">
        <v>0.32466688169542401</v>
      </c>
      <c r="AY402" s="104">
        <v>5.7576113359425099E-2</v>
      </c>
      <c r="AZ402" s="104">
        <v>2.62849375843475E-4</v>
      </c>
      <c r="BA402" s="104">
        <v>0</v>
      </c>
      <c r="BB402" s="104">
        <v>5.7838962735268597E-2</v>
      </c>
      <c r="BC402" s="104">
        <v>2.4328977690779199E-2</v>
      </c>
      <c r="BD402" s="104">
        <v>7.1527194410891004E-2</v>
      </c>
      <c r="BE402" s="104">
        <v>0.153695134836939</v>
      </c>
      <c r="BF402" s="104">
        <v>3.79559412558374E-2</v>
      </c>
      <c r="BG402" s="104">
        <v>1.5258798621813701E-3</v>
      </c>
      <c r="BH402" s="104">
        <v>0</v>
      </c>
      <c r="BI402" s="104">
        <v>3.9481821118018803E-2</v>
      </c>
      <c r="BJ402" s="104">
        <v>0.63150492450724804</v>
      </c>
      <c r="BK402" s="104">
        <v>2.5387346889356399E-2</v>
      </c>
      <c r="BL402" s="104">
        <v>0</v>
      </c>
      <c r="BM402" s="104">
        <v>0.656892271396604</v>
      </c>
      <c r="BN402" s="104">
        <v>372.45175951683001</v>
      </c>
    </row>
    <row r="403" spans="1:66">
      <c r="A403" s="104" t="s">
        <v>799</v>
      </c>
      <c r="B403" s="104">
        <v>2024</v>
      </c>
      <c r="C403" s="104" t="s">
        <v>837</v>
      </c>
      <c r="D403" s="104" t="s">
        <v>801</v>
      </c>
      <c r="E403" s="104" t="s">
        <v>801</v>
      </c>
      <c r="F403" s="104" t="s">
        <v>802</v>
      </c>
      <c r="G403" s="104">
        <v>26348.553116034</v>
      </c>
      <c r="H403" s="104">
        <v>533819.96533630101</v>
      </c>
      <c r="I403" s="104">
        <v>79923.944372046099</v>
      </c>
      <c r="J403" s="104">
        <v>6.0510072222611101E-2</v>
      </c>
      <c r="K403" s="104">
        <v>3.35805381772704E-2</v>
      </c>
      <c r="L403" s="104">
        <v>0</v>
      </c>
      <c r="M403" s="104">
        <v>9.4090610399881494E-2</v>
      </c>
      <c r="N403" s="104">
        <v>0</v>
      </c>
      <c r="O403" s="104">
        <v>0</v>
      </c>
      <c r="P403" s="104">
        <v>0</v>
      </c>
      <c r="Q403" s="104">
        <v>0</v>
      </c>
      <c r="R403" s="104">
        <v>9.4090610399881494E-2</v>
      </c>
      <c r="S403" s="104">
        <v>6.88861111207663E-2</v>
      </c>
      <c r="T403" s="104">
        <v>3.8228886520981303E-2</v>
      </c>
      <c r="U403" s="104">
        <v>0</v>
      </c>
      <c r="V403" s="104">
        <v>0.10711499764174701</v>
      </c>
      <c r="W403" s="104">
        <v>0</v>
      </c>
      <c r="X403" s="104">
        <v>0</v>
      </c>
      <c r="Y403" s="104">
        <v>0</v>
      </c>
      <c r="Z403" s="104">
        <v>0</v>
      </c>
      <c r="AA403" s="104">
        <v>0.10711499764174701</v>
      </c>
      <c r="AB403" s="104">
        <v>0.234282086866165</v>
      </c>
      <c r="AC403" s="104">
        <v>0.33273393594341899</v>
      </c>
      <c r="AD403" s="104">
        <v>0</v>
      </c>
      <c r="AE403" s="104">
        <v>0.56701602280958496</v>
      </c>
      <c r="AF403" s="104">
        <v>4.8339715398165497</v>
      </c>
      <c r="AG403" s="104">
        <v>0.88393108649297902</v>
      </c>
      <c r="AH403" s="104">
        <v>0.25115363906020599</v>
      </c>
      <c r="AI403" s="104">
        <v>5.9690562653697397</v>
      </c>
      <c r="AJ403" s="104">
        <v>973.904655172753</v>
      </c>
      <c r="AK403" s="104">
        <v>92.749095074774104</v>
      </c>
      <c r="AL403" s="104">
        <v>0</v>
      </c>
      <c r="AM403" s="104">
        <v>1066.6537502475201</v>
      </c>
      <c r="AN403" s="104">
        <v>2.8105361325064799E-3</v>
      </c>
      <c r="AO403" s="104">
        <v>1.5597290241039299E-3</v>
      </c>
      <c r="AP403" s="104">
        <v>0</v>
      </c>
      <c r="AQ403" s="104">
        <v>4.3702651566104103E-3</v>
      </c>
      <c r="AR403" s="104">
        <v>2.80428620826003E-2</v>
      </c>
      <c r="AS403" s="104">
        <v>2.0424038320885499E-3</v>
      </c>
      <c r="AT403" s="104">
        <v>0</v>
      </c>
      <c r="AU403" s="104">
        <v>3.0085265914688901E-2</v>
      </c>
      <c r="AV403" s="104">
        <v>2.1183688288348799E-2</v>
      </c>
      <c r="AW403" s="104">
        <v>3.6330025414518297E-2</v>
      </c>
      <c r="AX403" s="104">
        <v>8.7598979617556097E-2</v>
      </c>
      <c r="AY403" s="104">
        <v>2.6829740282246401E-2</v>
      </c>
      <c r="AZ403" s="104">
        <v>1.9540503463945699E-3</v>
      </c>
      <c r="BA403" s="104">
        <v>0</v>
      </c>
      <c r="BB403" s="104">
        <v>2.87837906286409E-2</v>
      </c>
      <c r="BC403" s="104">
        <v>5.2959220720872197E-3</v>
      </c>
      <c r="BD403" s="104">
        <v>1.55700108919364E-2</v>
      </c>
      <c r="BE403" s="104">
        <v>4.9649723592664598E-2</v>
      </c>
      <c r="BF403" s="104">
        <v>9.2009682757466793E-3</v>
      </c>
      <c r="BG403" s="104">
        <v>8.7624746103696796E-4</v>
      </c>
      <c r="BH403" s="104">
        <v>0</v>
      </c>
      <c r="BI403" s="104">
        <v>1.00772157367836E-2</v>
      </c>
      <c r="BJ403" s="104">
        <v>0.1530842493723</v>
      </c>
      <c r="BK403" s="104">
        <v>1.45788661385578E-2</v>
      </c>
      <c r="BL403" s="104">
        <v>0</v>
      </c>
      <c r="BM403" s="104">
        <v>0.167663115510858</v>
      </c>
      <c r="BN403" s="104">
        <v>95.063414652948495</v>
      </c>
    </row>
    <row r="404" spans="1:66">
      <c r="A404" s="104" t="s">
        <v>799</v>
      </c>
      <c r="B404" s="104">
        <v>2024</v>
      </c>
      <c r="C404" s="104" t="s">
        <v>838</v>
      </c>
      <c r="D404" s="104" t="s">
        <v>801</v>
      </c>
      <c r="E404" s="104" t="s">
        <v>801</v>
      </c>
      <c r="F404" s="104" t="s">
        <v>802</v>
      </c>
      <c r="G404" s="104">
        <v>34525.281733590396</v>
      </c>
      <c r="H404" s="104">
        <v>2323132.1482274998</v>
      </c>
      <c r="I404" s="104">
        <v>398416.96445749002</v>
      </c>
      <c r="J404" s="104">
        <v>5.5323799664983402E-2</v>
      </c>
      <c r="K404" s="104">
        <v>8.2366007857351306E-2</v>
      </c>
      <c r="L404" s="104">
        <v>0</v>
      </c>
      <c r="M404" s="104">
        <v>0.13768980752233401</v>
      </c>
      <c r="N404" s="104">
        <v>0</v>
      </c>
      <c r="O404" s="104">
        <v>0</v>
      </c>
      <c r="P404" s="104">
        <v>0</v>
      </c>
      <c r="Q404" s="104">
        <v>0</v>
      </c>
      <c r="R404" s="104">
        <v>0.13768980752233401</v>
      </c>
      <c r="S404" s="104">
        <v>6.2981934599657799E-2</v>
      </c>
      <c r="T404" s="104">
        <v>9.3767430138932004E-2</v>
      </c>
      <c r="U404" s="104">
        <v>0</v>
      </c>
      <c r="V404" s="104">
        <v>0.156749364738589</v>
      </c>
      <c r="W404" s="104">
        <v>0</v>
      </c>
      <c r="X404" s="104">
        <v>0</v>
      </c>
      <c r="Y404" s="104">
        <v>0</v>
      </c>
      <c r="Z404" s="104">
        <v>0</v>
      </c>
      <c r="AA404" s="104">
        <v>0.156749364738589</v>
      </c>
      <c r="AB404" s="104">
        <v>0.50281289827831799</v>
      </c>
      <c r="AC404" s="104">
        <v>1.21438982302682</v>
      </c>
      <c r="AD404" s="104">
        <v>0</v>
      </c>
      <c r="AE404" s="104">
        <v>1.71720272130514</v>
      </c>
      <c r="AF404" s="104">
        <v>5.7074747291199897</v>
      </c>
      <c r="AG404" s="104">
        <v>0.98477736283255202</v>
      </c>
      <c r="AH404" s="104">
        <v>1.5557464140534101</v>
      </c>
      <c r="AI404" s="104">
        <v>8.2479985060059597</v>
      </c>
      <c r="AJ404" s="104">
        <v>3566.1679804579699</v>
      </c>
      <c r="AK404" s="104">
        <v>207.35278944798901</v>
      </c>
      <c r="AL404" s="104">
        <v>0</v>
      </c>
      <c r="AM404" s="104">
        <v>3773.5207699059602</v>
      </c>
      <c r="AN404" s="104">
        <v>2.5696472047488802E-3</v>
      </c>
      <c r="AO404" s="104">
        <v>3.82568773545267E-3</v>
      </c>
      <c r="AP404" s="104">
        <v>0</v>
      </c>
      <c r="AQ404" s="104">
        <v>6.3953349402015598E-3</v>
      </c>
      <c r="AR404" s="104">
        <v>3.8453445233544901E-2</v>
      </c>
      <c r="AS404" s="104">
        <v>3.81158096987379E-4</v>
      </c>
      <c r="AT404" s="104">
        <v>0</v>
      </c>
      <c r="AU404" s="104">
        <v>3.8834603330532298E-2</v>
      </c>
      <c r="AV404" s="104">
        <v>9.2189334375476897E-2</v>
      </c>
      <c r="AW404" s="104">
        <v>0.15810470845394201</v>
      </c>
      <c r="AX404" s="104">
        <v>0.28912864615995199</v>
      </c>
      <c r="AY404" s="104">
        <v>3.6789966214387501E-2</v>
      </c>
      <c r="AZ404" s="104">
        <v>3.6466936643359899E-4</v>
      </c>
      <c r="BA404" s="104">
        <v>0</v>
      </c>
      <c r="BB404" s="104">
        <v>3.7154635580821098E-2</v>
      </c>
      <c r="BC404" s="104">
        <v>2.30473335938692E-2</v>
      </c>
      <c r="BD404" s="104">
        <v>6.7759160765975504E-2</v>
      </c>
      <c r="BE404" s="104">
        <v>0.127961129940665</v>
      </c>
      <c r="BF404" s="104">
        <v>3.3691386810711002E-2</v>
      </c>
      <c r="BG404" s="104">
        <v>1.9589663397389799E-3</v>
      </c>
      <c r="BH404" s="104">
        <v>0</v>
      </c>
      <c r="BI404" s="104">
        <v>3.5650353150450002E-2</v>
      </c>
      <c r="BJ404" s="104">
        <v>0.56055194471485703</v>
      </c>
      <c r="BK404" s="104">
        <v>3.2592970943616101E-2</v>
      </c>
      <c r="BL404" s="104">
        <v>0</v>
      </c>
      <c r="BM404" s="104">
        <v>0.59314491565847305</v>
      </c>
      <c r="BN404" s="104">
        <v>336.30760644476999</v>
      </c>
    </row>
    <row r="405" spans="1:66">
      <c r="A405" s="104" t="s">
        <v>799</v>
      </c>
      <c r="B405" s="104">
        <v>2024</v>
      </c>
      <c r="C405" s="104" t="s">
        <v>839</v>
      </c>
      <c r="D405" s="104" t="s">
        <v>801</v>
      </c>
      <c r="E405" s="104" t="s">
        <v>801</v>
      </c>
      <c r="F405" s="104" t="s">
        <v>802</v>
      </c>
      <c r="G405" s="104">
        <v>21231.732452111599</v>
      </c>
      <c r="H405" s="104">
        <v>1484062.0924168599</v>
      </c>
      <c r="I405" s="104">
        <v>95987.836928136894</v>
      </c>
      <c r="J405" s="104">
        <v>5.2712326994646501E-2</v>
      </c>
      <c r="K405" s="104">
        <v>3.6948095687968197E-2</v>
      </c>
      <c r="L405" s="104">
        <v>0</v>
      </c>
      <c r="M405" s="104">
        <v>8.9660422682614802E-2</v>
      </c>
      <c r="N405" s="104">
        <v>0</v>
      </c>
      <c r="O405" s="104">
        <v>0</v>
      </c>
      <c r="P405" s="104">
        <v>0</v>
      </c>
      <c r="Q405" s="104">
        <v>0</v>
      </c>
      <c r="R405" s="104">
        <v>8.9660422682614802E-2</v>
      </c>
      <c r="S405" s="104">
        <v>6.0008971753144298E-2</v>
      </c>
      <c r="T405" s="104">
        <v>4.2062594404093302E-2</v>
      </c>
      <c r="U405" s="104">
        <v>0</v>
      </c>
      <c r="V405" s="104">
        <v>0.102071566157237</v>
      </c>
      <c r="W405" s="104">
        <v>0</v>
      </c>
      <c r="X405" s="104">
        <v>0</v>
      </c>
      <c r="Y405" s="104">
        <v>0</v>
      </c>
      <c r="Z405" s="104">
        <v>0</v>
      </c>
      <c r="AA405" s="104">
        <v>0.102071566157237</v>
      </c>
      <c r="AB405" s="104">
        <v>0.51124383022173103</v>
      </c>
      <c r="AC405" s="104">
        <v>0.54427145138670896</v>
      </c>
      <c r="AD405" s="104">
        <v>0</v>
      </c>
      <c r="AE405" s="104">
        <v>1.0555152816084401</v>
      </c>
      <c r="AF405" s="104">
        <v>4.6953075661791104</v>
      </c>
      <c r="AG405" s="104">
        <v>0.44410120988697399</v>
      </c>
      <c r="AH405" s="104">
        <v>0.470217012266471</v>
      </c>
      <c r="AI405" s="104">
        <v>5.6096257883325604</v>
      </c>
      <c r="AJ405" s="104">
        <v>2528.8533025669899</v>
      </c>
      <c r="AK405" s="104">
        <v>92.528844886885494</v>
      </c>
      <c r="AL405" s="104">
        <v>0</v>
      </c>
      <c r="AM405" s="104">
        <v>2621.3821474538699</v>
      </c>
      <c r="AN405" s="104">
        <v>2.4483510629754401E-3</v>
      </c>
      <c r="AO405" s="104">
        <v>1.7161433484380699E-3</v>
      </c>
      <c r="AP405" s="104">
        <v>0</v>
      </c>
      <c r="AQ405" s="104">
        <v>4.1644944114135199E-3</v>
      </c>
      <c r="AR405" s="104">
        <v>2.78115040232715E-2</v>
      </c>
      <c r="AS405" s="104">
        <v>1.77618997787444E-4</v>
      </c>
      <c r="AT405" s="104">
        <v>0</v>
      </c>
      <c r="AU405" s="104">
        <v>2.7989123021058899E-2</v>
      </c>
      <c r="AV405" s="104">
        <v>5.8892343501068201E-2</v>
      </c>
      <c r="AW405" s="104">
        <v>0.10100036910433199</v>
      </c>
      <c r="AX405" s="104">
        <v>0.18788183562645899</v>
      </c>
      <c r="AY405" s="104">
        <v>2.66083906701521E-2</v>
      </c>
      <c r="AZ405" s="104">
        <v>1.69935278567262E-4</v>
      </c>
      <c r="BA405" s="104">
        <v>0</v>
      </c>
      <c r="BB405" s="104">
        <v>2.67783259487194E-2</v>
      </c>
      <c r="BC405" s="104">
        <v>1.4723085875267E-2</v>
      </c>
      <c r="BD405" s="104">
        <v>4.3285872473285102E-2</v>
      </c>
      <c r="BE405" s="104">
        <v>8.4787284297271601E-2</v>
      </c>
      <c r="BF405" s="104">
        <v>2.38913520819025E-2</v>
      </c>
      <c r="BG405" s="104">
        <v>8.7416664647188005E-4</v>
      </c>
      <c r="BH405" s="104">
        <v>0</v>
      </c>
      <c r="BI405" s="104">
        <v>2.4765518728374399E-2</v>
      </c>
      <c r="BJ405" s="104">
        <v>0.39750052280781001</v>
      </c>
      <c r="BK405" s="104">
        <v>1.4544245876186201E-2</v>
      </c>
      <c r="BL405" s="104">
        <v>0</v>
      </c>
      <c r="BM405" s="104">
        <v>0.41204476868399598</v>
      </c>
      <c r="BN405" s="104">
        <v>233.625520924119</v>
      </c>
    </row>
    <row r="406" spans="1:66">
      <c r="A406" s="104" t="s">
        <v>799</v>
      </c>
      <c r="B406" s="104">
        <v>2024</v>
      </c>
      <c r="C406" s="104" t="s">
        <v>840</v>
      </c>
      <c r="D406" s="104" t="s">
        <v>801</v>
      </c>
      <c r="E406" s="104" t="s">
        <v>801</v>
      </c>
      <c r="F406" s="104" t="s">
        <v>802</v>
      </c>
      <c r="G406" s="104">
        <v>6738.0304907975697</v>
      </c>
      <c r="H406" s="104">
        <v>275046.13651018398</v>
      </c>
      <c r="I406" s="104">
        <v>26278.318914110499</v>
      </c>
      <c r="J406" s="104">
        <v>7.5419369195233203E-3</v>
      </c>
      <c r="K406" s="104">
        <v>9.2058096665004092E-3</v>
      </c>
      <c r="L406" s="104">
        <v>0</v>
      </c>
      <c r="M406" s="104">
        <v>1.6747746586023699E-2</v>
      </c>
      <c r="N406" s="104">
        <v>0</v>
      </c>
      <c r="O406" s="104">
        <v>0</v>
      </c>
      <c r="P406" s="104">
        <v>0</v>
      </c>
      <c r="Q406" s="104">
        <v>0</v>
      </c>
      <c r="R406" s="104">
        <v>1.6747746586023699E-2</v>
      </c>
      <c r="S406" s="104">
        <v>8.5859210809197499E-3</v>
      </c>
      <c r="T406" s="104">
        <v>1.0480113547215401E-2</v>
      </c>
      <c r="U406" s="104">
        <v>0</v>
      </c>
      <c r="V406" s="104">
        <v>1.9066034628135199E-2</v>
      </c>
      <c r="W406" s="104">
        <v>0</v>
      </c>
      <c r="X406" s="104">
        <v>0</v>
      </c>
      <c r="Y406" s="104">
        <v>0</v>
      </c>
      <c r="Z406" s="104">
        <v>0</v>
      </c>
      <c r="AA406" s="104">
        <v>1.9066034628135199E-2</v>
      </c>
      <c r="AB406" s="104">
        <v>2.1898068366724401E-2</v>
      </c>
      <c r="AC406" s="104">
        <v>7.5117537368903503E-2</v>
      </c>
      <c r="AD406" s="104">
        <v>0</v>
      </c>
      <c r="AE406" s="104">
        <v>9.7015605735627994E-2</v>
      </c>
      <c r="AF406" s="104">
        <v>3.3788299661973298</v>
      </c>
      <c r="AG406" s="104">
        <v>0.37630034916243599</v>
      </c>
      <c r="AH406" s="104">
        <v>4.90689982783881E-2</v>
      </c>
      <c r="AI406" s="104">
        <v>3.80419931363816</v>
      </c>
      <c r="AJ406" s="104">
        <v>1290.34766057094</v>
      </c>
      <c r="AK406" s="104">
        <v>31.637986879407901</v>
      </c>
      <c r="AL406" s="104">
        <v>0</v>
      </c>
      <c r="AM406" s="104">
        <v>1321.9856474503499</v>
      </c>
      <c r="AN406" s="104">
        <v>3.50303436152306E-4</v>
      </c>
      <c r="AO406" s="104">
        <v>4.2758601578744501E-4</v>
      </c>
      <c r="AP406" s="104">
        <v>0</v>
      </c>
      <c r="AQ406" s="104">
        <v>7.7788945193975204E-4</v>
      </c>
      <c r="AR406" s="104">
        <v>4.7387801727837896E-3</v>
      </c>
      <c r="AS406" s="104">
        <v>6.6761595227841301E-4</v>
      </c>
      <c r="AT406" s="104">
        <v>0</v>
      </c>
      <c r="AU406" s="104">
        <v>5.4063961250622097E-3</v>
      </c>
      <c r="AV406" s="104">
        <v>1.0914712822844201E-2</v>
      </c>
      <c r="AW406" s="104">
        <v>1.8718732491177899E-2</v>
      </c>
      <c r="AX406" s="104">
        <v>3.5039841439084403E-2</v>
      </c>
      <c r="AY406" s="104">
        <v>4.5337826401583396E-3</v>
      </c>
      <c r="AZ406" s="104">
        <v>6.3873518170701302E-4</v>
      </c>
      <c r="BA406" s="104">
        <v>0</v>
      </c>
      <c r="BB406" s="104">
        <v>5.1725178218653498E-3</v>
      </c>
      <c r="BC406" s="104">
        <v>2.7286782057110602E-3</v>
      </c>
      <c r="BD406" s="104">
        <v>8.0223139247905303E-3</v>
      </c>
      <c r="BE406" s="104">
        <v>1.59235099523669E-2</v>
      </c>
      <c r="BF406" s="104">
        <v>1.2190564883881001E-2</v>
      </c>
      <c r="BG406" s="104">
        <v>2.9890001248046702E-4</v>
      </c>
      <c r="BH406" s="104">
        <v>0</v>
      </c>
      <c r="BI406" s="104">
        <v>1.2489464896361499E-2</v>
      </c>
      <c r="BJ406" s="104">
        <v>0.202824683092585</v>
      </c>
      <c r="BK406" s="104">
        <v>4.9730509525346897E-3</v>
      </c>
      <c r="BL406" s="104">
        <v>0</v>
      </c>
      <c r="BM406" s="104">
        <v>0.20779773404512</v>
      </c>
      <c r="BN406" s="104">
        <v>117.819367099826</v>
      </c>
    </row>
    <row r="407" spans="1:66">
      <c r="A407" s="104" t="s">
        <v>799</v>
      </c>
      <c r="B407" s="104">
        <v>2024</v>
      </c>
      <c r="C407" s="104" t="s">
        <v>840</v>
      </c>
      <c r="D407" s="104" t="s">
        <v>801</v>
      </c>
      <c r="E407" s="104" t="s">
        <v>801</v>
      </c>
      <c r="F407" s="104" t="s">
        <v>841</v>
      </c>
      <c r="G407" s="104">
        <v>9321.8811736945408</v>
      </c>
      <c r="H407" s="104">
        <v>379773.97193534602</v>
      </c>
      <c r="I407" s="104">
        <v>36355.3365774087</v>
      </c>
      <c r="J407" s="104">
        <v>9.5586204200584293E-2</v>
      </c>
      <c r="K407" s="104">
        <v>5.1933762910637705E-4</v>
      </c>
      <c r="L407" s="104">
        <v>0</v>
      </c>
      <c r="M407" s="104">
        <v>9.6105541829690694E-2</v>
      </c>
      <c r="N407" s="104">
        <v>0</v>
      </c>
      <c r="O407" s="104">
        <v>0</v>
      </c>
      <c r="P407" s="104">
        <v>0</v>
      </c>
      <c r="Q407" s="104">
        <v>0</v>
      </c>
      <c r="R407" s="104">
        <v>9.6105541829690694E-2</v>
      </c>
      <c r="S407" s="104">
        <v>1.9175952878604301</v>
      </c>
      <c r="T407" s="104">
        <v>1.35003433057805E-2</v>
      </c>
      <c r="U407" s="104">
        <v>0</v>
      </c>
      <c r="V407" s="104">
        <v>1.93109563116621</v>
      </c>
      <c r="W407" s="104">
        <v>0</v>
      </c>
      <c r="X407" s="104">
        <v>0</v>
      </c>
      <c r="Y407" s="104">
        <v>0</v>
      </c>
      <c r="Z407" s="104">
        <v>0</v>
      </c>
      <c r="AA407" s="104">
        <v>1.93109563116621</v>
      </c>
      <c r="AB407" s="104">
        <v>5.2661333222430704</v>
      </c>
      <c r="AC407" s="104">
        <v>0.21439266828030101</v>
      </c>
      <c r="AD407" s="104">
        <v>0</v>
      </c>
      <c r="AE407" s="104">
        <v>5.4805259905233701</v>
      </c>
      <c r="AF407" s="104">
        <v>0.91002504439163201</v>
      </c>
      <c r="AG407" s="104">
        <v>0.22351204783560799</v>
      </c>
      <c r="AH407" s="104">
        <v>0</v>
      </c>
      <c r="AI407" s="104">
        <v>1.1335370922272401</v>
      </c>
      <c r="AJ407" s="104">
        <v>1348.00366171926</v>
      </c>
      <c r="AK407" s="104">
        <v>40.336283768280602</v>
      </c>
      <c r="AL407" s="104">
        <v>0</v>
      </c>
      <c r="AM407" s="104">
        <v>1388.33994548754</v>
      </c>
      <c r="AN407" s="104">
        <v>1.8009532012991301</v>
      </c>
      <c r="AO407" s="104">
        <v>1.2853429416245E-2</v>
      </c>
      <c r="AP407" s="104">
        <v>0</v>
      </c>
      <c r="AQ407" s="104">
        <v>1.81380663071537</v>
      </c>
      <c r="AR407" s="104">
        <v>2.2421021214219E-3</v>
      </c>
      <c r="AS407" s="104">
        <v>3.4850508931324803E-4</v>
      </c>
      <c r="AT407" s="104">
        <v>0</v>
      </c>
      <c r="AU407" s="104">
        <v>2.5906072107351498E-3</v>
      </c>
      <c r="AV407" s="104">
        <v>1.50706492149244E-2</v>
      </c>
      <c r="AW407" s="104">
        <v>2.5846163403595399E-2</v>
      </c>
      <c r="AX407" s="104">
        <v>4.3507419829255101E-2</v>
      </c>
      <c r="AY407" s="104">
        <v>2.1451097761290001E-3</v>
      </c>
      <c r="AZ407" s="104">
        <v>3.33428913417403E-4</v>
      </c>
      <c r="BA407" s="104">
        <v>0</v>
      </c>
      <c r="BB407" s="104">
        <v>2.4785386895464002E-3</v>
      </c>
      <c r="BC407" s="104">
        <v>3.7676623037311099E-3</v>
      </c>
      <c r="BD407" s="104">
        <v>1.10769271729694E-2</v>
      </c>
      <c r="BE407" s="104">
        <v>1.7323128166246999E-2</v>
      </c>
      <c r="BF407" s="104">
        <v>0</v>
      </c>
      <c r="BG407" s="104">
        <v>0</v>
      </c>
      <c r="BH407" s="104">
        <v>0</v>
      </c>
      <c r="BI407" s="104">
        <v>0</v>
      </c>
      <c r="BJ407" s="104">
        <v>0.27479936474209299</v>
      </c>
      <c r="BK407" s="104">
        <v>8.2228153159785902E-3</v>
      </c>
      <c r="BL407" s="104">
        <v>0</v>
      </c>
      <c r="BM407" s="104">
        <v>0.283022180058072</v>
      </c>
      <c r="BN407" s="104">
        <v>160.47092275998901</v>
      </c>
    </row>
    <row r="408" spans="1:66">
      <c r="A408" s="104" t="s">
        <v>799</v>
      </c>
      <c r="B408" s="104">
        <v>2024</v>
      </c>
      <c r="C408" s="104" t="s">
        <v>842</v>
      </c>
      <c r="D408" s="104" t="s">
        <v>801</v>
      </c>
      <c r="E408" s="104" t="s">
        <v>801</v>
      </c>
      <c r="F408" s="104" t="s">
        <v>802</v>
      </c>
      <c r="G408" s="104">
        <v>77375.702623666002</v>
      </c>
      <c r="H408" s="104">
        <v>10178921.002581101</v>
      </c>
      <c r="I408" s="104">
        <v>982671.42332055897</v>
      </c>
      <c r="J408" s="104">
        <v>0.21323243156245</v>
      </c>
      <c r="K408" s="104">
        <v>0.15987075553522401</v>
      </c>
      <c r="L408" s="104">
        <v>0</v>
      </c>
      <c r="M408" s="104">
        <v>0.37310318709767498</v>
      </c>
      <c r="N408" s="104">
        <v>0</v>
      </c>
      <c r="O408" s="104">
        <v>0</v>
      </c>
      <c r="P408" s="104">
        <v>0</v>
      </c>
      <c r="Q408" s="104">
        <v>0</v>
      </c>
      <c r="R408" s="104">
        <v>0.37310318709767498</v>
      </c>
      <c r="S408" s="104">
        <v>0.24274889180636799</v>
      </c>
      <c r="T408" s="104">
        <v>0.182000685608917</v>
      </c>
      <c r="U408" s="104">
        <v>0</v>
      </c>
      <c r="V408" s="104">
        <v>0.42474957741528602</v>
      </c>
      <c r="W408" s="104">
        <v>0</v>
      </c>
      <c r="X408" s="104">
        <v>0</v>
      </c>
      <c r="Y408" s="104">
        <v>0</v>
      </c>
      <c r="Z408" s="104">
        <v>0</v>
      </c>
      <c r="AA408" s="104">
        <v>0.42474957741528602</v>
      </c>
      <c r="AB408" s="104">
        <v>1.92035122045885</v>
      </c>
      <c r="AC408" s="104">
        <v>2.3599259227178102</v>
      </c>
      <c r="AD408" s="104">
        <v>0</v>
      </c>
      <c r="AE408" s="104">
        <v>4.2802771431766597</v>
      </c>
      <c r="AF408" s="104">
        <v>24.239381069402</v>
      </c>
      <c r="AG408" s="104">
        <v>1.8980083740843601</v>
      </c>
      <c r="AH408" s="104">
        <v>2.0060802082764599</v>
      </c>
      <c r="AI408" s="104">
        <v>28.1434696517628</v>
      </c>
      <c r="AJ408" s="104">
        <v>14092.502449112701</v>
      </c>
      <c r="AK408" s="104">
        <v>391.77565484216399</v>
      </c>
      <c r="AL408" s="104">
        <v>0</v>
      </c>
      <c r="AM408" s="104">
        <v>14484.278103954801</v>
      </c>
      <c r="AN408" s="104">
        <v>9.9040941700370404E-3</v>
      </c>
      <c r="AO408" s="104">
        <v>7.4255825263245699E-3</v>
      </c>
      <c r="AP408" s="104">
        <v>0</v>
      </c>
      <c r="AQ408" s="104">
        <v>1.7329676696361599E-2</v>
      </c>
      <c r="AR408" s="104">
        <v>0.29843884251526198</v>
      </c>
      <c r="AS408" s="104">
        <v>6.9536343670580699E-4</v>
      </c>
      <c r="AT408" s="104">
        <v>0</v>
      </c>
      <c r="AU408" s="104">
        <v>0.29913420595196699</v>
      </c>
      <c r="AV408" s="104">
        <v>0.403932231149434</v>
      </c>
      <c r="AW408" s="104">
        <v>0.69274377642128004</v>
      </c>
      <c r="AX408" s="104">
        <v>1.39581021352268</v>
      </c>
      <c r="AY408" s="104">
        <v>0.28552851029377602</v>
      </c>
      <c r="AZ408" s="104">
        <v>6.6528232224066601E-4</v>
      </c>
      <c r="BA408" s="104">
        <v>0</v>
      </c>
      <c r="BB408" s="104">
        <v>0.28619379261601702</v>
      </c>
      <c r="BC408" s="104">
        <v>0.100983057787358</v>
      </c>
      <c r="BD408" s="104">
        <v>0.29689018989483401</v>
      </c>
      <c r="BE408" s="104">
        <v>0.68406704029820997</v>
      </c>
      <c r="BF408" s="104">
        <v>0.133138975434066</v>
      </c>
      <c r="BG408" s="104">
        <v>3.7013021267191899E-3</v>
      </c>
      <c r="BH408" s="104">
        <v>0</v>
      </c>
      <c r="BI408" s="104">
        <v>0.13684027756078501</v>
      </c>
      <c r="BJ408" s="104">
        <v>2.2151451353490499</v>
      </c>
      <c r="BK408" s="104">
        <v>6.1581677143966E-2</v>
      </c>
      <c r="BL408" s="104">
        <v>0</v>
      </c>
      <c r="BM408" s="104">
        <v>2.2767268124930098</v>
      </c>
      <c r="BN408" s="104">
        <v>1290.88275836967</v>
      </c>
    </row>
    <row r="409" spans="1:66">
      <c r="A409" s="104" t="s">
        <v>799</v>
      </c>
      <c r="B409" s="104">
        <v>2024</v>
      </c>
      <c r="C409" s="104" t="s">
        <v>843</v>
      </c>
      <c r="D409" s="104" t="s">
        <v>801</v>
      </c>
      <c r="E409" s="104" t="s">
        <v>801</v>
      </c>
      <c r="F409" s="104" t="s">
        <v>802</v>
      </c>
      <c r="G409" s="104">
        <v>17978.981186944999</v>
      </c>
      <c r="H409" s="104">
        <v>1224220.56820309</v>
      </c>
      <c r="I409" s="104">
        <v>81282.274924997197</v>
      </c>
      <c r="J409" s="104">
        <v>4.4779004754841499E-2</v>
      </c>
      <c r="K409" s="104">
        <v>3.1485547353336897E-2</v>
      </c>
      <c r="L409" s="104">
        <v>0</v>
      </c>
      <c r="M409" s="104">
        <v>7.6264552108178396E-2</v>
      </c>
      <c r="N409" s="104">
        <v>0</v>
      </c>
      <c r="O409" s="104">
        <v>0</v>
      </c>
      <c r="P409" s="104">
        <v>0</v>
      </c>
      <c r="Q409" s="104">
        <v>0</v>
      </c>
      <c r="R409" s="104">
        <v>7.6264552108178396E-2</v>
      </c>
      <c r="S409" s="104">
        <v>5.0977488277838698E-2</v>
      </c>
      <c r="T409" s="104">
        <v>3.5843898941334398E-2</v>
      </c>
      <c r="U409" s="104">
        <v>0</v>
      </c>
      <c r="V409" s="104">
        <v>8.6821387219173096E-2</v>
      </c>
      <c r="W409" s="104">
        <v>0</v>
      </c>
      <c r="X409" s="104">
        <v>0</v>
      </c>
      <c r="Y409" s="104">
        <v>0</v>
      </c>
      <c r="Z409" s="104">
        <v>0</v>
      </c>
      <c r="AA409" s="104">
        <v>8.6821387219173096E-2</v>
      </c>
      <c r="AB409" s="104">
        <v>0.518789441477293</v>
      </c>
      <c r="AC409" s="104">
        <v>0.464570505145597</v>
      </c>
      <c r="AD409" s="104">
        <v>0</v>
      </c>
      <c r="AE409" s="104">
        <v>0.98335994662288995</v>
      </c>
      <c r="AF409" s="104">
        <v>4.9334341064103802</v>
      </c>
      <c r="AG409" s="104">
        <v>0.37473825890025703</v>
      </c>
      <c r="AH409" s="104">
        <v>0.40206876336644798</v>
      </c>
      <c r="AI409" s="104">
        <v>5.7102411286770902</v>
      </c>
      <c r="AJ409" s="104">
        <v>2097.8869028407298</v>
      </c>
      <c r="AK409" s="104">
        <v>78.746461709441704</v>
      </c>
      <c r="AL409" s="104">
        <v>0</v>
      </c>
      <c r="AM409" s="104">
        <v>2176.63336455017</v>
      </c>
      <c r="AN409" s="104">
        <v>2.0798687923914401E-3</v>
      </c>
      <c r="AO409" s="104">
        <v>1.4624221263981601E-3</v>
      </c>
      <c r="AP409" s="104">
        <v>0</v>
      </c>
      <c r="AQ409" s="104">
        <v>3.54229091878961E-3</v>
      </c>
      <c r="AR409" s="104">
        <v>3.2775788593904197E-2</v>
      </c>
      <c r="AS409" s="104">
        <v>1.38561022114095E-4</v>
      </c>
      <c r="AT409" s="104">
        <v>0</v>
      </c>
      <c r="AU409" s="104">
        <v>3.2914349616018197E-2</v>
      </c>
      <c r="AV409" s="104">
        <v>4.8580998458275702E-2</v>
      </c>
      <c r="AW409" s="104">
        <v>8.3316412355942907E-2</v>
      </c>
      <c r="AX409" s="104">
        <v>0.16481176043023699</v>
      </c>
      <c r="AY409" s="104">
        <v>3.1357922487729201E-2</v>
      </c>
      <c r="AZ409" s="104">
        <v>1.32566933632298E-4</v>
      </c>
      <c r="BA409" s="104">
        <v>0</v>
      </c>
      <c r="BB409" s="104">
        <v>3.1490489421361498E-2</v>
      </c>
      <c r="BC409" s="104">
        <v>1.21452496145689E-2</v>
      </c>
      <c r="BD409" s="104">
        <v>3.5707033866832598E-2</v>
      </c>
      <c r="BE409" s="104">
        <v>7.9342772902763106E-2</v>
      </c>
      <c r="BF409" s="104">
        <v>1.9819795230076199E-2</v>
      </c>
      <c r="BG409" s="104">
        <v>7.4395752414526902E-4</v>
      </c>
      <c r="BH409" s="104">
        <v>0</v>
      </c>
      <c r="BI409" s="104">
        <v>2.0563752754221499E-2</v>
      </c>
      <c r="BJ409" s="104">
        <v>0.32975860633132098</v>
      </c>
      <c r="BK409" s="104">
        <v>1.2377847171678299E-2</v>
      </c>
      <c r="BL409" s="104">
        <v>0</v>
      </c>
      <c r="BM409" s="104">
        <v>0.34213645350299898</v>
      </c>
      <c r="BN409" s="104">
        <v>193.98816160694901</v>
      </c>
    </row>
    <row r="410" spans="1:66">
      <c r="A410" s="104" t="s">
        <v>799</v>
      </c>
      <c r="B410" s="104">
        <v>2024</v>
      </c>
      <c r="C410" s="104" t="s">
        <v>844</v>
      </c>
      <c r="D410" s="104" t="s">
        <v>801</v>
      </c>
      <c r="E410" s="104" t="s">
        <v>801</v>
      </c>
      <c r="F410" s="104" t="s">
        <v>802</v>
      </c>
      <c r="G410" s="104">
        <v>1632.2307278538799</v>
      </c>
      <c r="H410" s="104">
        <v>33113.655426422098</v>
      </c>
      <c r="I410" s="104">
        <v>18770.653370319698</v>
      </c>
      <c r="J410" s="104">
        <v>5.1501827691777995E-4</v>
      </c>
      <c r="K410" s="104">
        <v>1.14327693655804E-3</v>
      </c>
      <c r="L410" s="104">
        <v>0</v>
      </c>
      <c r="M410" s="104">
        <v>1.6582952134758201E-3</v>
      </c>
      <c r="N410" s="104">
        <v>0</v>
      </c>
      <c r="O410" s="104">
        <v>0</v>
      </c>
      <c r="P410" s="104">
        <v>0</v>
      </c>
      <c r="Q410" s="104">
        <v>0</v>
      </c>
      <c r="R410" s="104">
        <v>1.6582952134758201E-3</v>
      </c>
      <c r="S410" s="104">
        <v>5.8630910441595302E-4</v>
      </c>
      <c r="T410" s="104">
        <v>1.3015337645575901E-3</v>
      </c>
      <c r="U410" s="104">
        <v>0</v>
      </c>
      <c r="V410" s="104">
        <v>1.8878428689735401E-3</v>
      </c>
      <c r="W410" s="104">
        <v>0</v>
      </c>
      <c r="X410" s="104">
        <v>0</v>
      </c>
      <c r="Y410" s="104">
        <v>0</v>
      </c>
      <c r="Z410" s="104">
        <v>0</v>
      </c>
      <c r="AA410" s="104">
        <v>1.8878428689735401E-3</v>
      </c>
      <c r="AB410" s="104">
        <v>6.1543967805766696E-3</v>
      </c>
      <c r="AC410" s="104">
        <v>1.6892853871983499E-2</v>
      </c>
      <c r="AD410" s="104">
        <v>0</v>
      </c>
      <c r="AE410" s="104">
        <v>2.3047250652560199E-2</v>
      </c>
      <c r="AF410" s="104">
        <v>6.0469180714387297E-2</v>
      </c>
      <c r="AG410" s="104">
        <v>1.35100313591429E-2</v>
      </c>
      <c r="AH410" s="104">
        <v>6.7729965890823404E-2</v>
      </c>
      <c r="AI410" s="104">
        <v>0.14170917796435301</v>
      </c>
      <c r="AJ410" s="104">
        <v>56.649495578118099</v>
      </c>
      <c r="AK410" s="104">
        <v>3.0075145328697799</v>
      </c>
      <c r="AL410" s="104">
        <v>0</v>
      </c>
      <c r="AM410" s="104">
        <v>59.657010110987898</v>
      </c>
      <c r="AN410" s="104">
        <v>2.3921265055733299E-5</v>
      </c>
      <c r="AO410" s="104">
        <v>5.3102252594188798E-5</v>
      </c>
      <c r="AP410" s="104">
        <v>0</v>
      </c>
      <c r="AQ410" s="104">
        <v>7.7023517649922206E-5</v>
      </c>
      <c r="AR410" s="104">
        <v>2.8054665357633201E-4</v>
      </c>
      <c r="AS410" s="104">
        <v>4.8655855659701997E-6</v>
      </c>
      <c r="AT410" s="104">
        <v>0</v>
      </c>
      <c r="AU410" s="104">
        <v>2.8541223914230201E-4</v>
      </c>
      <c r="AV410" s="104">
        <v>1.3140560492135201E-3</v>
      </c>
      <c r="AW410" s="104">
        <v>2.2536061244011799E-3</v>
      </c>
      <c r="AX410" s="104">
        <v>3.8530744127570102E-3</v>
      </c>
      <c r="AY410" s="104">
        <v>2.6841032952826097E-4</v>
      </c>
      <c r="AZ410" s="104">
        <v>4.6551024881666599E-6</v>
      </c>
      <c r="BA410" s="104">
        <v>0</v>
      </c>
      <c r="BB410" s="104">
        <v>2.7306543201642802E-4</v>
      </c>
      <c r="BC410" s="104">
        <v>3.2851401230338001E-4</v>
      </c>
      <c r="BD410" s="104">
        <v>9.6583119617193796E-4</v>
      </c>
      <c r="BE410" s="104">
        <v>1.5674106404917399E-3</v>
      </c>
      <c r="BF410" s="104">
        <v>5.3519634481966798E-4</v>
      </c>
      <c r="BG410" s="104">
        <v>2.84135060437445E-5</v>
      </c>
      <c r="BH410" s="104">
        <v>0</v>
      </c>
      <c r="BI410" s="104">
        <v>5.6360985086341203E-4</v>
      </c>
      <c r="BJ410" s="104">
        <v>8.9045118142056408E-3</v>
      </c>
      <c r="BK410" s="104">
        <v>4.7273940246130898E-4</v>
      </c>
      <c r="BL410" s="104">
        <v>0</v>
      </c>
      <c r="BM410" s="104">
        <v>9.3772512166669496E-3</v>
      </c>
      <c r="BN410" s="104">
        <v>5.31681352812</v>
      </c>
    </row>
    <row r="411" spans="1:66">
      <c r="A411" s="104" t="s">
        <v>799</v>
      </c>
      <c r="B411" s="104">
        <v>2024</v>
      </c>
      <c r="C411" s="104" t="s">
        <v>845</v>
      </c>
      <c r="D411" s="104" t="s">
        <v>801</v>
      </c>
      <c r="E411" s="104" t="s">
        <v>801</v>
      </c>
      <c r="F411" s="104" t="s">
        <v>804</v>
      </c>
      <c r="G411" s="104">
        <v>157.28093065199801</v>
      </c>
      <c r="H411" s="104">
        <v>19164.915923996799</v>
      </c>
      <c r="I411" s="104">
        <v>3146.8768604851798</v>
      </c>
      <c r="J411" s="104">
        <v>9.0429606427361708E-3</v>
      </c>
      <c r="K411" s="104">
        <v>0</v>
      </c>
      <c r="L411" s="104">
        <v>5.48717148815619E-6</v>
      </c>
      <c r="M411" s="104">
        <v>9.0484478142243297E-3</v>
      </c>
      <c r="N411" s="104">
        <v>1.0268130116123001E-5</v>
      </c>
      <c r="O411" s="104">
        <v>3.9883893455994098E-4</v>
      </c>
      <c r="P411" s="104">
        <v>2.08145319704659E-3</v>
      </c>
      <c r="Q411" s="104">
        <v>6.4335278711178302E-6</v>
      </c>
      <c r="R411" s="104">
        <v>1.15454416038181E-2</v>
      </c>
      <c r="S411" s="104">
        <v>1.3195466942280101E-2</v>
      </c>
      <c r="T411" s="104">
        <v>0</v>
      </c>
      <c r="U411" s="104">
        <v>6.0077620971615397E-6</v>
      </c>
      <c r="V411" s="104">
        <v>1.32014747043772E-2</v>
      </c>
      <c r="W411" s="104">
        <v>1.0268130116123001E-5</v>
      </c>
      <c r="X411" s="104">
        <v>3.9883893455977602E-4</v>
      </c>
      <c r="Y411" s="104">
        <v>2.08145319704574E-3</v>
      </c>
      <c r="Z411" s="104">
        <v>6.4335278711178302E-6</v>
      </c>
      <c r="AA411" s="104">
        <v>1.569846849397E-2</v>
      </c>
      <c r="AB411" s="104">
        <v>0.654397834014671</v>
      </c>
      <c r="AC411" s="104">
        <v>0</v>
      </c>
      <c r="AD411" s="104">
        <v>1.7553661363675001E-2</v>
      </c>
      <c r="AE411" s="104">
        <v>0.67195149537834598</v>
      </c>
      <c r="AF411" s="104">
        <v>7.5194862598853898E-2</v>
      </c>
      <c r="AG411" s="104">
        <v>0</v>
      </c>
      <c r="AH411" s="104">
        <v>1.2816980060300499E-3</v>
      </c>
      <c r="AI411" s="104">
        <v>7.6476560604883906E-2</v>
      </c>
      <c r="AJ411" s="104">
        <v>41.219931881715702</v>
      </c>
      <c r="AK411" s="104">
        <v>0</v>
      </c>
      <c r="AL411" s="104">
        <v>0.15864391566797101</v>
      </c>
      <c r="AM411" s="104">
        <v>41.378575797383697</v>
      </c>
      <c r="AN411" s="104">
        <v>1.8511790874932901E-3</v>
      </c>
      <c r="AO411" s="104">
        <v>0</v>
      </c>
      <c r="AP411" s="104">
        <v>1.04780187521128E-6</v>
      </c>
      <c r="AQ411" s="104">
        <v>1.8522268893685001E-3</v>
      </c>
      <c r="AR411" s="104">
        <v>2.5841456045510399E-5</v>
      </c>
      <c r="AS411" s="104">
        <v>0</v>
      </c>
      <c r="AT411" s="104">
        <v>2.4162429927073902E-6</v>
      </c>
      <c r="AU411" s="104">
        <v>2.8257699038217801E-5</v>
      </c>
      <c r="AV411" s="104">
        <v>4.2251407191873299E-4</v>
      </c>
      <c r="AW411" s="104">
        <v>1.3043009400131201E-3</v>
      </c>
      <c r="AX411" s="104">
        <v>1.75507271097008E-3</v>
      </c>
      <c r="AY411" s="104">
        <v>2.3760264954596799E-5</v>
      </c>
      <c r="AZ411" s="104">
        <v>0</v>
      </c>
      <c r="BA411" s="104">
        <v>2.2216462416168602E-6</v>
      </c>
      <c r="BB411" s="104">
        <v>2.5981911196213701E-5</v>
      </c>
      <c r="BC411" s="104">
        <v>1.05628517979683E-4</v>
      </c>
      <c r="BD411" s="104">
        <v>5.5898611714848398E-4</v>
      </c>
      <c r="BE411" s="104">
        <v>6.9059654632438105E-4</v>
      </c>
      <c r="BF411" s="104">
        <v>4.0790464115283498E-4</v>
      </c>
      <c r="BG411" s="104">
        <v>0</v>
      </c>
      <c r="BH411" s="104">
        <v>1.5699101511695901E-6</v>
      </c>
      <c r="BI411" s="104">
        <v>4.09474551304005E-4</v>
      </c>
      <c r="BJ411" s="104">
        <v>2.9206747850703098E-3</v>
      </c>
      <c r="BK411" s="104">
        <v>0</v>
      </c>
      <c r="BL411" s="104">
        <v>3.0883433409093E-5</v>
      </c>
      <c r="BM411" s="104">
        <v>2.9515582184793999E-3</v>
      </c>
      <c r="BN411" s="104">
        <v>4.3676411944188303</v>
      </c>
    </row>
    <row r="412" spans="1:66">
      <c r="A412" s="104" t="s">
        <v>799</v>
      </c>
      <c r="B412" s="104">
        <v>2024</v>
      </c>
      <c r="C412" s="104" t="s">
        <v>846</v>
      </c>
      <c r="D412" s="104" t="s">
        <v>801</v>
      </c>
      <c r="E412" s="104" t="s">
        <v>801</v>
      </c>
      <c r="F412" s="104" t="s">
        <v>804</v>
      </c>
      <c r="G412" s="104">
        <v>2649.04254591574</v>
      </c>
      <c r="H412" s="104">
        <v>242092.262156374</v>
      </c>
      <c r="I412" s="104">
        <v>10596.1701836629</v>
      </c>
      <c r="J412" s="104">
        <v>4.4439655622464103E-3</v>
      </c>
      <c r="K412" s="104">
        <v>0</v>
      </c>
      <c r="L412" s="104">
        <v>4.1121756031987098E-3</v>
      </c>
      <c r="M412" s="104">
        <v>8.5561411654451296E-3</v>
      </c>
      <c r="N412" s="104">
        <v>3.9761339539774498E-5</v>
      </c>
      <c r="O412" s="104">
        <v>4.3285433802769599E-4</v>
      </c>
      <c r="P412" s="104">
        <v>2.4579562965857402E-3</v>
      </c>
      <c r="Q412" s="104">
        <v>2.5603171622413599E-5</v>
      </c>
      <c r="R412" s="104">
        <v>1.15123163112207E-2</v>
      </c>
      <c r="S412" s="104">
        <v>6.4846241165891797E-3</v>
      </c>
      <c r="T412" s="104">
        <v>0</v>
      </c>
      <c r="U412" s="104">
        <v>4.5023146768957602E-3</v>
      </c>
      <c r="V412" s="104">
        <v>1.0986938793484899E-2</v>
      </c>
      <c r="W412" s="104">
        <v>3.9761339539774498E-5</v>
      </c>
      <c r="X412" s="104">
        <v>4.3285433802751802E-4</v>
      </c>
      <c r="Y412" s="104">
        <v>2.4579562965847302E-3</v>
      </c>
      <c r="Z412" s="104">
        <v>2.5603171622413599E-5</v>
      </c>
      <c r="AA412" s="104">
        <v>1.3943113939259301E-2</v>
      </c>
      <c r="AB412" s="104">
        <v>7.1663451986420004E-2</v>
      </c>
      <c r="AC412" s="104">
        <v>0</v>
      </c>
      <c r="AD412" s="104">
        <v>7.4999574645348302E-2</v>
      </c>
      <c r="AE412" s="104">
        <v>0.146663026631768</v>
      </c>
      <c r="AF412" s="104">
        <v>4.9706009967421499E-2</v>
      </c>
      <c r="AG412" s="104">
        <v>0</v>
      </c>
      <c r="AH412" s="104">
        <v>7.67766521238448E-3</v>
      </c>
      <c r="AI412" s="104">
        <v>5.7383675179805999E-2</v>
      </c>
      <c r="AJ412" s="104">
        <v>446.03898817987198</v>
      </c>
      <c r="AK412" s="104">
        <v>0</v>
      </c>
      <c r="AL412" s="104">
        <v>0.82729544043819703</v>
      </c>
      <c r="AM412" s="104">
        <v>446.86628362031001</v>
      </c>
      <c r="AN412" s="104">
        <v>1.3876812985301999E-3</v>
      </c>
      <c r="AO412" s="104">
        <v>0</v>
      </c>
      <c r="AP412" s="104">
        <v>9.7581342506041803E-4</v>
      </c>
      <c r="AQ412" s="104">
        <v>2.36349472359062E-3</v>
      </c>
      <c r="AR412" s="104">
        <v>5.1811617480765305E-4</v>
      </c>
      <c r="AS412" s="104">
        <v>0</v>
      </c>
      <c r="AT412" s="104">
        <v>8.1547802276111603E-6</v>
      </c>
      <c r="AU412" s="104">
        <v>5.2627095503526497E-4</v>
      </c>
      <c r="AV412" s="104">
        <v>2.8104167500027102E-3</v>
      </c>
      <c r="AW412" s="104">
        <v>3.0749855668105799E-2</v>
      </c>
      <c r="AX412" s="104">
        <v>3.4086543373143798E-2</v>
      </c>
      <c r="AY412" s="104">
        <v>4.7638869764193598E-4</v>
      </c>
      <c r="AZ412" s="104">
        <v>0</v>
      </c>
      <c r="BA412" s="104">
        <v>7.49801940391093E-6</v>
      </c>
      <c r="BB412" s="104">
        <v>4.8388671704584701E-4</v>
      </c>
      <c r="BC412" s="104">
        <v>7.0260418750067895E-4</v>
      </c>
      <c r="BD412" s="104">
        <v>1.31785095720453E-2</v>
      </c>
      <c r="BE412" s="104">
        <v>1.43650004765918E-2</v>
      </c>
      <c r="BF412" s="104">
        <v>4.4139173722019098E-3</v>
      </c>
      <c r="BG412" s="104">
        <v>0</v>
      </c>
      <c r="BH412" s="104">
        <v>8.1867590351115693E-6</v>
      </c>
      <c r="BI412" s="104">
        <v>4.42210413123702E-3</v>
      </c>
      <c r="BJ412" s="104">
        <v>4.6472118272798697E-3</v>
      </c>
      <c r="BK412" s="104">
        <v>0</v>
      </c>
      <c r="BL412" s="104">
        <v>7.3461990525584798E-4</v>
      </c>
      <c r="BM412" s="104">
        <v>5.3818317325357197E-3</v>
      </c>
      <c r="BN412" s="104">
        <v>47.168167369847502</v>
      </c>
    </row>
    <row r="413" spans="1:66">
      <c r="A413" s="104" t="s">
        <v>799</v>
      </c>
      <c r="B413" s="104">
        <v>2024</v>
      </c>
      <c r="C413" s="104" t="s">
        <v>846</v>
      </c>
      <c r="D413" s="104" t="s">
        <v>801</v>
      </c>
      <c r="E413" s="104" t="s">
        <v>801</v>
      </c>
      <c r="F413" s="104" t="s">
        <v>802</v>
      </c>
      <c r="G413" s="104">
        <v>3124.2552226294001</v>
      </c>
      <c r="H413" s="104">
        <v>314126.48395199899</v>
      </c>
      <c r="I413" s="104">
        <v>12497.0208905176</v>
      </c>
      <c r="J413" s="104">
        <v>8.7919253487750296E-4</v>
      </c>
      <c r="K413" s="104">
        <v>0</v>
      </c>
      <c r="L413" s="104">
        <v>0</v>
      </c>
      <c r="M413" s="104">
        <v>8.7919253487750296E-4</v>
      </c>
      <c r="N413" s="104">
        <v>0</v>
      </c>
      <c r="O413" s="104">
        <v>0</v>
      </c>
      <c r="P413" s="104">
        <v>0</v>
      </c>
      <c r="Q413" s="104">
        <v>0</v>
      </c>
      <c r="R413" s="104">
        <v>8.7919253487750296E-4</v>
      </c>
      <c r="S413" s="104">
        <v>2.6085185269239499E-2</v>
      </c>
      <c r="T413" s="104">
        <v>0</v>
      </c>
      <c r="U413" s="104">
        <v>0</v>
      </c>
      <c r="V413" s="104">
        <v>2.6085185269239499E-2</v>
      </c>
      <c r="W413" s="104">
        <v>0</v>
      </c>
      <c r="X413" s="104">
        <v>0</v>
      </c>
      <c r="Y413" s="104">
        <v>0</v>
      </c>
      <c r="Z413" s="104">
        <v>0</v>
      </c>
      <c r="AA413" s="104">
        <v>2.6085185269239499E-2</v>
      </c>
      <c r="AB413" s="104">
        <v>4.4146966640632002E-2</v>
      </c>
      <c r="AC413" s="104">
        <v>0</v>
      </c>
      <c r="AD413" s="104">
        <v>0</v>
      </c>
      <c r="AE413" s="104">
        <v>4.4146966640632002E-2</v>
      </c>
      <c r="AF413" s="104">
        <v>0.26344704719023898</v>
      </c>
      <c r="AG413" s="104">
        <v>0</v>
      </c>
      <c r="AH413" s="104">
        <v>0</v>
      </c>
      <c r="AI413" s="104">
        <v>0.26344704719023898</v>
      </c>
      <c r="AJ413" s="104">
        <v>519.18097323404095</v>
      </c>
      <c r="AK413" s="104">
        <v>0</v>
      </c>
      <c r="AL413" s="104">
        <v>0</v>
      </c>
      <c r="AM413" s="104">
        <v>519.18097323404095</v>
      </c>
      <c r="AN413" s="104">
        <v>2.5000959905195901E-2</v>
      </c>
      <c r="AO413" s="104">
        <v>0</v>
      </c>
      <c r="AP413" s="104">
        <v>0</v>
      </c>
      <c r="AQ413" s="104">
        <v>2.5000959905195901E-2</v>
      </c>
      <c r="AR413" s="104">
        <v>2.0044087919718701E-3</v>
      </c>
      <c r="AS413" s="104">
        <v>0</v>
      </c>
      <c r="AT413" s="104">
        <v>0</v>
      </c>
      <c r="AU413" s="104">
        <v>2.0044087919718701E-3</v>
      </c>
      <c r="AV413" s="104">
        <v>1.07408706466638E-2</v>
      </c>
      <c r="AW413" s="104">
        <v>2.6156920150549701E-2</v>
      </c>
      <c r="AX413" s="104">
        <v>3.89021995891854E-2</v>
      </c>
      <c r="AY413" s="104">
        <v>1.91769895489461E-3</v>
      </c>
      <c r="AZ413" s="104">
        <v>0</v>
      </c>
      <c r="BA413" s="104">
        <v>0</v>
      </c>
      <c r="BB413" s="104">
        <v>1.91769895489461E-3</v>
      </c>
      <c r="BC413" s="104">
        <v>2.68521766166596E-3</v>
      </c>
      <c r="BD413" s="104">
        <v>1.12101086359498E-2</v>
      </c>
      <c r="BE413" s="104">
        <v>1.5813025252510399E-2</v>
      </c>
      <c r="BF413" s="104">
        <v>4.9081272889677698E-3</v>
      </c>
      <c r="BG413" s="104">
        <v>0</v>
      </c>
      <c r="BH413" s="104">
        <v>0</v>
      </c>
      <c r="BI413" s="104">
        <v>4.9081272889677698E-3</v>
      </c>
      <c r="BJ413" s="104">
        <v>8.1608018971647003E-2</v>
      </c>
      <c r="BK413" s="104">
        <v>0</v>
      </c>
      <c r="BL413" s="104">
        <v>0</v>
      </c>
      <c r="BM413" s="104">
        <v>8.1608018971647003E-2</v>
      </c>
      <c r="BN413" s="104">
        <v>46.270981681746001</v>
      </c>
    </row>
    <row r="414" spans="1:66">
      <c r="A414" s="104" t="s">
        <v>799</v>
      </c>
      <c r="B414" s="104">
        <v>2024</v>
      </c>
      <c r="C414" s="104" t="s">
        <v>846</v>
      </c>
      <c r="D414" s="104" t="s">
        <v>801</v>
      </c>
      <c r="E414" s="104" t="s">
        <v>801</v>
      </c>
      <c r="F414" s="104" t="s">
        <v>805</v>
      </c>
      <c r="G414" s="104">
        <v>34.048496021684699</v>
      </c>
      <c r="H414" s="104">
        <v>2714.85716945063</v>
      </c>
      <c r="I414" s="104">
        <v>136.19398408673899</v>
      </c>
      <c r="J414" s="104">
        <v>0</v>
      </c>
      <c r="K414" s="104">
        <v>0</v>
      </c>
      <c r="L414" s="104">
        <v>0</v>
      </c>
      <c r="M414" s="104">
        <v>0</v>
      </c>
      <c r="N414" s="104">
        <v>0</v>
      </c>
      <c r="O414" s="104">
        <v>0</v>
      </c>
      <c r="P414" s="104">
        <v>0</v>
      </c>
      <c r="Q414" s="104">
        <v>0</v>
      </c>
      <c r="R414" s="104">
        <v>0</v>
      </c>
      <c r="S414" s="104">
        <v>0</v>
      </c>
      <c r="T414" s="104">
        <v>0</v>
      </c>
      <c r="U414" s="104">
        <v>0</v>
      </c>
      <c r="V414" s="104">
        <v>0</v>
      </c>
      <c r="W414" s="104">
        <v>0</v>
      </c>
      <c r="X414" s="104">
        <v>0</v>
      </c>
      <c r="Y414" s="104">
        <v>0</v>
      </c>
      <c r="Z414" s="104">
        <v>0</v>
      </c>
      <c r="AA414" s="104">
        <v>0</v>
      </c>
      <c r="AB414" s="104">
        <v>0</v>
      </c>
      <c r="AC414" s="104">
        <v>0</v>
      </c>
      <c r="AD414" s="104">
        <v>0</v>
      </c>
      <c r="AE414" s="104">
        <v>0</v>
      </c>
      <c r="AF414" s="104">
        <v>0</v>
      </c>
      <c r="AG414" s="104">
        <v>0</v>
      </c>
      <c r="AH414" s="104">
        <v>0</v>
      </c>
      <c r="AI414" s="104">
        <v>0</v>
      </c>
      <c r="AJ414" s="104">
        <v>0</v>
      </c>
      <c r="AK414" s="104">
        <v>0</v>
      </c>
      <c r="AL414" s="104">
        <v>0</v>
      </c>
      <c r="AM414" s="104">
        <v>0</v>
      </c>
      <c r="AN414" s="104">
        <v>0</v>
      </c>
      <c r="AO414" s="104">
        <v>0</v>
      </c>
      <c r="AP414" s="104">
        <v>0</v>
      </c>
      <c r="AQ414" s="104">
        <v>0</v>
      </c>
      <c r="AR414" s="104">
        <v>0</v>
      </c>
      <c r="AS414" s="104">
        <v>0</v>
      </c>
      <c r="AT414" s="104">
        <v>0</v>
      </c>
      <c r="AU414" s="104">
        <v>0</v>
      </c>
      <c r="AV414" s="104">
        <v>7.52513398053246E-5</v>
      </c>
      <c r="AW414" s="104">
        <v>2.7761133312959101E-4</v>
      </c>
      <c r="AX414" s="104">
        <v>3.5286267293491603E-4</v>
      </c>
      <c r="AY414" s="104">
        <v>0</v>
      </c>
      <c r="AZ414" s="104">
        <v>0</v>
      </c>
      <c r="BA414" s="104">
        <v>0</v>
      </c>
      <c r="BB414" s="104">
        <v>0</v>
      </c>
      <c r="BC414" s="104">
        <v>1.8812834951331099E-5</v>
      </c>
      <c r="BD414" s="104">
        <v>1.18976285626967E-4</v>
      </c>
      <c r="BE414" s="104">
        <v>1.37789120578298E-4</v>
      </c>
      <c r="BF414" s="104">
        <v>0</v>
      </c>
      <c r="BG414" s="104">
        <v>0</v>
      </c>
      <c r="BH414" s="104">
        <v>0</v>
      </c>
      <c r="BI414" s="104">
        <v>0</v>
      </c>
      <c r="BJ414" s="104">
        <v>0</v>
      </c>
      <c r="BK414" s="104">
        <v>0</v>
      </c>
      <c r="BL414" s="104">
        <v>0</v>
      </c>
      <c r="BM414" s="104">
        <v>0</v>
      </c>
      <c r="BN414" s="104">
        <v>0</v>
      </c>
    </row>
    <row r="415" spans="1:66">
      <c r="A415" s="104" t="s">
        <v>799</v>
      </c>
      <c r="B415" s="104">
        <v>2024</v>
      </c>
      <c r="C415" s="104" t="s">
        <v>846</v>
      </c>
      <c r="D415" s="104" t="s">
        <v>801</v>
      </c>
      <c r="E415" s="104" t="s">
        <v>801</v>
      </c>
      <c r="F415" s="104" t="s">
        <v>841</v>
      </c>
      <c r="G415" s="104">
        <v>8948.6064592458497</v>
      </c>
      <c r="H415" s="104">
        <v>970118.32177184103</v>
      </c>
      <c r="I415" s="104">
        <v>35794.425836983399</v>
      </c>
      <c r="J415" s="104">
        <v>9.5152932292809494E-2</v>
      </c>
      <c r="K415" s="104">
        <v>0</v>
      </c>
      <c r="L415" s="104">
        <v>0</v>
      </c>
      <c r="M415" s="104">
        <v>9.5152932292809494E-2</v>
      </c>
      <c r="N415" s="104">
        <v>0</v>
      </c>
      <c r="O415" s="104">
        <v>0</v>
      </c>
      <c r="P415" s="104">
        <v>0</v>
      </c>
      <c r="Q415" s="104">
        <v>0</v>
      </c>
      <c r="R415" s="104">
        <v>9.5152932292809494E-2</v>
      </c>
      <c r="S415" s="104">
        <v>6.7340819297266004</v>
      </c>
      <c r="T415" s="104">
        <v>0</v>
      </c>
      <c r="U415" s="104">
        <v>0</v>
      </c>
      <c r="V415" s="104">
        <v>6.7340819297266004</v>
      </c>
      <c r="W415" s="104">
        <v>0</v>
      </c>
      <c r="X415" s="104">
        <v>0</v>
      </c>
      <c r="Y415" s="104">
        <v>0</v>
      </c>
      <c r="Z415" s="104">
        <v>0</v>
      </c>
      <c r="AA415" s="104">
        <v>6.7340819297266004</v>
      </c>
      <c r="AB415" s="104">
        <v>51.169321053226099</v>
      </c>
      <c r="AC415" s="104">
        <v>0</v>
      </c>
      <c r="AD415" s="104">
        <v>0</v>
      </c>
      <c r="AE415" s="104">
        <v>51.169321053226099</v>
      </c>
      <c r="AF415" s="104">
        <v>0.50697444031052896</v>
      </c>
      <c r="AG415" s="104">
        <v>0</v>
      </c>
      <c r="AH415" s="104">
        <v>0</v>
      </c>
      <c r="AI415" s="104">
        <v>0.50697444031052896</v>
      </c>
      <c r="AJ415" s="104">
        <v>2099.1506967601799</v>
      </c>
      <c r="AK415" s="104">
        <v>0</v>
      </c>
      <c r="AL415" s="104">
        <v>0</v>
      </c>
      <c r="AM415" s="104">
        <v>2099.1506967601799</v>
      </c>
      <c r="AN415" s="104">
        <v>6.5973807398968303</v>
      </c>
      <c r="AO415" s="104">
        <v>0</v>
      </c>
      <c r="AP415" s="104">
        <v>0</v>
      </c>
      <c r="AQ415" s="104">
        <v>6.5973807398968303</v>
      </c>
      <c r="AR415" s="104">
        <v>3.5814426803590601E-3</v>
      </c>
      <c r="AS415" s="104">
        <v>0</v>
      </c>
      <c r="AT415" s="104">
        <v>0</v>
      </c>
      <c r="AU415" s="104">
        <v>3.5814426803590601E-3</v>
      </c>
      <c r="AV415" s="104">
        <v>3.4900888255588E-2</v>
      </c>
      <c r="AW415" s="104">
        <v>7.5716773766813197E-2</v>
      </c>
      <c r="AX415" s="104">
        <v>0.11419910470276</v>
      </c>
      <c r="AY415" s="104">
        <v>3.4265110553535899E-3</v>
      </c>
      <c r="AZ415" s="104">
        <v>0</v>
      </c>
      <c r="BA415" s="104">
        <v>0</v>
      </c>
      <c r="BB415" s="104">
        <v>3.4265110553535899E-3</v>
      </c>
      <c r="BC415" s="104">
        <v>8.7252220638970104E-3</v>
      </c>
      <c r="BD415" s="104">
        <v>3.2450045900062799E-2</v>
      </c>
      <c r="BE415" s="104">
        <v>4.4601779019313399E-2</v>
      </c>
      <c r="BF415" s="104">
        <v>0</v>
      </c>
      <c r="BG415" s="104">
        <v>0</v>
      </c>
      <c r="BH415" s="104">
        <v>0</v>
      </c>
      <c r="BI415" s="104">
        <v>0</v>
      </c>
      <c r="BJ415" s="104">
        <v>0.42792560165000398</v>
      </c>
      <c r="BK415" s="104">
        <v>0</v>
      </c>
      <c r="BL415" s="104">
        <v>0</v>
      </c>
      <c r="BM415" s="104">
        <v>0.42792560165000398</v>
      </c>
      <c r="BN415" s="104">
        <v>242.62980433303599</v>
      </c>
    </row>
    <row r="416" spans="1:66">
      <c r="A416" s="104" t="s">
        <v>799</v>
      </c>
      <c r="B416" s="104">
        <v>2025</v>
      </c>
      <c r="C416" s="104" t="s">
        <v>800</v>
      </c>
      <c r="D416" s="104" t="s">
        <v>801</v>
      </c>
      <c r="E416" s="104" t="s">
        <v>801</v>
      </c>
      <c r="F416" s="104" t="s">
        <v>802</v>
      </c>
      <c r="G416" s="104">
        <v>9637.9294301175505</v>
      </c>
      <c r="H416" s="104">
        <v>558045.70984372695</v>
      </c>
      <c r="I416" s="104">
        <v>80958.607212987394</v>
      </c>
      <c r="J416" s="104">
        <v>5.7070325334907003E-3</v>
      </c>
      <c r="K416" s="104">
        <v>5.2410250273629804E-4</v>
      </c>
      <c r="L416" s="104">
        <v>0</v>
      </c>
      <c r="M416" s="104">
        <v>6.2311350362270002E-3</v>
      </c>
      <c r="N416" s="104">
        <v>0</v>
      </c>
      <c r="O416" s="104">
        <v>0</v>
      </c>
      <c r="P416" s="104">
        <v>0</v>
      </c>
      <c r="Q416" s="104">
        <v>0</v>
      </c>
      <c r="R416" s="104">
        <v>6.2311350362270002E-3</v>
      </c>
      <c r="S416" s="104">
        <v>6.4970221127080997E-3</v>
      </c>
      <c r="T416" s="104">
        <v>5.9665080400736102E-4</v>
      </c>
      <c r="U416" s="104">
        <v>0</v>
      </c>
      <c r="V416" s="104">
        <v>7.0936729167154697E-3</v>
      </c>
      <c r="W416" s="104">
        <v>0</v>
      </c>
      <c r="X416" s="104">
        <v>0</v>
      </c>
      <c r="Y416" s="104">
        <v>0</v>
      </c>
      <c r="Z416" s="104">
        <v>0</v>
      </c>
      <c r="AA416" s="104">
        <v>7.0936729167154697E-3</v>
      </c>
      <c r="AB416" s="104">
        <v>6.7351339704771404E-2</v>
      </c>
      <c r="AC416" s="104">
        <v>2.2193040031955099E-2</v>
      </c>
      <c r="AD416" s="104">
        <v>0</v>
      </c>
      <c r="AE416" s="104">
        <v>8.9544379736726604E-2</v>
      </c>
      <c r="AF416" s="104">
        <v>1.02406633460063</v>
      </c>
      <c r="AG416" s="104">
        <v>3.03367900298336E-2</v>
      </c>
      <c r="AH416" s="104">
        <v>0.196834797023035</v>
      </c>
      <c r="AI416" s="104">
        <v>1.2512379216534999</v>
      </c>
      <c r="AJ416" s="104">
        <v>604.57027663418899</v>
      </c>
      <c r="AK416" s="104">
        <v>6.4126243002428298</v>
      </c>
      <c r="AL416" s="104">
        <v>0</v>
      </c>
      <c r="AM416" s="104">
        <v>610.982900934432</v>
      </c>
      <c r="AN416" s="104">
        <v>2.6507687985822501E-4</v>
      </c>
      <c r="AO416" s="104">
        <v>2.43432038166865E-5</v>
      </c>
      <c r="AP416" s="104">
        <v>0</v>
      </c>
      <c r="AQ416" s="104">
        <v>2.8942008367491197E-4</v>
      </c>
      <c r="AR416" s="104">
        <v>4.2008277018384501E-3</v>
      </c>
      <c r="AS416" s="104">
        <v>7.5722844305143404E-6</v>
      </c>
      <c r="AT416" s="104">
        <v>0</v>
      </c>
      <c r="AU416" s="104">
        <v>4.20839998626897E-3</v>
      </c>
      <c r="AV416" s="104">
        <v>7.38168117568284E-3</v>
      </c>
      <c r="AW416" s="104">
        <v>8.0177360369875106E-2</v>
      </c>
      <c r="AX416" s="104">
        <v>9.1767441531826893E-2</v>
      </c>
      <c r="AY416" s="104">
        <v>4.0191017549782403E-3</v>
      </c>
      <c r="AZ416" s="104">
        <v>7.24471075796694E-6</v>
      </c>
      <c r="BA416" s="104">
        <v>0</v>
      </c>
      <c r="BB416" s="104">
        <v>4.0263464657362101E-3</v>
      </c>
      <c r="BC416" s="104">
        <v>1.84542029392071E-3</v>
      </c>
      <c r="BD416" s="104">
        <v>3.4361725872803603E-2</v>
      </c>
      <c r="BE416" s="104">
        <v>4.0233492632460503E-2</v>
      </c>
      <c r="BF416" s="104">
        <v>5.7116802001360798E-3</v>
      </c>
      <c r="BG416" s="104">
        <v>6.05832947172335E-5</v>
      </c>
      <c r="BH416" s="104">
        <v>0</v>
      </c>
      <c r="BI416" s="104">
        <v>5.7722634948533099E-3</v>
      </c>
      <c r="BJ416" s="104">
        <v>9.5030028350087295E-2</v>
      </c>
      <c r="BK416" s="104">
        <v>1.00797523894689E-3</v>
      </c>
      <c r="BL416" s="104">
        <v>0</v>
      </c>
      <c r="BM416" s="104">
        <v>9.6038003589034193E-2</v>
      </c>
      <c r="BN416" s="104">
        <v>54.452647678698703</v>
      </c>
    </row>
    <row r="417" spans="1:66">
      <c r="A417" s="104" t="s">
        <v>799</v>
      </c>
      <c r="B417" s="104">
        <v>2025</v>
      </c>
      <c r="C417" s="104" t="s">
        <v>803</v>
      </c>
      <c r="D417" s="104" t="s">
        <v>801</v>
      </c>
      <c r="E417" s="104" t="s">
        <v>801</v>
      </c>
      <c r="F417" s="104" t="s">
        <v>804</v>
      </c>
      <c r="G417" s="104">
        <v>16427677.8089366</v>
      </c>
      <c r="H417" s="104">
        <v>607604335.73038304</v>
      </c>
      <c r="I417" s="104">
        <v>77358714.411656603</v>
      </c>
      <c r="J417" s="104">
        <v>4.53070718354933</v>
      </c>
      <c r="K417" s="104">
        <v>0</v>
      </c>
      <c r="L417" s="104">
        <v>15.7206504144542</v>
      </c>
      <c r="M417" s="104">
        <v>20.251357598003601</v>
      </c>
      <c r="N417" s="104">
        <v>3.7637754628311102</v>
      </c>
      <c r="O417" s="104">
        <v>7.71516172442543</v>
      </c>
      <c r="P417" s="104">
        <v>17.4646758490743</v>
      </c>
      <c r="Q417" s="104">
        <v>3.40881451310594</v>
      </c>
      <c r="R417" s="104">
        <v>52.603785147440398</v>
      </c>
      <c r="S417" s="104">
        <v>6.6111972867756297</v>
      </c>
      <c r="T417" s="104">
        <v>0</v>
      </c>
      <c r="U417" s="104">
        <v>17.2121334109098</v>
      </c>
      <c r="V417" s="104">
        <v>23.8233306976854</v>
      </c>
      <c r="W417" s="104">
        <v>3.7637754628311102</v>
      </c>
      <c r="X417" s="104">
        <v>7.7151617244222503</v>
      </c>
      <c r="Y417" s="104">
        <v>17.464675849067099</v>
      </c>
      <c r="Z417" s="104">
        <v>3.40881451310594</v>
      </c>
      <c r="AA417" s="104">
        <v>56.175758247111901</v>
      </c>
      <c r="AB417" s="104">
        <v>370.87493597147699</v>
      </c>
      <c r="AC417" s="104">
        <v>0</v>
      </c>
      <c r="AD417" s="104">
        <v>174.18554882067099</v>
      </c>
      <c r="AE417" s="104">
        <v>545.06048479214803</v>
      </c>
      <c r="AF417" s="104">
        <v>19.280285979601501</v>
      </c>
      <c r="AG417" s="104">
        <v>0</v>
      </c>
      <c r="AH417" s="104">
        <v>13.825993914528301</v>
      </c>
      <c r="AI417" s="104">
        <v>33.106279894129898</v>
      </c>
      <c r="AJ417" s="104">
        <v>165638.138221</v>
      </c>
      <c r="AK417" s="104">
        <v>0</v>
      </c>
      <c r="AL417" s="104">
        <v>4329.2910636289998</v>
      </c>
      <c r="AM417" s="104">
        <v>169967.429284629</v>
      </c>
      <c r="AN417" s="104">
        <v>1.2480596328590401</v>
      </c>
      <c r="AO417" s="104">
        <v>0</v>
      </c>
      <c r="AP417" s="104">
        <v>3.63385533607685</v>
      </c>
      <c r="AQ417" s="104">
        <v>4.8819149689358996</v>
      </c>
      <c r="AR417" s="104">
        <v>0.93247491283011597</v>
      </c>
      <c r="AS417" s="104">
        <v>0</v>
      </c>
      <c r="AT417" s="104">
        <v>0.146825221258337</v>
      </c>
      <c r="AU417" s="104">
        <v>1.07930013408845</v>
      </c>
      <c r="AV417" s="104">
        <v>5.3581530547384002</v>
      </c>
      <c r="AW417" s="104">
        <v>24.614015595204499</v>
      </c>
      <c r="AX417" s="104">
        <v>31.0514687840314</v>
      </c>
      <c r="AY417" s="104">
        <v>0.85737626213238805</v>
      </c>
      <c r="AZ417" s="104">
        <v>0</v>
      </c>
      <c r="BA417" s="104">
        <v>0.13500037122410799</v>
      </c>
      <c r="BB417" s="104">
        <v>0.99237663335649695</v>
      </c>
      <c r="BC417" s="104">
        <v>1.3395382636846001</v>
      </c>
      <c r="BD417" s="104">
        <v>10.5488638265162</v>
      </c>
      <c r="BE417" s="104">
        <v>12.880778723557301</v>
      </c>
      <c r="BF417" s="104">
        <v>1.63912365323997</v>
      </c>
      <c r="BG417" s="104">
        <v>0</v>
      </c>
      <c r="BH417" s="104">
        <v>4.2841844640192001E-2</v>
      </c>
      <c r="BI417" s="104">
        <v>1.6819654978801599</v>
      </c>
      <c r="BJ417" s="104">
        <v>2.5176321174510399</v>
      </c>
      <c r="BK417" s="104">
        <v>0</v>
      </c>
      <c r="BL417" s="104">
        <v>2.00008447258939</v>
      </c>
      <c r="BM417" s="104">
        <v>4.5177165900404397</v>
      </c>
      <c r="BN417" s="104">
        <v>17940.606498591798</v>
      </c>
    </row>
    <row r="418" spans="1:66">
      <c r="A418" s="104" t="s">
        <v>799</v>
      </c>
      <c r="B418" s="104">
        <v>2025</v>
      </c>
      <c r="C418" s="104" t="s">
        <v>803</v>
      </c>
      <c r="D418" s="104" t="s">
        <v>801</v>
      </c>
      <c r="E418" s="104" t="s">
        <v>801</v>
      </c>
      <c r="F418" s="104" t="s">
        <v>802</v>
      </c>
      <c r="G418" s="104">
        <v>180862.87608414001</v>
      </c>
      <c r="H418" s="104">
        <v>6812002.75718778</v>
      </c>
      <c r="I418" s="104">
        <v>853141.39804243005</v>
      </c>
      <c r="J418" s="104">
        <v>9.2895566813779695E-2</v>
      </c>
      <c r="K418" s="104">
        <v>0</v>
      </c>
      <c r="L418" s="104">
        <v>0</v>
      </c>
      <c r="M418" s="104">
        <v>9.2895566813779695E-2</v>
      </c>
      <c r="N418" s="104">
        <v>0</v>
      </c>
      <c r="O418" s="104">
        <v>0</v>
      </c>
      <c r="P418" s="104">
        <v>0</v>
      </c>
      <c r="Q418" s="104">
        <v>0</v>
      </c>
      <c r="R418" s="104">
        <v>9.2895566813779695E-2</v>
      </c>
      <c r="S418" s="104">
        <v>0.10575542670056901</v>
      </c>
      <c r="T418" s="104">
        <v>0</v>
      </c>
      <c r="U418" s="104">
        <v>0</v>
      </c>
      <c r="V418" s="104">
        <v>0.10575542670056901</v>
      </c>
      <c r="W418" s="104">
        <v>0</v>
      </c>
      <c r="X418" s="104">
        <v>0</v>
      </c>
      <c r="Y418" s="104">
        <v>0</v>
      </c>
      <c r="Z418" s="104">
        <v>0</v>
      </c>
      <c r="AA418" s="104">
        <v>0.10575542670056901</v>
      </c>
      <c r="AB418" s="104">
        <v>1.6506306549224601</v>
      </c>
      <c r="AC418" s="104">
        <v>0</v>
      </c>
      <c r="AD418" s="104">
        <v>0</v>
      </c>
      <c r="AE418" s="104">
        <v>1.6506306549224601</v>
      </c>
      <c r="AF418" s="104">
        <v>0.36819063967010102</v>
      </c>
      <c r="AG418" s="104">
        <v>0</v>
      </c>
      <c r="AH418" s="104">
        <v>0</v>
      </c>
      <c r="AI418" s="104">
        <v>0.36819063967010102</v>
      </c>
      <c r="AJ418" s="104">
        <v>1452.97464800989</v>
      </c>
      <c r="AK418" s="104">
        <v>0</v>
      </c>
      <c r="AL418" s="104">
        <v>0</v>
      </c>
      <c r="AM418" s="104">
        <v>1452.97464800989</v>
      </c>
      <c r="AN418" s="104">
        <v>4.31482151513864E-3</v>
      </c>
      <c r="AO418" s="104">
        <v>0</v>
      </c>
      <c r="AP418" s="104">
        <v>0</v>
      </c>
      <c r="AQ418" s="104">
        <v>4.31482151513864E-3</v>
      </c>
      <c r="AR418" s="104">
        <v>3.9088294124690899E-2</v>
      </c>
      <c r="AS418" s="104">
        <v>0</v>
      </c>
      <c r="AT418" s="104">
        <v>0</v>
      </c>
      <c r="AU418" s="104">
        <v>3.9088294124690899E-2</v>
      </c>
      <c r="AV418" s="104">
        <v>6.0071581514369601E-2</v>
      </c>
      <c r="AW418" s="104">
        <v>0.275953827581635</v>
      </c>
      <c r="AX418" s="104">
        <v>0.37511370322069598</v>
      </c>
      <c r="AY418" s="104">
        <v>3.7397351823522197E-2</v>
      </c>
      <c r="AZ418" s="104">
        <v>0</v>
      </c>
      <c r="BA418" s="104">
        <v>0</v>
      </c>
      <c r="BB418" s="104">
        <v>3.7397351823522197E-2</v>
      </c>
      <c r="BC418" s="104">
        <v>1.50178953785924E-2</v>
      </c>
      <c r="BD418" s="104">
        <v>0.118265926106415</v>
      </c>
      <c r="BE418" s="104">
        <v>0.170681173308529</v>
      </c>
      <c r="BF418" s="104">
        <v>1.3735835648316199E-2</v>
      </c>
      <c r="BG418" s="104">
        <v>0</v>
      </c>
      <c r="BH418" s="104">
        <v>0</v>
      </c>
      <c r="BI418" s="104">
        <v>1.3735835648316199E-2</v>
      </c>
      <c r="BJ418" s="104">
        <v>0.22838738080384399</v>
      </c>
      <c r="BK418" s="104">
        <v>0</v>
      </c>
      <c r="BL418" s="104">
        <v>0</v>
      </c>
      <c r="BM418" s="104">
        <v>0.22838738080384399</v>
      </c>
      <c r="BN418" s="104">
        <v>129.493503784084</v>
      </c>
    </row>
    <row r="419" spans="1:66">
      <c r="A419" s="104" t="s">
        <v>799</v>
      </c>
      <c r="B419" s="104">
        <v>2025</v>
      </c>
      <c r="C419" s="104" t="s">
        <v>803</v>
      </c>
      <c r="D419" s="104" t="s">
        <v>801</v>
      </c>
      <c r="E419" s="104" t="s">
        <v>801</v>
      </c>
      <c r="F419" s="104" t="s">
        <v>805</v>
      </c>
      <c r="G419" s="104">
        <v>499903.12096925598</v>
      </c>
      <c r="H419" s="104">
        <v>21394423.058758199</v>
      </c>
      <c r="I419" s="104">
        <v>2473315.3416425399</v>
      </c>
      <c r="J419" s="104">
        <v>0</v>
      </c>
      <c r="K419" s="104">
        <v>0</v>
      </c>
      <c r="L419" s="104">
        <v>0</v>
      </c>
      <c r="M419" s="104">
        <v>0</v>
      </c>
      <c r="N419" s="104">
        <v>1.19907026850878E-2</v>
      </c>
      <c r="O419" s="104">
        <v>1.3326532438442401E-2</v>
      </c>
      <c r="P419" s="104">
        <v>0</v>
      </c>
      <c r="Q419" s="104">
        <v>4.03773091695875E-3</v>
      </c>
      <c r="R419" s="104">
        <v>2.9354966040489001E-2</v>
      </c>
      <c r="S419" s="104">
        <v>0</v>
      </c>
      <c r="T419" s="104">
        <v>0</v>
      </c>
      <c r="U419" s="104">
        <v>0</v>
      </c>
      <c r="V419" s="104">
        <v>0</v>
      </c>
      <c r="W419" s="104">
        <v>1.19907026850878E-2</v>
      </c>
      <c r="X419" s="104">
        <v>1.33265324384369E-2</v>
      </c>
      <c r="Y419" s="104">
        <v>0</v>
      </c>
      <c r="Z419" s="104">
        <v>4.03773091695875E-3</v>
      </c>
      <c r="AA419" s="104">
        <v>2.9354966040483502E-2</v>
      </c>
      <c r="AB419" s="104">
        <v>0</v>
      </c>
      <c r="AC419" s="104">
        <v>0</v>
      </c>
      <c r="AD419" s="104">
        <v>0</v>
      </c>
      <c r="AE419" s="104">
        <v>0</v>
      </c>
      <c r="AF419" s="104">
        <v>0</v>
      </c>
      <c r="AG419" s="104">
        <v>0</v>
      </c>
      <c r="AH419" s="104">
        <v>0</v>
      </c>
      <c r="AI419" s="104">
        <v>0</v>
      </c>
      <c r="AJ419" s="104">
        <v>0</v>
      </c>
      <c r="AK419" s="104">
        <v>0</v>
      </c>
      <c r="AL419" s="104">
        <v>0</v>
      </c>
      <c r="AM419" s="104">
        <v>0</v>
      </c>
      <c r="AN419" s="104">
        <v>0</v>
      </c>
      <c r="AO419" s="104">
        <v>0</v>
      </c>
      <c r="AP419" s="104">
        <v>0</v>
      </c>
      <c r="AQ419" s="104">
        <v>0</v>
      </c>
      <c r="AR419" s="104">
        <v>0</v>
      </c>
      <c r="AS419" s="104">
        <v>0</v>
      </c>
      <c r="AT419" s="104">
        <v>0</v>
      </c>
      <c r="AU419" s="104">
        <v>0</v>
      </c>
      <c r="AV419" s="104">
        <v>0.18866651622696501</v>
      </c>
      <c r="AW419" s="104">
        <v>0.86668680891762395</v>
      </c>
      <c r="AX419" s="104">
        <v>1.0553533251445899</v>
      </c>
      <c r="AY419" s="104">
        <v>0</v>
      </c>
      <c r="AZ419" s="104">
        <v>0</v>
      </c>
      <c r="BA419" s="104">
        <v>0</v>
      </c>
      <c r="BB419" s="104">
        <v>0</v>
      </c>
      <c r="BC419" s="104">
        <v>4.7166629056741398E-2</v>
      </c>
      <c r="BD419" s="104">
        <v>0.37143720382183898</v>
      </c>
      <c r="BE419" s="104">
        <v>0.41860383287858</v>
      </c>
      <c r="BF419" s="104">
        <v>0</v>
      </c>
      <c r="BG419" s="104">
        <v>0</v>
      </c>
      <c r="BH419" s="104">
        <v>0</v>
      </c>
      <c r="BI419" s="104">
        <v>0</v>
      </c>
      <c r="BJ419" s="104">
        <v>0</v>
      </c>
      <c r="BK419" s="104">
        <v>0</v>
      </c>
      <c r="BL419" s="104">
        <v>0</v>
      </c>
      <c r="BM419" s="104">
        <v>0</v>
      </c>
      <c r="BN419" s="104">
        <v>0</v>
      </c>
    </row>
    <row r="420" spans="1:66">
      <c r="A420" s="104" t="s">
        <v>799</v>
      </c>
      <c r="B420" s="104">
        <v>2025</v>
      </c>
      <c r="C420" s="104" t="s">
        <v>806</v>
      </c>
      <c r="D420" s="104" t="s">
        <v>801</v>
      </c>
      <c r="E420" s="104" t="s">
        <v>801</v>
      </c>
      <c r="F420" s="104" t="s">
        <v>804</v>
      </c>
      <c r="G420" s="104">
        <v>1871442.7079443</v>
      </c>
      <c r="H420" s="104">
        <v>64958148.430012897</v>
      </c>
      <c r="I420" s="104">
        <v>8590425.1072498094</v>
      </c>
      <c r="J420" s="104">
        <v>1.3813412518753301</v>
      </c>
      <c r="K420" s="104">
        <v>0</v>
      </c>
      <c r="L420" s="104">
        <v>2.7562057965627802</v>
      </c>
      <c r="M420" s="104">
        <v>4.1375470484381198</v>
      </c>
      <c r="N420" s="104">
        <v>1.03655475487538</v>
      </c>
      <c r="O420" s="104">
        <v>1.7059181946423401</v>
      </c>
      <c r="P420" s="104">
        <v>6.1204437236559599</v>
      </c>
      <c r="Q420" s="104">
        <v>0.84471930811405205</v>
      </c>
      <c r="R420" s="104">
        <v>13.845183029725799</v>
      </c>
      <c r="S420" s="104">
        <v>2.0156499121524001</v>
      </c>
      <c r="T420" s="104">
        <v>0</v>
      </c>
      <c r="U420" s="104">
        <v>3.0176984175376802</v>
      </c>
      <c r="V420" s="104">
        <v>5.0333483296900896</v>
      </c>
      <c r="W420" s="104">
        <v>1.03655475487538</v>
      </c>
      <c r="X420" s="104">
        <v>1.70591819464164</v>
      </c>
      <c r="Y420" s="104">
        <v>6.1204437236534401</v>
      </c>
      <c r="Z420" s="104">
        <v>0.84471930811405205</v>
      </c>
      <c r="AA420" s="104">
        <v>14.7409843109746</v>
      </c>
      <c r="AB420" s="104">
        <v>69.975706193740805</v>
      </c>
      <c r="AC420" s="104">
        <v>0</v>
      </c>
      <c r="AD420" s="104">
        <v>20.675472492107399</v>
      </c>
      <c r="AE420" s="104">
        <v>90.651178685848194</v>
      </c>
      <c r="AF420" s="104">
        <v>5.54772412311124</v>
      </c>
      <c r="AG420" s="104">
        <v>0</v>
      </c>
      <c r="AH420" s="104">
        <v>2.1117688450169401</v>
      </c>
      <c r="AI420" s="104">
        <v>7.6594929681281796</v>
      </c>
      <c r="AJ420" s="104">
        <v>20862.9692900431</v>
      </c>
      <c r="AK420" s="104">
        <v>0</v>
      </c>
      <c r="AL420" s="104">
        <v>569.76523414989595</v>
      </c>
      <c r="AM420" s="104">
        <v>21432.734524193002</v>
      </c>
      <c r="AN420" s="104">
        <v>0.32182621758030999</v>
      </c>
      <c r="AO420" s="104">
        <v>0</v>
      </c>
      <c r="AP420" s="104">
        <v>0.56583430337124996</v>
      </c>
      <c r="AQ420" s="104">
        <v>0.88766052095156001</v>
      </c>
      <c r="AR420" s="104">
        <v>0.132160894774348</v>
      </c>
      <c r="AS420" s="104">
        <v>0</v>
      </c>
      <c r="AT420" s="104">
        <v>2.0868130886540302E-2</v>
      </c>
      <c r="AU420" s="104">
        <v>0.153029025660889</v>
      </c>
      <c r="AV420" s="104">
        <v>0.57283281400886799</v>
      </c>
      <c r="AW420" s="104">
        <v>2.6314507393532298</v>
      </c>
      <c r="AX420" s="104">
        <v>3.3573125790229899</v>
      </c>
      <c r="AY420" s="104">
        <v>0.121517064322723</v>
      </c>
      <c r="AZ420" s="104">
        <v>0</v>
      </c>
      <c r="BA420" s="104">
        <v>1.9187476050040401E-2</v>
      </c>
      <c r="BB420" s="104">
        <v>0.140704540372763</v>
      </c>
      <c r="BC420" s="104">
        <v>0.143208203502217</v>
      </c>
      <c r="BD420" s="104">
        <v>1.1277646025799499</v>
      </c>
      <c r="BE420" s="104">
        <v>1.4116773464549299</v>
      </c>
      <c r="BF420" s="104">
        <v>0.20645599381527699</v>
      </c>
      <c r="BG420" s="104">
        <v>0</v>
      </c>
      <c r="BH420" s="104">
        <v>5.6382888754934199E-3</v>
      </c>
      <c r="BI420" s="104">
        <v>0.21209428269077099</v>
      </c>
      <c r="BJ420" s="104">
        <v>0.46064593776191998</v>
      </c>
      <c r="BK420" s="104">
        <v>0</v>
      </c>
      <c r="BL420" s="104">
        <v>0.249342975340065</v>
      </c>
      <c r="BM420" s="104">
        <v>0.70998891310198498</v>
      </c>
      <c r="BN420" s="104">
        <v>2262.2937694928301</v>
      </c>
    </row>
    <row r="421" spans="1:66">
      <c r="A421" s="104" t="s">
        <v>799</v>
      </c>
      <c r="B421" s="104">
        <v>2025</v>
      </c>
      <c r="C421" s="104" t="s">
        <v>806</v>
      </c>
      <c r="D421" s="104" t="s">
        <v>801</v>
      </c>
      <c r="E421" s="104" t="s">
        <v>801</v>
      </c>
      <c r="F421" s="104" t="s">
        <v>802</v>
      </c>
      <c r="G421" s="104">
        <v>1039.1159396384701</v>
      </c>
      <c r="H421" s="104">
        <v>19166.695956397001</v>
      </c>
      <c r="I421" s="104">
        <v>3486.7332159090101</v>
      </c>
      <c r="J421" s="104">
        <v>3.3952923525571001E-3</v>
      </c>
      <c r="K421" s="104">
        <v>0</v>
      </c>
      <c r="L421" s="104">
        <v>0</v>
      </c>
      <c r="M421" s="104">
        <v>3.3952923525571001E-3</v>
      </c>
      <c r="N421" s="104">
        <v>0</v>
      </c>
      <c r="O421" s="104">
        <v>0</v>
      </c>
      <c r="P421" s="104">
        <v>0</v>
      </c>
      <c r="Q421" s="104">
        <v>0</v>
      </c>
      <c r="R421" s="104">
        <v>3.3952923525571001E-3</v>
      </c>
      <c r="S421" s="104">
        <v>3.8653146090130899E-3</v>
      </c>
      <c r="T421" s="104">
        <v>0</v>
      </c>
      <c r="U421" s="104">
        <v>0</v>
      </c>
      <c r="V421" s="104">
        <v>3.8653146090130899E-3</v>
      </c>
      <c r="W421" s="104">
        <v>0</v>
      </c>
      <c r="X421" s="104">
        <v>0</v>
      </c>
      <c r="Y421" s="104">
        <v>0</v>
      </c>
      <c r="Z421" s="104">
        <v>0</v>
      </c>
      <c r="AA421" s="104">
        <v>3.8653146090130899E-3</v>
      </c>
      <c r="AB421" s="104">
        <v>2.1377054890882999E-2</v>
      </c>
      <c r="AC421" s="104">
        <v>0</v>
      </c>
      <c r="AD421" s="104">
        <v>0</v>
      </c>
      <c r="AE421" s="104">
        <v>2.1377054890882999E-2</v>
      </c>
      <c r="AF421" s="104">
        <v>1.98015076407311E-2</v>
      </c>
      <c r="AG421" s="104">
        <v>0</v>
      </c>
      <c r="AH421" s="104">
        <v>0</v>
      </c>
      <c r="AI421" s="104">
        <v>1.98015076407311E-2</v>
      </c>
      <c r="AJ421" s="104">
        <v>8.9419544582433801</v>
      </c>
      <c r="AK421" s="104">
        <v>0</v>
      </c>
      <c r="AL421" s="104">
        <v>0</v>
      </c>
      <c r="AM421" s="104">
        <v>8.9419544582433801</v>
      </c>
      <c r="AN421" s="104">
        <v>1.5770483991304899E-4</v>
      </c>
      <c r="AO421" s="104">
        <v>0</v>
      </c>
      <c r="AP421" s="104">
        <v>0</v>
      </c>
      <c r="AQ421" s="104">
        <v>1.5770483991304899E-4</v>
      </c>
      <c r="AR421" s="104">
        <v>2.5698941915307102E-3</v>
      </c>
      <c r="AS421" s="104">
        <v>0</v>
      </c>
      <c r="AT421" s="104">
        <v>0</v>
      </c>
      <c r="AU421" s="104">
        <v>2.5698941915307102E-3</v>
      </c>
      <c r="AV421" s="104">
        <v>1.6902132596628101E-4</v>
      </c>
      <c r="AW421" s="104">
        <v>7.7644171615760403E-4</v>
      </c>
      <c r="AX421" s="104">
        <v>3.5153572336546002E-3</v>
      </c>
      <c r="AY421" s="104">
        <v>2.45872170638401E-3</v>
      </c>
      <c r="AZ421" s="104">
        <v>0</v>
      </c>
      <c r="BA421" s="104">
        <v>0</v>
      </c>
      <c r="BB421" s="104">
        <v>2.45872170638401E-3</v>
      </c>
      <c r="BC421" s="104">
        <v>4.2255331491570197E-5</v>
      </c>
      <c r="BD421" s="104">
        <v>3.3276073549611598E-4</v>
      </c>
      <c r="BE421" s="104">
        <v>2.8337377733716998E-3</v>
      </c>
      <c r="BF421" s="104">
        <v>8.4533626915921301E-5</v>
      </c>
      <c r="BG421" s="104">
        <v>0</v>
      </c>
      <c r="BH421" s="104">
        <v>0</v>
      </c>
      <c r="BI421" s="104">
        <v>8.4533626915921301E-5</v>
      </c>
      <c r="BJ421" s="104">
        <v>1.4055507167882501E-3</v>
      </c>
      <c r="BK421" s="104">
        <v>0</v>
      </c>
      <c r="BL421" s="104">
        <v>0</v>
      </c>
      <c r="BM421" s="104">
        <v>1.4055507167882501E-3</v>
      </c>
      <c r="BN421" s="104">
        <v>0.79693407938097005</v>
      </c>
    </row>
    <row r="422" spans="1:66">
      <c r="A422" s="104" t="s">
        <v>799</v>
      </c>
      <c r="B422" s="104">
        <v>2025</v>
      </c>
      <c r="C422" s="104" t="s">
        <v>806</v>
      </c>
      <c r="D422" s="104" t="s">
        <v>801</v>
      </c>
      <c r="E422" s="104" t="s">
        <v>801</v>
      </c>
      <c r="F422" s="104" t="s">
        <v>805</v>
      </c>
      <c r="G422" s="104">
        <v>24143.791127354201</v>
      </c>
      <c r="H422" s="104">
        <v>1076661.9428628599</v>
      </c>
      <c r="I422" s="104">
        <v>121071.353269047</v>
      </c>
      <c r="J422" s="104">
        <v>0</v>
      </c>
      <c r="K422" s="104">
        <v>0</v>
      </c>
      <c r="L422" s="104">
        <v>0</v>
      </c>
      <c r="M422" s="104">
        <v>0</v>
      </c>
      <c r="N422" s="104">
        <v>5.8559816035859196E-4</v>
      </c>
      <c r="O422" s="104">
        <v>6.5234759577182603E-4</v>
      </c>
      <c r="P422" s="104">
        <v>0</v>
      </c>
      <c r="Q422" s="104">
        <v>1.9817307735264599E-4</v>
      </c>
      <c r="R422" s="104">
        <v>1.43611883348306E-3</v>
      </c>
      <c r="S422" s="104">
        <v>0</v>
      </c>
      <c r="T422" s="104">
        <v>0</v>
      </c>
      <c r="U422" s="104">
        <v>0</v>
      </c>
      <c r="V422" s="104">
        <v>0</v>
      </c>
      <c r="W422" s="104">
        <v>5.8559816035859196E-4</v>
      </c>
      <c r="X422" s="104">
        <v>6.5234759577155802E-4</v>
      </c>
      <c r="Y422" s="104">
        <v>0</v>
      </c>
      <c r="Z422" s="104">
        <v>1.9817307735264599E-4</v>
      </c>
      <c r="AA422" s="104">
        <v>1.4361188334827901E-3</v>
      </c>
      <c r="AB422" s="104">
        <v>0</v>
      </c>
      <c r="AC422" s="104">
        <v>0</v>
      </c>
      <c r="AD422" s="104">
        <v>0</v>
      </c>
      <c r="AE422" s="104">
        <v>0</v>
      </c>
      <c r="AF422" s="104">
        <v>0</v>
      </c>
      <c r="AG422" s="104">
        <v>0</v>
      </c>
      <c r="AH422" s="104">
        <v>0</v>
      </c>
      <c r="AI422" s="104">
        <v>0</v>
      </c>
      <c r="AJ422" s="104">
        <v>0</v>
      </c>
      <c r="AK422" s="104">
        <v>0</v>
      </c>
      <c r="AL422" s="104">
        <v>0</v>
      </c>
      <c r="AM422" s="104">
        <v>0</v>
      </c>
      <c r="AN422" s="104">
        <v>0</v>
      </c>
      <c r="AO422" s="104">
        <v>0</v>
      </c>
      <c r="AP422" s="104">
        <v>0</v>
      </c>
      <c r="AQ422" s="104">
        <v>0</v>
      </c>
      <c r="AR422" s="104">
        <v>0</v>
      </c>
      <c r="AS422" s="104">
        <v>0</v>
      </c>
      <c r="AT422" s="104">
        <v>0</v>
      </c>
      <c r="AU422" s="104">
        <v>0</v>
      </c>
      <c r="AV422" s="104">
        <v>9.4945331012764693E-3</v>
      </c>
      <c r="AW422" s="104">
        <v>4.3615511433988702E-2</v>
      </c>
      <c r="AX422" s="104">
        <v>5.3110044535265202E-2</v>
      </c>
      <c r="AY422" s="104">
        <v>0</v>
      </c>
      <c r="AZ422" s="104">
        <v>0</v>
      </c>
      <c r="BA422" s="104">
        <v>0</v>
      </c>
      <c r="BB422" s="104">
        <v>0</v>
      </c>
      <c r="BC422" s="104">
        <v>2.37363327531911E-3</v>
      </c>
      <c r="BD422" s="104">
        <v>1.8692362043138001E-2</v>
      </c>
      <c r="BE422" s="104">
        <v>2.1065995318457102E-2</v>
      </c>
      <c r="BF422" s="104">
        <v>0</v>
      </c>
      <c r="BG422" s="104">
        <v>0</v>
      </c>
      <c r="BH422" s="104">
        <v>0</v>
      </c>
      <c r="BI422" s="104">
        <v>0</v>
      </c>
      <c r="BJ422" s="104">
        <v>0</v>
      </c>
      <c r="BK422" s="104">
        <v>0</v>
      </c>
      <c r="BL422" s="104">
        <v>0</v>
      </c>
      <c r="BM422" s="104">
        <v>0</v>
      </c>
      <c r="BN422" s="104">
        <v>0</v>
      </c>
    </row>
    <row r="423" spans="1:66">
      <c r="A423" s="104" t="s">
        <v>799</v>
      </c>
      <c r="B423" s="104">
        <v>2025</v>
      </c>
      <c r="C423" s="104" t="s">
        <v>807</v>
      </c>
      <c r="D423" s="104" t="s">
        <v>801</v>
      </c>
      <c r="E423" s="104" t="s">
        <v>801</v>
      </c>
      <c r="F423" s="104" t="s">
        <v>804</v>
      </c>
      <c r="G423" s="104">
        <v>5733062.6504879398</v>
      </c>
      <c r="H423" s="104">
        <v>202466104.94783899</v>
      </c>
      <c r="I423" s="104">
        <v>26653888.682943702</v>
      </c>
      <c r="J423" s="104">
        <v>2.9374653175406502</v>
      </c>
      <c r="K423" s="104">
        <v>0</v>
      </c>
      <c r="L423" s="104">
        <v>8.1592068577571499</v>
      </c>
      <c r="M423" s="104">
        <v>11.096672175297799</v>
      </c>
      <c r="N423" s="104">
        <v>2.22754105920865</v>
      </c>
      <c r="O423" s="104">
        <v>3.7294485496499101</v>
      </c>
      <c r="P423" s="104">
        <v>13.2844623896085</v>
      </c>
      <c r="Q423" s="104">
        <v>2.10973826335626</v>
      </c>
      <c r="R423" s="104">
        <v>32.447862437121202</v>
      </c>
      <c r="S423" s="104">
        <v>4.28634249589898</v>
      </c>
      <c r="T423" s="104">
        <v>0</v>
      </c>
      <c r="U423" s="104">
        <v>8.9333044918931694</v>
      </c>
      <c r="V423" s="104">
        <v>13.2196469877921</v>
      </c>
      <c r="W423" s="104">
        <v>2.22754105920865</v>
      </c>
      <c r="X423" s="104">
        <v>3.72944854964837</v>
      </c>
      <c r="Y423" s="104">
        <v>13.2844623896031</v>
      </c>
      <c r="Z423" s="104">
        <v>2.10973826335626</v>
      </c>
      <c r="AA423" s="104">
        <v>34.570837249608502</v>
      </c>
      <c r="AB423" s="104">
        <v>174.98514395960501</v>
      </c>
      <c r="AC423" s="104">
        <v>0</v>
      </c>
      <c r="AD423" s="104">
        <v>76.368582310992494</v>
      </c>
      <c r="AE423" s="104">
        <v>251.35372627059701</v>
      </c>
      <c r="AF423" s="104">
        <v>13.8154168679172</v>
      </c>
      <c r="AG423" s="104">
        <v>0</v>
      </c>
      <c r="AH423" s="104">
        <v>7.1687770190713502</v>
      </c>
      <c r="AI423" s="104">
        <v>20.984193886988599</v>
      </c>
      <c r="AJ423" s="104">
        <v>68462.990666083293</v>
      </c>
      <c r="AK423" s="104">
        <v>0</v>
      </c>
      <c r="AL423" s="104">
        <v>1898.6789986060301</v>
      </c>
      <c r="AM423" s="104">
        <v>70361.669664689296</v>
      </c>
      <c r="AN423" s="104">
        <v>0.73566039144092399</v>
      </c>
      <c r="AO423" s="104">
        <v>0</v>
      </c>
      <c r="AP423" s="104">
        <v>1.7734727558382499</v>
      </c>
      <c r="AQ423" s="104">
        <v>2.50913314727917</v>
      </c>
      <c r="AR423" s="104">
        <v>0.32851240008177002</v>
      </c>
      <c r="AS423" s="104">
        <v>0</v>
      </c>
      <c r="AT423" s="104">
        <v>5.1779993054542797E-2</v>
      </c>
      <c r="AU423" s="104">
        <v>0.38029239313631302</v>
      </c>
      <c r="AV423" s="104">
        <v>1.7854454205024599</v>
      </c>
      <c r="AW423" s="104">
        <v>8.2018899004331907</v>
      </c>
      <c r="AX423" s="104">
        <v>10.367627714071901</v>
      </c>
      <c r="AY423" s="104">
        <v>0.30205502557854003</v>
      </c>
      <c r="AZ423" s="104">
        <v>0</v>
      </c>
      <c r="BA423" s="104">
        <v>4.7609792271626601E-2</v>
      </c>
      <c r="BB423" s="104">
        <v>0.34966481785016701</v>
      </c>
      <c r="BC423" s="104">
        <v>0.44636135512561598</v>
      </c>
      <c r="BD423" s="104">
        <v>3.5150956716142199</v>
      </c>
      <c r="BE423" s="104">
        <v>4.3111218445900104</v>
      </c>
      <c r="BF423" s="104">
        <v>0.67749679257199702</v>
      </c>
      <c r="BG423" s="104">
        <v>0</v>
      </c>
      <c r="BH423" s="104">
        <v>1.87889678666441E-2</v>
      </c>
      <c r="BI423" s="104">
        <v>0.69628576043864099</v>
      </c>
      <c r="BJ423" s="104">
        <v>1.22680659066294</v>
      </c>
      <c r="BK423" s="104">
        <v>0</v>
      </c>
      <c r="BL423" s="104">
        <v>0.84973128407805898</v>
      </c>
      <c r="BM423" s="104">
        <v>2.0765378747410002</v>
      </c>
      <c r="BN423" s="104">
        <v>7426.8995733540396</v>
      </c>
    </row>
    <row r="424" spans="1:66">
      <c r="A424" s="104" t="s">
        <v>799</v>
      </c>
      <c r="B424" s="104">
        <v>2025</v>
      </c>
      <c r="C424" s="104" t="s">
        <v>807</v>
      </c>
      <c r="D424" s="104" t="s">
        <v>801</v>
      </c>
      <c r="E424" s="104" t="s">
        <v>801</v>
      </c>
      <c r="F424" s="104" t="s">
        <v>802</v>
      </c>
      <c r="G424" s="104">
        <v>42870.1534834923</v>
      </c>
      <c r="H424" s="104">
        <v>1679177.79590259</v>
      </c>
      <c r="I424" s="104">
        <v>208112.543091019</v>
      </c>
      <c r="J424" s="104">
        <v>3.17134864403361E-2</v>
      </c>
      <c r="K424" s="104">
        <v>0</v>
      </c>
      <c r="L424" s="104">
        <v>0</v>
      </c>
      <c r="M424" s="104">
        <v>3.17134864403361E-2</v>
      </c>
      <c r="N424" s="104">
        <v>0</v>
      </c>
      <c r="O424" s="104">
        <v>0</v>
      </c>
      <c r="P424" s="104">
        <v>0</v>
      </c>
      <c r="Q424" s="104">
        <v>0</v>
      </c>
      <c r="R424" s="104">
        <v>3.17134864403361E-2</v>
      </c>
      <c r="S424" s="104">
        <v>3.6103695856484597E-2</v>
      </c>
      <c r="T424" s="104">
        <v>0</v>
      </c>
      <c r="U424" s="104">
        <v>0</v>
      </c>
      <c r="V424" s="104">
        <v>3.6103695856484597E-2</v>
      </c>
      <c r="W424" s="104">
        <v>0</v>
      </c>
      <c r="X424" s="104">
        <v>0</v>
      </c>
      <c r="Y424" s="104">
        <v>0</v>
      </c>
      <c r="Z424" s="104">
        <v>0</v>
      </c>
      <c r="AA424" s="104">
        <v>3.6103695856484597E-2</v>
      </c>
      <c r="AB424" s="104">
        <v>0.29660215694548397</v>
      </c>
      <c r="AC424" s="104">
        <v>0</v>
      </c>
      <c r="AD424" s="104">
        <v>0</v>
      </c>
      <c r="AE424" s="104">
        <v>0.29660215694548397</v>
      </c>
      <c r="AF424" s="104">
        <v>7.2410614395833794E-2</v>
      </c>
      <c r="AG424" s="104">
        <v>0</v>
      </c>
      <c r="AH424" s="104">
        <v>0</v>
      </c>
      <c r="AI424" s="104">
        <v>7.2410614395833794E-2</v>
      </c>
      <c r="AJ424" s="104">
        <v>483.98636050170302</v>
      </c>
      <c r="AK424" s="104">
        <v>0</v>
      </c>
      <c r="AL424" s="104">
        <v>0</v>
      </c>
      <c r="AM424" s="104">
        <v>483.98636050170302</v>
      </c>
      <c r="AN424" s="104">
        <v>1.4730308270482599E-3</v>
      </c>
      <c r="AO424" s="104">
        <v>0</v>
      </c>
      <c r="AP424" s="104">
        <v>0</v>
      </c>
      <c r="AQ424" s="104">
        <v>1.4730308270482599E-3</v>
      </c>
      <c r="AR424" s="104">
        <v>8.8064850171248304E-3</v>
      </c>
      <c r="AS424" s="104">
        <v>0</v>
      </c>
      <c r="AT424" s="104">
        <v>0</v>
      </c>
      <c r="AU424" s="104">
        <v>8.8064850171248304E-3</v>
      </c>
      <c r="AV424" s="104">
        <v>1.48078134198121E-2</v>
      </c>
      <c r="AW424" s="104">
        <v>6.8023392897261795E-2</v>
      </c>
      <c r="AX424" s="104">
        <v>9.1637691334198801E-2</v>
      </c>
      <c r="AY424" s="104">
        <v>8.4255203735268801E-3</v>
      </c>
      <c r="AZ424" s="104">
        <v>0</v>
      </c>
      <c r="BA424" s="104">
        <v>0</v>
      </c>
      <c r="BB424" s="104">
        <v>8.4255203735268801E-3</v>
      </c>
      <c r="BC424" s="104">
        <v>3.7019533549530201E-3</v>
      </c>
      <c r="BD424" s="104">
        <v>2.9152882670254999E-2</v>
      </c>
      <c r="BE424" s="104">
        <v>4.1280356398734903E-2</v>
      </c>
      <c r="BF424" s="104">
        <v>4.57541163087994E-3</v>
      </c>
      <c r="BG424" s="104">
        <v>0</v>
      </c>
      <c r="BH424" s="104">
        <v>0</v>
      </c>
      <c r="BI424" s="104">
        <v>4.57541163087994E-3</v>
      </c>
      <c r="BJ424" s="104">
        <v>7.6075915963962903E-2</v>
      </c>
      <c r="BK424" s="104">
        <v>0</v>
      </c>
      <c r="BL424" s="104">
        <v>0</v>
      </c>
      <c r="BM424" s="104">
        <v>7.6075915963962903E-2</v>
      </c>
      <c r="BN424" s="104">
        <v>43.134331139854801</v>
      </c>
    </row>
    <row r="425" spans="1:66">
      <c r="A425" s="104" t="s">
        <v>799</v>
      </c>
      <c r="B425" s="104">
        <v>2025</v>
      </c>
      <c r="C425" s="104" t="s">
        <v>807</v>
      </c>
      <c r="D425" s="104" t="s">
        <v>801</v>
      </c>
      <c r="E425" s="104" t="s">
        <v>801</v>
      </c>
      <c r="F425" s="104" t="s">
        <v>805</v>
      </c>
      <c r="G425" s="104">
        <v>95414.852320746504</v>
      </c>
      <c r="H425" s="104">
        <v>2925485.9997777501</v>
      </c>
      <c r="I425" s="104">
        <v>478042.30924659898</v>
      </c>
      <c r="J425" s="104">
        <v>0</v>
      </c>
      <c r="K425" s="104">
        <v>0</v>
      </c>
      <c r="L425" s="104">
        <v>0</v>
      </c>
      <c r="M425" s="104">
        <v>0</v>
      </c>
      <c r="N425" s="104">
        <v>2.3180092452412E-3</v>
      </c>
      <c r="O425" s="104">
        <v>2.5757517587271998E-3</v>
      </c>
      <c r="P425" s="104">
        <v>0</v>
      </c>
      <c r="Q425" s="104">
        <v>7.8426408023936096E-4</v>
      </c>
      <c r="R425" s="104">
        <v>5.6780250842077698E-3</v>
      </c>
      <c r="S425" s="104">
        <v>0</v>
      </c>
      <c r="T425" s="104">
        <v>0</v>
      </c>
      <c r="U425" s="104">
        <v>0</v>
      </c>
      <c r="V425" s="104">
        <v>0</v>
      </c>
      <c r="W425" s="104">
        <v>2.3180092452412E-3</v>
      </c>
      <c r="X425" s="104">
        <v>2.5757517587261399E-3</v>
      </c>
      <c r="Y425" s="104">
        <v>0</v>
      </c>
      <c r="Z425" s="104">
        <v>7.8426408023936096E-4</v>
      </c>
      <c r="AA425" s="104">
        <v>5.6780250842067099E-3</v>
      </c>
      <c r="AB425" s="104">
        <v>0</v>
      </c>
      <c r="AC425" s="104">
        <v>0</v>
      </c>
      <c r="AD425" s="104">
        <v>0</v>
      </c>
      <c r="AE425" s="104">
        <v>0</v>
      </c>
      <c r="AF425" s="104">
        <v>0</v>
      </c>
      <c r="AG425" s="104">
        <v>0</v>
      </c>
      <c r="AH425" s="104">
        <v>0</v>
      </c>
      <c r="AI425" s="104">
        <v>0</v>
      </c>
      <c r="AJ425" s="104">
        <v>0</v>
      </c>
      <c r="AK425" s="104">
        <v>0</v>
      </c>
      <c r="AL425" s="104">
        <v>0</v>
      </c>
      <c r="AM425" s="104">
        <v>0</v>
      </c>
      <c r="AN425" s="104">
        <v>0</v>
      </c>
      <c r="AO425" s="104">
        <v>0</v>
      </c>
      <c r="AP425" s="104">
        <v>0</v>
      </c>
      <c r="AQ425" s="104">
        <v>0</v>
      </c>
      <c r="AR425" s="104">
        <v>0</v>
      </c>
      <c r="AS425" s="104">
        <v>0</v>
      </c>
      <c r="AT425" s="104">
        <v>0</v>
      </c>
      <c r="AU425" s="104">
        <v>0</v>
      </c>
      <c r="AV425" s="104">
        <v>2.5798370460047602E-2</v>
      </c>
      <c r="AW425" s="104">
        <v>0.11851126430084299</v>
      </c>
      <c r="AX425" s="104">
        <v>0.14430963476089101</v>
      </c>
      <c r="AY425" s="104">
        <v>0</v>
      </c>
      <c r="AZ425" s="104">
        <v>0</v>
      </c>
      <c r="BA425" s="104">
        <v>0</v>
      </c>
      <c r="BB425" s="104">
        <v>0</v>
      </c>
      <c r="BC425" s="104">
        <v>6.44959261501191E-3</v>
      </c>
      <c r="BD425" s="104">
        <v>5.0790541843218802E-2</v>
      </c>
      <c r="BE425" s="104">
        <v>5.7240134458230701E-2</v>
      </c>
      <c r="BF425" s="104">
        <v>0</v>
      </c>
      <c r="BG425" s="104">
        <v>0</v>
      </c>
      <c r="BH425" s="104">
        <v>0</v>
      </c>
      <c r="BI425" s="104">
        <v>0</v>
      </c>
      <c r="BJ425" s="104">
        <v>0</v>
      </c>
      <c r="BK425" s="104">
        <v>0</v>
      </c>
      <c r="BL425" s="104">
        <v>0</v>
      </c>
      <c r="BM425" s="104">
        <v>0</v>
      </c>
      <c r="BN425" s="104">
        <v>0</v>
      </c>
    </row>
    <row r="426" spans="1:66">
      <c r="A426" s="104" t="s">
        <v>799</v>
      </c>
      <c r="B426" s="104">
        <v>2025</v>
      </c>
      <c r="C426" s="104" t="s">
        <v>808</v>
      </c>
      <c r="D426" s="104" t="s">
        <v>801</v>
      </c>
      <c r="E426" s="104" t="s">
        <v>801</v>
      </c>
      <c r="F426" s="104" t="s">
        <v>804</v>
      </c>
      <c r="G426" s="104">
        <v>426247.82351265597</v>
      </c>
      <c r="H426" s="104">
        <v>14441358.8261906</v>
      </c>
      <c r="I426" s="104">
        <v>6350457.4610815402</v>
      </c>
      <c r="J426" s="104">
        <v>0.630487529464</v>
      </c>
      <c r="K426" s="104">
        <v>0.19408958191613301</v>
      </c>
      <c r="L426" s="104">
        <v>0.79432474139393805</v>
      </c>
      <c r="M426" s="104">
        <v>1.6189018527740699</v>
      </c>
      <c r="N426" s="104">
        <v>2.7540025172443298E-2</v>
      </c>
      <c r="O426" s="104">
        <v>0.93671797731457895</v>
      </c>
      <c r="P426" s="104">
        <v>7.0048120384713002</v>
      </c>
      <c r="Q426" s="104">
        <v>1.4884551563626801E-2</v>
      </c>
      <c r="R426" s="104">
        <v>9.6028564452960197</v>
      </c>
      <c r="S426" s="104">
        <v>0.92000592297665795</v>
      </c>
      <c r="T426" s="104">
        <v>0.28321506232281601</v>
      </c>
      <c r="U426" s="104">
        <v>0.869685608420391</v>
      </c>
      <c r="V426" s="104">
        <v>2.0729065937198601</v>
      </c>
      <c r="W426" s="104">
        <v>2.7540025172443298E-2</v>
      </c>
      <c r="X426" s="104">
        <v>0.93671797731419404</v>
      </c>
      <c r="Y426" s="104">
        <v>7.0048120384684101</v>
      </c>
      <c r="Z426" s="104">
        <v>1.4884551563626801E-2</v>
      </c>
      <c r="AA426" s="104">
        <v>10.0568611862385</v>
      </c>
      <c r="AB426" s="104">
        <v>13.2222692587388</v>
      </c>
      <c r="AC426" s="104">
        <v>1.7635270761881601</v>
      </c>
      <c r="AD426" s="104">
        <v>11.968993373648001</v>
      </c>
      <c r="AE426" s="104">
        <v>26.954789708574999</v>
      </c>
      <c r="AF426" s="104">
        <v>3.1108291513909898</v>
      </c>
      <c r="AG426" s="104">
        <v>1.6943937381929501E-2</v>
      </c>
      <c r="AH426" s="104">
        <v>3.42506922287847</v>
      </c>
      <c r="AI426" s="104">
        <v>6.5528423116513901</v>
      </c>
      <c r="AJ426" s="104">
        <v>14053.8186857276</v>
      </c>
      <c r="AK426" s="104">
        <v>55.6692950869108</v>
      </c>
      <c r="AL426" s="104">
        <v>130.26223731841901</v>
      </c>
      <c r="AM426" s="104">
        <v>14239.750218133</v>
      </c>
      <c r="AN426" s="104">
        <v>0.129946004877594</v>
      </c>
      <c r="AO426" s="104">
        <v>5.4524387221850303E-2</v>
      </c>
      <c r="AP426" s="104">
        <v>0.15809628953546001</v>
      </c>
      <c r="AQ426" s="104">
        <v>0.342566681634905</v>
      </c>
      <c r="AR426" s="104">
        <v>2.99227283953469E-2</v>
      </c>
      <c r="AS426" s="104">
        <v>0</v>
      </c>
      <c r="AT426" s="104">
        <v>2.9139965611696202E-3</v>
      </c>
      <c r="AU426" s="104">
        <v>3.2836724956516503E-2</v>
      </c>
      <c r="AV426" s="104">
        <v>0.12735098543382101</v>
      </c>
      <c r="AW426" s="104">
        <v>1.21683866582016</v>
      </c>
      <c r="AX426" s="104">
        <v>1.3770263762104999</v>
      </c>
      <c r="AY426" s="104">
        <v>2.7512844229278601E-2</v>
      </c>
      <c r="AZ426" s="104">
        <v>0</v>
      </c>
      <c r="BA426" s="104">
        <v>2.6793122743640099E-3</v>
      </c>
      <c r="BB426" s="104">
        <v>3.0192156503642702E-2</v>
      </c>
      <c r="BC426" s="104">
        <v>3.18377463584553E-2</v>
      </c>
      <c r="BD426" s="104">
        <v>0.52150228535149801</v>
      </c>
      <c r="BE426" s="104">
        <v>0.58353218821359698</v>
      </c>
      <c r="BF426" s="104">
        <v>0.13907392870708801</v>
      </c>
      <c r="BG426" s="104">
        <v>5.5089280353057398E-4</v>
      </c>
      <c r="BH426" s="104">
        <v>1.2890504361241901E-3</v>
      </c>
      <c r="BI426" s="104">
        <v>0.14091387194674199</v>
      </c>
      <c r="BJ426" s="104">
        <v>0.18756524235882899</v>
      </c>
      <c r="BK426" s="104">
        <v>1.42850100084289E-3</v>
      </c>
      <c r="BL426" s="104">
        <v>0.273120010618428</v>
      </c>
      <c r="BM426" s="104">
        <v>0.46211375397810001</v>
      </c>
      <c r="BN426" s="104">
        <v>1503.05123974046</v>
      </c>
    </row>
    <row r="427" spans="1:66">
      <c r="A427" s="104" t="s">
        <v>799</v>
      </c>
      <c r="B427" s="104">
        <v>2025</v>
      </c>
      <c r="C427" s="104" t="s">
        <v>808</v>
      </c>
      <c r="D427" s="104" t="s">
        <v>801</v>
      </c>
      <c r="E427" s="104" t="s">
        <v>801</v>
      </c>
      <c r="F427" s="104" t="s">
        <v>802</v>
      </c>
      <c r="G427" s="104">
        <v>405716.36679503898</v>
      </c>
      <c r="H427" s="104">
        <v>14285531.644646199</v>
      </c>
      <c r="I427" s="104">
        <v>5103401.5030921604</v>
      </c>
      <c r="J427" s="104">
        <v>1.9771029766656301</v>
      </c>
      <c r="K427" s="104">
        <v>4.9087351227650101E-2</v>
      </c>
      <c r="L427" s="104">
        <v>0</v>
      </c>
      <c r="M427" s="104">
        <v>2.0261903278932798</v>
      </c>
      <c r="N427" s="104">
        <v>0</v>
      </c>
      <c r="O427" s="104">
        <v>0</v>
      </c>
      <c r="P427" s="104">
        <v>0</v>
      </c>
      <c r="Q427" s="104">
        <v>0</v>
      </c>
      <c r="R427" s="104">
        <v>2.0261903278932798</v>
      </c>
      <c r="S427" s="104">
        <v>2.2508002921967498</v>
      </c>
      <c r="T427" s="104">
        <v>5.5882685823827501E-2</v>
      </c>
      <c r="U427" s="104">
        <v>0</v>
      </c>
      <c r="V427" s="104">
        <v>2.30668297802058</v>
      </c>
      <c r="W427" s="104">
        <v>0</v>
      </c>
      <c r="X427" s="104">
        <v>0</v>
      </c>
      <c r="Y427" s="104">
        <v>0</v>
      </c>
      <c r="Z427" s="104">
        <v>0</v>
      </c>
      <c r="AA427" s="104">
        <v>2.30668297802058</v>
      </c>
      <c r="AB427" s="104">
        <v>9.56369772412876</v>
      </c>
      <c r="AC427" s="104">
        <v>0.406861298283345</v>
      </c>
      <c r="AD427" s="104">
        <v>0</v>
      </c>
      <c r="AE427" s="104">
        <v>9.9705590224121092</v>
      </c>
      <c r="AF427" s="104">
        <v>26.706696194217901</v>
      </c>
      <c r="AG427" s="104">
        <v>0.87503503859850296</v>
      </c>
      <c r="AH427" s="104">
        <v>0</v>
      </c>
      <c r="AI427" s="104">
        <v>27.581731232816399</v>
      </c>
      <c r="AJ427" s="104">
        <v>7927.7007638547702</v>
      </c>
      <c r="AK427" s="104">
        <v>58.827065957991401</v>
      </c>
      <c r="AL427" s="104">
        <v>0</v>
      </c>
      <c r="AM427" s="104">
        <v>7986.5278298127596</v>
      </c>
      <c r="AN427" s="104">
        <v>9.1832654172427905E-2</v>
      </c>
      <c r="AO427" s="104">
        <v>2.2800136374948499E-3</v>
      </c>
      <c r="AP427" s="104">
        <v>0</v>
      </c>
      <c r="AQ427" s="104">
        <v>9.4112667809922806E-2</v>
      </c>
      <c r="AR427" s="104">
        <v>0.32875888090566702</v>
      </c>
      <c r="AS427" s="104">
        <v>1.2325414337749601E-2</v>
      </c>
      <c r="AT427" s="104">
        <v>0</v>
      </c>
      <c r="AU427" s="104">
        <v>0.34108429524341699</v>
      </c>
      <c r="AV427" s="104">
        <v>0.18896523737354101</v>
      </c>
      <c r="AW427" s="104">
        <v>1.2037085620694601</v>
      </c>
      <c r="AX427" s="104">
        <v>1.7337580946864199</v>
      </c>
      <c r="AY427" s="104">
        <v>0.31453691724475802</v>
      </c>
      <c r="AZ427" s="104">
        <v>1.1792222369416299E-2</v>
      </c>
      <c r="BA427" s="104">
        <v>0</v>
      </c>
      <c r="BB427" s="104">
        <v>0.32632913961417398</v>
      </c>
      <c r="BC427" s="104">
        <v>4.7241309343385399E-2</v>
      </c>
      <c r="BD427" s="104">
        <v>0.51587509802976905</v>
      </c>
      <c r="BE427" s="104">
        <v>0.88944554698732903</v>
      </c>
      <c r="BF427" s="104">
        <v>7.4945282018850007E-2</v>
      </c>
      <c r="BG427" s="104">
        <v>5.5612732870348805E-4</v>
      </c>
      <c r="BH427" s="104">
        <v>0</v>
      </c>
      <c r="BI427" s="104">
        <v>7.5501409347553505E-2</v>
      </c>
      <c r="BJ427" s="104">
        <v>1.24612416034467</v>
      </c>
      <c r="BK427" s="104">
        <v>9.2467955534687191E-3</v>
      </c>
      <c r="BL427" s="104">
        <v>0</v>
      </c>
      <c r="BM427" s="104">
        <v>1.2553709558981401</v>
      </c>
      <c r="BN427" s="104">
        <v>711.78356289153601</v>
      </c>
    </row>
    <row r="428" spans="1:66">
      <c r="A428" s="104" t="s">
        <v>799</v>
      </c>
      <c r="B428" s="104">
        <v>2025</v>
      </c>
      <c r="C428" s="104" t="s">
        <v>809</v>
      </c>
      <c r="D428" s="104" t="s">
        <v>801</v>
      </c>
      <c r="E428" s="104" t="s">
        <v>801</v>
      </c>
      <c r="F428" s="104" t="s">
        <v>804</v>
      </c>
      <c r="G428" s="104">
        <v>67042.403359253207</v>
      </c>
      <c r="H428" s="104">
        <v>2253266.26994059</v>
      </c>
      <c r="I428" s="104">
        <v>998831.91687186796</v>
      </c>
      <c r="J428" s="104">
        <v>5.4008172831011302E-2</v>
      </c>
      <c r="K428" s="104">
        <v>3.0514109967415999E-2</v>
      </c>
      <c r="L428" s="104">
        <v>0.116013258401593</v>
      </c>
      <c r="M428" s="104">
        <v>0.20053554120002001</v>
      </c>
      <c r="N428" s="104">
        <v>3.5025915227597901E-3</v>
      </c>
      <c r="O428" s="104">
        <v>0.121003281072201</v>
      </c>
      <c r="P428" s="104">
        <v>0.74294594404223901</v>
      </c>
      <c r="Q428" s="104">
        <v>2.0506002105605001E-3</v>
      </c>
      <c r="R428" s="104">
        <v>1.0700379580477799</v>
      </c>
      <c r="S428" s="104">
        <v>7.8808599015302905E-2</v>
      </c>
      <c r="T428" s="104">
        <v>4.4526117635109698E-2</v>
      </c>
      <c r="U428" s="104">
        <v>0.127019915105204</v>
      </c>
      <c r="V428" s="104">
        <v>0.25035463175561701</v>
      </c>
      <c r="W428" s="104">
        <v>3.5025915227597901E-3</v>
      </c>
      <c r="X428" s="104">
        <v>0.121003281072151</v>
      </c>
      <c r="Y428" s="104">
        <v>0.74294594404193404</v>
      </c>
      <c r="Z428" s="104">
        <v>2.0506002105605001E-3</v>
      </c>
      <c r="AA428" s="104">
        <v>1.1198570486030199</v>
      </c>
      <c r="AB428" s="104">
        <v>1.1492158238749399</v>
      </c>
      <c r="AC428" s="104">
        <v>0.27832453884324698</v>
      </c>
      <c r="AD428" s="104">
        <v>1.75134782230512</v>
      </c>
      <c r="AE428" s="104">
        <v>3.1788881850233102</v>
      </c>
      <c r="AF428" s="104">
        <v>0.41378110234629301</v>
      </c>
      <c r="AG428" s="104">
        <v>2.6604736839254098E-3</v>
      </c>
      <c r="AH428" s="104">
        <v>0.54062036252991097</v>
      </c>
      <c r="AI428" s="104">
        <v>0.95706193856013</v>
      </c>
      <c r="AJ428" s="104">
        <v>2490.9445449455802</v>
      </c>
      <c r="AK428" s="104">
        <v>10.0849479362503</v>
      </c>
      <c r="AL428" s="104">
        <v>23.144236316989002</v>
      </c>
      <c r="AM428" s="104">
        <v>2524.1737291988202</v>
      </c>
      <c r="AN428" s="104">
        <v>1.24068241725155E-2</v>
      </c>
      <c r="AO428" s="104">
        <v>8.6673941372750005E-3</v>
      </c>
      <c r="AP428" s="104">
        <v>2.3646473918154901E-2</v>
      </c>
      <c r="AQ428" s="104">
        <v>4.4720692227945398E-2</v>
      </c>
      <c r="AR428" s="104">
        <v>3.9285454067645199E-3</v>
      </c>
      <c r="AS428" s="104">
        <v>0</v>
      </c>
      <c r="AT428" s="104">
        <v>3.6163076548811402E-4</v>
      </c>
      <c r="AU428" s="104">
        <v>4.2901761722526398E-3</v>
      </c>
      <c r="AV428" s="104">
        <v>1.9870407167039399E-2</v>
      </c>
      <c r="AW428" s="104">
        <v>0.22150536389457101</v>
      </c>
      <c r="AX428" s="104">
        <v>0.24566594723386301</v>
      </c>
      <c r="AY428" s="104">
        <v>3.6121524880989202E-3</v>
      </c>
      <c r="AZ428" s="104">
        <v>0</v>
      </c>
      <c r="BA428" s="104">
        <v>3.3250614007967501E-4</v>
      </c>
      <c r="BB428" s="104">
        <v>3.9446586281785996E-3</v>
      </c>
      <c r="BC428" s="104">
        <v>4.9676017917598498E-3</v>
      </c>
      <c r="BD428" s="104">
        <v>9.4930870240530804E-2</v>
      </c>
      <c r="BE428" s="104">
        <v>0.103843130660469</v>
      </c>
      <c r="BF428" s="104">
        <v>2.4649915571266199E-2</v>
      </c>
      <c r="BG428" s="104">
        <v>9.9798735252300798E-5</v>
      </c>
      <c r="BH428" s="104">
        <v>2.29030980369608E-4</v>
      </c>
      <c r="BI428" s="104">
        <v>2.49787452868881E-2</v>
      </c>
      <c r="BJ428" s="104">
        <v>2.7688553298591701E-2</v>
      </c>
      <c r="BK428" s="104">
        <v>2.2347562949682099E-4</v>
      </c>
      <c r="BL428" s="104">
        <v>4.28907979307026E-2</v>
      </c>
      <c r="BM428" s="104">
        <v>7.0802826858791107E-2</v>
      </c>
      <c r="BN428" s="104">
        <v>266.434621034386</v>
      </c>
    </row>
    <row r="429" spans="1:66">
      <c r="A429" s="104" t="s">
        <v>799</v>
      </c>
      <c r="B429" s="104">
        <v>2025</v>
      </c>
      <c r="C429" s="104" t="s">
        <v>809</v>
      </c>
      <c r="D429" s="104" t="s">
        <v>801</v>
      </c>
      <c r="E429" s="104" t="s">
        <v>801</v>
      </c>
      <c r="F429" s="104" t="s">
        <v>802</v>
      </c>
      <c r="G429" s="104">
        <v>147530.59684538099</v>
      </c>
      <c r="H429" s="104">
        <v>5239808.4711756902</v>
      </c>
      <c r="I429" s="104">
        <v>1855749.3148240601</v>
      </c>
      <c r="J429" s="104">
        <v>0.64412513890890299</v>
      </c>
      <c r="K429" s="104">
        <v>1.7849628008308902E-2</v>
      </c>
      <c r="L429" s="104">
        <v>0</v>
      </c>
      <c r="M429" s="104">
        <v>0.66197476691721202</v>
      </c>
      <c r="N429" s="104">
        <v>0</v>
      </c>
      <c r="O429" s="104">
        <v>0</v>
      </c>
      <c r="P429" s="104">
        <v>0</v>
      </c>
      <c r="Q429" s="104">
        <v>0</v>
      </c>
      <c r="R429" s="104">
        <v>0.66197476691721202</v>
      </c>
      <c r="S429" s="104">
        <v>0.73329364629884197</v>
      </c>
      <c r="T429" s="104">
        <v>2.0320614763557499E-2</v>
      </c>
      <c r="U429" s="104">
        <v>0</v>
      </c>
      <c r="V429" s="104">
        <v>0.75361426106240004</v>
      </c>
      <c r="W429" s="104">
        <v>0</v>
      </c>
      <c r="X429" s="104">
        <v>0</v>
      </c>
      <c r="Y429" s="104">
        <v>0</v>
      </c>
      <c r="Z429" s="104">
        <v>0</v>
      </c>
      <c r="AA429" s="104">
        <v>0.75361426106240004</v>
      </c>
      <c r="AB429" s="104">
        <v>3.1081003493653498</v>
      </c>
      <c r="AC429" s="104">
        <v>0.14794692815375601</v>
      </c>
      <c r="AD429" s="104">
        <v>0</v>
      </c>
      <c r="AE429" s="104">
        <v>3.2560472775191101</v>
      </c>
      <c r="AF429" s="104">
        <v>7.2426293809655098</v>
      </c>
      <c r="AG429" s="104">
        <v>0.30918479890238298</v>
      </c>
      <c r="AH429" s="104">
        <v>0</v>
      </c>
      <c r="AI429" s="104">
        <v>7.5518141798679004</v>
      </c>
      <c r="AJ429" s="104">
        <v>3207.2744511360602</v>
      </c>
      <c r="AK429" s="104">
        <v>34.119121297650203</v>
      </c>
      <c r="AL429" s="104">
        <v>0</v>
      </c>
      <c r="AM429" s="104">
        <v>3241.3935724337098</v>
      </c>
      <c r="AN429" s="104">
        <v>2.9918381502286401E-2</v>
      </c>
      <c r="AO429" s="104">
        <v>8.29081102673763E-4</v>
      </c>
      <c r="AP429" s="104">
        <v>0</v>
      </c>
      <c r="AQ429" s="104">
        <v>3.0747462604960099E-2</v>
      </c>
      <c r="AR429" s="104">
        <v>0.11793377489503799</v>
      </c>
      <c r="AS429" s="104">
        <v>4.5374347333468901E-3</v>
      </c>
      <c r="AT429" s="104">
        <v>0</v>
      </c>
      <c r="AU429" s="104">
        <v>0.12247120962838499</v>
      </c>
      <c r="AV429" s="104">
        <v>6.9310801738252603E-2</v>
      </c>
      <c r="AW429" s="104">
        <v>0.51509477491811395</v>
      </c>
      <c r="AX429" s="104">
        <v>0.70687678628475203</v>
      </c>
      <c r="AY429" s="104">
        <v>0.112832011997165</v>
      </c>
      <c r="AZ429" s="104">
        <v>4.3411473153047199E-3</v>
      </c>
      <c r="BA429" s="104">
        <v>0</v>
      </c>
      <c r="BB429" s="104">
        <v>0.11717315931246899</v>
      </c>
      <c r="BC429" s="104">
        <v>1.7327700434563099E-2</v>
      </c>
      <c r="BD429" s="104">
        <v>0.22075490353633401</v>
      </c>
      <c r="BE429" s="104">
        <v>0.355255763283367</v>
      </c>
      <c r="BF429" s="104">
        <v>3.0320277645717601E-2</v>
      </c>
      <c r="BG429" s="104">
        <v>3.2254839632019501E-4</v>
      </c>
      <c r="BH429" s="104">
        <v>0</v>
      </c>
      <c r="BI429" s="104">
        <v>3.0642826042037798E-2</v>
      </c>
      <c r="BJ429" s="104">
        <v>0.50413887979211702</v>
      </c>
      <c r="BK429" s="104">
        <v>5.3630507312512499E-3</v>
      </c>
      <c r="BL429" s="104">
        <v>0</v>
      </c>
      <c r="BM429" s="104">
        <v>0.50950193052336801</v>
      </c>
      <c r="BN429" s="104">
        <v>288.88281802615103</v>
      </c>
    </row>
    <row r="430" spans="1:66">
      <c r="A430" s="104" t="s">
        <v>799</v>
      </c>
      <c r="B430" s="104">
        <v>2025</v>
      </c>
      <c r="C430" s="104" t="s">
        <v>810</v>
      </c>
      <c r="D430" s="104" t="s">
        <v>801</v>
      </c>
      <c r="E430" s="104" t="s">
        <v>801</v>
      </c>
      <c r="F430" s="104" t="s">
        <v>804</v>
      </c>
      <c r="G430" s="104">
        <v>835984.11780297302</v>
      </c>
      <c r="H430" s="104">
        <v>5960225.36360412</v>
      </c>
      <c r="I430" s="104">
        <v>1671968.23560594</v>
      </c>
      <c r="J430" s="104">
        <v>15.639577138619</v>
      </c>
      <c r="K430" s="104">
        <v>0</v>
      </c>
      <c r="L430" s="104">
        <v>3.5002646840405101</v>
      </c>
      <c r="M430" s="104">
        <v>19.139841822659498</v>
      </c>
      <c r="N430" s="104">
        <v>2.1165411954857198</v>
      </c>
      <c r="O430" s="104">
        <v>1.4006619632169199</v>
      </c>
      <c r="P430" s="104">
        <v>3.55448315020837</v>
      </c>
      <c r="Q430" s="104">
        <v>1.22312759131022</v>
      </c>
      <c r="R430" s="104">
        <v>27.434655722880802</v>
      </c>
      <c r="S430" s="104">
        <v>19.396399289840101</v>
      </c>
      <c r="T430" s="104">
        <v>0</v>
      </c>
      <c r="U430" s="104">
        <v>3.8096243803522598</v>
      </c>
      <c r="V430" s="104">
        <v>23.206023670192302</v>
      </c>
      <c r="W430" s="104">
        <v>2.1165411954857198</v>
      </c>
      <c r="X430" s="104">
        <v>1.40066196321634</v>
      </c>
      <c r="Y430" s="104">
        <v>3.5544831502069099</v>
      </c>
      <c r="Z430" s="104">
        <v>1.22312759131022</v>
      </c>
      <c r="AA430" s="104">
        <v>31.500837570411601</v>
      </c>
      <c r="AB430" s="104">
        <v>127.925676871288</v>
      </c>
      <c r="AC430" s="104">
        <v>0</v>
      </c>
      <c r="AD430" s="104">
        <v>16.374963937254101</v>
      </c>
      <c r="AE430" s="104">
        <v>144.30064080854299</v>
      </c>
      <c r="AF430" s="104">
        <v>7.5739305918077298</v>
      </c>
      <c r="AG430" s="104">
        <v>0</v>
      </c>
      <c r="AH430" s="104">
        <v>0.49409887474348302</v>
      </c>
      <c r="AI430" s="104">
        <v>8.06802946655122</v>
      </c>
      <c r="AJ430" s="104">
        <v>1426.5792537735399</v>
      </c>
      <c r="AK430" s="104">
        <v>0</v>
      </c>
      <c r="AL430" s="104">
        <v>111.739675614177</v>
      </c>
      <c r="AM430" s="104">
        <v>1538.3189293877101</v>
      </c>
      <c r="AN430" s="104">
        <v>2.2983960262689398</v>
      </c>
      <c r="AO430" s="104">
        <v>0</v>
      </c>
      <c r="AP430" s="104">
        <v>0.45602351222457799</v>
      </c>
      <c r="AQ430" s="104">
        <v>2.7544195384935199</v>
      </c>
      <c r="AR430" s="104">
        <v>1.43624498687485E-2</v>
      </c>
      <c r="AS430" s="104">
        <v>0</v>
      </c>
      <c r="AT430" s="104">
        <v>5.4685247940010704E-3</v>
      </c>
      <c r="AU430" s="104">
        <v>1.9830974662749599E-2</v>
      </c>
      <c r="AV430" s="104">
        <v>2.62800953358369E-2</v>
      </c>
      <c r="AW430" s="104">
        <v>7.72634802873607E-2</v>
      </c>
      <c r="AX430" s="104">
        <v>0.123374550285947</v>
      </c>
      <c r="AY430" s="104">
        <v>1.3418492117361101E-2</v>
      </c>
      <c r="AZ430" s="104">
        <v>0</v>
      </c>
      <c r="BA430" s="104">
        <v>5.1391863895190598E-3</v>
      </c>
      <c r="BB430" s="104">
        <v>1.8557678506880101E-2</v>
      </c>
      <c r="BC430" s="104">
        <v>6.5700238339592397E-3</v>
      </c>
      <c r="BD430" s="104">
        <v>3.3112920123154602E-2</v>
      </c>
      <c r="BE430" s="104">
        <v>5.8240622463994002E-2</v>
      </c>
      <c r="BF430" s="104">
        <v>1.4117158181057E-2</v>
      </c>
      <c r="BG430" s="104">
        <v>0</v>
      </c>
      <c r="BH430" s="104">
        <v>1.10575467263577E-3</v>
      </c>
      <c r="BI430" s="104">
        <v>1.52229128536927E-2</v>
      </c>
      <c r="BJ430" s="104">
        <v>0.43566894407586398</v>
      </c>
      <c r="BK430" s="104">
        <v>0</v>
      </c>
      <c r="BL430" s="104">
        <v>2.7994380587397099E-2</v>
      </c>
      <c r="BM430" s="104">
        <v>0.46366332466326099</v>
      </c>
      <c r="BN430" s="104">
        <v>162.37448961626299</v>
      </c>
    </row>
    <row r="431" spans="1:66">
      <c r="A431" s="104" t="s">
        <v>799</v>
      </c>
      <c r="B431" s="104">
        <v>2025</v>
      </c>
      <c r="C431" s="104" t="s">
        <v>811</v>
      </c>
      <c r="D431" s="104" t="s">
        <v>801</v>
      </c>
      <c r="E431" s="104" t="s">
        <v>801</v>
      </c>
      <c r="F431" s="104" t="s">
        <v>804</v>
      </c>
      <c r="G431" s="104">
        <v>4041544.4690199401</v>
      </c>
      <c r="H431" s="104">
        <v>134868990.90970799</v>
      </c>
      <c r="I431" s="104">
        <v>18504468.468348902</v>
      </c>
      <c r="J431" s="104">
        <v>2.3858028666850402</v>
      </c>
      <c r="K431" s="104">
        <v>0</v>
      </c>
      <c r="L431" s="104">
        <v>7.0873516047639802</v>
      </c>
      <c r="M431" s="104">
        <v>9.4731544714490195</v>
      </c>
      <c r="N431" s="104">
        <v>1.8931551077336399</v>
      </c>
      <c r="O431" s="104">
        <v>3.0966725700271001</v>
      </c>
      <c r="P431" s="104">
        <v>10.159056253198001</v>
      </c>
      <c r="Q431" s="104">
        <v>1.8397098031866901</v>
      </c>
      <c r="R431" s="104">
        <v>26.4617482055944</v>
      </c>
      <c r="S431" s="104">
        <v>3.48061112252257</v>
      </c>
      <c r="T431" s="104">
        <v>0</v>
      </c>
      <c r="U431" s="104">
        <v>7.7597483255258703</v>
      </c>
      <c r="V431" s="104">
        <v>11.2403594480484</v>
      </c>
      <c r="W431" s="104">
        <v>1.8931551077336399</v>
      </c>
      <c r="X431" s="104">
        <v>3.0966725700258202</v>
      </c>
      <c r="Y431" s="104">
        <v>10.1590562531938</v>
      </c>
      <c r="Z431" s="104">
        <v>1.8397098031866901</v>
      </c>
      <c r="AA431" s="104">
        <v>28.228953182188398</v>
      </c>
      <c r="AB431" s="104">
        <v>126.32793855160899</v>
      </c>
      <c r="AC431" s="104">
        <v>0</v>
      </c>
      <c r="AD431" s="104">
        <v>59.821605136490298</v>
      </c>
      <c r="AE431" s="104">
        <v>186.14954368809899</v>
      </c>
      <c r="AF431" s="104">
        <v>11.025747002526501</v>
      </c>
      <c r="AG431" s="104">
        <v>0</v>
      </c>
      <c r="AH431" s="104">
        <v>6.0559585415049497</v>
      </c>
      <c r="AI431" s="104">
        <v>17.081705544031401</v>
      </c>
      <c r="AJ431" s="104">
        <v>56374.367795747297</v>
      </c>
      <c r="AK431" s="104">
        <v>0</v>
      </c>
      <c r="AL431" s="104">
        <v>1641.5061272600799</v>
      </c>
      <c r="AM431" s="104">
        <v>58015.873923007297</v>
      </c>
      <c r="AN431" s="104">
        <v>0.58556791795503504</v>
      </c>
      <c r="AO431" s="104">
        <v>0</v>
      </c>
      <c r="AP431" s="104">
        <v>1.46034150078499</v>
      </c>
      <c r="AQ431" s="104">
        <v>2.0459094187400302</v>
      </c>
      <c r="AR431" s="104">
        <v>0.218542930938008</v>
      </c>
      <c r="AS431" s="104">
        <v>0</v>
      </c>
      <c r="AT431" s="104">
        <v>3.7303700011670202E-2</v>
      </c>
      <c r="AU431" s="104">
        <v>0.25584663094967802</v>
      </c>
      <c r="AV431" s="104">
        <v>1.18934091338184</v>
      </c>
      <c r="AW431" s="104">
        <v>5.4635348208478298</v>
      </c>
      <c r="AX431" s="104">
        <v>6.9087223651793499</v>
      </c>
      <c r="AY431" s="104">
        <v>0.20094359021813299</v>
      </c>
      <c r="AZ431" s="104">
        <v>0</v>
      </c>
      <c r="BA431" s="104">
        <v>3.4299700063570998E-2</v>
      </c>
      <c r="BB431" s="104">
        <v>0.23524329028170399</v>
      </c>
      <c r="BC431" s="104">
        <v>0.29733522834546</v>
      </c>
      <c r="BD431" s="104">
        <v>2.3415149232205001</v>
      </c>
      <c r="BE431" s="104">
        <v>2.87409344184766</v>
      </c>
      <c r="BF431" s="104">
        <v>0.55787006955590002</v>
      </c>
      <c r="BG431" s="104">
        <v>0</v>
      </c>
      <c r="BH431" s="104">
        <v>1.6244033825956301E-2</v>
      </c>
      <c r="BI431" s="104">
        <v>0.57411410338185698</v>
      </c>
      <c r="BJ431" s="104">
        <v>0.95249045964178602</v>
      </c>
      <c r="BK431" s="104">
        <v>0</v>
      </c>
      <c r="BL431" s="104">
        <v>0.64296397601950295</v>
      </c>
      <c r="BM431" s="104">
        <v>1.5954544356612901</v>
      </c>
      <c r="BN431" s="104">
        <v>6123.7612941805901</v>
      </c>
    </row>
    <row r="432" spans="1:66">
      <c r="A432" s="104" t="s">
        <v>799</v>
      </c>
      <c r="B432" s="104">
        <v>2025</v>
      </c>
      <c r="C432" s="104" t="s">
        <v>811</v>
      </c>
      <c r="D432" s="104" t="s">
        <v>801</v>
      </c>
      <c r="E432" s="104" t="s">
        <v>801</v>
      </c>
      <c r="F432" s="104" t="s">
        <v>802</v>
      </c>
      <c r="G432" s="104">
        <v>106931.25688153401</v>
      </c>
      <c r="H432" s="104">
        <v>3997440.4659664701</v>
      </c>
      <c r="I432" s="104">
        <v>512415.21440317098</v>
      </c>
      <c r="J432" s="104">
        <v>5.0276240259005497E-2</v>
      </c>
      <c r="K432" s="104">
        <v>0</v>
      </c>
      <c r="L432" s="104">
        <v>0</v>
      </c>
      <c r="M432" s="104">
        <v>5.0276240259005497E-2</v>
      </c>
      <c r="N432" s="104">
        <v>0</v>
      </c>
      <c r="O432" s="104">
        <v>0</v>
      </c>
      <c r="P432" s="104">
        <v>0</v>
      </c>
      <c r="Q432" s="104">
        <v>0</v>
      </c>
      <c r="R432" s="104">
        <v>5.0276240259005497E-2</v>
      </c>
      <c r="S432" s="104">
        <v>5.7236156943312397E-2</v>
      </c>
      <c r="T432" s="104">
        <v>0</v>
      </c>
      <c r="U432" s="104">
        <v>0</v>
      </c>
      <c r="V432" s="104">
        <v>5.7236156943312397E-2</v>
      </c>
      <c r="W432" s="104">
        <v>0</v>
      </c>
      <c r="X432" s="104">
        <v>0</v>
      </c>
      <c r="Y432" s="104">
        <v>0</v>
      </c>
      <c r="Z432" s="104">
        <v>0</v>
      </c>
      <c r="AA432" s="104">
        <v>5.7236156943312397E-2</v>
      </c>
      <c r="AB432" s="104">
        <v>0.99599399332870997</v>
      </c>
      <c r="AC432" s="104">
        <v>0</v>
      </c>
      <c r="AD432" s="104">
        <v>0</v>
      </c>
      <c r="AE432" s="104">
        <v>0.99599399332870997</v>
      </c>
      <c r="AF432" s="104">
        <v>0.17076160015782399</v>
      </c>
      <c r="AG432" s="104">
        <v>0</v>
      </c>
      <c r="AH432" s="104">
        <v>0</v>
      </c>
      <c r="AI432" s="104">
        <v>0.17076160015782399</v>
      </c>
      <c r="AJ432" s="104">
        <v>1526.8985071280699</v>
      </c>
      <c r="AK432" s="104">
        <v>0</v>
      </c>
      <c r="AL432" s="104">
        <v>0</v>
      </c>
      <c r="AM432" s="104">
        <v>1526.8985071280699</v>
      </c>
      <c r="AN432" s="104">
        <v>2.3352352605233002E-3</v>
      </c>
      <c r="AO432" s="104">
        <v>0</v>
      </c>
      <c r="AP432" s="104">
        <v>0</v>
      </c>
      <c r="AQ432" s="104">
        <v>2.3352352605233002E-3</v>
      </c>
      <c r="AR432" s="104">
        <v>1.8431691506388001E-2</v>
      </c>
      <c r="AS432" s="104">
        <v>0</v>
      </c>
      <c r="AT432" s="104">
        <v>0</v>
      </c>
      <c r="AU432" s="104">
        <v>1.8431691506388001E-2</v>
      </c>
      <c r="AV432" s="104">
        <v>3.5251390723053597E-2</v>
      </c>
      <c r="AW432" s="104">
        <v>0.161936076134027</v>
      </c>
      <c r="AX432" s="104">
        <v>0.21561915836346901</v>
      </c>
      <c r="AY432" s="104">
        <v>1.7634344690719301E-2</v>
      </c>
      <c r="AZ432" s="104">
        <v>0</v>
      </c>
      <c r="BA432" s="104">
        <v>0</v>
      </c>
      <c r="BB432" s="104">
        <v>1.7634344690719301E-2</v>
      </c>
      <c r="BC432" s="104">
        <v>8.8128476807633992E-3</v>
      </c>
      <c r="BD432" s="104">
        <v>6.9401175486011796E-2</v>
      </c>
      <c r="BE432" s="104">
        <v>9.5848367857494496E-2</v>
      </c>
      <c r="BF432" s="104">
        <v>1.4434681963857599E-2</v>
      </c>
      <c r="BG432" s="104">
        <v>0</v>
      </c>
      <c r="BH432" s="104">
        <v>0</v>
      </c>
      <c r="BI432" s="104">
        <v>1.4434681963857599E-2</v>
      </c>
      <c r="BJ432" s="104">
        <v>0.24000718200687199</v>
      </c>
      <c r="BK432" s="104">
        <v>0</v>
      </c>
      <c r="BL432" s="104">
        <v>0</v>
      </c>
      <c r="BM432" s="104">
        <v>0.24000718200687199</v>
      </c>
      <c r="BN432" s="104">
        <v>136.081822130565</v>
      </c>
    </row>
    <row r="433" spans="1:66">
      <c r="A433" s="104" t="s">
        <v>799</v>
      </c>
      <c r="B433" s="104">
        <v>2025</v>
      </c>
      <c r="C433" s="104" t="s">
        <v>811</v>
      </c>
      <c r="D433" s="104" t="s">
        <v>801</v>
      </c>
      <c r="E433" s="104" t="s">
        <v>801</v>
      </c>
      <c r="F433" s="104" t="s">
        <v>805</v>
      </c>
      <c r="G433" s="104">
        <v>59186.894896621197</v>
      </c>
      <c r="H433" s="104">
        <v>1865418.1073092199</v>
      </c>
      <c r="I433" s="104">
        <v>299190.28273656499</v>
      </c>
      <c r="J433" s="104">
        <v>0</v>
      </c>
      <c r="K433" s="104">
        <v>0</v>
      </c>
      <c r="L433" s="104">
        <v>0</v>
      </c>
      <c r="M433" s="104">
        <v>0</v>
      </c>
      <c r="N433" s="104">
        <v>1.4472619873955499E-3</v>
      </c>
      <c r="O433" s="104">
        <v>1.6120746679667999E-3</v>
      </c>
      <c r="P433" s="104">
        <v>0</v>
      </c>
      <c r="Q433" s="104">
        <v>4.9126295336808599E-4</v>
      </c>
      <c r="R433" s="104">
        <v>3.5505996087304499E-3</v>
      </c>
      <c r="S433" s="104">
        <v>0</v>
      </c>
      <c r="T433" s="104">
        <v>0</v>
      </c>
      <c r="U433" s="104">
        <v>0</v>
      </c>
      <c r="V433" s="104">
        <v>0</v>
      </c>
      <c r="W433" s="104">
        <v>1.4472619873955499E-3</v>
      </c>
      <c r="X433" s="104">
        <v>1.6120746679661401E-3</v>
      </c>
      <c r="Y433" s="104">
        <v>0</v>
      </c>
      <c r="Z433" s="104">
        <v>4.9126295336808599E-4</v>
      </c>
      <c r="AA433" s="104">
        <v>3.5505996087297899E-3</v>
      </c>
      <c r="AB433" s="104">
        <v>0</v>
      </c>
      <c r="AC433" s="104">
        <v>0</v>
      </c>
      <c r="AD433" s="104">
        <v>0</v>
      </c>
      <c r="AE433" s="104">
        <v>0</v>
      </c>
      <c r="AF433" s="104">
        <v>0</v>
      </c>
      <c r="AG433" s="104">
        <v>0</v>
      </c>
      <c r="AH433" s="104">
        <v>0</v>
      </c>
      <c r="AI433" s="104">
        <v>0</v>
      </c>
      <c r="AJ433" s="104">
        <v>0</v>
      </c>
      <c r="AK433" s="104">
        <v>0</v>
      </c>
      <c r="AL433" s="104">
        <v>0</v>
      </c>
      <c r="AM433" s="104">
        <v>0</v>
      </c>
      <c r="AN433" s="104">
        <v>0</v>
      </c>
      <c r="AO433" s="104">
        <v>0</v>
      </c>
      <c r="AP433" s="104">
        <v>0</v>
      </c>
      <c r="AQ433" s="104">
        <v>0</v>
      </c>
      <c r="AR433" s="104">
        <v>0</v>
      </c>
      <c r="AS433" s="104">
        <v>0</v>
      </c>
      <c r="AT433" s="104">
        <v>0</v>
      </c>
      <c r="AU433" s="104">
        <v>0</v>
      </c>
      <c r="AV433" s="104">
        <v>1.64501718343209E-2</v>
      </c>
      <c r="AW433" s="104">
        <v>7.5567976863911895E-2</v>
      </c>
      <c r="AX433" s="104">
        <v>9.2018148698232799E-2</v>
      </c>
      <c r="AY433" s="104">
        <v>0</v>
      </c>
      <c r="AZ433" s="104">
        <v>0</v>
      </c>
      <c r="BA433" s="104">
        <v>0</v>
      </c>
      <c r="BB433" s="104">
        <v>0</v>
      </c>
      <c r="BC433" s="104">
        <v>4.1125429585802398E-3</v>
      </c>
      <c r="BD433" s="104">
        <v>3.2386275798819301E-2</v>
      </c>
      <c r="BE433" s="104">
        <v>3.6498818757399597E-2</v>
      </c>
      <c r="BF433" s="104">
        <v>0</v>
      </c>
      <c r="BG433" s="104">
        <v>0</v>
      </c>
      <c r="BH433" s="104">
        <v>0</v>
      </c>
      <c r="BI433" s="104">
        <v>0</v>
      </c>
      <c r="BJ433" s="104">
        <v>0</v>
      </c>
      <c r="BK433" s="104">
        <v>0</v>
      </c>
      <c r="BL433" s="104">
        <v>0</v>
      </c>
      <c r="BM433" s="104">
        <v>0</v>
      </c>
      <c r="BN433" s="104">
        <v>0</v>
      </c>
    </row>
    <row r="434" spans="1:66">
      <c r="A434" s="104" t="s">
        <v>799</v>
      </c>
      <c r="B434" s="104">
        <v>2025</v>
      </c>
      <c r="C434" s="104" t="s">
        <v>812</v>
      </c>
      <c r="D434" s="104" t="s">
        <v>801</v>
      </c>
      <c r="E434" s="104" t="s">
        <v>801</v>
      </c>
      <c r="F434" s="104" t="s">
        <v>804</v>
      </c>
      <c r="G434" s="104">
        <v>85654.946600763506</v>
      </c>
      <c r="H434" s="104">
        <v>771032.992853567</v>
      </c>
      <c r="I434" s="104">
        <v>8568.9208579403803</v>
      </c>
      <c r="J434" s="104">
        <v>3.9333459003682902E-2</v>
      </c>
      <c r="K434" s="104">
        <v>0</v>
      </c>
      <c r="L434" s="104">
        <v>1.17780618480239E-3</v>
      </c>
      <c r="M434" s="104">
        <v>4.0511265188485301E-2</v>
      </c>
      <c r="N434" s="104">
        <v>1.0100623541375701E-2</v>
      </c>
      <c r="O434" s="104">
        <v>7.4399534829344097E-4</v>
      </c>
      <c r="P434" s="104">
        <v>1.7166079655936601E-2</v>
      </c>
      <c r="Q434" s="104">
        <v>3.92699746858159E-3</v>
      </c>
      <c r="R434" s="104">
        <v>7.2448961202672801E-2</v>
      </c>
      <c r="S434" s="104">
        <v>5.73952910461396E-2</v>
      </c>
      <c r="T434" s="104">
        <v>0</v>
      </c>
      <c r="U434" s="104">
        <v>1.28954951929813E-3</v>
      </c>
      <c r="V434" s="104">
        <v>5.8684840565437699E-2</v>
      </c>
      <c r="W434" s="104">
        <v>1.0100623541375701E-2</v>
      </c>
      <c r="X434" s="104">
        <v>7.4399534829313501E-4</v>
      </c>
      <c r="Y434" s="104">
        <v>1.71660796559296E-2</v>
      </c>
      <c r="Z434" s="104">
        <v>3.92699746858159E-3</v>
      </c>
      <c r="AA434" s="104">
        <v>9.0622536579617802E-2</v>
      </c>
      <c r="AB434" s="104">
        <v>0.99473930120544996</v>
      </c>
      <c r="AC434" s="104">
        <v>0</v>
      </c>
      <c r="AD434" s="104">
        <v>2.5806123680039299E-2</v>
      </c>
      <c r="AE434" s="104">
        <v>1.0205454248854799</v>
      </c>
      <c r="AF434" s="104">
        <v>0.27649375337132798</v>
      </c>
      <c r="AG434" s="104">
        <v>0</v>
      </c>
      <c r="AH434" s="104">
        <v>3.2259751024459001E-3</v>
      </c>
      <c r="AI434" s="104">
        <v>0.27971972847377402</v>
      </c>
      <c r="AJ434" s="104">
        <v>1414.36365733556</v>
      </c>
      <c r="AK434" s="104">
        <v>0</v>
      </c>
      <c r="AL434" s="104">
        <v>0.23650647601966701</v>
      </c>
      <c r="AM434" s="104">
        <v>1414.6001638115799</v>
      </c>
      <c r="AN434" s="104">
        <v>9.3584273900524304E-3</v>
      </c>
      <c r="AO434" s="104">
        <v>0</v>
      </c>
      <c r="AP434" s="104">
        <v>2.9178619573708403E-4</v>
      </c>
      <c r="AQ434" s="104">
        <v>9.6502135857895101E-3</v>
      </c>
      <c r="AR434" s="104">
        <v>1.2374996403417399E-3</v>
      </c>
      <c r="AS434" s="104">
        <v>0</v>
      </c>
      <c r="AT434" s="104">
        <v>3.1959638808601402E-6</v>
      </c>
      <c r="AU434" s="104">
        <v>1.2406956042225999E-3</v>
      </c>
      <c r="AV434" s="104">
        <v>1.0199020669420401E-2</v>
      </c>
      <c r="AW434" s="104">
        <v>0.11077836283768799</v>
      </c>
      <c r="AX434" s="104">
        <v>0.12221807911133099</v>
      </c>
      <c r="AY434" s="104">
        <v>1.13783523977731E-3</v>
      </c>
      <c r="AZ434" s="104">
        <v>0</v>
      </c>
      <c r="BA434" s="104">
        <v>2.9385708166297899E-6</v>
      </c>
      <c r="BB434" s="104">
        <v>1.1407738105939399E-3</v>
      </c>
      <c r="BC434" s="104">
        <v>2.5497551673551101E-3</v>
      </c>
      <c r="BD434" s="104">
        <v>4.7476441216152097E-2</v>
      </c>
      <c r="BE434" s="104">
        <v>5.11669701941012E-2</v>
      </c>
      <c r="BF434" s="104">
        <v>1.39962749516572E-2</v>
      </c>
      <c r="BG434" s="104">
        <v>0</v>
      </c>
      <c r="BH434" s="104">
        <v>2.34042330559787E-6</v>
      </c>
      <c r="BI434" s="104">
        <v>1.3998615374962799E-2</v>
      </c>
      <c r="BJ434" s="104">
        <v>1.8407983017928502E-2</v>
      </c>
      <c r="BK434" s="104">
        <v>0</v>
      </c>
      <c r="BL434" s="104">
        <v>3.5116139228914199E-4</v>
      </c>
      <c r="BM434" s="104">
        <v>1.8759144410217601E-2</v>
      </c>
      <c r="BN434" s="104">
        <v>149.31557768804899</v>
      </c>
    </row>
    <row r="435" spans="1:66">
      <c r="A435" s="104" t="s">
        <v>799</v>
      </c>
      <c r="B435" s="104">
        <v>2025</v>
      </c>
      <c r="C435" s="104" t="s">
        <v>812</v>
      </c>
      <c r="D435" s="104" t="s">
        <v>801</v>
      </c>
      <c r="E435" s="104" t="s">
        <v>801</v>
      </c>
      <c r="F435" s="104" t="s">
        <v>802</v>
      </c>
      <c r="G435" s="104">
        <v>36348.1100343414</v>
      </c>
      <c r="H435" s="104">
        <v>318159.58584316401</v>
      </c>
      <c r="I435" s="104">
        <v>3634.8110034341398</v>
      </c>
      <c r="J435" s="104">
        <v>3.4097423339429798E-2</v>
      </c>
      <c r="K435" s="104">
        <v>0</v>
      </c>
      <c r="L435" s="104">
        <v>0</v>
      </c>
      <c r="M435" s="104">
        <v>3.4097423339429798E-2</v>
      </c>
      <c r="N435" s="104">
        <v>0</v>
      </c>
      <c r="O435" s="104">
        <v>0</v>
      </c>
      <c r="P435" s="104">
        <v>0</v>
      </c>
      <c r="Q435" s="104">
        <v>0</v>
      </c>
      <c r="R435" s="104">
        <v>3.4097423339429798E-2</v>
      </c>
      <c r="S435" s="104">
        <v>3.8817649521208801E-2</v>
      </c>
      <c r="T435" s="104">
        <v>0</v>
      </c>
      <c r="U435" s="104">
        <v>0</v>
      </c>
      <c r="V435" s="104">
        <v>3.8817649521208801E-2</v>
      </c>
      <c r="W435" s="104">
        <v>0</v>
      </c>
      <c r="X435" s="104">
        <v>0</v>
      </c>
      <c r="Y435" s="104">
        <v>0</v>
      </c>
      <c r="Z435" s="104">
        <v>0</v>
      </c>
      <c r="AA435" s="104">
        <v>3.8817649521208801E-2</v>
      </c>
      <c r="AB435" s="104">
        <v>0.12815302896483</v>
      </c>
      <c r="AC435" s="104">
        <v>0</v>
      </c>
      <c r="AD435" s="104">
        <v>0</v>
      </c>
      <c r="AE435" s="104">
        <v>0.12815302896483</v>
      </c>
      <c r="AF435" s="104">
        <v>1.43102535254985</v>
      </c>
      <c r="AG435" s="104">
        <v>0</v>
      </c>
      <c r="AH435" s="104">
        <v>0</v>
      </c>
      <c r="AI435" s="104">
        <v>1.43102535254985</v>
      </c>
      <c r="AJ435" s="104">
        <v>340.66325641900102</v>
      </c>
      <c r="AK435" s="104">
        <v>0</v>
      </c>
      <c r="AL435" s="104">
        <v>0</v>
      </c>
      <c r="AM435" s="104">
        <v>340.66325641900102</v>
      </c>
      <c r="AN435" s="104">
        <v>1.58376013928296E-3</v>
      </c>
      <c r="AO435" s="104">
        <v>0</v>
      </c>
      <c r="AP435" s="104">
        <v>0</v>
      </c>
      <c r="AQ435" s="104">
        <v>1.58376013928296E-3</v>
      </c>
      <c r="AR435" s="104">
        <v>3.4217952186388102E-2</v>
      </c>
      <c r="AS435" s="104">
        <v>0</v>
      </c>
      <c r="AT435" s="104">
        <v>0</v>
      </c>
      <c r="AU435" s="104">
        <v>3.4217952186388102E-2</v>
      </c>
      <c r="AV435" s="104">
        <v>5.6113745624630298E-3</v>
      </c>
      <c r="AW435" s="104">
        <v>4.5711660029464397E-2</v>
      </c>
      <c r="AX435" s="104">
        <v>8.5540986778315606E-2</v>
      </c>
      <c r="AY435" s="104">
        <v>3.27376987215846E-2</v>
      </c>
      <c r="AZ435" s="104">
        <v>0</v>
      </c>
      <c r="BA435" s="104">
        <v>0</v>
      </c>
      <c r="BB435" s="104">
        <v>3.27376987215846E-2</v>
      </c>
      <c r="BC435" s="104">
        <v>1.4028436406157501E-3</v>
      </c>
      <c r="BD435" s="104">
        <v>1.9590711441199001E-2</v>
      </c>
      <c r="BE435" s="104">
        <v>5.3731253803399402E-2</v>
      </c>
      <c r="BF435" s="104">
        <v>3.2204928750826801E-3</v>
      </c>
      <c r="BG435" s="104">
        <v>0</v>
      </c>
      <c r="BH435" s="104">
        <v>0</v>
      </c>
      <c r="BI435" s="104">
        <v>3.2204928750826801E-3</v>
      </c>
      <c r="BJ435" s="104">
        <v>5.3547519893901302E-2</v>
      </c>
      <c r="BK435" s="104">
        <v>0</v>
      </c>
      <c r="BL435" s="104">
        <v>0</v>
      </c>
      <c r="BM435" s="104">
        <v>5.3547519893901302E-2</v>
      </c>
      <c r="BN435" s="104">
        <v>30.360941771842999</v>
      </c>
    </row>
    <row r="436" spans="1:66">
      <c r="A436" s="104" t="s">
        <v>799</v>
      </c>
      <c r="B436" s="104">
        <v>2025</v>
      </c>
      <c r="C436" s="104" t="s">
        <v>813</v>
      </c>
      <c r="D436" s="104" t="s">
        <v>801</v>
      </c>
      <c r="E436" s="104" t="s">
        <v>801</v>
      </c>
      <c r="F436" s="104" t="s">
        <v>802</v>
      </c>
      <c r="G436" s="104">
        <v>2366.78911591411</v>
      </c>
      <c r="H436" s="104">
        <v>313867.729557054</v>
      </c>
      <c r="I436" s="104">
        <v>34555.121092346002</v>
      </c>
      <c r="J436" s="104">
        <v>6.1488180339829201E-3</v>
      </c>
      <c r="K436" s="104">
        <v>1.04224766366461E-2</v>
      </c>
      <c r="L436" s="104">
        <v>0</v>
      </c>
      <c r="M436" s="104">
        <v>1.6571294670629101E-2</v>
      </c>
      <c r="N436" s="104">
        <v>0</v>
      </c>
      <c r="O436" s="104">
        <v>0</v>
      </c>
      <c r="P436" s="104">
        <v>0</v>
      </c>
      <c r="Q436" s="104">
        <v>0</v>
      </c>
      <c r="R436" s="104">
        <v>1.6571294670629101E-2</v>
      </c>
      <c r="S436" s="104">
        <v>6.9999612757368698E-3</v>
      </c>
      <c r="T436" s="104">
        <v>1.1865196278468699E-2</v>
      </c>
      <c r="U436" s="104">
        <v>0</v>
      </c>
      <c r="V436" s="104">
        <v>1.8865157554205599E-2</v>
      </c>
      <c r="W436" s="104">
        <v>0</v>
      </c>
      <c r="X436" s="104">
        <v>0</v>
      </c>
      <c r="Y436" s="104">
        <v>0</v>
      </c>
      <c r="Z436" s="104">
        <v>0</v>
      </c>
      <c r="AA436" s="104">
        <v>1.8865157554205599E-2</v>
      </c>
      <c r="AB436" s="104">
        <v>6.0834490862169903E-2</v>
      </c>
      <c r="AC436" s="104">
        <v>0.154000635521512</v>
      </c>
      <c r="AD436" s="104">
        <v>0</v>
      </c>
      <c r="AE436" s="104">
        <v>0.21483512638368199</v>
      </c>
      <c r="AF436" s="104">
        <v>0.70459833362440905</v>
      </c>
      <c r="AG436" s="104">
        <v>0.123161748215565</v>
      </c>
      <c r="AH436" s="104">
        <v>8.4611740049966896E-2</v>
      </c>
      <c r="AI436" s="104">
        <v>0.91237182188994104</v>
      </c>
      <c r="AJ436" s="104">
        <v>489.55767555118598</v>
      </c>
      <c r="AK436" s="104">
        <v>26.630428284951201</v>
      </c>
      <c r="AL436" s="104">
        <v>0</v>
      </c>
      <c r="AM436" s="104">
        <v>516.18810383613697</v>
      </c>
      <c r="AN436" s="104">
        <v>2.8559667212327001E-4</v>
      </c>
      <c r="AO436" s="104">
        <v>4.84097045360206E-4</v>
      </c>
      <c r="AP436" s="104">
        <v>0</v>
      </c>
      <c r="AQ436" s="104">
        <v>7.6969371748347596E-4</v>
      </c>
      <c r="AR436" s="104">
        <v>7.3670983803811197E-3</v>
      </c>
      <c r="AS436" s="104">
        <v>4.4356227492526397E-5</v>
      </c>
      <c r="AT436" s="104">
        <v>0</v>
      </c>
      <c r="AU436" s="104">
        <v>7.4114546078736503E-3</v>
      </c>
      <c r="AV436" s="104">
        <v>4.1517593810987703E-3</v>
      </c>
      <c r="AW436" s="104">
        <v>4.5095026477701201E-2</v>
      </c>
      <c r="AX436" s="104">
        <v>5.6658240466673601E-2</v>
      </c>
      <c r="AY436" s="104">
        <v>7.0484009655356599E-3</v>
      </c>
      <c r="AZ436" s="104">
        <v>4.2437396725747103E-5</v>
      </c>
      <c r="BA436" s="104">
        <v>0</v>
      </c>
      <c r="BB436" s="104">
        <v>7.0908383622614096E-3</v>
      </c>
      <c r="BC436" s="104">
        <v>1.03793984527469E-3</v>
      </c>
      <c r="BD436" s="104">
        <v>1.9326439919014799E-2</v>
      </c>
      <c r="BE436" s="104">
        <v>2.7455218126550902E-2</v>
      </c>
      <c r="BF436" s="104">
        <v>4.62509817359456E-3</v>
      </c>
      <c r="BG436" s="104">
        <v>2.5159108185587203E-4</v>
      </c>
      <c r="BH436" s="104">
        <v>0</v>
      </c>
      <c r="BI436" s="104">
        <v>4.8766892554504403E-3</v>
      </c>
      <c r="BJ436" s="104">
        <v>7.69516491046114E-2</v>
      </c>
      <c r="BK436" s="104">
        <v>4.1859324758453898E-3</v>
      </c>
      <c r="BL436" s="104">
        <v>0</v>
      </c>
      <c r="BM436" s="104">
        <v>8.1137581580456794E-2</v>
      </c>
      <c r="BN436" s="104">
        <v>46.0042480912917</v>
      </c>
    </row>
    <row r="437" spans="1:66">
      <c r="A437" s="104" t="s">
        <v>799</v>
      </c>
      <c r="B437" s="104">
        <v>2025</v>
      </c>
      <c r="C437" s="104" t="s">
        <v>814</v>
      </c>
      <c r="D437" s="104" t="s">
        <v>801</v>
      </c>
      <c r="E437" s="104" t="s">
        <v>801</v>
      </c>
      <c r="F437" s="104" t="s">
        <v>804</v>
      </c>
      <c r="G437" s="104">
        <v>13619.143067393999</v>
      </c>
      <c r="H437" s="104">
        <v>602145.933564045</v>
      </c>
      <c r="I437" s="104">
        <v>272491.81449241901</v>
      </c>
      <c r="J437" s="104">
        <v>3.83911833187182E-2</v>
      </c>
      <c r="K437" s="104">
        <v>1.11789223247209E-2</v>
      </c>
      <c r="L437" s="104">
        <v>4.6414014163152502E-2</v>
      </c>
      <c r="M437" s="104">
        <v>9.5984119806591606E-2</v>
      </c>
      <c r="N437" s="104">
        <v>8.36741894481399E-4</v>
      </c>
      <c r="O437" s="104">
        <v>1.02139166495552E-2</v>
      </c>
      <c r="P437" s="104">
        <v>0.12454597913031</v>
      </c>
      <c r="Q437" s="104">
        <v>3.8593104118749602E-4</v>
      </c>
      <c r="R437" s="104">
        <v>0.23196668852212499</v>
      </c>
      <c r="S437" s="104">
        <v>5.6020324578553098E-2</v>
      </c>
      <c r="T437" s="104">
        <v>1.6312257214639199E-2</v>
      </c>
      <c r="U437" s="104">
        <v>5.08175032743882E-2</v>
      </c>
      <c r="V437" s="104">
        <v>0.12315008506758</v>
      </c>
      <c r="W437" s="104">
        <v>8.36741894481399E-4</v>
      </c>
      <c r="X437" s="104">
        <v>1.0213916649551E-2</v>
      </c>
      <c r="Y437" s="104">
        <v>0.124545979130258</v>
      </c>
      <c r="Z437" s="104">
        <v>3.8593104118749602E-4</v>
      </c>
      <c r="AA437" s="104">
        <v>0.259132653783059</v>
      </c>
      <c r="AB437" s="104">
        <v>0.87511186892694803</v>
      </c>
      <c r="AC437" s="104">
        <v>8.6544227806849505E-2</v>
      </c>
      <c r="AD437" s="104">
        <v>0.97889144810793804</v>
      </c>
      <c r="AE437" s="104">
        <v>1.94054754484173</v>
      </c>
      <c r="AF437" s="104">
        <v>0.28593304432185201</v>
      </c>
      <c r="AG437" s="104">
        <v>9.7509289227228101E-4</v>
      </c>
      <c r="AH437" s="104">
        <v>9.6717684650510505E-2</v>
      </c>
      <c r="AI437" s="104">
        <v>0.38362582186463501</v>
      </c>
      <c r="AJ437" s="104">
        <v>1105.0229169563299</v>
      </c>
      <c r="AK437" s="104">
        <v>5.5457027024148999</v>
      </c>
      <c r="AL437" s="104">
        <v>7.7793806668782199</v>
      </c>
      <c r="AM437" s="104">
        <v>1118.34800032563</v>
      </c>
      <c r="AN437" s="104">
        <v>7.96535659859611E-3</v>
      </c>
      <c r="AO437" s="104">
        <v>2.9734606951079198E-3</v>
      </c>
      <c r="AP437" s="104">
        <v>8.8589996697008792E-3</v>
      </c>
      <c r="AQ437" s="104">
        <v>1.97978169634049E-2</v>
      </c>
      <c r="AR437" s="104">
        <v>7.3749036327262296E-4</v>
      </c>
      <c r="AS437" s="104">
        <v>0</v>
      </c>
      <c r="AT437" s="104">
        <v>8.5797461773048597E-5</v>
      </c>
      <c r="AU437" s="104">
        <v>8.2328782504567199E-4</v>
      </c>
      <c r="AV437" s="104">
        <v>7.9650272807372594E-3</v>
      </c>
      <c r="AW437" s="104">
        <v>8.6513471314274601E-2</v>
      </c>
      <c r="AX437" s="104">
        <v>9.5301786420057502E-2</v>
      </c>
      <c r="AY437" s="104">
        <v>6.7809516623053301E-4</v>
      </c>
      <c r="AZ437" s="104">
        <v>0</v>
      </c>
      <c r="BA437" s="104">
        <v>7.8887599079917203E-5</v>
      </c>
      <c r="BB437" s="104">
        <v>7.5698276531045001E-4</v>
      </c>
      <c r="BC437" s="104">
        <v>1.9912568201843101E-3</v>
      </c>
      <c r="BD437" s="104">
        <v>3.7077201991831898E-2</v>
      </c>
      <c r="BE437" s="104">
        <v>3.9825441577326703E-2</v>
      </c>
      <c r="BF437" s="104">
        <v>1.09350975566913E-2</v>
      </c>
      <c r="BG437" s="104">
        <v>5.4879223897317598E-5</v>
      </c>
      <c r="BH437" s="104">
        <v>7.6983278100026397E-5</v>
      </c>
      <c r="BI437" s="104">
        <v>1.10669600586887E-2</v>
      </c>
      <c r="BJ437" s="104">
        <v>1.4214857572747E-2</v>
      </c>
      <c r="BK437" s="104">
        <v>8.3592327788031807E-5</v>
      </c>
      <c r="BL437" s="104">
        <v>7.6304169186460196E-3</v>
      </c>
      <c r="BM437" s="104">
        <v>2.19288668191811E-2</v>
      </c>
      <c r="BN437" s="104">
        <v>118.045213055085</v>
      </c>
    </row>
    <row r="438" spans="1:66">
      <c r="A438" s="104" t="s">
        <v>799</v>
      </c>
      <c r="B438" s="104">
        <v>2025</v>
      </c>
      <c r="C438" s="104" t="s">
        <v>815</v>
      </c>
      <c r="D438" s="104" t="s">
        <v>801</v>
      </c>
      <c r="E438" s="104" t="s">
        <v>801</v>
      </c>
      <c r="F438" s="104" t="s">
        <v>802</v>
      </c>
      <c r="G438" s="104">
        <v>0</v>
      </c>
      <c r="H438" s="104">
        <v>468557.13836156501</v>
      </c>
      <c r="I438" s="104">
        <v>0</v>
      </c>
      <c r="J438" s="104">
        <v>1.6565633150919499E-2</v>
      </c>
      <c r="K438" s="104">
        <v>0</v>
      </c>
      <c r="L438" s="104">
        <v>0</v>
      </c>
      <c r="M438" s="104">
        <v>1.6565633150919499E-2</v>
      </c>
      <c r="N438" s="104">
        <v>0</v>
      </c>
      <c r="O438" s="104">
        <v>0</v>
      </c>
      <c r="P438" s="104">
        <v>0</v>
      </c>
      <c r="Q438" s="104">
        <v>0</v>
      </c>
      <c r="R438" s="104">
        <v>1.6565633150919499E-2</v>
      </c>
      <c r="S438" s="104">
        <v>1.88587123449784E-2</v>
      </c>
      <c r="T438" s="104">
        <v>0</v>
      </c>
      <c r="U438" s="104">
        <v>0</v>
      </c>
      <c r="V438" s="104">
        <v>1.88587123449784E-2</v>
      </c>
      <c r="W438" s="104">
        <v>0</v>
      </c>
      <c r="X438" s="104">
        <v>0</v>
      </c>
      <c r="Y438" s="104">
        <v>0</v>
      </c>
      <c r="Z438" s="104">
        <v>0</v>
      </c>
      <c r="AA438" s="104">
        <v>1.88587123449784E-2</v>
      </c>
      <c r="AB438" s="104">
        <v>0.21542479596915101</v>
      </c>
      <c r="AC438" s="104">
        <v>0</v>
      </c>
      <c r="AD438" s="104">
        <v>0</v>
      </c>
      <c r="AE438" s="104">
        <v>0.21542479596915101</v>
      </c>
      <c r="AF438" s="104">
        <v>2.3904490531129801</v>
      </c>
      <c r="AG438" s="104">
        <v>0</v>
      </c>
      <c r="AH438" s="104">
        <v>0</v>
      </c>
      <c r="AI438" s="104">
        <v>2.3904490531129801</v>
      </c>
      <c r="AJ438" s="104">
        <v>988.18687877410798</v>
      </c>
      <c r="AK438" s="104">
        <v>0</v>
      </c>
      <c r="AL438" s="104">
        <v>0</v>
      </c>
      <c r="AM438" s="104">
        <v>988.18687877410798</v>
      </c>
      <c r="AN438" s="104">
        <v>7.6943075455640996E-4</v>
      </c>
      <c r="AO438" s="104">
        <v>0</v>
      </c>
      <c r="AP438" s="104">
        <v>0</v>
      </c>
      <c r="AQ438" s="104">
        <v>7.6943075455640996E-4</v>
      </c>
      <c r="AR438" s="104">
        <v>3.82885568109627E-3</v>
      </c>
      <c r="AS438" s="104">
        <v>0</v>
      </c>
      <c r="AT438" s="104">
        <v>0</v>
      </c>
      <c r="AU438" s="104">
        <v>3.82885568109627E-3</v>
      </c>
      <c r="AV438" s="104">
        <v>0</v>
      </c>
      <c r="AW438" s="104">
        <v>0</v>
      </c>
      <c r="AX438" s="104">
        <v>3.82885568109627E-3</v>
      </c>
      <c r="AY438" s="104">
        <v>3.6632210791977399E-3</v>
      </c>
      <c r="AZ438" s="104">
        <v>0</v>
      </c>
      <c r="BA438" s="104">
        <v>0</v>
      </c>
      <c r="BB438" s="104">
        <v>3.6632210791977399E-3</v>
      </c>
      <c r="BC438" s="104">
        <v>0</v>
      </c>
      <c r="BD438" s="104">
        <v>0</v>
      </c>
      <c r="BE438" s="104">
        <v>3.6632210791977399E-3</v>
      </c>
      <c r="BF438" s="104">
        <v>9.3358996425547298E-3</v>
      </c>
      <c r="BG438" s="104">
        <v>0</v>
      </c>
      <c r="BH438" s="104">
        <v>0</v>
      </c>
      <c r="BI438" s="104">
        <v>9.3358996425547298E-3</v>
      </c>
      <c r="BJ438" s="104">
        <v>0.155329216030759</v>
      </c>
      <c r="BK438" s="104">
        <v>0</v>
      </c>
      <c r="BL438" s="104">
        <v>0</v>
      </c>
      <c r="BM438" s="104">
        <v>0.155329216030759</v>
      </c>
      <c r="BN438" s="104">
        <v>88.070209278039997</v>
      </c>
    </row>
    <row r="439" spans="1:66">
      <c r="A439" s="104" t="s">
        <v>799</v>
      </c>
      <c r="B439" s="104">
        <v>2025</v>
      </c>
      <c r="C439" s="104" t="s">
        <v>816</v>
      </c>
      <c r="D439" s="104" t="s">
        <v>801</v>
      </c>
      <c r="E439" s="104" t="s">
        <v>801</v>
      </c>
      <c r="F439" s="104" t="s">
        <v>804</v>
      </c>
      <c r="G439" s="104">
        <v>5984.7994193586101</v>
      </c>
      <c r="H439" s="104">
        <v>271581.05699649401</v>
      </c>
      <c r="I439" s="104">
        <v>23939.1976774344</v>
      </c>
      <c r="J439" s="104">
        <v>1.6538941648216399E-2</v>
      </c>
      <c r="K439" s="104">
        <v>7.0023247902038704E-2</v>
      </c>
      <c r="L439" s="104">
        <v>8.7451565032119604E-3</v>
      </c>
      <c r="M439" s="104">
        <v>9.5307346053467107E-2</v>
      </c>
      <c r="N439" s="104">
        <v>2.4709912369329099E-4</v>
      </c>
      <c r="O439" s="104">
        <v>2.1028663703212798E-3</v>
      </c>
      <c r="P439" s="104">
        <v>1.33550060346013E-2</v>
      </c>
      <c r="Q439" s="104">
        <v>1.17460658430259E-4</v>
      </c>
      <c r="R439" s="104">
        <v>0.111129778240513</v>
      </c>
      <c r="S439" s="104">
        <v>2.4133584829282899E-2</v>
      </c>
      <c r="T439" s="104">
        <v>0.102177758964884</v>
      </c>
      <c r="U439" s="104">
        <v>9.5748455988928192E-3</v>
      </c>
      <c r="V439" s="104">
        <v>0.13588618939305999</v>
      </c>
      <c r="W439" s="104">
        <v>2.4709912369329099E-4</v>
      </c>
      <c r="X439" s="104">
        <v>2.1028663703204198E-3</v>
      </c>
      <c r="Y439" s="104">
        <v>1.3355006034595799E-2</v>
      </c>
      <c r="Z439" s="104">
        <v>1.17460658430259E-4</v>
      </c>
      <c r="AA439" s="104">
        <v>0.15170862158010001</v>
      </c>
      <c r="AB439" s="104">
        <v>0.35674753462724401</v>
      </c>
      <c r="AC439" s="104">
        <v>0.54145900791366097</v>
      </c>
      <c r="AD439" s="104">
        <v>0.21273503733517399</v>
      </c>
      <c r="AE439" s="104">
        <v>1.11094157987608</v>
      </c>
      <c r="AF439" s="104">
        <v>0.13106054713314599</v>
      </c>
      <c r="AG439" s="104">
        <v>6.1001045105076104E-3</v>
      </c>
      <c r="AH439" s="104">
        <v>1.5087471957887601E-2</v>
      </c>
      <c r="AI439" s="104">
        <v>0.152248123601541</v>
      </c>
      <c r="AJ439" s="104">
        <v>251.90940774995801</v>
      </c>
      <c r="AK439" s="104">
        <v>16.6026902820206</v>
      </c>
      <c r="AL439" s="104">
        <v>1.2362551641147099</v>
      </c>
      <c r="AM439" s="104">
        <v>269.74835319609298</v>
      </c>
      <c r="AN439" s="104">
        <v>3.3622713645041599E-3</v>
      </c>
      <c r="AO439" s="104">
        <v>1.6063773268647899E-2</v>
      </c>
      <c r="AP439" s="104">
        <v>1.52647035674248E-3</v>
      </c>
      <c r="AQ439" s="104">
        <v>2.0952514989894599E-2</v>
      </c>
      <c r="AR439" s="104">
        <v>3.8433480993891797E-4</v>
      </c>
      <c r="AS439" s="104">
        <v>0</v>
      </c>
      <c r="AT439" s="104">
        <v>1.40035207292047E-5</v>
      </c>
      <c r="AU439" s="104">
        <v>3.9833833066812199E-4</v>
      </c>
      <c r="AV439" s="104">
        <v>2.3949349676802901E-3</v>
      </c>
      <c r="AW439" s="104">
        <v>0.22296844255723999</v>
      </c>
      <c r="AX439" s="104">
        <v>0.22576171585558799</v>
      </c>
      <c r="AY439" s="104">
        <v>3.5338167088343398E-4</v>
      </c>
      <c r="AZ439" s="104">
        <v>0</v>
      </c>
      <c r="BA439" s="104">
        <v>1.2875720402020499E-5</v>
      </c>
      <c r="BB439" s="104">
        <v>3.6625739128545498E-4</v>
      </c>
      <c r="BC439" s="104">
        <v>5.9873374192007404E-4</v>
      </c>
      <c r="BD439" s="104">
        <v>9.5557903953102999E-2</v>
      </c>
      <c r="BE439" s="104">
        <v>9.6522895086308499E-2</v>
      </c>
      <c r="BF439" s="104">
        <v>2.4928478015474299E-3</v>
      </c>
      <c r="BG439" s="104">
        <v>1.6429707941034499E-4</v>
      </c>
      <c r="BH439" s="104">
        <v>1.22337470265261E-5</v>
      </c>
      <c r="BI439" s="104">
        <v>2.6693786279843E-3</v>
      </c>
      <c r="BJ439" s="104">
        <v>7.3350199924522904E-3</v>
      </c>
      <c r="BK439" s="104">
        <v>5.8218534041102796E-4</v>
      </c>
      <c r="BL439" s="104">
        <v>1.39810895966062E-3</v>
      </c>
      <c r="BM439" s="104">
        <v>9.3153142925239407E-3</v>
      </c>
      <c r="BN439" s="104">
        <v>28.472802575780999</v>
      </c>
    </row>
    <row r="440" spans="1:66">
      <c r="A440" s="104" t="s">
        <v>799</v>
      </c>
      <c r="B440" s="104">
        <v>2025</v>
      </c>
      <c r="C440" s="104" t="s">
        <v>816</v>
      </c>
      <c r="D440" s="104" t="s">
        <v>801</v>
      </c>
      <c r="E440" s="104" t="s">
        <v>801</v>
      </c>
      <c r="F440" s="104" t="s">
        <v>802</v>
      </c>
      <c r="G440" s="104">
        <v>24416.909065445499</v>
      </c>
      <c r="H440" s="104">
        <v>767341.35900926299</v>
      </c>
      <c r="I440" s="104">
        <v>281767.74533963302</v>
      </c>
      <c r="J440" s="104">
        <v>8.4652380729501195E-2</v>
      </c>
      <c r="K440" s="104">
        <v>7.3102249296469902E-3</v>
      </c>
      <c r="L440" s="104">
        <v>0</v>
      </c>
      <c r="M440" s="104">
        <v>9.1962605659148197E-2</v>
      </c>
      <c r="N440" s="104">
        <v>0</v>
      </c>
      <c r="O440" s="104">
        <v>0</v>
      </c>
      <c r="P440" s="104">
        <v>0</v>
      </c>
      <c r="Q440" s="104">
        <v>0</v>
      </c>
      <c r="R440" s="104">
        <v>9.1962605659148197E-2</v>
      </c>
      <c r="S440" s="104">
        <v>9.6370291612225101E-2</v>
      </c>
      <c r="T440" s="104">
        <v>8.3221346186608293E-3</v>
      </c>
      <c r="U440" s="104">
        <v>0</v>
      </c>
      <c r="V440" s="104">
        <v>0.104692426230885</v>
      </c>
      <c r="W440" s="104">
        <v>0</v>
      </c>
      <c r="X440" s="104">
        <v>0</v>
      </c>
      <c r="Y440" s="104">
        <v>0</v>
      </c>
      <c r="Z440" s="104">
        <v>0</v>
      </c>
      <c r="AA440" s="104">
        <v>0.104692426230885</v>
      </c>
      <c r="AB440" s="104">
        <v>0.242845549349852</v>
      </c>
      <c r="AC440" s="104">
        <v>0.17528237321665699</v>
      </c>
      <c r="AD440" s="104">
        <v>0</v>
      </c>
      <c r="AE440" s="104">
        <v>0.41812792256650999</v>
      </c>
      <c r="AF440" s="104">
        <v>5.30547986905367</v>
      </c>
      <c r="AG440" s="104">
        <v>1.1075396644930999</v>
      </c>
      <c r="AH440" s="104">
        <v>0.29618277613917998</v>
      </c>
      <c r="AI440" s="104">
        <v>6.7092023096859599</v>
      </c>
      <c r="AJ440" s="104">
        <v>963.24118709809898</v>
      </c>
      <c r="AK440" s="104">
        <v>97.740374098745804</v>
      </c>
      <c r="AL440" s="104">
        <v>0</v>
      </c>
      <c r="AM440" s="104">
        <v>1060.9815611968399</v>
      </c>
      <c r="AN440" s="104">
        <v>3.9318838336149598E-3</v>
      </c>
      <c r="AO440" s="104">
        <v>3.3954101436099602E-4</v>
      </c>
      <c r="AP440" s="104">
        <v>0</v>
      </c>
      <c r="AQ440" s="104">
        <v>4.2714248479759596E-3</v>
      </c>
      <c r="AR440" s="104">
        <v>3.25788527549946E-2</v>
      </c>
      <c r="AS440" s="104">
        <v>1.1505977166541999E-3</v>
      </c>
      <c r="AT440" s="104">
        <v>0</v>
      </c>
      <c r="AU440" s="104">
        <v>3.3729450471648798E-2</v>
      </c>
      <c r="AV440" s="104">
        <v>1.0150188712512E-2</v>
      </c>
      <c r="AW440" s="104">
        <v>0.62998837942324604</v>
      </c>
      <c r="AX440" s="104">
        <v>0.67386801860740697</v>
      </c>
      <c r="AY440" s="104">
        <v>3.1169506006036098E-2</v>
      </c>
      <c r="AZ440" s="104">
        <v>1.1008233687506499E-3</v>
      </c>
      <c r="BA440" s="104">
        <v>0</v>
      </c>
      <c r="BB440" s="104">
        <v>3.2270329374786702E-2</v>
      </c>
      <c r="BC440" s="104">
        <v>2.537547178128E-3</v>
      </c>
      <c r="BD440" s="104">
        <v>0.26999501975281998</v>
      </c>
      <c r="BE440" s="104">
        <v>0.30480289630573398</v>
      </c>
      <c r="BF440" s="104">
        <v>9.1002251168109203E-3</v>
      </c>
      <c r="BG440" s="104">
        <v>9.2340259035177499E-4</v>
      </c>
      <c r="BH440" s="104">
        <v>0</v>
      </c>
      <c r="BI440" s="104">
        <v>1.00236277071627E-2</v>
      </c>
      <c r="BJ440" s="104">
        <v>0.1514081006885</v>
      </c>
      <c r="BK440" s="104">
        <v>1.5363425693473201E-2</v>
      </c>
      <c r="BL440" s="104">
        <v>0</v>
      </c>
      <c r="BM440" s="104">
        <v>0.16677152638197301</v>
      </c>
      <c r="BN440" s="104">
        <v>94.557891975519297</v>
      </c>
    </row>
    <row r="441" spans="1:66">
      <c r="A441" s="104" t="s">
        <v>799</v>
      </c>
      <c r="B441" s="104">
        <v>2025</v>
      </c>
      <c r="C441" s="104" t="s">
        <v>817</v>
      </c>
      <c r="D441" s="104" t="s">
        <v>801</v>
      </c>
      <c r="E441" s="104" t="s">
        <v>801</v>
      </c>
      <c r="F441" s="104" t="s">
        <v>802</v>
      </c>
      <c r="G441" s="104">
        <v>1118.9733964233501</v>
      </c>
      <c r="H441" s="104">
        <v>10071.886647826201</v>
      </c>
      <c r="I441" s="104">
        <v>4923.4829442627797</v>
      </c>
      <c r="J441" s="104">
        <v>1.10519351838005E-4</v>
      </c>
      <c r="K441" s="104">
        <v>6.0848832782150102E-5</v>
      </c>
      <c r="L441" s="104">
        <v>0</v>
      </c>
      <c r="M441" s="104">
        <v>1.71368184620155E-4</v>
      </c>
      <c r="N441" s="104">
        <v>0</v>
      </c>
      <c r="O441" s="104">
        <v>0</v>
      </c>
      <c r="P441" s="104">
        <v>0</v>
      </c>
      <c r="Q441" s="104">
        <v>0</v>
      </c>
      <c r="R441" s="104">
        <v>1.71368184620155E-4</v>
      </c>
      <c r="S441" s="104">
        <v>1.2581786919208101E-4</v>
      </c>
      <c r="T441" s="104">
        <v>6.9271764230910998E-5</v>
      </c>
      <c r="U441" s="104">
        <v>0</v>
      </c>
      <c r="V441" s="104">
        <v>1.95089633422992E-4</v>
      </c>
      <c r="W441" s="104">
        <v>0</v>
      </c>
      <c r="X441" s="104">
        <v>0</v>
      </c>
      <c r="Y441" s="104">
        <v>0</v>
      </c>
      <c r="Z441" s="104">
        <v>0</v>
      </c>
      <c r="AA441" s="104">
        <v>1.95089633422992E-4</v>
      </c>
      <c r="AB441" s="104">
        <v>8.8499401690938595E-4</v>
      </c>
      <c r="AC441" s="104">
        <v>2.5766344842498498E-3</v>
      </c>
      <c r="AD441" s="104">
        <v>0</v>
      </c>
      <c r="AE441" s="104">
        <v>3.46162850115924E-3</v>
      </c>
      <c r="AF441" s="104">
        <v>2.2157072091584702E-2</v>
      </c>
      <c r="AG441" s="104">
        <v>3.5221321288010201E-3</v>
      </c>
      <c r="AH441" s="104">
        <v>2.11408992820982E-2</v>
      </c>
      <c r="AI441" s="104">
        <v>4.6820103502484001E-2</v>
      </c>
      <c r="AJ441" s="104">
        <v>11.6838933661504</v>
      </c>
      <c r="AK441" s="104">
        <v>0.80532635758826998</v>
      </c>
      <c r="AL441" s="104">
        <v>0</v>
      </c>
      <c r="AM441" s="104">
        <v>12.489219723738699</v>
      </c>
      <c r="AN441" s="104">
        <v>5.1333376456595902E-6</v>
      </c>
      <c r="AO441" s="104">
        <v>2.8262706831007901E-6</v>
      </c>
      <c r="AP441" s="104">
        <v>0</v>
      </c>
      <c r="AQ441" s="104">
        <v>7.9596083287603897E-6</v>
      </c>
      <c r="AR441" s="104">
        <v>2.0968387677775801E-4</v>
      </c>
      <c r="AS441" s="104">
        <v>8.7914991186958496E-7</v>
      </c>
      <c r="AT441" s="104">
        <v>0</v>
      </c>
      <c r="AU441" s="104">
        <v>2.10563026689628E-4</v>
      </c>
      <c r="AV441" s="104">
        <v>1.3322825489096599E-4</v>
      </c>
      <c r="AW441" s="104">
        <v>1.4470808952073799E-3</v>
      </c>
      <c r="AX441" s="104">
        <v>1.7908721767879701E-3</v>
      </c>
      <c r="AY441" s="104">
        <v>2.0061304508616501E-4</v>
      </c>
      <c r="AZ441" s="104">
        <v>8.4111827584303399E-7</v>
      </c>
      <c r="BA441" s="104">
        <v>0</v>
      </c>
      <c r="BB441" s="104">
        <v>2.01454163362008E-4</v>
      </c>
      <c r="BC441" s="104">
        <v>3.33070637227416E-5</v>
      </c>
      <c r="BD441" s="104">
        <v>6.2017752651744897E-4</v>
      </c>
      <c r="BE441" s="104">
        <v>8.5493875360220003E-4</v>
      </c>
      <c r="BF441" s="104">
        <v>1.10383631116424E-4</v>
      </c>
      <c r="BG441" s="104">
        <v>7.6083241089734097E-6</v>
      </c>
      <c r="BH441" s="104">
        <v>0</v>
      </c>
      <c r="BI441" s="104">
        <v>1.1799195522539699E-4</v>
      </c>
      <c r="BJ441" s="104">
        <v>1.83654532936375E-3</v>
      </c>
      <c r="BK441" s="104">
        <v>1.2658608858303499E-4</v>
      </c>
      <c r="BL441" s="104">
        <v>0</v>
      </c>
      <c r="BM441" s="104">
        <v>1.9631314179467899E-3</v>
      </c>
      <c r="BN441" s="104">
        <v>1.1130771096187799</v>
      </c>
    </row>
    <row r="442" spans="1:66">
      <c r="A442" s="104" t="s">
        <v>799</v>
      </c>
      <c r="B442" s="104">
        <v>2025</v>
      </c>
      <c r="C442" s="104" t="s">
        <v>818</v>
      </c>
      <c r="D442" s="104" t="s">
        <v>801</v>
      </c>
      <c r="E442" s="104" t="s">
        <v>801</v>
      </c>
      <c r="F442" s="104" t="s">
        <v>802</v>
      </c>
      <c r="G442" s="104">
        <v>2552.1141865593199</v>
      </c>
      <c r="H442" s="104">
        <v>477443.30724190403</v>
      </c>
      <c r="I442" s="104">
        <v>37260.867123766096</v>
      </c>
      <c r="J442" s="104">
        <v>3.9033803237679202E-3</v>
      </c>
      <c r="K442" s="104">
        <v>1.38781824371584E-4</v>
      </c>
      <c r="L442" s="104">
        <v>0</v>
      </c>
      <c r="M442" s="104">
        <v>4.0421621481395E-3</v>
      </c>
      <c r="N442" s="104">
        <v>0</v>
      </c>
      <c r="O442" s="104">
        <v>0</v>
      </c>
      <c r="P442" s="104">
        <v>0</v>
      </c>
      <c r="Q442" s="104">
        <v>0</v>
      </c>
      <c r="R442" s="104">
        <v>4.0421621481395E-3</v>
      </c>
      <c r="S442" s="104">
        <v>4.4437013682692697E-3</v>
      </c>
      <c r="T442" s="104">
        <v>1.5799254279573E-4</v>
      </c>
      <c r="U442" s="104">
        <v>0</v>
      </c>
      <c r="V442" s="104">
        <v>4.6016939110649999E-3</v>
      </c>
      <c r="W442" s="104">
        <v>0</v>
      </c>
      <c r="X442" s="104">
        <v>0</v>
      </c>
      <c r="Y442" s="104">
        <v>0</v>
      </c>
      <c r="Z442" s="104">
        <v>0</v>
      </c>
      <c r="AA442" s="104">
        <v>4.6016939110649999E-3</v>
      </c>
      <c r="AB442" s="104">
        <v>3.3118167729813901E-2</v>
      </c>
      <c r="AC442" s="104">
        <v>5.87669505088401E-3</v>
      </c>
      <c r="AD442" s="104">
        <v>0</v>
      </c>
      <c r="AE442" s="104">
        <v>3.89948627806979E-2</v>
      </c>
      <c r="AF442" s="104">
        <v>0.48573343148210202</v>
      </c>
      <c r="AG442" s="104">
        <v>8.0331519959108907E-3</v>
      </c>
      <c r="AH442" s="104">
        <v>5.3896469495367902E-2</v>
      </c>
      <c r="AI442" s="104">
        <v>0.54766305297338103</v>
      </c>
      <c r="AJ442" s="104">
        <v>426.975064333582</v>
      </c>
      <c r="AK442" s="104">
        <v>1.60325735410154</v>
      </c>
      <c r="AL442" s="104">
        <v>0</v>
      </c>
      <c r="AM442" s="104">
        <v>428.578321687683</v>
      </c>
      <c r="AN442" s="104">
        <v>1.81301906210007E-4</v>
      </c>
      <c r="AO442" s="104">
        <v>6.4460562945048503E-6</v>
      </c>
      <c r="AP442" s="104">
        <v>0</v>
      </c>
      <c r="AQ442" s="104">
        <v>1.8774796250451101E-4</v>
      </c>
      <c r="AR442" s="104">
        <v>4.7446636608139102E-3</v>
      </c>
      <c r="AS442" s="104">
        <v>2.0051334279853199E-6</v>
      </c>
      <c r="AT442" s="104">
        <v>0</v>
      </c>
      <c r="AU442" s="104">
        <v>4.74666879424189E-3</v>
      </c>
      <c r="AV442" s="104">
        <v>6.3154938947747796E-3</v>
      </c>
      <c r="AW442" s="104">
        <v>6.8596789520412094E-2</v>
      </c>
      <c r="AX442" s="104">
        <v>7.9658952209428702E-2</v>
      </c>
      <c r="AY442" s="104">
        <v>4.5394116111006303E-3</v>
      </c>
      <c r="AZ442" s="104">
        <v>1.9183922434748899E-6</v>
      </c>
      <c r="BA442" s="104">
        <v>0</v>
      </c>
      <c r="BB442" s="104">
        <v>4.5413300033440998E-3</v>
      </c>
      <c r="BC442" s="104">
        <v>1.5788734736936899E-3</v>
      </c>
      <c r="BD442" s="104">
        <v>2.93986240801766E-2</v>
      </c>
      <c r="BE442" s="104">
        <v>3.5518827557214402E-2</v>
      </c>
      <c r="BF442" s="104">
        <v>4.0338486941222402E-3</v>
      </c>
      <c r="BG442" s="104">
        <v>1.5146780513467301E-5</v>
      </c>
      <c r="BH442" s="104">
        <v>0</v>
      </c>
      <c r="BI442" s="104">
        <v>4.0489954746357098E-3</v>
      </c>
      <c r="BJ442" s="104">
        <v>6.7114534135378698E-2</v>
      </c>
      <c r="BK442" s="104">
        <v>2.5200972939154698E-4</v>
      </c>
      <c r="BL442" s="104">
        <v>0</v>
      </c>
      <c r="BM442" s="104">
        <v>6.7366543864770201E-2</v>
      </c>
      <c r="BN442" s="104">
        <v>38.196198809976003</v>
      </c>
    </row>
    <row r="443" spans="1:66">
      <c r="A443" s="104" t="s">
        <v>799</v>
      </c>
      <c r="B443" s="104">
        <v>2025</v>
      </c>
      <c r="C443" s="104" t="s">
        <v>819</v>
      </c>
      <c r="D443" s="104" t="s">
        <v>801</v>
      </c>
      <c r="E443" s="104" t="s">
        <v>801</v>
      </c>
      <c r="F443" s="104" t="s">
        <v>802</v>
      </c>
      <c r="G443" s="104">
        <v>1338.09077072423</v>
      </c>
      <c r="H443" s="104">
        <v>66207.516068186305</v>
      </c>
      <c r="I443" s="104">
        <v>19536.125252573798</v>
      </c>
      <c r="J443" s="104">
        <v>5.4717760320034095E-4</v>
      </c>
      <c r="K443" s="104">
        <v>7.2764251424912204E-5</v>
      </c>
      <c r="L443" s="104">
        <v>0</v>
      </c>
      <c r="M443" s="104">
        <v>6.1994185462525299E-4</v>
      </c>
      <c r="N443" s="104">
        <v>0</v>
      </c>
      <c r="O443" s="104">
        <v>0</v>
      </c>
      <c r="P443" s="104">
        <v>0</v>
      </c>
      <c r="Q443" s="104">
        <v>0</v>
      </c>
      <c r="R443" s="104">
        <v>6.1994185462525299E-4</v>
      </c>
      <c r="S443" s="104">
        <v>6.2292004937928897E-4</v>
      </c>
      <c r="T443" s="104">
        <v>8.2836561338673397E-5</v>
      </c>
      <c r="U443" s="104">
        <v>0</v>
      </c>
      <c r="V443" s="104">
        <v>7.0575661071796197E-4</v>
      </c>
      <c r="W443" s="104">
        <v>0</v>
      </c>
      <c r="X443" s="104">
        <v>0</v>
      </c>
      <c r="Y443" s="104">
        <v>0</v>
      </c>
      <c r="Z443" s="104">
        <v>0</v>
      </c>
      <c r="AA443" s="104">
        <v>7.0575661071796197E-4</v>
      </c>
      <c r="AB443" s="104">
        <v>4.6428788202539303E-3</v>
      </c>
      <c r="AC443" s="104">
        <v>3.08119105773635E-3</v>
      </c>
      <c r="AD443" s="104">
        <v>0</v>
      </c>
      <c r="AE443" s="104">
        <v>7.7240698779902899E-3</v>
      </c>
      <c r="AF443" s="104">
        <v>6.8909552744303604E-2</v>
      </c>
      <c r="AG443" s="104">
        <v>4.2118360542656103E-3</v>
      </c>
      <c r="AH443" s="104">
        <v>2.82661451931508E-2</v>
      </c>
      <c r="AI443" s="104">
        <v>0.10138753399172</v>
      </c>
      <c r="AJ443" s="104">
        <v>63.637641112538397</v>
      </c>
      <c r="AK443" s="104">
        <v>0.84047444955400097</v>
      </c>
      <c r="AL443" s="104">
        <v>0</v>
      </c>
      <c r="AM443" s="104">
        <v>64.478115562092398</v>
      </c>
      <c r="AN443" s="104">
        <v>2.5414982468293699E-5</v>
      </c>
      <c r="AO443" s="104">
        <v>3.3797110178969999E-6</v>
      </c>
      <c r="AP443" s="104">
        <v>0</v>
      </c>
      <c r="AQ443" s="104">
        <v>2.8794693486190699E-5</v>
      </c>
      <c r="AR443" s="104">
        <v>6.7689741171667798E-4</v>
      </c>
      <c r="AS443" s="104">
        <v>1.05130505060786E-6</v>
      </c>
      <c r="AT443" s="104">
        <v>0</v>
      </c>
      <c r="AU443" s="104">
        <v>6.7794871676728598E-4</v>
      </c>
      <c r="AV443" s="104">
        <v>8.75775525962038E-4</v>
      </c>
      <c r="AW443" s="104">
        <v>9.5123818378243397E-3</v>
      </c>
      <c r="AX443" s="104">
        <v>1.1066106080553599E-2</v>
      </c>
      <c r="AY443" s="104">
        <v>6.4761512931847199E-4</v>
      </c>
      <c r="AZ443" s="104">
        <v>1.00582605948499E-6</v>
      </c>
      <c r="BA443" s="104">
        <v>0</v>
      </c>
      <c r="BB443" s="104">
        <v>6.4862095537795701E-4</v>
      </c>
      <c r="BC443" s="104">
        <v>2.1894388149050901E-4</v>
      </c>
      <c r="BD443" s="104">
        <v>4.0767350733532902E-3</v>
      </c>
      <c r="BE443" s="104">
        <v>4.9442999102217496E-3</v>
      </c>
      <c r="BF443" s="104">
        <v>6.0121687878774603E-4</v>
      </c>
      <c r="BG443" s="104">
        <v>7.94038585383935E-6</v>
      </c>
      <c r="BH443" s="104">
        <v>0</v>
      </c>
      <c r="BI443" s="104">
        <v>6.0915726464158505E-4</v>
      </c>
      <c r="BJ443" s="104">
        <v>1.00029509765601E-2</v>
      </c>
      <c r="BK443" s="104">
        <v>1.32110879174049E-4</v>
      </c>
      <c r="BL443" s="104">
        <v>0</v>
      </c>
      <c r="BM443" s="104">
        <v>1.01350618557342E-2</v>
      </c>
      <c r="BN443" s="104">
        <v>5.7464850559963896</v>
      </c>
    </row>
    <row r="444" spans="1:66">
      <c r="A444" s="104" t="s">
        <v>799</v>
      </c>
      <c r="B444" s="104">
        <v>2025</v>
      </c>
      <c r="C444" s="104" t="s">
        <v>820</v>
      </c>
      <c r="D444" s="104" t="s">
        <v>801</v>
      </c>
      <c r="E444" s="104" t="s">
        <v>801</v>
      </c>
      <c r="F444" s="104" t="s">
        <v>802</v>
      </c>
      <c r="G444" s="104">
        <v>13253.825316691</v>
      </c>
      <c r="H444" s="104">
        <v>842609.77779066295</v>
      </c>
      <c r="I444" s="104">
        <v>59920.028949216699</v>
      </c>
      <c r="J444" s="104">
        <v>1.75506677664925E-2</v>
      </c>
      <c r="K444" s="104">
        <v>7.2552162419779102E-4</v>
      </c>
      <c r="L444" s="104">
        <v>0</v>
      </c>
      <c r="M444" s="104">
        <v>1.8276189390690301E-2</v>
      </c>
      <c r="N444" s="104">
        <v>0</v>
      </c>
      <c r="O444" s="104">
        <v>0</v>
      </c>
      <c r="P444" s="104">
        <v>0</v>
      </c>
      <c r="Q444" s="104">
        <v>0</v>
      </c>
      <c r="R444" s="104">
        <v>1.8276189390690301E-2</v>
      </c>
      <c r="S444" s="104">
        <v>1.9980099272703899E-2</v>
      </c>
      <c r="T444" s="104">
        <v>8.2595114150817704E-4</v>
      </c>
      <c r="U444" s="104">
        <v>0</v>
      </c>
      <c r="V444" s="104">
        <v>2.0806050414212102E-2</v>
      </c>
      <c r="W444" s="104">
        <v>0</v>
      </c>
      <c r="X444" s="104">
        <v>0</v>
      </c>
      <c r="Y444" s="104">
        <v>0</v>
      </c>
      <c r="Z444" s="104">
        <v>0</v>
      </c>
      <c r="AA444" s="104">
        <v>2.0806050414212102E-2</v>
      </c>
      <c r="AB444" s="104">
        <v>0.14022885049459299</v>
      </c>
      <c r="AC444" s="104">
        <v>3.0222643042822999E-2</v>
      </c>
      <c r="AD444" s="104">
        <v>0</v>
      </c>
      <c r="AE444" s="104">
        <v>0.17045149353741601</v>
      </c>
      <c r="AF444" s="104">
        <v>1.8529921314358999</v>
      </c>
      <c r="AG444" s="104">
        <v>4.3378346633170202E-2</v>
      </c>
      <c r="AH444" s="104">
        <v>0.172693213652932</v>
      </c>
      <c r="AI444" s="104">
        <v>2.0690636917220102</v>
      </c>
      <c r="AJ444" s="104">
        <v>975.11575530186803</v>
      </c>
      <c r="AK444" s="104">
        <v>8.8651617553256798</v>
      </c>
      <c r="AL444" s="104">
        <v>0</v>
      </c>
      <c r="AM444" s="104">
        <v>983.98091705719401</v>
      </c>
      <c r="AN444" s="104">
        <v>8.1518306119145298E-4</v>
      </c>
      <c r="AO444" s="104">
        <v>3.3698600329231098E-5</v>
      </c>
      <c r="AP444" s="104">
        <v>0</v>
      </c>
      <c r="AQ444" s="104">
        <v>8.4888166152068405E-4</v>
      </c>
      <c r="AR444" s="104">
        <v>1.0744648678074399E-2</v>
      </c>
      <c r="AS444" s="104">
        <v>1.49440550667147E-5</v>
      </c>
      <c r="AT444" s="104">
        <v>0</v>
      </c>
      <c r="AU444" s="104">
        <v>1.07595927331411E-2</v>
      </c>
      <c r="AV444" s="104">
        <v>1.11458194650495E-2</v>
      </c>
      <c r="AW444" s="104">
        <v>0.121062175756213</v>
      </c>
      <c r="AX444" s="104">
        <v>0.14296758795440401</v>
      </c>
      <c r="AY444" s="104">
        <v>1.0279839932443399E-2</v>
      </c>
      <c r="AZ444" s="104">
        <v>1.4297581859603301E-5</v>
      </c>
      <c r="BA444" s="104">
        <v>0</v>
      </c>
      <c r="BB444" s="104">
        <v>1.0294137514303E-2</v>
      </c>
      <c r="BC444" s="104">
        <v>2.7864548662623898E-3</v>
      </c>
      <c r="BD444" s="104">
        <v>5.1883789609805803E-2</v>
      </c>
      <c r="BE444" s="104">
        <v>6.49643819903713E-2</v>
      </c>
      <c r="BF444" s="104">
        <v>9.2124101492478995E-3</v>
      </c>
      <c r="BG444" s="104">
        <v>8.3753652512981997E-5</v>
      </c>
      <c r="BH444" s="104">
        <v>0</v>
      </c>
      <c r="BI444" s="104">
        <v>9.2961638017608796E-3</v>
      </c>
      <c r="BJ444" s="104">
        <v>0.153274617447034</v>
      </c>
      <c r="BK444" s="104">
        <v>1.39347997329094E-3</v>
      </c>
      <c r="BL444" s="104">
        <v>0</v>
      </c>
      <c r="BM444" s="104">
        <v>0.154668097420325</v>
      </c>
      <c r="BN444" s="104">
        <v>87.695361223911306</v>
      </c>
    </row>
    <row r="445" spans="1:66">
      <c r="A445" s="104" t="s">
        <v>799</v>
      </c>
      <c r="B445" s="104">
        <v>2025</v>
      </c>
      <c r="C445" s="104" t="s">
        <v>821</v>
      </c>
      <c r="D445" s="104" t="s">
        <v>801</v>
      </c>
      <c r="E445" s="104" t="s">
        <v>801</v>
      </c>
      <c r="F445" s="104" t="s">
        <v>802</v>
      </c>
      <c r="G445" s="104">
        <v>41140.362534701802</v>
      </c>
      <c r="H445" s="104">
        <v>2203824.88026017</v>
      </c>
      <c r="I445" s="104">
        <v>185993.979485769</v>
      </c>
      <c r="J445" s="104">
        <v>2.8990355934606998E-2</v>
      </c>
      <c r="K445" s="104">
        <v>2.2373951528273399E-3</v>
      </c>
      <c r="L445" s="104">
        <v>0</v>
      </c>
      <c r="M445" s="104">
        <v>3.1227751087434402E-2</v>
      </c>
      <c r="N445" s="104">
        <v>0</v>
      </c>
      <c r="O445" s="104">
        <v>0</v>
      </c>
      <c r="P445" s="104">
        <v>0</v>
      </c>
      <c r="Q445" s="104">
        <v>0</v>
      </c>
      <c r="R445" s="104">
        <v>3.1227751087434402E-2</v>
      </c>
      <c r="S445" s="104">
        <v>3.3003313448296698E-2</v>
      </c>
      <c r="T445" s="104">
        <v>2.5471040680915798E-3</v>
      </c>
      <c r="U445" s="104">
        <v>0</v>
      </c>
      <c r="V445" s="104">
        <v>3.5550417516388301E-2</v>
      </c>
      <c r="W445" s="104">
        <v>0</v>
      </c>
      <c r="X445" s="104">
        <v>0</v>
      </c>
      <c r="Y445" s="104">
        <v>0</v>
      </c>
      <c r="Z445" s="104">
        <v>0</v>
      </c>
      <c r="AA445" s="104">
        <v>3.5550417516388301E-2</v>
      </c>
      <c r="AB445" s="104">
        <v>0.33504650957985799</v>
      </c>
      <c r="AC445" s="104">
        <v>9.4611996495312697E-2</v>
      </c>
      <c r="AD445" s="104">
        <v>0</v>
      </c>
      <c r="AE445" s="104">
        <v>0.42965850607517098</v>
      </c>
      <c r="AF445" s="104">
        <v>4.0839016795879104</v>
      </c>
      <c r="AG445" s="104">
        <v>0.13015306054810599</v>
      </c>
      <c r="AH445" s="104">
        <v>0.547438334736982</v>
      </c>
      <c r="AI445" s="104">
        <v>4.761493074873</v>
      </c>
      <c r="AJ445" s="104">
        <v>2518.3530600675299</v>
      </c>
      <c r="AK445" s="104">
        <v>26.926509251436201</v>
      </c>
      <c r="AL445" s="104">
        <v>0</v>
      </c>
      <c r="AM445" s="104">
        <v>2545.2795693189601</v>
      </c>
      <c r="AN445" s="104">
        <v>1.3465269475912199E-3</v>
      </c>
      <c r="AO445" s="104">
        <v>1.03921209952982E-4</v>
      </c>
      <c r="AP445" s="104">
        <v>0</v>
      </c>
      <c r="AQ445" s="104">
        <v>1.4504481575441999E-3</v>
      </c>
      <c r="AR445" s="104">
        <v>2.07020299887028E-2</v>
      </c>
      <c r="AS445" s="104">
        <v>3.3195927463580501E-5</v>
      </c>
      <c r="AT445" s="104">
        <v>0</v>
      </c>
      <c r="AU445" s="104">
        <v>2.0735225916166399E-2</v>
      </c>
      <c r="AV445" s="104">
        <v>2.9151613113688499E-2</v>
      </c>
      <c r="AW445" s="104">
        <v>0.31663510443651299</v>
      </c>
      <c r="AX445" s="104">
        <v>0.36652194346636802</v>
      </c>
      <c r="AY445" s="104">
        <v>1.9806469335268001E-2</v>
      </c>
      <c r="AZ445" s="104">
        <v>3.1759886335880401E-5</v>
      </c>
      <c r="BA445" s="104">
        <v>0</v>
      </c>
      <c r="BB445" s="104">
        <v>1.9838229221603901E-2</v>
      </c>
      <c r="BC445" s="104">
        <v>7.2879032784221301E-3</v>
      </c>
      <c r="BD445" s="104">
        <v>0.13570075904421999</v>
      </c>
      <c r="BE445" s="104">
        <v>0.16282689154424601</v>
      </c>
      <c r="BF445" s="104">
        <v>2.37921509972665E-2</v>
      </c>
      <c r="BG445" s="104">
        <v>2.5438830801678198E-4</v>
      </c>
      <c r="BH445" s="104">
        <v>0</v>
      </c>
      <c r="BI445" s="104">
        <v>2.40465393052832E-2</v>
      </c>
      <c r="BJ445" s="104">
        <v>0.39585003091138099</v>
      </c>
      <c r="BK445" s="104">
        <v>4.2324722806065997E-3</v>
      </c>
      <c r="BL445" s="104">
        <v>0</v>
      </c>
      <c r="BM445" s="104">
        <v>0.40008250319198801</v>
      </c>
      <c r="BN445" s="104">
        <v>226.843028536389</v>
      </c>
    </row>
    <row r="446" spans="1:66">
      <c r="A446" s="104" t="s">
        <v>799</v>
      </c>
      <c r="B446" s="104">
        <v>2025</v>
      </c>
      <c r="C446" s="104" t="s">
        <v>822</v>
      </c>
      <c r="D446" s="104" t="s">
        <v>801</v>
      </c>
      <c r="E446" s="104" t="s">
        <v>801</v>
      </c>
      <c r="F446" s="104" t="s">
        <v>802</v>
      </c>
      <c r="G446" s="104">
        <v>52075.722606375799</v>
      </c>
      <c r="H446" s="104">
        <v>6496804.6946088402</v>
      </c>
      <c r="I446" s="104">
        <v>600946.61885341001</v>
      </c>
      <c r="J446" s="104">
        <v>6.9363527033425396E-2</v>
      </c>
      <c r="K446" s="104">
        <v>2.8489733872621601E-3</v>
      </c>
      <c r="L446" s="104">
        <v>0</v>
      </c>
      <c r="M446" s="104">
        <v>7.2212500420687595E-2</v>
      </c>
      <c r="N446" s="104">
        <v>0</v>
      </c>
      <c r="O446" s="104">
        <v>0</v>
      </c>
      <c r="P446" s="104">
        <v>0</v>
      </c>
      <c r="Q446" s="104">
        <v>0</v>
      </c>
      <c r="R446" s="104">
        <v>7.2212500420687595E-2</v>
      </c>
      <c r="S446" s="104">
        <v>7.8965095486488807E-2</v>
      </c>
      <c r="T446" s="104">
        <v>3.2433393338722801E-3</v>
      </c>
      <c r="U446" s="104">
        <v>0</v>
      </c>
      <c r="V446" s="104">
        <v>8.2208434820361095E-2</v>
      </c>
      <c r="W446" s="104">
        <v>0</v>
      </c>
      <c r="X446" s="104">
        <v>0</v>
      </c>
      <c r="Y446" s="104">
        <v>0</v>
      </c>
      <c r="Z446" s="104">
        <v>0</v>
      </c>
      <c r="AA446" s="104">
        <v>8.2208434820361095E-2</v>
      </c>
      <c r="AB446" s="104">
        <v>0.65367685626531202</v>
      </c>
      <c r="AC446" s="104">
        <v>0.118844824009571</v>
      </c>
      <c r="AD446" s="104">
        <v>0</v>
      </c>
      <c r="AE446" s="104">
        <v>0.77252168027488299</v>
      </c>
      <c r="AF446" s="104">
        <v>9.9382774840051393</v>
      </c>
      <c r="AG446" s="104">
        <v>0.169897619788166</v>
      </c>
      <c r="AH446" s="104">
        <v>1.3913688352770399</v>
      </c>
      <c r="AI446" s="104">
        <v>11.4995439390703</v>
      </c>
      <c r="AJ446" s="104">
        <v>6363.8128182671298</v>
      </c>
      <c r="AK446" s="104">
        <v>34.068335993243601</v>
      </c>
      <c r="AL446" s="104">
        <v>0</v>
      </c>
      <c r="AM446" s="104">
        <v>6397.8811542603798</v>
      </c>
      <c r="AN446" s="104">
        <v>3.2217561778530601E-3</v>
      </c>
      <c r="AO446" s="104">
        <v>1.32327434943262E-4</v>
      </c>
      <c r="AP446" s="104">
        <v>0</v>
      </c>
      <c r="AQ446" s="104">
        <v>3.3540836127963201E-3</v>
      </c>
      <c r="AR446" s="104">
        <v>5.6950970900391799E-2</v>
      </c>
      <c r="AS446" s="104">
        <v>5.7195603456564399E-5</v>
      </c>
      <c r="AT446" s="104">
        <v>0</v>
      </c>
      <c r="AU446" s="104">
        <v>5.7008166503848302E-2</v>
      </c>
      <c r="AV446" s="104">
        <v>8.5938015596807901E-2</v>
      </c>
      <c r="AW446" s="104">
        <v>0.93343007940732803</v>
      </c>
      <c r="AX446" s="104">
        <v>1.0763762615079799</v>
      </c>
      <c r="AY446" s="104">
        <v>5.4487297108926101E-2</v>
      </c>
      <c r="AZ446" s="104">
        <v>5.4721346969006803E-5</v>
      </c>
      <c r="BA446" s="104">
        <v>0</v>
      </c>
      <c r="BB446" s="104">
        <v>5.4542018455895097E-2</v>
      </c>
      <c r="BC446" s="104">
        <v>2.1484503899201899E-2</v>
      </c>
      <c r="BD446" s="104">
        <v>0.40004146260314</v>
      </c>
      <c r="BE446" s="104">
        <v>0.47606798495823799</v>
      </c>
      <c r="BF446" s="104">
        <v>6.0122148038485E-2</v>
      </c>
      <c r="BG446" s="104">
        <v>3.2186074583010399E-4</v>
      </c>
      <c r="BH446" s="104">
        <v>0</v>
      </c>
      <c r="BI446" s="104">
        <v>6.0444008784315099E-2</v>
      </c>
      <c r="BJ446" s="104">
        <v>1.00030275372021</v>
      </c>
      <c r="BK446" s="104">
        <v>5.3550679886255398E-3</v>
      </c>
      <c r="BL446" s="104">
        <v>0</v>
      </c>
      <c r="BM446" s="104">
        <v>1.0056578217088401</v>
      </c>
      <c r="BN446" s="104">
        <v>570.19855686683604</v>
      </c>
    </row>
    <row r="447" spans="1:66">
      <c r="A447" s="104" t="s">
        <v>799</v>
      </c>
      <c r="B447" s="104">
        <v>2025</v>
      </c>
      <c r="C447" s="104" t="s">
        <v>823</v>
      </c>
      <c r="D447" s="104" t="s">
        <v>801</v>
      </c>
      <c r="E447" s="104" t="s">
        <v>801</v>
      </c>
      <c r="F447" s="104" t="s">
        <v>802</v>
      </c>
      <c r="G447" s="104">
        <v>169293.56726482301</v>
      </c>
      <c r="H447" s="104">
        <v>8406399.9641240295</v>
      </c>
      <c r="I447" s="104">
        <v>1953624.29457622</v>
      </c>
      <c r="J447" s="104">
        <v>7.6446855971018496E-2</v>
      </c>
      <c r="K447" s="104">
        <v>9.2068481647401799E-3</v>
      </c>
      <c r="L447" s="104">
        <v>0</v>
      </c>
      <c r="M447" s="104">
        <v>8.5653704135758596E-2</v>
      </c>
      <c r="N447" s="104">
        <v>0</v>
      </c>
      <c r="O447" s="104">
        <v>0</v>
      </c>
      <c r="P447" s="104">
        <v>0</v>
      </c>
      <c r="Q447" s="104">
        <v>0</v>
      </c>
      <c r="R447" s="104">
        <v>8.5653704135758596E-2</v>
      </c>
      <c r="S447" s="104">
        <v>8.7028926289811501E-2</v>
      </c>
      <c r="T447" s="104">
        <v>1.04812957984096E-2</v>
      </c>
      <c r="U447" s="104">
        <v>0</v>
      </c>
      <c r="V447" s="104">
        <v>9.7510222088221105E-2</v>
      </c>
      <c r="W447" s="104">
        <v>0</v>
      </c>
      <c r="X447" s="104">
        <v>0</v>
      </c>
      <c r="Y447" s="104">
        <v>0</v>
      </c>
      <c r="Z447" s="104">
        <v>0</v>
      </c>
      <c r="AA447" s="104">
        <v>9.7510222088221105E-2</v>
      </c>
      <c r="AB447" s="104">
        <v>0.80515758426290596</v>
      </c>
      <c r="AC447" s="104">
        <v>0.38937699295954298</v>
      </c>
      <c r="AD447" s="104">
        <v>0</v>
      </c>
      <c r="AE447" s="104">
        <v>1.1945345772224401</v>
      </c>
      <c r="AF447" s="104">
        <v>11.9784775731561</v>
      </c>
      <c r="AG447" s="104">
        <v>0.53533044035738897</v>
      </c>
      <c r="AH447" s="104">
        <v>4.5842398171073704</v>
      </c>
      <c r="AI447" s="104">
        <v>17.0980478306208</v>
      </c>
      <c r="AJ447" s="104">
        <v>8602.5663343721299</v>
      </c>
      <c r="AK447" s="104">
        <v>110.378595345039</v>
      </c>
      <c r="AL447" s="104">
        <v>0</v>
      </c>
      <c r="AM447" s="104">
        <v>8712.9449297171705</v>
      </c>
      <c r="AN447" s="104">
        <v>3.5507584610480702E-3</v>
      </c>
      <c r="AO447" s="104">
        <v>4.2763425134095199E-4</v>
      </c>
      <c r="AP447" s="104">
        <v>0</v>
      </c>
      <c r="AQ447" s="104">
        <v>3.97839271238902E-3</v>
      </c>
      <c r="AR447" s="104">
        <v>6.7243263682130502E-2</v>
      </c>
      <c r="AS447" s="104">
        <v>1.3626568362180201E-4</v>
      </c>
      <c r="AT447" s="104">
        <v>0</v>
      </c>
      <c r="AU447" s="104">
        <v>6.7379529365752394E-2</v>
      </c>
      <c r="AV447" s="104">
        <v>0.111197637175299</v>
      </c>
      <c r="AW447" s="104">
        <v>1.20779166911904</v>
      </c>
      <c r="AX447" s="104">
        <v>1.3863688356600901</v>
      </c>
      <c r="AY447" s="104">
        <v>6.4334349860871401E-2</v>
      </c>
      <c r="AZ447" s="104">
        <v>1.30370890467136E-4</v>
      </c>
      <c r="BA447" s="104">
        <v>0</v>
      </c>
      <c r="BB447" s="104">
        <v>6.4464720751338495E-2</v>
      </c>
      <c r="BC447" s="104">
        <v>2.7799409293824798E-2</v>
      </c>
      <c r="BD447" s="104">
        <v>0.51762500105101905</v>
      </c>
      <c r="BE447" s="104">
        <v>0.60988913109618204</v>
      </c>
      <c r="BF447" s="104">
        <v>8.1272781182593498E-2</v>
      </c>
      <c r="BG447" s="104">
        <v>1.0428022380805199E-3</v>
      </c>
      <c r="BH447" s="104">
        <v>0</v>
      </c>
      <c r="BI447" s="104">
        <v>8.2315583420673993E-2</v>
      </c>
      <c r="BJ447" s="104">
        <v>1.35220362997359</v>
      </c>
      <c r="BK447" s="104">
        <v>1.7349978075797301E-2</v>
      </c>
      <c r="BL447" s="104">
        <v>0</v>
      </c>
      <c r="BM447" s="104">
        <v>1.36955360804939</v>
      </c>
      <c r="BN447" s="104">
        <v>776.52405619892795</v>
      </c>
    </row>
    <row r="448" spans="1:66">
      <c r="A448" s="104" t="s">
        <v>799</v>
      </c>
      <c r="B448" s="104">
        <v>2025</v>
      </c>
      <c r="C448" s="104" t="s">
        <v>824</v>
      </c>
      <c r="D448" s="104" t="s">
        <v>801</v>
      </c>
      <c r="E448" s="104" t="s">
        <v>801</v>
      </c>
      <c r="F448" s="104" t="s">
        <v>802</v>
      </c>
      <c r="G448" s="104">
        <v>1464.4670906850199</v>
      </c>
      <c r="H448" s="104">
        <v>273931.95806275599</v>
      </c>
      <c r="I448" s="104">
        <v>21381.219524001299</v>
      </c>
      <c r="J448" s="104">
        <v>2.2400272852244698E-3</v>
      </c>
      <c r="K448" s="104">
        <v>7.9636489483026195E-5</v>
      </c>
      <c r="L448" s="104">
        <v>0</v>
      </c>
      <c r="M448" s="104">
        <v>2.31966377470749E-3</v>
      </c>
      <c r="N448" s="104">
        <v>0</v>
      </c>
      <c r="O448" s="104">
        <v>0</v>
      </c>
      <c r="P448" s="104">
        <v>0</v>
      </c>
      <c r="Q448" s="104">
        <v>0</v>
      </c>
      <c r="R448" s="104">
        <v>2.31966377470749E-3</v>
      </c>
      <c r="S448" s="104">
        <v>2.5501005504644002E-3</v>
      </c>
      <c r="T448" s="104">
        <v>9.0660081244218902E-5</v>
      </c>
      <c r="U448" s="104">
        <v>0</v>
      </c>
      <c r="V448" s="104">
        <v>2.6407606317086201E-3</v>
      </c>
      <c r="W448" s="104">
        <v>0</v>
      </c>
      <c r="X448" s="104">
        <v>0</v>
      </c>
      <c r="Y448" s="104">
        <v>0</v>
      </c>
      <c r="Z448" s="104">
        <v>0</v>
      </c>
      <c r="AA448" s="104">
        <v>2.6407606317086201E-3</v>
      </c>
      <c r="AB448" s="104">
        <v>1.90114037244959E-2</v>
      </c>
      <c r="AC448" s="104">
        <v>3.3721949234621902E-3</v>
      </c>
      <c r="AD448" s="104">
        <v>0</v>
      </c>
      <c r="AE448" s="104">
        <v>2.2383598647958101E-2</v>
      </c>
      <c r="AF448" s="104">
        <v>0.278710163481171</v>
      </c>
      <c r="AG448" s="104">
        <v>4.60962397154432E-3</v>
      </c>
      <c r="AH448" s="104">
        <v>3.0928252167907701E-2</v>
      </c>
      <c r="AI448" s="104">
        <v>0.31424803962062298</v>
      </c>
      <c r="AJ448" s="104">
        <v>245.01827416385001</v>
      </c>
      <c r="AK448" s="104">
        <v>0.91992393727612998</v>
      </c>
      <c r="AL448" s="104">
        <v>0</v>
      </c>
      <c r="AM448" s="104">
        <v>245.93819810112601</v>
      </c>
      <c r="AN448" s="104">
        <v>1.04043465685556E-4</v>
      </c>
      <c r="AO448" s="104">
        <v>3.6989086764695798E-6</v>
      </c>
      <c r="AP448" s="104">
        <v>0</v>
      </c>
      <c r="AQ448" s="104">
        <v>1.07742374362026E-4</v>
      </c>
      <c r="AR448" s="104">
        <v>2.7213235872984702E-3</v>
      </c>
      <c r="AS448" s="104">
        <v>1.15059582097922E-6</v>
      </c>
      <c r="AT448" s="104">
        <v>0</v>
      </c>
      <c r="AU448" s="104">
        <v>2.7224741831194501E-3</v>
      </c>
      <c r="AV448" s="104">
        <v>3.6234995495548999E-3</v>
      </c>
      <c r="AW448" s="104">
        <v>3.9357244274082097E-2</v>
      </c>
      <c r="AX448" s="104">
        <v>4.5703218006756502E-2</v>
      </c>
      <c r="AY448" s="104">
        <v>2.6036003335219702E-3</v>
      </c>
      <c r="AZ448" s="104">
        <v>1.1008215550817301E-6</v>
      </c>
      <c r="BA448" s="104">
        <v>0</v>
      </c>
      <c r="BB448" s="104">
        <v>2.6047011550770602E-3</v>
      </c>
      <c r="BC448" s="104">
        <v>9.0587488738872596E-4</v>
      </c>
      <c r="BD448" s="104">
        <v>1.6867390403178001E-2</v>
      </c>
      <c r="BE448" s="104">
        <v>2.03779664456438E-2</v>
      </c>
      <c r="BF448" s="104">
        <v>2.31481116307006E-3</v>
      </c>
      <c r="BG448" s="104">
        <v>8.6909852191601402E-6</v>
      </c>
      <c r="BH448" s="104">
        <v>0</v>
      </c>
      <c r="BI448" s="104">
        <v>2.3235021482892202E-3</v>
      </c>
      <c r="BJ448" s="104">
        <v>3.8513460618191699E-2</v>
      </c>
      <c r="BK448" s="104">
        <v>1.4459923224470801E-4</v>
      </c>
      <c r="BL448" s="104">
        <v>0</v>
      </c>
      <c r="BM448" s="104">
        <v>3.8658059850436403E-2</v>
      </c>
      <c r="BN448" s="104">
        <v>21.918757515886298</v>
      </c>
    </row>
    <row r="449" spans="1:66">
      <c r="A449" s="104" t="s">
        <v>799</v>
      </c>
      <c r="B449" s="104">
        <v>2025</v>
      </c>
      <c r="C449" s="104" t="s">
        <v>825</v>
      </c>
      <c r="D449" s="104" t="s">
        <v>801</v>
      </c>
      <c r="E449" s="104" t="s">
        <v>801</v>
      </c>
      <c r="F449" s="104" t="s">
        <v>802</v>
      </c>
      <c r="G449" s="104">
        <v>773.64726929721701</v>
      </c>
      <c r="H449" s="104">
        <v>38066.372707434202</v>
      </c>
      <c r="I449" s="104">
        <v>11295.2501317393</v>
      </c>
      <c r="J449" s="104">
        <v>3.1517647299749601E-4</v>
      </c>
      <c r="K449" s="104">
        <v>4.2070288241260899E-5</v>
      </c>
      <c r="L449" s="104">
        <v>0</v>
      </c>
      <c r="M449" s="104">
        <v>3.5724676123875701E-4</v>
      </c>
      <c r="N449" s="104">
        <v>0</v>
      </c>
      <c r="O449" s="104">
        <v>0</v>
      </c>
      <c r="P449" s="104">
        <v>0</v>
      </c>
      <c r="Q449" s="104">
        <v>0</v>
      </c>
      <c r="R449" s="104">
        <v>3.5724676123875701E-4</v>
      </c>
      <c r="S449" s="104">
        <v>3.5880442286835898E-4</v>
      </c>
      <c r="T449" s="104">
        <v>4.7893820718118897E-5</v>
      </c>
      <c r="U449" s="104">
        <v>0</v>
      </c>
      <c r="V449" s="104">
        <v>4.0669824358647802E-4</v>
      </c>
      <c r="W449" s="104">
        <v>0</v>
      </c>
      <c r="X449" s="104">
        <v>0</v>
      </c>
      <c r="Y449" s="104">
        <v>0</v>
      </c>
      <c r="Z449" s="104">
        <v>0</v>
      </c>
      <c r="AA449" s="104">
        <v>4.0669824358647802E-4</v>
      </c>
      <c r="AB449" s="104">
        <v>2.6732855187800398E-3</v>
      </c>
      <c r="AC449" s="104">
        <v>1.7814598980535E-3</v>
      </c>
      <c r="AD449" s="104">
        <v>0</v>
      </c>
      <c r="AE449" s="104">
        <v>4.4547454168335499E-3</v>
      </c>
      <c r="AF449" s="104">
        <v>3.97822991873674E-2</v>
      </c>
      <c r="AG449" s="104">
        <v>2.4351677280806E-3</v>
      </c>
      <c r="AH449" s="104">
        <v>1.63406167708064E-2</v>
      </c>
      <c r="AI449" s="104">
        <v>5.8558083686254501E-2</v>
      </c>
      <c r="AJ449" s="104">
        <v>36.623506364329401</v>
      </c>
      <c r="AK449" s="104">
        <v>0.48637331859458399</v>
      </c>
      <c r="AL449" s="104">
        <v>0</v>
      </c>
      <c r="AM449" s="104">
        <v>37.109879682924003</v>
      </c>
      <c r="AN449" s="104">
        <v>1.46391308576956E-5</v>
      </c>
      <c r="AO449" s="104">
        <v>1.9540559259627302E-6</v>
      </c>
      <c r="AP449" s="104">
        <v>0</v>
      </c>
      <c r="AQ449" s="104">
        <v>1.6593186783658299E-5</v>
      </c>
      <c r="AR449" s="104">
        <v>3.9108935388009798E-4</v>
      </c>
      <c r="AS449" s="104">
        <v>6.0783565614232005E-7</v>
      </c>
      <c r="AT449" s="104">
        <v>0</v>
      </c>
      <c r="AU449" s="104">
        <v>3.9169718953623999E-4</v>
      </c>
      <c r="AV449" s="104">
        <v>5.03531918415218E-4</v>
      </c>
      <c r="AW449" s="104">
        <v>5.4691958538533002E-3</v>
      </c>
      <c r="AX449" s="104">
        <v>6.3644249618047596E-3</v>
      </c>
      <c r="AY449" s="104">
        <v>3.7417100154926898E-4</v>
      </c>
      <c r="AZ449" s="104">
        <v>5.81540954719665E-7</v>
      </c>
      <c r="BA449" s="104">
        <v>0</v>
      </c>
      <c r="BB449" s="104">
        <v>3.7475254250398797E-4</v>
      </c>
      <c r="BC449" s="104">
        <v>1.2588297960380401E-4</v>
      </c>
      <c r="BD449" s="104">
        <v>2.3439410802228401E-3</v>
      </c>
      <c r="BE449" s="104">
        <v>2.84457660233063E-3</v>
      </c>
      <c r="BF449" s="104">
        <v>3.4600072852617001E-4</v>
      </c>
      <c r="BG449" s="104">
        <v>4.5950139480179404E-6</v>
      </c>
      <c r="BH449" s="104">
        <v>0</v>
      </c>
      <c r="BI449" s="104">
        <v>3.5059574247418802E-4</v>
      </c>
      <c r="BJ449" s="104">
        <v>5.7567051881177497E-3</v>
      </c>
      <c r="BK449" s="104">
        <v>7.6451112535815306E-5</v>
      </c>
      <c r="BL449" s="104">
        <v>0</v>
      </c>
      <c r="BM449" s="104">
        <v>5.8331563006535697E-3</v>
      </c>
      <c r="BN449" s="104">
        <v>3.3073449366302499</v>
      </c>
    </row>
    <row r="450" spans="1:66">
      <c r="A450" s="104" t="s">
        <v>799</v>
      </c>
      <c r="B450" s="104">
        <v>2025</v>
      </c>
      <c r="C450" s="104" t="s">
        <v>826</v>
      </c>
      <c r="D450" s="104" t="s">
        <v>801</v>
      </c>
      <c r="E450" s="104" t="s">
        <v>801</v>
      </c>
      <c r="F450" s="104" t="s">
        <v>802</v>
      </c>
      <c r="G450" s="104">
        <v>26698.778329412198</v>
      </c>
      <c r="H450" s="104">
        <v>419492.857348144</v>
      </c>
      <c r="I450" s="104">
        <v>80986.294184897401</v>
      </c>
      <c r="J450" s="104">
        <v>2.2157378796018801E-2</v>
      </c>
      <c r="K450" s="104">
        <v>9.1361159460688797E-3</v>
      </c>
      <c r="L450" s="104">
        <v>0</v>
      </c>
      <c r="M450" s="104">
        <v>3.1293494742087598E-2</v>
      </c>
      <c r="N450" s="104">
        <v>0</v>
      </c>
      <c r="O450" s="104">
        <v>0</v>
      </c>
      <c r="P450" s="104">
        <v>0</v>
      </c>
      <c r="Q450" s="104">
        <v>0</v>
      </c>
      <c r="R450" s="104">
        <v>3.1293494742087598E-2</v>
      </c>
      <c r="S450" s="104">
        <v>2.5224489111039399E-2</v>
      </c>
      <c r="T450" s="104">
        <v>1.0400772551679901E-2</v>
      </c>
      <c r="U450" s="104">
        <v>0</v>
      </c>
      <c r="V450" s="104">
        <v>3.5625261662719301E-2</v>
      </c>
      <c r="W450" s="104">
        <v>0</v>
      </c>
      <c r="X450" s="104">
        <v>0</v>
      </c>
      <c r="Y450" s="104">
        <v>0</v>
      </c>
      <c r="Z450" s="104">
        <v>0</v>
      </c>
      <c r="AA450" s="104">
        <v>3.5625261662719301E-2</v>
      </c>
      <c r="AB450" s="104">
        <v>7.4625914892821194E-2</v>
      </c>
      <c r="AC450" s="104">
        <v>0.23960564397310799</v>
      </c>
      <c r="AD450" s="104">
        <v>0</v>
      </c>
      <c r="AE450" s="104">
        <v>0.31423155886592902</v>
      </c>
      <c r="AF450" s="104">
        <v>1.7680651871044999</v>
      </c>
      <c r="AG450" s="104">
        <v>0.86556965750362902</v>
      </c>
      <c r="AH450" s="104">
        <v>0.181588250654725</v>
      </c>
      <c r="AI450" s="104">
        <v>2.8152230952628599</v>
      </c>
      <c r="AJ450" s="104">
        <v>488.75470126822898</v>
      </c>
      <c r="AK450" s="104">
        <v>95.457262535429194</v>
      </c>
      <c r="AL450" s="104">
        <v>0</v>
      </c>
      <c r="AM450" s="104">
        <v>584.21196380365802</v>
      </c>
      <c r="AN450" s="104">
        <v>1.02915285704407E-3</v>
      </c>
      <c r="AO450" s="104">
        <v>4.2434892298145701E-4</v>
      </c>
      <c r="AP450" s="104">
        <v>0</v>
      </c>
      <c r="AQ450" s="104">
        <v>1.4535017800255299E-3</v>
      </c>
      <c r="AR450" s="104">
        <v>9.9179020105229308E-3</v>
      </c>
      <c r="AS450" s="104">
        <v>1.25083160341698E-3</v>
      </c>
      <c r="AT450" s="104">
        <v>0</v>
      </c>
      <c r="AU450" s="104">
        <v>1.1168733613939901E-2</v>
      </c>
      <c r="AV450" s="104">
        <v>5.5489406580822003E-3</v>
      </c>
      <c r="AW450" s="104">
        <v>6.0270743781202799E-2</v>
      </c>
      <c r="AX450" s="104">
        <v>7.6988418053224997E-2</v>
      </c>
      <c r="AY450" s="104">
        <v>9.4888579597659003E-3</v>
      </c>
      <c r="AZ450" s="104">
        <v>1.19672118194119E-3</v>
      </c>
      <c r="BA450" s="104">
        <v>0</v>
      </c>
      <c r="BB450" s="104">
        <v>1.06855791417071E-2</v>
      </c>
      <c r="BC450" s="104">
        <v>1.3872351645205501E-3</v>
      </c>
      <c r="BD450" s="104">
        <v>2.5830318763372599E-2</v>
      </c>
      <c r="BE450" s="104">
        <v>3.7903133069600303E-2</v>
      </c>
      <c r="BF450" s="104">
        <v>4.6175120707204398E-3</v>
      </c>
      <c r="BG450" s="104">
        <v>9.01832884372353E-4</v>
      </c>
      <c r="BH450" s="104">
        <v>0</v>
      </c>
      <c r="BI450" s="104">
        <v>5.5193449550927903E-3</v>
      </c>
      <c r="BJ450" s="104">
        <v>7.6825432729405799E-2</v>
      </c>
      <c r="BK450" s="104">
        <v>1.5004552349920401E-2</v>
      </c>
      <c r="BL450" s="104">
        <v>0</v>
      </c>
      <c r="BM450" s="104">
        <v>9.1829985079326298E-2</v>
      </c>
      <c r="BN450" s="104">
        <v>52.066740633867802</v>
      </c>
    </row>
    <row r="451" spans="1:66">
      <c r="A451" s="104" t="s">
        <v>799</v>
      </c>
      <c r="B451" s="104">
        <v>2025</v>
      </c>
      <c r="C451" s="104" t="s">
        <v>827</v>
      </c>
      <c r="D451" s="104" t="s">
        <v>801</v>
      </c>
      <c r="E451" s="104" t="s">
        <v>801</v>
      </c>
      <c r="F451" s="104" t="s">
        <v>802</v>
      </c>
      <c r="G451" s="104">
        <v>4165.8546660387601</v>
      </c>
      <c r="H451" s="104">
        <v>69351.168031988796</v>
      </c>
      <c r="I451" s="104">
        <v>47907.328659445702</v>
      </c>
      <c r="J451" s="104">
        <v>5.0876311919726802E-4</v>
      </c>
      <c r="K451" s="104">
        <v>6.2259419702801605E-4</v>
      </c>
      <c r="L451" s="104">
        <v>0</v>
      </c>
      <c r="M451" s="104">
        <v>1.1313573162252801E-3</v>
      </c>
      <c r="N451" s="104">
        <v>0</v>
      </c>
      <c r="O451" s="104">
        <v>0</v>
      </c>
      <c r="P451" s="104">
        <v>0</v>
      </c>
      <c r="Q451" s="104">
        <v>0</v>
      </c>
      <c r="R451" s="104">
        <v>1.1313573162252801E-3</v>
      </c>
      <c r="S451" s="104">
        <v>5.7918808350181702E-4</v>
      </c>
      <c r="T451" s="104">
        <v>7.0877610064378697E-4</v>
      </c>
      <c r="U451" s="104">
        <v>0</v>
      </c>
      <c r="V451" s="104">
        <v>1.2879641841456E-3</v>
      </c>
      <c r="W451" s="104">
        <v>0</v>
      </c>
      <c r="X451" s="104">
        <v>0</v>
      </c>
      <c r="Y451" s="104">
        <v>0</v>
      </c>
      <c r="Z451" s="104">
        <v>0</v>
      </c>
      <c r="AA451" s="104">
        <v>1.2879641841456E-3</v>
      </c>
      <c r="AB451" s="104">
        <v>5.5640090360635098E-3</v>
      </c>
      <c r="AC451" s="104">
        <v>2.63636557088869E-2</v>
      </c>
      <c r="AD451" s="104">
        <v>0</v>
      </c>
      <c r="AE451" s="104">
        <v>3.1927664744950401E-2</v>
      </c>
      <c r="AF451" s="104">
        <v>6.7296251082227795E-2</v>
      </c>
      <c r="AG451" s="104">
        <v>3.6037815752494103E-2</v>
      </c>
      <c r="AH451" s="104">
        <v>0.10342580498532999</v>
      </c>
      <c r="AI451" s="104">
        <v>0.20675987182005201</v>
      </c>
      <c r="AJ451" s="104">
        <v>70.138792485625004</v>
      </c>
      <c r="AK451" s="104">
        <v>7.2826508358757298</v>
      </c>
      <c r="AL451" s="104">
        <v>0</v>
      </c>
      <c r="AM451" s="104">
        <v>77.421443321500703</v>
      </c>
      <c r="AN451" s="104">
        <v>2.3630729180592601E-5</v>
      </c>
      <c r="AO451" s="104">
        <v>2.8917887921181999E-5</v>
      </c>
      <c r="AP451" s="104">
        <v>0</v>
      </c>
      <c r="AQ451" s="104">
        <v>5.25486171017746E-5</v>
      </c>
      <c r="AR451" s="104">
        <v>2.9512445690501801E-4</v>
      </c>
      <c r="AS451" s="104">
        <v>8.9953021022986802E-6</v>
      </c>
      <c r="AT451" s="104">
        <v>0</v>
      </c>
      <c r="AU451" s="104">
        <v>3.0411975900731598E-4</v>
      </c>
      <c r="AV451" s="104">
        <v>9.17358923369749E-4</v>
      </c>
      <c r="AW451" s="104">
        <v>9.9640468393344308E-3</v>
      </c>
      <c r="AX451" s="104">
        <v>1.11855255217114E-2</v>
      </c>
      <c r="AY451" s="104">
        <v>2.8235750353789899E-4</v>
      </c>
      <c r="AZ451" s="104">
        <v>8.60616931517711E-6</v>
      </c>
      <c r="BA451" s="104">
        <v>0</v>
      </c>
      <c r="BB451" s="104">
        <v>2.9096367285307598E-4</v>
      </c>
      <c r="BC451" s="104">
        <v>2.2933973084243701E-4</v>
      </c>
      <c r="BD451" s="104">
        <v>4.2703057882861797E-3</v>
      </c>
      <c r="BE451" s="104">
        <v>4.7906091919817E-3</v>
      </c>
      <c r="BF451" s="104">
        <v>6.6263653339344896E-4</v>
      </c>
      <c r="BG451" s="104">
        <v>6.8802874027074697E-5</v>
      </c>
      <c r="BH451" s="104">
        <v>0</v>
      </c>
      <c r="BI451" s="104">
        <v>7.3143940742052404E-4</v>
      </c>
      <c r="BJ451" s="104">
        <v>1.1024841438546E-2</v>
      </c>
      <c r="BK451" s="104">
        <v>1.14473129451551E-3</v>
      </c>
      <c r="BL451" s="104">
        <v>0</v>
      </c>
      <c r="BM451" s="104">
        <v>1.21695727330615E-2</v>
      </c>
      <c r="BN451" s="104">
        <v>6.90003364990151</v>
      </c>
    </row>
    <row r="452" spans="1:66">
      <c r="A452" s="104" t="s">
        <v>799</v>
      </c>
      <c r="B452" s="104">
        <v>2025</v>
      </c>
      <c r="C452" s="104" t="s">
        <v>828</v>
      </c>
      <c r="D452" s="104" t="s">
        <v>801</v>
      </c>
      <c r="E452" s="104" t="s">
        <v>801</v>
      </c>
      <c r="F452" s="104" t="s">
        <v>804</v>
      </c>
      <c r="G452" s="104">
        <v>50232.888940953897</v>
      </c>
      <c r="H452" s="104">
        <v>2723977.0278302599</v>
      </c>
      <c r="I452" s="104">
        <v>1005059.6419306</v>
      </c>
      <c r="J452" s="104">
        <v>0.11997855518327</v>
      </c>
      <c r="K452" s="104">
        <v>5.6073983876526602E-2</v>
      </c>
      <c r="L452" s="104">
        <v>0.20871126411985999</v>
      </c>
      <c r="M452" s="104">
        <v>0.38476380317965703</v>
      </c>
      <c r="N452" s="104">
        <v>2.0633661971572602E-3</v>
      </c>
      <c r="O452" s="104">
        <v>8.6638082535822197E-2</v>
      </c>
      <c r="P452" s="104">
        <v>0.468954468810099</v>
      </c>
      <c r="Q452" s="104">
        <v>1.2413935958687299E-3</v>
      </c>
      <c r="R452" s="104">
        <v>0.943661114318605</v>
      </c>
      <c r="S452" s="104">
        <v>0.17507242608371601</v>
      </c>
      <c r="T452" s="104">
        <v>8.1823025643598599E-2</v>
      </c>
      <c r="U452" s="104">
        <v>0.22851256326441099</v>
      </c>
      <c r="V452" s="104">
        <v>0.48540801499172598</v>
      </c>
      <c r="W452" s="104">
        <v>2.0633661971572602E-3</v>
      </c>
      <c r="X452" s="104">
        <v>8.6638082535786601E-2</v>
      </c>
      <c r="Y452" s="104">
        <v>0.46895446880990599</v>
      </c>
      <c r="Z452" s="104">
        <v>1.2413935958687299E-3</v>
      </c>
      <c r="AA452" s="104">
        <v>1.04430532613044</v>
      </c>
      <c r="AB452" s="104">
        <v>2.83251783836617</v>
      </c>
      <c r="AC452" s="104">
        <v>0.81625906859747199</v>
      </c>
      <c r="AD452" s="104">
        <v>4.4732073845271598</v>
      </c>
      <c r="AE452" s="104">
        <v>8.1219842914908007</v>
      </c>
      <c r="AF452" s="104">
        <v>0.86264760905580196</v>
      </c>
      <c r="AG452" s="104">
        <v>4.9460469182712498E-3</v>
      </c>
      <c r="AH452" s="104">
        <v>0.38423474877498598</v>
      </c>
      <c r="AI452" s="104">
        <v>1.25182840474905</v>
      </c>
      <c r="AJ452" s="104">
        <v>4885.0870322668397</v>
      </c>
      <c r="AK452" s="104">
        <v>29.024339451496399</v>
      </c>
      <c r="AL452" s="104">
        <v>40.866916343254601</v>
      </c>
      <c r="AM452" s="104">
        <v>4954.9782880615903</v>
      </c>
      <c r="AN452" s="104">
        <v>2.55357077018162E-2</v>
      </c>
      <c r="AO452" s="104">
        <v>1.5017645741977999E-2</v>
      </c>
      <c r="AP452" s="104">
        <v>4.02986728905083E-2</v>
      </c>
      <c r="AQ452" s="104">
        <v>8.0852026334302607E-2</v>
      </c>
      <c r="AR452" s="104">
        <v>3.56711478223602E-3</v>
      </c>
      <c r="AS452" s="104">
        <v>0</v>
      </c>
      <c r="AT452" s="104">
        <v>4.6698739172130002E-4</v>
      </c>
      <c r="AU452" s="104">
        <v>4.0341021739573203E-3</v>
      </c>
      <c r="AV452" s="104">
        <v>3.6032048261706001E-2</v>
      </c>
      <c r="AW452" s="104">
        <v>0.39136809753589602</v>
      </c>
      <c r="AX452" s="104">
        <v>0.43143424797155999</v>
      </c>
      <c r="AY452" s="104">
        <v>3.2798303702438599E-3</v>
      </c>
      <c r="AZ452" s="104">
        <v>0</v>
      </c>
      <c r="BA452" s="104">
        <v>4.2937766889810801E-4</v>
      </c>
      <c r="BB452" s="104">
        <v>3.7092080391419699E-3</v>
      </c>
      <c r="BC452" s="104">
        <v>9.0080120654265003E-3</v>
      </c>
      <c r="BD452" s="104">
        <v>0.16772918465824099</v>
      </c>
      <c r="BE452" s="104">
        <v>0.18044640476280899</v>
      </c>
      <c r="BF452" s="104">
        <v>4.8341896309175299E-2</v>
      </c>
      <c r="BG452" s="104">
        <v>2.8721936762618201E-4</v>
      </c>
      <c r="BH452" s="104">
        <v>4.0441126622561401E-4</v>
      </c>
      <c r="BI452" s="104">
        <v>4.9033526943027102E-2</v>
      </c>
      <c r="BJ452" s="104">
        <v>4.8870426767430301E-2</v>
      </c>
      <c r="BK452" s="104">
        <v>4.4937834992447601E-4</v>
      </c>
      <c r="BL452" s="104">
        <v>3.2507220296403003E-2</v>
      </c>
      <c r="BM452" s="104">
        <v>8.1827025413757803E-2</v>
      </c>
      <c r="BN452" s="104">
        <v>523.01382711574695</v>
      </c>
    </row>
    <row r="453" spans="1:66">
      <c r="A453" s="104" t="s">
        <v>799</v>
      </c>
      <c r="B453" s="104">
        <v>2025</v>
      </c>
      <c r="C453" s="104" t="s">
        <v>829</v>
      </c>
      <c r="D453" s="104" t="s">
        <v>801</v>
      </c>
      <c r="E453" s="104" t="s">
        <v>801</v>
      </c>
      <c r="F453" s="104" t="s">
        <v>802</v>
      </c>
      <c r="G453" s="104">
        <v>1203.0552355223001</v>
      </c>
      <c r="H453" s="104">
        <v>9571.3710924014395</v>
      </c>
      <c r="I453" s="104">
        <v>5293.4430362981402</v>
      </c>
      <c r="J453" s="104">
        <v>2.24282842276876E-4</v>
      </c>
      <c r="K453" s="104">
        <v>9.6828078327875703E-4</v>
      </c>
      <c r="L453" s="104">
        <v>0</v>
      </c>
      <c r="M453" s="104">
        <v>1.1925636255556301E-3</v>
      </c>
      <c r="N453" s="104">
        <v>0</v>
      </c>
      <c r="O453" s="104">
        <v>0</v>
      </c>
      <c r="P453" s="104">
        <v>0</v>
      </c>
      <c r="Q453" s="104">
        <v>0</v>
      </c>
      <c r="R453" s="104">
        <v>1.1925636255556301E-3</v>
      </c>
      <c r="S453" s="104">
        <v>2.5532894323323802E-4</v>
      </c>
      <c r="T453" s="104">
        <v>1.1023139649818201E-3</v>
      </c>
      <c r="U453" s="104">
        <v>0</v>
      </c>
      <c r="V453" s="104">
        <v>1.3576429082150601E-3</v>
      </c>
      <c r="W453" s="104">
        <v>0</v>
      </c>
      <c r="X453" s="104">
        <v>0</v>
      </c>
      <c r="Y453" s="104">
        <v>0</v>
      </c>
      <c r="Z453" s="104">
        <v>0</v>
      </c>
      <c r="AA453" s="104">
        <v>1.3576429082150601E-3</v>
      </c>
      <c r="AB453" s="104">
        <v>1.9164522575102099E-3</v>
      </c>
      <c r="AC453" s="104">
        <v>1.4307142264430099E-2</v>
      </c>
      <c r="AD453" s="104">
        <v>0</v>
      </c>
      <c r="AE453" s="104">
        <v>1.6223594521940301E-2</v>
      </c>
      <c r="AF453" s="104">
        <v>3.6950291509728103E-2</v>
      </c>
      <c r="AG453" s="104">
        <v>1.14421128671892E-2</v>
      </c>
      <c r="AH453" s="104">
        <v>3.8581696233380897E-2</v>
      </c>
      <c r="AI453" s="104">
        <v>8.6974100610298199E-2</v>
      </c>
      <c r="AJ453" s="104">
        <v>17.133035907742698</v>
      </c>
      <c r="AK453" s="104">
        <v>2.7301017701788401</v>
      </c>
      <c r="AL453" s="104">
        <v>0</v>
      </c>
      <c r="AM453" s="104">
        <v>19.8631376779215</v>
      </c>
      <c r="AN453" s="104">
        <v>1.0417357126948901E-5</v>
      </c>
      <c r="AO453" s="104">
        <v>4.4974134517719297E-5</v>
      </c>
      <c r="AP453" s="104">
        <v>0</v>
      </c>
      <c r="AQ453" s="104">
        <v>5.5391491644668301E-5</v>
      </c>
      <c r="AR453" s="104">
        <v>3.8775153768863898E-4</v>
      </c>
      <c r="AS453" s="104">
        <v>4.12083271539716E-6</v>
      </c>
      <c r="AT453" s="104">
        <v>0</v>
      </c>
      <c r="AU453" s="104">
        <v>3.9187237040403598E-4</v>
      </c>
      <c r="AV453" s="104">
        <v>3.7982270218351699E-4</v>
      </c>
      <c r="AW453" s="104">
        <v>6.5139593424473304E-4</v>
      </c>
      <c r="AX453" s="104">
        <v>1.42309100683228E-3</v>
      </c>
      <c r="AY453" s="104">
        <v>3.7097757780874799E-4</v>
      </c>
      <c r="AZ453" s="104">
        <v>3.9425673162401404E-6</v>
      </c>
      <c r="BA453" s="104">
        <v>0</v>
      </c>
      <c r="BB453" s="104">
        <v>3.7492014512498798E-4</v>
      </c>
      <c r="BC453" s="104">
        <v>9.4955675545879397E-5</v>
      </c>
      <c r="BD453" s="104">
        <v>2.7916968610488499E-4</v>
      </c>
      <c r="BE453" s="104">
        <v>7.4904550677575401E-4</v>
      </c>
      <c r="BF453" s="104">
        <v>1.6186442791610501E-4</v>
      </c>
      <c r="BG453" s="104">
        <v>2.57926478157347E-5</v>
      </c>
      <c r="BH453" s="104">
        <v>0</v>
      </c>
      <c r="BI453" s="104">
        <v>1.8765707573184E-4</v>
      </c>
      <c r="BJ453" s="104">
        <v>2.6930746531242502E-3</v>
      </c>
      <c r="BK453" s="104">
        <v>4.2913397936647301E-4</v>
      </c>
      <c r="BL453" s="104">
        <v>0</v>
      </c>
      <c r="BM453" s="104">
        <v>3.12220863249072E-3</v>
      </c>
      <c r="BN453" s="104">
        <v>1.77026302391631</v>
      </c>
    </row>
    <row r="454" spans="1:66">
      <c r="A454" s="104" t="s">
        <v>799</v>
      </c>
      <c r="B454" s="104">
        <v>2025</v>
      </c>
      <c r="C454" s="104" t="s">
        <v>830</v>
      </c>
      <c r="D454" s="104" t="s">
        <v>801</v>
      </c>
      <c r="E454" s="104" t="s">
        <v>801</v>
      </c>
      <c r="F454" s="104" t="s">
        <v>802</v>
      </c>
      <c r="G454" s="104">
        <v>51573.703325123497</v>
      </c>
      <c r="H454" s="104">
        <v>9469761.0662487596</v>
      </c>
      <c r="I454" s="104">
        <v>752976.06854680402</v>
      </c>
      <c r="J454" s="104">
        <v>0.21121486699704001</v>
      </c>
      <c r="K454" s="104">
        <v>0.59318849523814199</v>
      </c>
      <c r="L454" s="104">
        <v>0</v>
      </c>
      <c r="M454" s="104">
        <v>0.80440336223518305</v>
      </c>
      <c r="N454" s="104">
        <v>0</v>
      </c>
      <c r="O454" s="104">
        <v>0</v>
      </c>
      <c r="P454" s="104">
        <v>0</v>
      </c>
      <c r="Q454" s="104">
        <v>0</v>
      </c>
      <c r="R454" s="104">
        <v>0.80440336223518305</v>
      </c>
      <c r="S454" s="104">
        <v>0.24045204812826401</v>
      </c>
      <c r="T454" s="104">
        <v>0.67529994755593004</v>
      </c>
      <c r="U454" s="104">
        <v>0</v>
      </c>
      <c r="V454" s="104">
        <v>0.91575199568419396</v>
      </c>
      <c r="W454" s="104">
        <v>0</v>
      </c>
      <c r="X454" s="104">
        <v>0</v>
      </c>
      <c r="Y454" s="104">
        <v>0</v>
      </c>
      <c r="Z454" s="104">
        <v>0</v>
      </c>
      <c r="AA454" s="104">
        <v>0.91575199568419396</v>
      </c>
      <c r="AB454" s="104">
        <v>1.96037946433685</v>
      </c>
      <c r="AC454" s="104">
        <v>8.7648462486857799</v>
      </c>
      <c r="AD454" s="104">
        <v>0</v>
      </c>
      <c r="AE454" s="104">
        <v>10.725225713022599</v>
      </c>
      <c r="AF454" s="104">
        <v>23.159875426094199</v>
      </c>
      <c r="AG454" s="104">
        <v>7.0096709872212397</v>
      </c>
      <c r="AH454" s="104">
        <v>1.8480146216846001</v>
      </c>
      <c r="AI454" s="104">
        <v>32.017561035</v>
      </c>
      <c r="AJ454" s="104">
        <v>12922.761263577</v>
      </c>
      <c r="AK454" s="104">
        <v>1416.20722522909</v>
      </c>
      <c r="AL454" s="104">
        <v>0</v>
      </c>
      <c r="AM454" s="104">
        <v>14338.968488806</v>
      </c>
      <c r="AN454" s="104">
        <v>9.8103835215041998E-3</v>
      </c>
      <c r="AO454" s="104">
        <v>2.7552069234367298E-2</v>
      </c>
      <c r="AP454" s="104">
        <v>0</v>
      </c>
      <c r="AQ454" s="104">
        <v>3.7362452755871502E-2</v>
      </c>
      <c r="AR454" s="104">
        <v>0.30429797441716899</v>
      </c>
      <c r="AS454" s="104">
        <v>2.5245059075708499E-3</v>
      </c>
      <c r="AT454" s="104">
        <v>0</v>
      </c>
      <c r="AU454" s="104">
        <v>0.30682248032474002</v>
      </c>
      <c r="AV454" s="104">
        <v>0.37579049046278601</v>
      </c>
      <c r="AW454" s="104">
        <v>0.64448069114367801</v>
      </c>
      <c r="AX454" s="104">
        <v>1.3270936619311999</v>
      </c>
      <c r="AY454" s="104">
        <v>0.29113417874318698</v>
      </c>
      <c r="AZ454" s="104">
        <v>2.4152968994968602E-3</v>
      </c>
      <c r="BA454" s="104">
        <v>0</v>
      </c>
      <c r="BB454" s="104">
        <v>0.29354947564268402</v>
      </c>
      <c r="BC454" s="104">
        <v>9.3947622615696502E-2</v>
      </c>
      <c r="BD454" s="104">
        <v>0.27620601049014798</v>
      </c>
      <c r="BE454" s="104">
        <v>0.663703108748528</v>
      </c>
      <c r="BF454" s="104">
        <v>0.12208784072413</v>
      </c>
      <c r="BG454" s="104">
        <v>1.33796236438614E-2</v>
      </c>
      <c r="BH454" s="104">
        <v>0</v>
      </c>
      <c r="BI454" s="104">
        <v>0.13546746436799101</v>
      </c>
      <c r="BJ454" s="104">
        <v>2.0312781105879498</v>
      </c>
      <c r="BK454" s="104">
        <v>0.22260805395921099</v>
      </c>
      <c r="BL454" s="104">
        <v>0</v>
      </c>
      <c r="BM454" s="104">
        <v>2.25388616454716</v>
      </c>
      <c r="BN454" s="104">
        <v>1277.9323251154401</v>
      </c>
    </row>
    <row r="455" spans="1:66">
      <c r="A455" s="104" t="s">
        <v>799</v>
      </c>
      <c r="B455" s="104">
        <v>2025</v>
      </c>
      <c r="C455" s="104" t="s">
        <v>831</v>
      </c>
      <c r="D455" s="104" t="s">
        <v>801</v>
      </c>
      <c r="E455" s="104" t="s">
        <v>801</v>
      </c>
      <c r="F455" s="104" t="s">
        <v>802</v>
      </c>
      <c r="G455" s="104">
        <v>3313.0925338455199</v>
      </c>
      <c r="H455" s="104">
        <v>605253.92293660995</v>
      </c>
      <c r="I455" s="104">
        <v>14978.362532773999</v>
      </c>
      <c r="J455" s="104">
        <v>1.9007055101204099E-2</v>
      </c>
      <c r="K455" s="104">
        <v>5.8228597873683698E-3</v>
      </c>
      <c r="L455" s="104">
        <v>0</v>
      </c>
      <c r="M455" s="104">
        <v>2.4829914888572498E-2</v>
      </c>
      <c r="N455" s="104">
        <v>0</v>
      </c>
      <c r="O455" s="104">
        <v>0</v>
      </c>
      <c r="P455" s="104">
        <v>0</v>
      </c>
      <c r="Q455" s="104">
        <v>0</v>
      </c>
      <c r="R455" s="104">
        <v>2.4829914888572498E-2</v>
      </c>
      <c r="S455" s="104">
        <v>2.1638085391192299E-2</v>
      </c>
      <c r="T455" s="104">
        <v>6.6288826243279999E-3</v>
      </c>
      <c r="U455" s="104">
        <v>0</v>
      </c>
      <c r="V455" s="104">
        <v>2.82669680155203E-2</v>
      </c>
      <c r="W455" s="104">
        <v>0</v>
      </c>
      <c r="X455" s="104">
        <v>0</v>
      </c>
      <c r="Y455" s="104">
        <v>0</v>
      </c>
      <c r="Z455" s="104">
        <v>0</v>
      </c>
      <c r="AA455" s="104">
        <v>2.82669680155203E-2</v>
      </c>
      <c r="AB455" s="104">
        <v>0.245743637653174</v>
      </c>
      <c r="AC455" s="104">
        <v>8.6037526306793594E-2</v>
      </c>
      <c r="AD455" s="104">
        <v>0</v>
      </c>
      <c r="AE455" s="104">
        <v>0.33178116395996698</v>
      </c>
      <c r="AF455" s="104">
        <v>2.2061920651148301</v>
      </c>
      <c r="AG455" s="104">
        <v>6.8808366382404507E-2</v>
      </c>
      <c r="AH455" s="104">
        <v>7.5156260360034505E-2</v>
      </c>
      <c r="AI455" s="104">
        <v>2.3501566918572698</v>
      </c>
      <c r="AJ455" s="104">
        <v>969.75654025633798</v>
      </c>
      <c r="AK455" s="104">
        <v>13.748201248904399</v>
      </c>
      <c r="AL455" s="104">
        <v>0</v>
      </c>
      <c r="AM455" s="104">
        <v>983.50474150524303</v>
      </c>
      <c r="AN455" s="104">
        <v>8.8282848081801095E-4</v>
      </c>
      <c r="AO455" s="104">
        <v>2.7045675580606002E-4</v>
      </c>
      <c r="AP455" s="104">
        <v>0</v>
      </c>
      <c r="AQ455" s="104">
        <v>1.1532852366240699E-3</v>
      </c>
      <c r="AR455" s="104">
        <v>1.4648894346630701E-2</v>
      </c>
      <c r="AS455" s="104">
        <v>2.47810671484226E-5</v>
      </c>
      <c r="AT455" s="104">
        <v>0</v>
      </c>
      <c r="AU455" s="104">
        <v>1.46736754137791E-2</v>
      </c>
      <c r="AV455" s="104">
        <v>2.4018416828437701E-2</v>
      </c>
      <c r="AW455" s="104">
        <v>4.1191584860770798E-2</v>
      </c>
      <c r="AX455" s="104">
        <v>7.9883677102987702E-2</v>
      </c>
      <c r="AY455" s="104">
        <v>1.4015189661615499E-2</v>
      </c>
      <c r="AZ455" s="104">
        <v>2.37090491530683E-5</v>
      </c>
      <c r="BA455" s="104">
        <v>0</v>
      </c>
      <c r="BB455" s="104">
        <v>1.4038898710768501E-2</v>
      </c>
      <c r="BC455" s="104">
        <v>6.00460420710944E-3</v>
      </c>
      <c r="BD455" s="104">
        <v>1.7653536368901698E-2</v>
      </c>
      <c r="BE455" s="104">
        <v>3.7697039286779803E-2</v>
      </c>
      <c r="BF455" s="104">
        <v>9.1617789428408598E-3</v>
      </c>
      <c r="BG455" s="104">
        <v>1.2988618841473001E-4</v>
      </c>
      <c r="BH455" s="104">
        <v>0</v>
      </c>
      <c r="BI455" s="104">
        <v>9.2916651312555908E-3</v>
      </c>
      <c r="BJ455" s="104">
        <v>0.15243222347334101</v>
      </c>
      <c r="BK455" s="104">
        <v>2.1610257813528301E-3</v>
      </c>
      <c r="BL455" s="104">
        <v>0</v>
      </c>
      <c r="BM455" s="104">
        <v>0.154593249254693</v>
      </c>
      <c r="BN455" s="104">
        <v>87.652923015699599</v>
      </c>
    </row>
    <row r="456" spans="1:66">
      <c r="A456" s="104" t="s">
        <v>799</v>
      </c>
      <c r="B456" s="104">
        <v>2025</v>
      </c>
      <c r="C456" s="104" t="s">
        <v>832</v>
      </c>
      <c r="D456" s="104" t="s">
        <v>801</v>
      </c>
      <c r="E456" s="104" t="s">
        <v>801</v>
      </c>
      <c r="F456" s="104" t="s">
        <v>802</v>
      </c>
      <c r="G456" s="104">
        <v>60644.679013260298</v>
      </c>
      <c r="H456" s="104">
        <v>11545087.804807501</v>
      </c>
      <c r="I456" s="104">
        <v>885412.31359360099</v>
      </c>
      <c r="J456" s="104">
        <v>0.23095569383725501</v>
      </c>
      <c r="K456" s="104">
        <v>0.86571718670237796</v>
      </c>
      <c r="L456" s="104">
        <v>0</v>
      </c>
      <c r="M456" s="104">
        <v>1.09667288053963</v>
      </c>
      <c r="N456" s="104">
        <v>0</v>
      </c>
      <c r="O456" s="104">
        <v>0</v>
      </c>
      <c r="P456" s="104">
        <v>0</v>
      </c>
      <c r="Q456" s="104">
        <v>0</v>
      </c>
      <c r="R456" s="104">
        <v>1.09667288053963</v>
      </c>
      <c r="S456" s="104">
        <v>0.26292547678866901</v>
      </c>
      <c r="T456" s="104">
        <v>0.98555311755276198</v>
      </c>
      <c r="U456" s="104">
        <v>0</v>
      </c>
      <c r="V456" s="104">
        <v>1.24847859434143</v>
      </c>
      <c r="W456" s="104">
        <v>0</v>
      </c>
      <c r="X456" s="104">
        <v>0</v>
      </c>
      <c r="Y456" s="104">
        <v>0</v>
      </c>
      <c r="Z456" s="104">
        <v>0</v>
      </c>
      <c r="AA456" s="104">
        <v>1.24847859434143</v>
      </c>
      <c r="AB456" s="104">
        <v>2.14361895254914</v>
      </c>
      <c r="AC456" s="104">
        <v>12.7916810545101</v>
      </c>
      <c r="AD456" s="104">
        <v>0</v>
      </c>
      <c r="AE456" s="104">
        <v>14.9353000070593</v>
      </c>
      <c r="AF456" s="104">
        <v>23.739992331002799</v>
      </c>
      <c r="AG456" s="104">
        <v>10.2301253235368</v>
      </c>
      <c r="AH456" s="104">
        <v>2.1759888374250602</v>
      </c>
      <c r="AI456" s="104">
        <v>36.146106491964701</v>
      </c>
      <c r="AJ456" s="104">
        <v>14499.1354665201</v>
      </c>
      <c r="AK456" s="104">
        <v>1942.75763835318</v>
      </c>
      <c r="AL456" s="104">
        <v>0</v>
      </c>
      <c r="AM456" s="104">
        <v>16441.893104873201</v>
      </c>
      <c r="AN456" s="104">
        <v>1.0727293799116499E-2</v>
      </c>
      <c r="AO456" s="104">
        <v>4.0210321098405298E-2</v>
      </c>
      <c r="AP456" s="104">
        <v>0</v>
      </c>
      <c r="AQ456" s="104">
        <v>5.0937614897521903E-2</v>
      </c>
      <c r="AR456" s="104">
        <v>0.29772973455506901</v>
      </c>
      <c r="AS456" s="104">
        <v>3.6843400869370699E-3</v>
      </c>
      <c r="AT456" s="104">
        <v>0</v>
      </c>
      <c r="AU456" s="104">
        <v>0.30141407464200598</v>
      </c>
      <c r="AV456" s="104">
        <v>0.45814611142276401</v>
      </c>
      <c r="AW456" s="104">
        <v>0.78572058109003995</v>
      </c>
      <c r="AX456" s="104">
        <v>1.5452807671548101</v>
      </c>
      <c r="AY456" s="104">
        <v>0.28485007803005102</v>
      </c>
      <c r="AZ456" s="104">
        <v>3.5249571656711799E-3</v>
      </c>
      <c r="BA456" s="104">
        <v>0</v>
      </c>
      <c r="BB456" s="104">
        <v>0.288375035195722</v>
      </c>
      <c r="BC456" s="104">
        <v>0.114536527855691</v>
      </c>
      <c r="BD456" s="104">
        <v>0.33673739189573099</v>
      </c>
      <c r="BE456" s="104">
        <v>0.739648954947145</v>
      </c>
      <c r="BF456" s="104">
        <v>0.13698064255534401</v>
      </c>
      <c r="BG456" s="104">
        <v>1.8354210859359101E-2</v>
      </c>
      <c r="BH456" s="104">
        <v>0</v>
      </c>
      <c r="BI456" s="104">
        <v>0.15533485341470299</v>
      </c>
      <c r="BJ456" s="104">
        <v>2.2790621829873099</v>
      </c>
      <c r="BK456" s="104">
        <v>0.30537444625608101</v>
      </c>
      <c r="BL456" s="104">
        <v>0</v>
      </c>
      <c r="BM456" s="104">
        <v>2.58443662924339</v>
      </c>
      <c r="BN456" s="104">
        <v>1465.3513396876001</v>
      </c>
    </row>
    <row r="457" spans="1:66">
      <c r="A457" s="104" t="s">
        <v>799</v>
      </c>
      <c r="B457" s="104">
        <v>2025</v>
      </c>
      <c r="C457" s="104" t="s">
        <v>833</v>
      </c>
      <c r="D457" s="104" t="s">
        <v>801</v>
      </c>
      <c r="E457" s="104" t="s">
        <v>801</v>
      </c>
      <c r="F457" s="104" t="s">
        <v>802</v>
      </c>
      <c r="G457" s="104">
        <v>20543.0137121363</v>
      </c>
      <c r="H457" s="104">
        <v>3720419.1173149901</v>
      </c>
      <c r="I457" s="104">
        <v>299928.00019718998</v>
      </c>
      <c r="J457" s="104">
        <v>8.3132004792220701E-2</v>
      </c>
      <c r="K457" s="104">
        <v>0.29325639654833302</v>
      </c>
      <c r="L457" s="104">
        <v>0</v>
      </c>
      <c r="M457" s="104">
        <v>0.37638840134055301</v>
      </c>
      <c r="N457" s="104">
        <v>0</v>
      </c>
      <c r="O457" s="104">
        <v>0</v>
      </c>
      <c r="P457" s="104">
        <v>0</v>
      </c>
      <c r="Q457" s="104">
        <v>0</v>
      </c>
      <c r="R457" s="104">
        <v>0.37638840134055301</v>
      </c>
      <c r="S457" s="104">
        <v>9.4639459340606899E-2</v>
      </c>
      <c r="T457" s="104">
        <v>0.333850084415454</v>
      </c>
      <c r="U457" s="104">
        <v>0</v>
      </c>
      <c r="V457" s="104">
        <v>0.42848954375606102</v>
      </c>
      <c r="W457" s="104">
        <v>0</v>
      </c>
      <c r="X457" s="104">
        <v>0</v>
      </c>
      <c r="Y457" s="104">
        <v>0</v>
      </c>
      <c r="Z457" s="104">
        <v>0</v>
      </c>
      <c r="AA457" s="104">
        <v>0.42848954375606102</v>
      </c>
      <c r="AB457" s="104">
        <v>0.77158496350180195</v>
      </c>
      <c r="AC457" s="104">
        <v>4.3331036387647197</v>
      </c>
      <c r="AD457" s="104">
        <v>0</v>
      </c>
      <c r="AE457" s="104">
        <v>5.1046886022665197</v>
      </c>
      <c r="AF457" s="104">
        <v>9.1275937519199708</v>
      </c>
      <c r="AG457" s="104">
        <v>3.4653923182994899</v>
      </c>
      <c r="AH457" s="104">
        <v>0.73606991302534497</v>
      </c>
      <c r="AI457" s="104">
        <v>13.3290559832448</v>
      </c>
      <c r="AJ457" s="104">
        <v>5084.0106252917203</v>
      </c>
      <c r="AK457" s="104">
        <v>700.73066702773303</v>
      </c>
      <c r="AL457" s="104">
        <v>0</v>
      </c>
      <c r="AM457" s="104">
        <v>5784.7412923194597</v>
      </c>
      <c r="AN457" s="104">
        <v>3.8612663091307699E-3</v>
      </c>
      <c r="AO457" s="104">
        <v>1.36210000800454E-2</v>
      </c>
      <c r="AP457" s="104">
        <v>0</v>
      </c>
      <c r="AQ457" s="104">
        <v>1.7482266389176101E-2</v>
      </c>
      <c r="AR457" s="104">
        <v>0.119968836902194</v>
      </c>
      <c r="AS457" s="104">
        <v>1.2480476466793101E-3</v>
      </c>
      <c r="AT457" s="104">
        <v>0</v>
      </c>
      <c r="AU457" s="104">
        <v>0.121216884548873</v>
      </c>
      <c r="AV457" s="104">
        <v>0.14763816267824301</v>
      </c>
      <c r="AW457" s="104">
        <v>0.25319944899318703</v>
      </c>
      <c r="AX457" s="104">
        <v>0.52205449622030398</v>
      </c>
      <c r="AY457" s="104">
        <v>0.114779038122723</v>
      </c>
      <c r="AZ457" s="104">
        <v>1.1940576579396601E-3</v>
      </c>
      <c r="BA457" s="104">
        <v>0</v>
      </c>
      <c r="BB457" s="104">
        <v>0.11597309578066201</v>
      </c>
      <c r="BC457" s="104">
        <v>3.69095406695608E-2</v>
      </c>
      <c r="BD457" s="104">
        <v>0.10851404956850801</v>
      </c>
      <c r="BE457" s="104">
        <v>0.26139668601873201</v>
      </c>
      <c r="BF457" s="104">
        <v>4.8031211503522998E-2</v>
      </c>
      <c r="BG457" s="104">
        <v>6.6201558878690499E-3</v>
      </c>
      <c r="BH457" s="104">
        <v>0</v>
      </c>
      <c r="BI457" s="104">
        <v>5.4651367391392099E-2</v>
      </c>
      <c r="BJ457" s="104">
        <v>0.79913567127937002</v>
      </c>
      <c r="BK457" s="104">
        <v>0.11014510260767101</v>
      </c>
      <c r="BL457" s="104">
        <v>0</v>
      </c>
      <c r="BM457" s="104">
        <v>0.90928077388704198</v>
      </c>
      <c r="BN457" s="104">
        <v>515.55367428669695</v>
      </c>
    </row>
    <row r="458" spans="1:66">
      <c r="A458" s="104" t="s">
        <v>799</v>
      </c>
      <c r="B458" s="104">
        <v>2025</v>
      </c>
      <c r="C458" s="104" t="s">
        <v>834</v>
      </c>
      <c r="D458" s="104" t="s">
        <v>801</v>
      </c>
      <c r="E458" s="104" t="s">
        <v>801</v>
      </c>
      <c r="F458" s="104" t="s">
        <v>802</v>
      </c>
      <c r="G458" s="104">
        <v>1625.2278194005701</v>
      </c>
      <c r="H458" s="104">
        <v>289869.022514607</v>
      </c>
      <c r="I458" s="104">
        <v>12351.7314274443</v>
      </c>
      <c r="J458" s="104">
        <v>9.1844811612428103E-3</v>
      </c>
      <c r="K458" s="104">
        <v>2.9416482044970099E-3</v>
      </c>
      <c r="L458" s="104">
        <v>0</v>
      </c>
      <c r="M458" s="104">
        <v>1.2126129365739801E-2</v>
      </c>
      <c r="N458" s="104">
        <v>0</v>
      </c>
      <c r="O458" s="104">
        <v>0</v>
      </c>
      <c r="P458" s="104">
        <v>0</v>
      </c>
      <c r="Q458" s="104">
        <v>0</v>
      </c>
      <c r="R458" s="104">
        <v>1.2126129365739801E-2</v>
      </c>
      <c r="S458" s="104">
        <v>1.04558326675329E-2</v>
      </c>
      <c r="T458" s="104">
        <v>3.3488425587676401E-3</v>
      </c>
      <c r="U458" s="104">
        <v>0</v>
      </c>
      <c r="V458" s="104">
        <v>1.38046752263006E-2</v>
      </c>
      <c r="W458" s="104">
        <v>0</v>
      </c>
      <c r="X458" s="104">
        <v>0</v>
      </c>
      <c r="Y458" s="104">
        <v>0</v>
      </c>
      <c r="Z458" s="104">
        <v>0</v>
      </c>
      <c r="AA458" s="104">
        <v>1.38046752263006E-2</v>
      </c>
      <c r="AB458" s="104">
        <v>0.129774293102627</v>
      </c>
      <c r="AC458" s="104">
        <v>4.3465263465347501E-2</v>
      </c>
      <c r="AD458" s="104">
        <v>0</v>
      </c>
      <c r="AE458" s="104">
        <v>0.17323955656797399</v>
      </c>
      <c r="AF458" s="104">
        <v>1.2504507045534301</v>
      </c>
      <c r="AG458" s="104">
        <v>3.4761271061732303E-2</v>
      </c>
      <c r="AH458" s="104">
        <v>2.4066257901872001E-2</v>
      </c>
      <c r="AI458" s="104">
        <v>1.3092782335170301</v>
      </c>
      <c r="AJ458" s="104">
        <v>498.56883112949498</v>
      </c>
      <c r="AK458" s="104">
        <v>7.28575214633715</v>
      </c>
      <c r="AL458" s="104">
        <v>0</v>
      </c>
      <c r="AM458" s="104">
        <v>505.854583275832</v>
      </c>
      <c r="AN458" s="104">
        <v>4.2659536195946201E-4</v>
      </c>
      <c r="AO458" s="104">
        <v>1.3663194017428799E-4</v>
      </c>
      <c r="AP458" s="104">
        <v>0</v>
      </c>
      <c r="AQ458" s="104">
        <v>5.6322730213375098E-4</v>
      </c>
      <c r="AR458" s="104">
        <v>5.2271927830730997E-3</v>
      </c>
      <c r="AS458" s="104">
        <v>1.25191373903274E-5</v>
      </c>
      <c r="AT458" s="104">
        <v>0</v>
      </c>
      <c r="AU458" s="104">
        <v>5.2397119204634296E-3</v>
      </c>
      <c r="AV458" s="104">
        <v>1.1502932479360101E-2</v>
      </c>
      <c r="AW458" s="104">
        <v>1.9727529202102599E-2</v>
      </c>
      <c r="AX458" s="104">
        <v>3.6470173601926198E-2</v>
      </c>
      <c r="AY458" s="104">
        <v>5.0010667371252699E-3</v>
      </c>
      <c r="AZ458" s="104">
        <v>1.19775650484923E-5</v>
      </c>
      <c r="BA458" s="104">
        <v>0</v>
      </c>
      <c r="BB458" s="104">
        <v>5.0130443021737603E-3</v>
      </c>
      <c r="BC458" s="104">
        <v>2.8757331198400299E-3</v>
      </c>
      <c r="BD458" s="104">
        <v>8.4546553723297002E-3</v>
      </c>
      <c r="BE458" s="104">
        <v>1.6343432794343499E-2</v>
      </c>
      <c r="BF458" s="104">
        <v>4.71023110335671E-3</v>
      </c>
      <c r="BG458" s="104">
        <v>6.8832173670543205E-5</v>
      </c>
      <c r="BH458" s="104">
        <v>0</v>
      </c>
      <c r="BI458" s="104">
        <v>4.7790632770272502E-3</v>
      </c>
      <c r="BJ458" s="104">
        <v>7.8368077273791803E-2</v>
      </c>
      <c r="BK458" s="104">
        <v>1.1452187773317499E-3</v>
      </c>
      <c r="BL458" s="104">
        <v>0</v>
      </c>
      <c r="BM458" s="104">
        <v>7.9513296051123505E-2</v>
      </c>
      <c r="BN458" s="104">
        <v>45.083293423836501</v>
      </c>
    </row>
    <row r="459" spans="1:66">
      <c r="A459" s="104" t="s">
        <v>799</v>
      </c>
      <c r="B459" s="104">
        <v>2025</v>
      </c>
      <c r="C459" s="104" t="s">
        <v>835</v>
      </c>
      <c r="D459" s="104" t="s">
        <v>801</v>
      </c>
      <c r="E459" s="104" t="s">
        <v>801</v>
      </c>
      <c r="F459" s="104" t="s">
        <v>802</v>
      </c>
      <c r="G459" s="104">
        <v>5819.8070081759897</v>
      </c>
      <c r="H459" s="104">
        <v>776616.139758882</v>
      </c>
      <c r="I459" s="104">
        <v>44230.533262137498</v>
      </c>
      <c r="J459" s="104">
        <v>2.6090657471323501E-2</v>
      </c>
      <c r="K459" s="104">
        <v>1.6819138243059299E-2</v>
      </c>
      <c r="L459" s="104">
        <v>0</v>
      </c>
      <c r="M459" s="104">
        <v>4.2909795714382797E-2</v>
      </c>
      <c r="N459" s="104">
        <v>0</v>
      </c>
      <c r="O459" s="104">
        <v>0</v>
      </c>
      <c r="P459" s="104">
        <v>0</v>
      </c>
      <c r="Q459" s="104">
        <v>0</v>
      </c>
      <c r="R459" s="104">
        <v>4.2909795714382797E-2</v>
      </c>
      <c r="S459" s="104">
        <v>2.9702227476632301E-2</v>
      </c>
      <c r="T459" s="104">
        <v>1.9147308595245199E-2</v>
      </c>
      <c r="U459" s="104">
        <v>0</v>
      </c>
      <c r="V459" s="104">
        <v>4.8849536071877503E-2</v>
      </c>
      <c r="W459" s="104">
        <v>0</v>
      </c>
      <c r="X459" s="104">
        <v>0</v>
      </c>
      <c r="Y459" s="104">
        <v>0</v>
      </c>
      <c r="Z459" s="104">
        <v>0</v>
      </c>
      <c r="AA459" s="104">
        <v>4.8849536071877503E-2</v>
      </c>
      <c r="AB459" s="104">
        <v>0.37246066277164402</v>
      </c>
      <c r="AC459" s="104">
        <v>0.248516554045141</v>
      </c>
      <c r="AD459" s="104">
        <v>0</v>
      </c>
      <c r="AE459" s="104">
        <v>0.62097721681678597</v>
      </c>
      <c r="AF459" s="104">
        <v>3.6034649027408099</v>
      </c>
      <c r="AG459" s="104">
        <v>0.19875069445691901</v>
      </c>
      <c r="AH459" s="104">
        <v>8.6175595227485705E-2</v>
      </c>
      <c r="AI459" s="104">
        <v>3.8883911924252201</v>
      </c>
      <c r="AJ459" s="104">
        <v>1385.7292560861199</v>
      </c>
      <c r="AK459" s="104">
        <v>41.693628111337198</v>
      </c>
      <c r="AL459" s="104">
        <v>0</v>
      </c>
      <c r="AM459" s="104">
        <v>1427.42288419746</v>
      </c>
      <c r="AN459" s="104">
        <v>1.2118434642456699E-3</v>
      </c>
      <c r="AO459" s="104">
        <v>7.8120540950330896E-4</v>
      </c>
      <c r="AP459" s="104">
        <v>0</v>
      </c>
      <c r="AQ459" s="104">
        <v>1.9930488737489802E-3</v>
      </c>
      <c r="AR459" s="104">
        <v>1.45812568833995E-2</v>
      </c>
      <c r="AS459" s="104">
        <v>7.1579294264309602E-5</v>
      </c>
      <c r="AT459" s="104">
        <v>0</v>
      </c>
      <c r="AU459" s="104">
        <v>1.4652836177663799E-2</v>
      </c>
      <c r="AV459" s="104">
        <v>3.0818619183695401E-2</v>
      </c>
      <c r="AW459" s="104">
        <v>5.2853931900037697E-2</v>
      </c>
      <c r="AX459" s="104">
        <v>9.8325387261397001E-2</v>
      </c>
      <c r="AY459" s="104">
        <v>1.3950478165103501E-2</v>
      </c>
      <c r="AZ459" s="104">
        <v>6.84828056794351E-5</v>
      </c>
      <c r="BA459" s="104">
        <v>0</v>
      </c>
      <c r="BB459" s="104">
        <v>1.4018960970783E-2</v>
      </c>
      <c r="BC459" s="104">
        <v>7.7046547959238598E-3</v>
      </c>
      <c r="BD459" s="104">
        <v>2.2651685100016101E-2</v>
      </c>
      <c r="BE459" s="104">
        <v>4.4375300866722998E-2</v>
      </c>
      <c r="BF459" s="104">
        <v>1.30916829037652E-2</v>
      </c>
      <c r="BG459" s="104">
        <v>3.9390072479440698E-4</v>
      </c>
      <c r="BH459" s="104">
        <v>0</v>
      </c>
      <c r="BI459" s="104">
        <v>1.3485583628559601E-2</v>
      </c>
      <c r="BJ459" s="104">
        <v>0.21781734164064701</v>
      </c>
      <c r="BK459" s="104">
        <v>6.5536577211449199E-3</v>
      </c>
      <c r="BL459" s="104">
        <v>0</v>
      </c>
      <c r="BM459" s="104">
        <v>0.224370999361792</v>
      </c>
      <c r="BN459" s="104">
        <v>127.216253160017</v>
      </c>
    </row>
    <row r="460" spans="1:66">
      <c r="A460" s="104" t="s">
        <v>799</v>
      </c>
      <c r="B460" s="104">
        <v>2025</v>
      </c>
      <c r="C460" s="104" t="s">
        <v>836</v>
      </c>
      <c r="D460" s="104" t="s">
        <v>801</v>
      </c>
      <c r="E460" s="104" t="s">
        <v>801</v>
      </c>
      <c r="F460" s="104" t="s">
        <v>802</v>
      </c>
      <c r="G460" s="104">
        <v>18189.043794581601</v>
      </c>
      <c r="H460" s="104">
        <v>2575338.1288143499</v>
      </c>
      <c r="I460" s="104">
        <v>138236.73283882</v>
      </c>
      <c r="J460" s="104">
        <v>7.0152211458905503E-2</v>
      </c>
      <c r="K460" s="104">
        <v>6.554354532784E-2</v>
      </c>
      <c r="L460" s="104">
        <v>0</v>
      </c>
      <c r="M460" s="104">
        <v>0.135695756786745</v>
      </c>
      <c r="N460" s="104">
        <v>0</v>
      </c>
      <c r="O460" s="104">
        <v>0</v>
      </c>
      <c r="P460" s="104">
        <v>0</v>
      </c>
      <c r="Q460" s="104">
        <v>0</v>
      </c>
      <c r="R460" s="104">
        <v>0.135695756786745</v>
      </c>
      <c r="S460" s="104">
        <v>7.9862952669223095E-2</v>
      </c>
      <c r="T460" s="104">
        <v>7.46163370966101E-2</v>
      </c>
      <c r="U460" s="104">
        <v>0</v>
      </c>
      <c r="V460" s="104">
        <v>0.154479289765833</v>
      </c>
      <c r="W460" s="104">
        <v>0</v>
      </c>
      <c r="X460" s="104">
        <v>0</v>
      </c>
      <c r="Y460" s="104">
        <v>0</v>
      </c>
      <c r="Z460" s="104">
        <v>0</v>
      </c>
      <c r="AA460" s="104">
        <v>0.154479289765833</v>
      </c>
      <c r="AB460" s="104">
        <v>0.86668082912808397</v>
      </c>
      <c r="AC460" s="104">
        <v>0.96845960770303496</v>
      </c>
      <c r="AD460" s="104">
        <v>0</v>
      </c>
      <c r="AE460" s="104">
        <v>1.8351404368311199</v>
      </c>
      <c r="AF460" s="104">
        <v>9.3918809203402507</v>
      </c>
      <c r="AG460" s="104">
        <v>0.77452393593664304</v>
      </c>
      <c r="AH460" s="104">
        <v>0.26909945365951798</v>
      </c>
      <c r="AI460" s="104">
        <v>10.4355043099364</v>
      </c>
      <c r="AJ460" s="104">
        <v>4189.6020566077596</v>
      </c>
      <c r="AK460" s="104">
        <v>163.12619869902201</v>
      </c>
      <c r="AL460" s="104">
        <v>0</v>
      </c>
      <c r="AM460" s="104">
        <v>4352.7282553067898</v>
      </c>
      <c r="AN460" s="104">
        <v>3.2583885267089998E-3</v>
      </c>
      <c r="AO460" s="104">
        <v>3.0443279214536299E-3</v>
      </c>
      <c r="AP460" s="104">
        <v>0</v>
      </c>
      <c r="AQ460" s="104">
        <v>6.3027164481626301E-3</v>
      </c>
      <c r="AR460" s="104">
        <v>6.4640861767066904E-2</v>
      </c>
      <c r="AS460" s="104">
        <v>2.7894180131872302E-4</v>
      </c>
      <c r="AT460" s="104">
        <v>0</v>
      </c>
      <c r="AU460" s="104">
        <v>6.4919803568385601E-2</v>
      </c>
      <c r="AV460" s="104">
        <v>0.10219767655848799</v>
      </c>
      <c r="AW460" s="104">
        <v>0.175269015297808</v>
      </c>
      <c r="AX460" s="104">
        <v>0.34238649542468202</v>
      </c>
      <c r="AY460" s="104">
        <v>6.1844526700684702E-2</v>
      </c>
      <c r="AZ460" s="104">
        <v>2.6687490246891899E-4</v>
      </c>
      <c r="BA460" s="104">
        <v>0</v>
      </c>
      <c r="BB460" s="104">
        <v>6.2111401603153697E-2</v>
      </c>
      <c r="BC460" s="104">
        <v>2.55494191396222E-2</v>
      </c>
      <c r="BD460" s="104">
        <v>7.5115292270489298E-2</v>
      </c>
      <c r="BE460" s="104">
        <v>0.162776113013265</v>
      </c>
      <c r="BF460" s="104">
        <v>3.9581282835138801E-2</v>
      </c>
      <c r="BG460" s="104">
        <v>1.5411354399025999E-3</v>
      </c>
      <c r="BH460" s="104">
        <v>0</v>
      </c>
      <c r="BI460" s="104">
        <v>4.11224182750414E-2</v>
      </c>
      <c r="BJ460" s="104">
        <v>0.65854709965492297</v>
      </c>
      <c r="BK460" s="104">
        <v>2.5641166769417301E-2</v>
      </c>
      <c r="BL460" s="104">
        <v>0</v>
      </c>
      <c r="BM460" s="104">
        <v>0.68418826642434005</v>
      </c>
      <c r="BN460" s="104">
        <v>387.92833279760299</v>
      </c>
    </row>
    <row r="461" spans="1:66">
      <c r="A461" s="104" t="s">
        <v>799</v>
      </c>
      <c r="B461" s="104">
        <v>2025</v>
      </c>
      <c r="C461" s="104" t="s">
        <v>837</v>
      </c>
      <c r="D461" s="104" t="s">
        <v>801</v>
      </c>
      <c r="E461" s="104" t="s">
        <v>801</v>
      </c>
      <c r="F461" s="104" t="s">
        <v>802</v>
      </c>
      <c r="G461" s="104">
        <v>26568.931683890001</v>
      </c>
      <c r="H461" s="104">
        <v>538292.949413236</v>
      </c>
      <c r="I461" s="104">
        <v>80592.426027207504</v>
      </c>
      <c r="J461" s="104">
        <v>5.7975463344214398E-2</v>
      </c>
      <c r="K461" s="104">
        <v>3.3919242150636499E-2</v>
      </c>
      <c r="L461" s="104">
        <v>0</v>
      </c>
      <c r="M461" s="104">
        <v>9.1894705494851001E-2</v>
      </c>
      <c r="N461" s="104">
        <v>0</v>
      </c>
      <c r="O461" s="104">
        <v>0</v>
      </c>
      <c r="P461" s="104">
        <v>0</v>
      </c>
      <c r="Q461" s="104">
        <v>0</v>
      </c>
      <c r="R461" s="104">
        <v>9.1894705494851001E-2</v>
      </c>
      <c r="S461" s="104">
        <v>6.6000651850405795E-2</v>
      </c>
      <c r="T461" s="104">
        <v>3.86144752120757E-2</v>
      </c>
      <c r="U461" s="104">
        <v>0</v>
      </c>
      <c r="V461" s="104">
        <v>0.10461512706248099</v>
      </c>
      <c r="W461" s="104">
        <v>0</v>
      </c>
      <c r="X461" s="104">
        <v>0</v>
      </c>
      <c r="Y461" s="104">
        <v>0</v>
      </c>
      <c r="Z461" s="104">
        <v>0</v>
      </c>
      <c r="AA461" s="104">
        <v>0.10461512706248099</v>
      </c>
      <c r="AB461" s="104">
        <v>0.22983263795957101</v>
      </c>
      <c r="AC461" s="104">
        <v>0.34916750584227402</v>
      </c>
      <c r="AD461" s="104">
        <v>0</v>
      </c>
      <c r="AE461" s="104">
        <v>0.57900014380184595</v>
      </c>
      <c r="AF461" s="104">
        <v>4.5707429485126099</v>
      </c>
      <c r="AG461" s="104">
        <v>0.85597172376469</v>
      </c>
      <c r="AH461" s="104">
        <v>0.26928610770800099</v>
      </c>
      <c r="AI461" s="104">
        <v>5.6960007799853001</v>
      </c>
      <c r="AJ461" s="104">
        <v>964.96572426586397</v>
      </c>
      <c r="AK461" s="104">
        <v>92.240067191100806</v>
      </c>
      <c r="AL461" s="104">
        <v>0</v>
      </c>
      <c r="AM461" s="104">
        <v>1057.20579145696</v>
      </c>
      <c r="AN461" s="104">
        <v>2.6928101147899799E-3</v>
      </c>
      <c r="AO461" s="104">
        <v>1.57546094641708E-3</v>
      </c>
      <c r="AP461" s="104">
        <v>0</v>
      </c>
      <c r="AQ461" s="104">
        <v>4.26827106120706E-3</v>
      </c>
      <c r="AR461" s="104">
        <v>2.6600693792093601E-2</v>
      </c>
      <c r="AS461" s="104">
        <v>1.8919026971592301E-3</v>
      </c>
      <c r="AT461" s="104">
        <v>0</v>
      </c>
      <c r="AU461" s="104">
        <v>2.84925964892528E-2</v>
      </c>
      <c r="AV461" s="104">
        <v>2.1361190642246099E-2</v>
      </c>
      <c r="AW461" s="104">
        <v>3.6634441951452101E-2</v>
      </c>
      <c r="AX461" s="104">
        <v>8.6488229082951201E-2</v>
      </c>
      <c r="AY461" s="104">
        <v>2.5449959553602599E-2</v>
      </c>
      <c r="AZ461" s="104">
        <v>1.8100598239420801E-3</v>
      </c>
      <c r="BA461" s="104">
        <v>0</v>
      </c>
      <c r="BB461" s="104">
        <v>2.72600193775447E-2</v>
      </c>
      <c r="BC461" s="104">
        <v>5.3402976605615299E-3</v>
      </c>
      <c r="BD461" s="104">
        <v>1.5700475122050899E-2</v>
      </c>
      <c r="BE461" s="104">
        <v>4.8300792160157202E-2</v>
      </c>
      <c r="BF461" s="104">
        <v>9.1165176888678302E-3</v>
      </c>
      <c r="BG461" s="104">
        <v>8.7143841799125195E-4</v>
      </c>
      <c r="BH461" s="104">
        <v>0</v>
      </c>
      <c r="BI461" s="104">
        <v>9.9879561068590798E-3</v>
      </c>
      <c r="BJ461" s="104">
        <v>0.15167917391567901</v>
      </c>
      <c r="BK461" s="104">
        <v>1.4498854043874999E-2</v>
      </c>
      <c r="BL461" s="104">
        <v>0</v>
      </c>
      <c r="BM461" s="104">
        <v>0.166178027959554</v>
      </c>
      <c r="BN461" s="104">
        <v>94.221383934055098</v>
      </c>
    </row>
    <row r="462" spans="1:66">
      <c r="A462" s="104" t="s">
        <v>799</v>
      </c>
      <c r="B462" s="104">
        <v>2025</v>
      </c>
      <c r="C462" s="104" t="s">
        <v>838</v>
      </c>
      <c r="D462" s="104" t="s">
        <v>801</v>
      </c>
      <c r="E462" s="104" t="s">
        <v>801</v>
      </c>
      <c r="F462" s="104" t="s">
        <v>802</v>
      </c>
      <c r="G462" s="104">
        <v>34779.335597793601</v>
      </c>
      <c r="H462" s="104">
        <v>2359747.4056002898</v>
      </c>
      <c r="I462" s="104">
        <v>401348.71082716697</v>
      </c>
      <c r="J462" s="104">
        <v>5.4596821613049802E-2</v>
      </c>
      <c r="K462" s="104">
        <v>8.3078915246882698E-2</v>
      </c>
      <c r="L462" s="104">
        <v>0</v>
      </c>
      <c r="M462" s="104">
        <v>0.13767573685993201</v>
      </c>
      <c r="N462" s="104">
        <v>0</v>
      </c>
      <c r="O462" s="104">
        <v>0</v>
      </c>
      <c r="P462" s="104">
        <v>0</v>
      </c>
      <c r="Q462" s="104">
        <v>0</v>
      </c>
      <c r="R462" s="104">
        <v>0.13767573685993201</v>
      </c>
      <c r="S462" s="104">
        <v>6.2154325426037597E-2</v>
      </c>
      <c r="T462" s="104">
        <v>9.4579020934484198E-2</v>
      </c>
      <c r="U462" s="104">
        <v>0</v>
      </c>
      <c r="V462" s="104">
        <v>0.156733346360521</v>
      </c>
      <c r="W462" s="104">
        <v>0</v>
      </c>
      <c r="X462" s="104">
        <v>0</v>
      </c>
      <c r="Y462" s="104">
        <v>0</v>
      </c>
      <c r="Z462" s="104">
        <v>0</v>
      </c>
      <c r="AA462" s="104">
        <v>0.156733346360521</v>
      </c>
      <c r="AB462" s="104">
        <v>0.50940393536779305</v>
      </c>
      <c r="AC462" s="104">
        <v>1.2252612624849299</v>
      </c>
      <c r="AD462" s="104">
        <v>0</v>
      </c>
      <c r="AE462" s="104">
        <v>1.7346651978527201</v>
      </c>
      <c r="AF462" s="104">
        <v>5.7318323683153096</v>
      </c>
      <c r="AG462" s="104">
        <v>0.99190495092255304</v>
      </c>
      <c r="AH462" s="104">
        <v>1.5711041512483599</v>
      </c>
      <c r="AI462" s="104">
        <v>8.2948414704862294</v>
      </c>
      <c r="AJ462" s="104">
        <v>3578.8458464594701</v>
      </c>
      <c r="AK462" s="104">
        <v>206.98290398606201</v>
      </c>
      <c r="AL462" s="104">
        <v>0</v>
      </c>
      <c r="AM462" s="104">
        <v>3785.8287504455402</v>
      </c>
      <c r="AN462" s="104">
        <v>2.5358809571235002E-3</v>
      </c>
      <c r="AO462" s="104">
        <v>3.85880043725275E-3</v>
      </c>
      <c r="AP462" s="104">
        <v>0</v>
      </c>
      <c r="AQ462" s="104">
        <v>6.3946813943762601E-3</v>
      </c>
      <c r="AR462" s="104">
        <v>3.8909386235088397E-2</v>
      </c>
      <c r="AS462" s="104">
        <v>3.79781546948099E-4</v>
      </c>
      <c r="AT462" s="104">
        <v>0</v>
      </c>
      <c r="AU462" s="104">
        <v>3.9289167782036498E-2</v>
      </c>
      <c r="AV462" s="104">
        <v>9.36423452202364E-2</v>
      </c>
      <c r="AW462" s="104">
        <v>0.160596622052705</v>
      </c>
      <c r="AX462" s="104">
        <v>0.29352813505497799</v>
      </c>
      <c r="AY462" s="104">
        <v>3.7226183410029298E-2</v>
      </c>
      <c r="AZ462" s="104">
        <v>3.6335236533968E-4</v>
      </c>
      <c r="BA462" s="104">
        <v>0</v>
      </c>
      <c r="BB462" s="104">
        <v>3.7589535775368901E-2</v>
      </c>
      <c r="BC462" s="104">
        <v>2.34105863050591E-2</v>
      </c>
      <c r="BD462" s="104">
        <v>6.8827123736873802E-2</v>
      </c>
      <c r="BE462" s="104">
        <v>0.12982724581730101</v>
      </c>
      <c r="BF462" s="104">
        <v>3.3811161002429299E-2</v>
      </c>
      <c r="BG462" s="104">
        <v>1.9554718453007702E-3</v>
      </c>
      <c r="BH462" s="104">
        <v>0</v>
      </c>
      <c r="BI462" s="104">
        <v>3.5766632847730101E-2</v>
      </c>
      <c r="BJ462" s="104">
        <v>0.562544728700615</v>
      </c>
      <c r="BK462" s="104">
        <v>3.25348300999595E-2</v>
      </c>
      <c r="BL462" s="104">
        <v>0</v>
      </c>
      <c r="BM462" s="104">
        <v>0.59507955880057495</v>
      </c>
      <c r="BN462" s="104">
        <v>337.40453096906202</v>
      </c>
    </row>
    <row r="463" spans="1:66">
      <c r="A463" s="104" t="s">
        <v>799</v>
      </c>
      <c r="B463" s="104">
        <v>2025</v>
      </c>
      <c r="C463" s="104" t="s">
        <v>839</v>
      </c>
      <c r="D463" s="104" t="s">
        <v>801</v>
      </c>
      <c r="E463" s="104" t="s">
        <v>801</v>
      </c>
      <c r="F463" s="104" t="s">
        <v>802</v>
      </c>
      <c r="G463" s="104">
        <v>21458.819402497698</v>
      </c>
      <c r="H463" s="104">
        <v>1501523.6582752001</v>
      </c>
      <c r="I463" s="104">
        <v>97014.488201712404</v>
      </c>
      <c r="J463" s="104">
        <v>5.1627979185244401E-2</v>
      </c>
      <c r="K463" s="104">
        <v>3.7394620850968403E-2</v>
      </c>
      <c r="L463" s="104">
        <v>0</v>
      </c>
      <c r="M463" s="104">
        <v>8.9022600036212804E-2</v>
      </c>
      <c r="N463" s="104">
        <v>0</v>
      </c>
      <c r="O463" s="104">
        <v>0</v>
      </c>
      <c r="P463" s="104">
        <v>0</v>
      </c>
      <c r="Q463" s="104">
        <v>0</v>
      </c>
      <c r="R463" s="104">
        <v>8.9022600036212804E-2</v>
      </c>
      <c r="S463" s="104">
        <v>5.8774524314092601E-2</v>
      </c>
      <c r="T463" s="104">
        <v>4.2570929312098098E-2</v>
      </c>
      <c r="U463" s="104">
        <v>0</v>
      </c>
      <c r="V463" s="104">
        <v>0.10134545362619</v>
      </c>
      <c r="W463" s="104">
        <v>0</v>
      </c>
      <c r="X463" s="104">
        <v>0</v>
      </c>
      <c r="Y463" s="104">
        <v>0</v>
      </c>
      <c r="Z463" s="104">
        <v>0</v>
      </c>
      <c r="AA463" s="104">
        <v>0.10134545362619</v>
      </c>
      <c r="AB463" s="104">
        <v>0.52042909521764902</v>
      </c>
      <c r="AC463" s="104">
        <v>0.55110465124663599</v>
      </c>
      <c r="AD463" s="104">
        <v>0</v>
      </c>
      <c r="AE463" s="104">
        <v>1.07153374646428</v>
      </c>
      <c r="AF463" s="104">
        <v>4.7062010227730697</v>
      </c>
      <c r="AG463" s="104">
        <v>0.44845005680275601</v>
      </c>
      <c r="AH463" s="104">
        <v>0.47659614133678302</v>
      </c>
      <c r="AI463" s="104">
        <v>5.6312472209126101</v>
      </c>
      <c r="AJ463" s="104">
        <v>2530.0594717168001</v>
      </c>
      <c r="AK463" s="104">
        <v>92.571117925601101</v>
      </c>
      <c r="AL463" s="104">
        <v>0</v>
      </c>
      <c r="AM463" s="104">
        <v>2622.6305896424001</v>
      </c>
      <c r="AN463" s="104">
        <v>2.3979859157100898E-3</v>
      </c>
      <c r="AO463" s="104">
        <v>1.7368832857508E-3</v>
      </c>
      <c r="AP463" s="104">
        <v>0</v>
      </c>
      <c r="AQ463" s="104">
        <v>4.1348692014608899E-3</v>
      </c>
      <c r="AR463" s="104">
        <v>2.7769396274378699E-2</v>
      </c>
      <c r="AS463" s="104">
        <v>1.76388053605985E-4</v>
      </c>
      <c r="AT463" s="104">
        <v>0</v>
      </c>
      <c r="AU463" s="104">
        <v>2.79457843279847E-2</v>
      </c>
      <c r="AV463" s="104">
        <v>5.95852744369436E-2</v>
      </c>
      <c r="AW463" s="104">
        <v>0.102188745659358</v>
      </c>
      <c r="AX463" s="104">
        <v>0.18971980442428599</v>
      </c>
      <c r="AY463" s="104">
        <v>2.6568104483837101E-2</v>
      </c>
      <c r="AZ463" s="104">
        <v>1.6875758448620901E-4</v>
      </c>
      <c r="BA463" s="104">
        <v>0</v>
      </c>
      <c r="BB463" s="104">
        <v>2.6736862068323299E-2</v>
      </c>
      <c r="BC463" s="104">
        <v>1.48963186092359E-2</v>
      </c>
      <c r="BD463" s="104">
        <v>4.3795176711153502E-2</v>
      </c>
      <c r="BE463" s="104">
        <v>8.5428357388712906E-2</v>
      </c>
      <c r="BF463" s="104">
        <v>2.39027473699563E-2</v>
      </c>
      <c r="BG463" s="104">
        <v>8.7456602118076603E-4</v>
      </c>
      <c r="BH463" s="104">
        <v>0</v>
      </c>
      <c r="BI463" s="104">
        <v>2.4777313391137E-2</v>
      </c>
      <c r="BJ463" s="104">
        <v>0.39769011580126701</v>
      </c>
      <c r="BK463" s="104">
        <v>1.4550890609185499E-2</v>
      </c>
      <c r="BL463" s="104">
        <v>0</v>
      </c>
      <c r="BM463" s="104">
        <v>0.41224100641045303</v>
      </c>
      <c r="BN463" s="104">
        <v>233.73678587529099</v>
      </c>
    </row>
    <row r="464" spans="1:66">
      <c r="A464" s="104" t="s">
        <v>799</v>
      </c>
      <c r="B464" s="104">
        <v>2025</v>
      </c>
      <c r="C464" s="104" t="s">
        <v>840</v>
      </c>
      <c r="D464" s="104" t="s">
        <v>801</v>
      </c>
      <c r="E464" s="104" t="s">
        <v>801</v>
      </c>
      <c r="F464" s="104" t="s">
        <v>802</v>
      </c>
      <c r="G464" s="104">
        <v>6434.28841881483</v>
      </c>
      <c r="H464" s="104">
        <v>262632.55455412599</v>
      </c>
      <c r="I464" s="104">
        <v>25093.724833377801</v>
      </c>
      <c r="J464" s="104">
        <v>7.3302587641686E-3</v>
      </c>
      <c r="K464" s="104">
        <v>8.8617916237149104E-3</v>
      </c>
      <c r="L464" s="104">
        <v>0</v>
      </c>
      <c r="M464" s="104">
        <v>1.6192050387883499E-2</v>
      </c>
      <c r="N464" s="104">
        <v>0</v>
      </c>
      <c r="O464" s="104">
        <v>0</v>
      </c>
      <c r="P464" s="104">
        <v>0</v>
      </c>
      <c r="Q464" s="104">
        <v>0</v>
      </c>
      <c r="R464" s="104">
        <v>1.6192050387883499E-2</v>
      </c>
      <c r="S464" s="104">
        <v>8.3449416142623804E-3</v>
      </c>
      <c r="T464" s="104">
        <v>1.00884751926009E-2</v>
      </c>
      <c r="U464" s="104">
        <v>0</v>
      </c>
      <c r="V464" s="104">
        <v>1.8433416806863199E-2</v>
      </c>
      <c r="W464" s="104">
        <v>0</v>
      </c>
      <c r="X464" s="104">
        <v>0</v>
      </c>
      <c r="Y464" s="104">
        <v>0</v>
      </c>
      <c r="Z464" s="104">
        <v>0</v>
      </c>
      <c r="AA464" s="104">
        <v>1.8433416806863199E-2</v>
      </c>
      <c r="AB464" s="104">
        <v>2.11507945236179E-2</v>
      </c>
      <c r="AC464" s="104">
        <v>7.5809934317862995E-2</v>
      </c>
      <c r="AD464" s="104">
        <v>0</v>
      </c>
      <c r="AE464" s="104">
        <v>9.6960728841480895E-2</v>
      </c>
      <c r="AF464" s="104">
        <v>3.0728681708658399</v>
      </c>
      <c r="AG464" s="104">
        <v>0.34819753702311801</v>
      </c>
      <c r="AH464" s="104">
        <v>5.1915068563755301E-2</v>
      </c>
      <c r="AI464" s="104">
        <v>3.4729807764527099</v>
      </c>
      <c r="AJ464" s="104">
        <v>1215.25948578319</v>
      </c>
      <c r="AK464" s="104">
        <v>29.873863437513101</v>
      </c>
      <c r="AL464" s="104">
        <v>0</v>
      </c>
      <c r="AM464" s="104">
        <v>1245.1333492207</v>
      </c>
      <c r="AN464" s="104">
        <v>3.4047153408651401E-4</v>
      </c>
      <c r="AO464" s="104">
        <v>4.1160726871330901E-4</v>
      </c>
      <c r="AP464" s="104">
        <v>0</v>
      </c>
      <c r="AQ464" s="104">
        <v>7.5207880279982401E-4</v>
      </c>
      <c r="AR464" s="104">
        <v>4.5392478768641401E-3</v>
      </c>
      <c r="AS464" s="104">
        <v>6.0278186060788101E-4</v>
      </c>
      <c r="AT464" s="104">
        <v>0</v>
      </c>
      <c r="AU464" s="104">
        <v>5.1420297374720298E-3</v>
      </c>
      <c r="AV464" s="104">
        <v>1.04221020780712E-2</v>
      </c>
      <c r="AW464" s="104">
        <v>1.78739050638922E-2</v>
      </c>
      <c r="AX464" s="104">
        <v>3.3438036879435501E-2</v>
      </c>
      <c r="AY464" s="104">
        <v>4.3428820230360203E-3</v>
      </c>
      <c r="AZ464" s="104">
        <v>5.7670578414295202E-4</v>
      </c>
      <c r="BA464" s="104">
        <v>0</v>
      </c>
      <c r="BB464" s="104">
        <v>4.9195878071789699E-3</v>
      </c>
      <c r="BC464" s="104">
        <v>2.6055255195178099E-3</v>
      </c>
      <c r="BD464" s="104">
        <v>7.6602450273823702E-3</v>
      </c>
      <c r="BE464" s="104">
        <v>1.5185358354079101E-2</v>
      </c>
      <c r="BF464" s="104">
        <v>1.1481169040626399E-2</v>
      </c>
      <c r="BG464" s="104">
        <v>2.82233448934269E-4</v>
      </c>
      <c r="BH464" s="104">
        <v>0</v>
      </c>
      <c r="BI464" s="104">
        <v>1.17634024895607E-2</v>
      </c>
      <c r="BJ464" s="104">
        <v>0.19102186768035101</v>
      </c>
      <c r="BK464" s="104">
        <v>4.6957553143342204E-3</v>
      </c>
      <c r="BL464" s="104">
        <v>0</v>
      </c>
      <c r="BM464" s="104">
        <v>0.19571762299468501</v>
      </c>
      <c r="BN464" s="104">
        <v>110.97005738527101</v>
      </c>
    </row>
    <row r="465" spans="1:66">
      <c r="A465" s="104" t="s">
        <v>799</v>
      </c>
      <c r="B465" s="104">
        <v>2025</v>
      </c>
      <c r="C465" s="104" t="s">
        <v>840</v>
      </c>
      <c r="D465" s="104" t="s">
        <v>801</v>
      </c>
      <c r="E465" s="104" t="s">
        <v>801</v>
      </c>
      <c r="F465" s="104" t="s">
        <v>841</v>
      </c>
      <c r="G465" s="104">
        <v>9760.3217087349294</v>
      </c>
      <c r="H465" s="104">
        <v>397674.42232744902</v>
      </c>
      <c r="I465" s="104">
        <v>38065.254664066197</v>
      </c>
      <c r="J465" s="104">
        <v>8.9973782050690301E-2</v>
      </c>
      <c r="K465" s="104">
        <v>4.9513586205863905E-4</v>
      </c>
      <c r="L465" s="104">
        <v>0</v>
      </c>
      <c r="M465" s="104">
        <v>9.0468917912748997E-2</v>
      </c>
      <c r="N465" s="104">
        <v>0</v>
      </c>
      <c r="O465" s="104">
        <v>0</v>
      </c>
      <c r="P465" s="104">
        <v>0</v>
      </c>
      <c r="Q465" s="104">
        <v>0</v>
      </c>
      <c r="R465" s="104">
        <v>9.0468917912748997E-2</v>
      </c>
      <c r="S465" s="104">
        <v>1.9573497368080599</v>
      </c>
      <c r="T465" s="104">
        <v>1.39413990041537E-2</v>
      </c>
      <c r="U465" s="104">
        <v>0</v>
      </c>
      <c r="V465" s="104">
        <v>1.97129113581221</v>
      </c>
      <c r="W465" s="104">
        <v>0</v>
      </c>
      <c r="X465" s="104">
        <v>0</v>
      </c>
      <c r="Y465" s="104">
        <v>0</v>
      </c>
      <c r="Z465" s="104">
        <v>0</v>
      </c>
      <c r="AA465" s="104">
        <v>1.97129113581221</v>
      </c>
      <c r="AB465" s="104">
        <v>5.5607271313431701</v>
      </c>
      <c r="AC465" s="104">
        <v>0.226138762778996</v>
      </c>
      <c r="AD465" s="104">
        <v>0</v>
      </c>
      <c r="AE465" s="104">
        <v>5.78686589412216</v>
      </c>
      <c r="AF465" s="104">
        <v>0.84833518066388003</v>
      </c>
      <c r="AG465" s="104">
        <v>0.22832713962998699</v>
      </c>
      <c r="AH465" s="104">
        <v>0</v>
      </c>
      <c r="AI465" s="104">
        <v>1.0766623202938601</v>
      </c>
      <c r="AJ465" s="104">
        <v>1389.5629986046799</v>
      </c>
      <c r="AK465" s="104">
        <v>41.498537462860803</v>
      </c>
      <c r="AL465" s="104">
        <v>0</v>
      </c>
      <c r="AM465" s="104">
        <v>1431.0615360675399</v>
      </c>
      <c r="AN465" s="104">
        <v>1.8469050253053401</v>
      </c>
      <c r="AO465" s="104">
        <v>1.3320056514348699E-2</v>
      </c>
      <c r="AP465" s="104">
        <v>0</v>
      </c>
      <c r="AQ465" s="104">
        <v>1.8602250818196899</v>
      </c>
      <c r="AR465" s="104">
        <v>2.2023902397256402E-3</v>
      </c>
      <c r="AS465" s="104">
        <v>3.2430903679242301E-4</v>
      </c>
      <c r="AT465" s="104">
        <v>0</v>
      </c>
      <c r="AU465" s="104">
        <v>2.5266992765180601E-3</v>
      </c>
      <c r="AV465" s="104">
        <v>1.5780996496687301E-2</v>
      </c>
      <c r="AW465" s="104">
        <v>2.7064408991818702E-2</v>
      </c>
      <c r="AX465" s="104">
        <v>4.5372104765024103E-2</v>
      </c>
      <c r="AY465" s="104">
        <v>2.10711581285622E-3</v>
      </c>
      <c r="AZ465" s="104">
        <v>3.10279571418103E-4</v>
      </c>
      <c r="BA465" s="104">
        <v>0</v>
      </c>
      <c r="BB465" s="104">
        <v>2.41739538427432E-3</v>
      </c>
      <c r="BC465" s="104">
        <v>3.94524912417182E-3</v>
      </c>
      <c r="BD465" s="104">
        <v>1.15990324250651E-2</v>
      </c>
      <c r="BE465" s="104">
        <v>1.7961676933511299E-2</v>
      </c>
      <c r="BF465" s="104">
        <v>0</v>
      </c>
      <c r="BG465" s="104">
        <v>0</v>
      </c>
      <c r="BH465" s="104">
        <v>0</v>
      </c>
      <c r="BI465" s="104">
        <v>0</v>
      </c>
      <c r="BJ465" s="104">
        <v>0.28327150743690799</v>
      </c>
      <c r="BK465" s="104">
        <v>8.4597483347898603E-3</v>
      </c>
      <c r="BL465" s="104">
        <v>0</v>
      </c>
      <c r="BM465" s="104">
        <v>0.29173125577169801</v>
      </c>
      <c r="BN465" s="104">
        <v>165.40888704202899</v>
      </c>
    </row>
    <row r="466" spans="1:66">
      <c r="A466" s="104" t="s">
        <v>799</v>
      </c>
      <c r="B466" s="104">
        <v>2025</v>
      </c>
      <c r="C466" s="104" t="s">
        <v>842</v>
      </c>
      <c r="D466" s="104" t="s">
        <v>801</v>
      </c>
      <c r="E466" s="104" t="s">
        <v>801</v>
      </c>
      <c r="F466" s="104" t="s">
        <v>802</v>
      </c>
      <c r="G466" s="104">
        <v>81426.379774375106</v>
      </c>
      <c r="H466" s="104">
        <v>10339352.6046193</v>
      </c>
      <c r="I466" s="104">
        <v>1034115.02313456</v>
      </c>
      <c r="J466" s="104">
        <v>0.217356593358078</v>
      </c>
      <c r="K466" s="104">
        <v>0.16832365632176</v>
      </c>
      <c r="L466" s="104">
        <v>0</v>
      </c>
      <c r="M466" s="104">
        <v>0.38568024967983799</v>
      </c>
      <c r="N466" s="104">
        <v>0</v>
      </c>
      <c r="O466" s="104">
        <v>0</v>
      </c>
      <c r="P466" s="104">
        <v>0</v>
      </c>
      <c r="Q466" s="104">
        <v>0</v>
      </c>
      <c r="R466" s="104">
        <v>0.38568024967983799</v>
      </c>
      <c r="S466" s="104">
        <v>0.247443936074179</v>
      </c>
      <c r="T466" s="104">
        <v>0.19162366970868699</v>
      </c>
      <c r="U466" s="104">
        <v>0</v>
      </c>
      <c r="V466" s="104">
        <v>0.43906760578286702</v>
      </c>
      <c r="W466" s="104">
        <v>0</v>
      </c>
      <c r="X466" s="104">
        <v>0</v>
      </c>
      <c r="Y466" s="104">
        <v>0</v>
      </c>
      <c r="Z466" s="104">
        <v>0</v>
      </c>
      <c r="AA466" s="104">
        <v>0.43906760578286702</v>
      </c>
      <c r="AB466" s="104">
        <v>1.96210740852815</v>
      </c>
      <c r="AC466" s="104">
        <v>2.4850885021710898</v>
      </c>
      <c r="AD466" s="104">
        <v>0</v>
      </c>
      <c r="AE466" s="104">
        <v>4.44719591069925</v>
      </c>
      <c r="AF466" s="104">
        <v>24.569051698962902</v>
      </c>
      <c r="AG466" s="104">
        <v>1.9967861104219899</v>
      </c>
      <c r="AH466" s="104">
        <v>2.1138632595841198</v>
      </c>
      <c r="AI466" s="104">
        <v>28.679701068968999</v>
      </c>
      <c r="AJ466" s="104">
        <v>14087.697536100301</v>
      </c>
      <c r="AK466" s="104">
        <v>408.70798915051898</v>
      </c>
      <c r="AL466" s="104">
        <v>0</v>
      </c>
      <c r="AM466" s="104">
        <v>14496.405525250901</v>
      </c>
      <c r="AN466" s="104">
        <v>1.00956508037867E-2</v>
      </c>
      <c r="AO466" s="104">
        <v>7.8181978746859407E-3</v>
      </c>
      <c r="AP466" s="104">
        <v>0</v>
      </c>
      <c r="AQ466" s="104">
        <v>1.7913848678472601E-2</v>
      </c>
      <c r="AR466" s="104">
        <v>0.30708900052224902</v>
      </c>
      <c r="AS466" s="104">
        <v>7.2910351943350504E-4</v>
      </c>
      <c r="AT466" s="104">
        <v>0</v>
      </c>
      <c r="AU466" s="104">
        <v>0.30781810404168197</v>
      </c>
      <c r="AV466" s="104">
        <v>0.41029867165346801</v>
      </c>
      <c r="AW466" s="104">
        <v>0.70366222188569805</v>
      </c>
      <c r="AX466" s="104">
        <v>1.4217789975808399</v>
      </c>
      <c r="AY466" s="104">
        <v>0.29380446629442503</v>
      </c>
      <c r="AZ466" s="104">
        <v>6.9756282392481204E-4</v>
      </c>
      <c r="BA466" s="104">
        <v>0</v>
      </c>
      <c r="BB466" s="104">
        <v>0.29450202911834999</v>
      </c>
      <c r="BC466" s="104">
        <v>0.102574667913367</v>
      </c>
      <c r="BD466" s="104">
        <v>0.30156952366529899</v>
      </c>
      <c r="BE466" s="104">
        <v>0.69864622069701698</v>
      </c>
      <c r="BF466" s="104">
        <v>0.133093580998421</v>
      </c>
      <c r="BG466" s="104">
        <v>3.8612704254412798E-3</v>
      </c>
      <c r="BH466" s="104">
        <v>0</v>
      </c>
      <c r="BI466" s="104">
        <v>0.13695485142386199</v>
      </c>
      <c r="BJ466" s="104">
        <v>2.21438986993586</v>
      </c>
      <c r="BK466" s="104">
        <v>6.4243204300600806E-2</v>
      </c>
      <c r="BL466" s="104">
        <v>0</v>
      </c>
      <c r="BM466" s="104">
        <v>2.2786330742364602</v>
      </c>
      <c r="BN466" s="104">
        <v>1291.963590907</v>
      </c>
    </row>
    <row r="467" spans="1:66">
      <c r="A467" s="104" t="s">
        <v>799</v>
      </c>
      <c r="B467" s="104">
        <v>2025</v>
      </c>
      <c r="C467" s="104" t="s">
        <v>843</v>
      </c>
      <c r="D467" s="104" t="s">
        <v>801</v>
      </c>
      <c r="E467" s="104" t="s">
        <v>801</v>
      </c>
      <c r="F467" s="104" t="s">
        <v>802</v>
      </c>
      <c r="G467" s="104">
        <v>18251.213397650601</v>
      </c>
      <c r="H467" s="104">
        <v>1238624.82270568</v>
      </c>
      <c r="I467" s="104">
        <v>82513.026165233299</v>
      </c>
      <c r="J467" s="104">
        <v>4.4910696921150302E-2</v>
      </c>
      <c r="K467" s="104">
        <v>3.1982294975889697E-2</v>
      </c>
      <c r="L467" s="104">
        <v>0</v>
      </c>
      <c r="M467" s="104">
        <v>7.6892991897040103E-2</v>
      </c>
      <c r="N467" s="104">
        <v>0</v>
      </c>
      <c r="O467" s="104">
        <v>0</v>
      </c>
      <c r="P467" s="104">
        <v>0</v>
      </c>
      <c r="Q467" s="104">
        <v>0</v>
      </c>
      <c r="R467" s="104">
        <v>7.6892991897040103E-2</v>
      </c>
      <c r="S467" s="104">
        <v>5.1127409784603998E-2</v>
      </c>
      <c r="T467" s="104">
        <v>3.6409408296541601E-2</v>
      </c>
      <c r="U467" s="104">
        <v>0</v>
      </c>
      <c r="V467" s="104">
        <v>8.7536818081145606E-2</v>
      </c>
      <c r="W467" s="104">
        <v>0</v>
      </c>
      <c r="X467" s="104">
        <v>0</v>
      </c>
      <c r="Y467" s="104">
        <v>0</v>
      </c>
      <c r="Z467" s="104">
        <v>0</v>
      </c>
      <c r="AA467" s="104">
        <v>8.7536818081145606E-2</v>
      </c>
      <c r="AB467" s="104">
        <v>0.53103082152646597</v>
      </c>
      <c r="AC467" s="104">
        <v>0.472005672354323</v>
      </c>
      <c r="AD467" s="104">
        <v>0</v>
      </c>
      <c r="AE467" s="104">
        <v>1.0030364938807901</v>
      </c>
      <c r="AF467" s="104">
        <v>5.0264538639292899</v>
      </c>
      <c r="AG467" s="104">
        <v>0.38019357396447001</v>
      </c>
      <c r="AH467" s="104">
        <v>0.40884314103852498</v>
      </c>
      <c r="AI467" s="104">
        <v>5.8154905789322804</v>
      </c>
      <c r="AJ467" s="104">
        <v>2102.8197583756501</v>
      </c>
      <c r="AK467" s="104">
        <v>79.155875780379304</v>
      </c>
      <c r="AL467" s="104">
        <v>0</v>
      </c>
      <c r="AM467" s="104">
        <v>2181.9756341560301</v>
      </c>
      <c r="AN467" s="104">
        <v>2.0859855524312898E-3</v>
      </c>
      <c r="AO467" s="104">
        <v>1.4854947668799801E-3</v>
      </c>
      <c r="AP467" s="104">
        <v>0</v>
      </c>
      <c r="AQ467" s="104">
        <v>3.5714803193112698E-3</v>
      </c>
      <c r="AR467" s="104">
        <v>3.3429285503798298E-2</v>
      </c>
      <c r="AS467" s="104">
        <v>1.3987069419118899E-4</v>
      </c>
      <c r="AT467" s="104">
        <v>0</v>
      </c>
      <c r="AU467" s="104">
        <v>3.3569156197989503E-2</v>
      </c>
      <c r="AV467" s="104">
        <v>4.9152605474166798E-2</v>
      </c>
      <c r="AW467" s="104">
        <v>8.4296718388195996E-2</v>
      </c>
      <c r="AX467" s="104">
        <v>0.167018480060352</v>
      </c>
      <c r="AY467" s="104">
        <v>3.1983149410575597E-2</v>
      </c>
      <c r="AZ467" s="104">
        <v>1.3381994987507099E-4</v>
      </c>
      <c r="BA467" s="104">
        <v>0</v>
      </c>
      <c r="BB467" s="104">
        <v>3.2116969360450699E-2</v>
      </c>
      <c r="BC467" s="104">
        <v>1.22881513685417E-2</v>
      </c>
      <c r="BD467" s="104">
        <v>3.6127165023512597E-2</v>
      </c>
      <c r="BE467" s="104">
        <v>8.0532285752504998E-2</v>
      </c>
      <c r="BF467" s="104">
        <v>1.9866398403235602E-2</v>
      </c>
      <c r="BG467" s="104">
        <v>7.4782546528132695E-4</v>
      </c>
      <c r="BH467" s="104">
        <v>0</v>
      </c>
      <c r="BI467" s="104">
        <v>2.0614223868516902E-2</v>
      </c>
      <c r="BJ467" s="104">
        <v>0.330533982527353</v>
      </c>
      <c r="BK467" s="104">
        <v>1.2442201362203101E-2</v>
      </c>
      <c r="BL467" s="104">
        <v>0</v>
      </c>
      <c r="BM467" s="104">
        <v>0.34297618388955597</v>
      </c>
      <c r="BN467" s="104">
        <v>194.46428086365401</v>
      </c>
    </row>
    <row r="468" spans="1:66">
      <c r="A468" s="104" t="s">
        <v>799</v>
      </c>
      <c r="B468" s="104">
        <v>2025</v>
      </c>
      <c r="C468" s="104" t="s">
        <v>844</v>
      </c>
      <c r="D468" s="104" t="s">
        <v>801</v>
      </c>
      <c r="E468" s="104" t="s">
        <v>801</v>
      </c>
      <c r="F468" s="104" t="s">
        <v>802</v>
      </c>
      <c r="G468" s="104">
        <v>1646.2049852182499</v>
      </c>
      <c r="H468" s="104">
        <v>33391.1213570158</v>
      </c>
      <c r="I468" s="104">
        <v>18931.357330009901</v>
      </c>
      <c r="J468" s="104">
        <v>5.2188470026394201E-4</v>
      </c>
      <c r="K468" s="104">
        <v>1.1530650418041699E-3</v>
      </c>
      <c r="L468" s="104">
        <v>0</v>
      </c>
      <c r="M468" s="104">
        <v>1.6749497420681201E-3</v>
      </c>
      <c r="N468" s="104">
        <v>0</v>
      </c>
      <c r="O468" s="104">
        <v>0</v>
      </c>
      <c r="P468" s="104">
        <v>0</v>
      </c>
      <c r="Q468" s="104">
        <v>0</v>
      </c>
      <c r="R468" s="104">
        <v>1.6749497420681201E-3</v>
      </c>
      <c r="S468" s="104">
        <v>5.9412600471456505E-4</v>
      </c>
      <c r="T468" s="104">
        <v>1.3126767772971199E-3</v>
      </c>
      <c r="U468" s="104">
        <v>0</v>
      </c>
      <c r="V468" s="104">
        <v>1.90680278201169E-3</v>
      </c>
      <c r="W468" s="104">
        <v>0</v>
      </c>
      <c r="X468" s="104">
        <v>0</v>
      </c>
      <c r="Y468" s="104">
        <v>0</v>
      </c>
      <c r="Z468" s="104">
        <v>0</v>
      </c>
      <c r="AA468" s="104">
        <v>1.90680278201169E-3</v>
      </c>
      <c r="AB468" s="104">
        <v>6.2362704402520201E-3</v>
      </c>
      <c r="AC468" s="104">
        <v>1.7037481150221401E-2</v>
      </c>
      <c r="AD468" s="104">
        <v>0</v>
      </c>
      <c r="AE468" s="104">
        <v>2.3273751590473402E-2</v>
      </c>
      <c r="AF468" s="104">
        <v>6.1185213358988702E-2</v>
      </c>
      <c r="AG468" s="104">
        <v>1.36256967806985E-2</v>
      </c>
      <c r="AH468" s="104">
        <v>6.8377595030771898E-2</v>
      </c>
      <c r="AI468" s="104">
        <v>0.143188505170459</v>
      </c>
      <c r="AJ468" s="104">
        <v>56.473892054456996</v>
      </c>
      <c r="AK468" s="104">
        <v>3.0030145829218999</v>
      </c>
      <c r="AL468" s="104">
        <v>0</v>
      </c>
      <c r="AM468" s="104">
        <v>59.476906637378903</v>
      </c>
      <c r="AN468" s="104">
        <v>2.4240192635996E-5</v>
      </c>
      <c r="AO468" s="104">
        <v>5.3556884731493599E-5</v>
      </c>
      <c r="AP468" s="104">
        <v>0</v>
      </c>
      <c r="AQ468" s="104">
        <v>7.7797077367489694E-5</v>
      </c>
      <c r="AR468" s="104">
        <v>2.87349169933377E-4</v>
      </c>
      <c r="AS468" s="104">
        <v>4.9072420203959902E-6</v>
      </c>
      <c r="AT468" s="104">
        <v>0</v>
      </c>
      <c r="AU468" s="104">
        <v>2.9225641195377298E-4</v>
      </c>
      <c r="AV468" s="104">
        <v>1.3250667872263401E-3</v>
      </c>
      <c r="AW468" s="104">
        <v>2.2724895400931902E-3</v>
      </c>
      <c r="AX468" s="104">
        <v>3.88981273927331E-3</v>
      </c>
      <c r="AY468" s="104">
        <v>2.7491857203887398E-4</v>
      </c>
      <c r="AZ468" s="104">
        <v>4.6949569028134698E-6</v>
      </c>
      <c r="BA468" s="104">
        <v>0</v>
      </c>
      <c r="BB468" s="104">
        <v>2.7961352894168798E-4</v>
      </c>
      <c r="BC468" s="104">
        <v>3.3126669680658702E-4</v>
      </c>
      <c r="BD468" s="104">
        <v>9.7392408861136698E-4</v>
      </c>
      <c r="BE468" s="104">
        <v>1.5848043143596401E-3</v>
      </c>
      <c r="BF468" s="104">
        <v>5.3353732980034995E-4</v>
      </c>
      <c r="BG468" s="104">
        <v>2.8370992747917199E-5</v>
      </c>
      <c r="BH468" s="104">
        <v>0</v>
      </c>
      <c r="BI468" s="104">
        <v>5.6190832254826703E-4</v>
      </c>
      <c r="BJ468" s="104">
        <v>8.8769093857091596E-3</v>
      </c>
      <c r="BK468" s="104">
        <v>4.72032072994994E-4</v>
      </c>
      <c r="BL468" s="104">
        <v>0</v>
      </c>
      <c r="BM468" s="104">
        <v>9.3489414587041506E-3</v>
      </c>
      <c r="BN468" s="104">
        <v>5.3007621607590796</v>
      </c>
    </row>
    <row r="469" spans="1:66">
      <c r="A469" s="104" t="s">
        <v>799</v>
      </c>
      <c r="B469" s="104">
        <v>2025</v>
      </c>
      <c r="C469" s="104" t="s">
        <v>845</v>
      </c>
      <c r="D469" s="104" t="s">
        <v>801</v>
      </c>
      <c r="E469" s="104" t="s">
        <v>801</v>
      </c>
      <c r="F469" s="104" t="s">
        <v>804</v>
      </c>
      <c r="G469" s="104">
        <v>156.40038444208</v>
      </c>
      <c r="H469" s="104">
        <v>19967.866874626001</v>
      </c>
      <c r="I469" s="104">
        <v>3129.2588919171499</v>
      </c>
      <c r="J469" s="104">
        <v>8.4728352095642095E-3</v>
      </c>
      <c r="K469" s="104">
        <v>0</v>
      </c>
      <c r="L469" s="104">
        <v>5.56094423320809E-6</v>
      </c>
      <c r="M469" s="104">
        <v>8.4783961537974201E-3</v>
      </c>
      <c r="N469" s="104">
        <v>8.6541905425289804E-6</v>
      </c>
      <c r="O469" s="104">
        <v>3.38610281332987E-4</v>
      </c>
      <c r="P469" s="104">
        <v>1.7484183868666501E-3</v>
      </c>
      <c r="Q469" s="104">
        <v>5.5165615432662798E-6</v>
      </c>
      <c r="R469" s="104">
        <v>1.0579595574082799E-2</v>
      </c>
      <c r="S469" s="104">
        <v>1.23635412485177E-2</v>
      </c>
      <c r="T469" s="104">
        <v>0</v>
      </c>
      <c r="U469" s="104">
        <v>6.0885339670553404E-6</v>
      </c>
      <c r="V469" s="104">
        <v>1.2369629782484799E-2</v>
      </c>
      <c r="W469" s="104">
        <v>8.6541905425289804E-6</v>
      </c>
      <c r="X469" s="104">
        <v>3.3861028133284801E-4</v>
      </c>
      <c r="Y469" s="104">
        <v>1.74841838686593E-3</v>
      </c>
      <c r="Z469" s="104">
        <v>5.5165615432662798E-6</v>
      </c>
      <c r="AA469" s="104">
        <v>1.44708292027694E-2</v>
      </c>
      <c r="AB469" s="104">
        <v>0.65334520357021297</v>
      </c>
      <c r="AC469" s="104">
        <v>0</v>
      </c>
      <c r="AD469" s="104">
        <v>1.7574756939511799E-2</v>
      </c>
      <c r="AE469" s="104">
        <v>0.67091996050972502</v>
      </c>
      <c r="AF469" s="104">
        <v>7.39053605794842E-2</v>
      </c>
      <c r="AG469" s="104">
        <v>0</v>
      </c>
      <c r="AH469" s="104">
        <v>9.7029277958570804E-4</v>
      </c>
      <c r="AI469" s="104">
        <v>7.4875653359069899E-2</v>
      </c>
      <c r="AJ469" s="104">
        <v>41.903164010629702</v>
      </c>
      <c r="AK469" s="104">
        <v>0</v>
      </c>
      <c r="AL469" s="104">
        <v>0.155011360856423</v>
      </c>
      <c r="AM469" s="104">
        <v>42.0581753714862</v>
      </c>
      <c r="AN469" s="104">
        <v>1.7834016756272E-3</v>
      </c>
      <c r="AO469" s="104">
        <v>0</v>
      </c>
      <c r="AP469" s="104">
        <v>1.06265269382517E-6</v>
      </c>
      <c r="AQ469" s="104">
        <v>1.78446432832102E-3</v>
      </c>
      <c r="AR469" s="104">
        <v>2.61895753316865E-5</v>
      </c>
      <c r="AS469" s="104">
        <v>0</v>
      </c>
      <c r="AT469" s="104">
        <v>2.1306051015688501E-6</v>
      </c>
      <c r="AU469" s="104">
        <v>2.83201804332554E-5</v>
      </c>
      <c r="AV469" s="104">
        <v>4.4021611021865202E-4</v>
      </c>
      <c r="AW469" s="104">
        <v>1.35894713224498E-3</v>
      </c>
      <c r="AX469" s="104">
        <v>1.82748342289689E-3</v>
      </c>
      <c r="AY469" s="104">
        <v>2.4080347788194999E-5</v>
      </c>
      <c r="AZ469" s="104">
        <v>0</v>
      </c>
      <c r="BA469" s="104">
        <v>1.9590127443955202E-6</v>
      </c>
      <c r="BB469" s="104">
        <v>2.6039360532590499E-5</v>
      </c>
      <c r="BC469" s="104">
        <v>1.1005402755466301E-4</v>
      </c>
      <c r="BD469" s="104">
        <v>5.8240591381927701E-4</v>
      </c>
      <c r="BE469" s="104">
        <v>7.1849930190653096E-4</v>
      </c>
      <c r="BF469" s="104">
        <v>4.1466577693463402E-4</v>
      </c>
      <c r="BG469" s="104">
        <v>0</v>
      </c>
      <c r="BH469" s="104">
        <v>1.5339630765571299E-6</v>
      </c>
      <c r="BI469" s="104">
        <v>4.1619974001119101E-4</v>
      </c>
      <c r="BJ469" s="104">
        <v>2.9612999528664898E-3</v>
      </c>
      <c r="BK469" s="104">
        <v>0</v>
      </c>
      <c r="BL469" s="104">
        <v>2.3851809330153699E-5</v>
      </c>
      <c r="BM469" s="104">
        <v>2.9851517621966401E-3</v>
      </c>
      <c r="BN469" s="104">
        <v>4.4393751059505799</v>
      </c>
    </row>
    <row r="470" spans="1:66">
      <c r="A470" s="104" t="s">
        <v>799</v>
      </c>
      <c r="B470" s="104">
        <v>2025</v>
      </c>
      <c r="C470" s="104" t="s">
        <v>846</v>
      </c>
      <c r="D470" s="104" t="s">
        <v>801</v>
      </c>
      <c r="E470" s="104" t="s">
        <v>801</v>
      </c>
      <c r="F470" s="104" t="s">
        <v>804</v>
      </c>
      <c r="G470" s="104">
        <v>2690.2173846330002</v>
      </c>
      <c r="H470" s="104">
        <v>245835.80825376199</v>
      </c>
      <c r="I470" s="104">
        <v>10760.869538532001</v>
      </c>
      <c r="J470" s="104">
        <v>4.4589762986687199E-3</v>
      </c>
      <c r="K470" s="104">
        <v>0</v>
      </c>
      <c r="L470" s="104">
        <v>4.0992193063277699E-3</v>
      </c>
      <c r="M470" s="104">
        <v>8.5581956049965002E-3</v>
      </c>
      <c r="N470" s="104">
        <v>3.61496760554038E-5</v>
      </c>
      <c r="O470" s="104">
        <v>3.6865231855380998E-4</v>
      </c>
      <c r="P470" s="104">
        <v>2.00901131475673E-3</v>
      </c>
      <c r="Q470" s="104">
        <v>2.1863387530234699E-5</v>
      </c>
      <c r="R470" s="104">
        <v>1.0993872301892599E-2</v>
      </c>
      <c r="S470" s="104">
        <v>6.5065277479401601E-3</v>
      </c>
      <c r="T470" s="104">
        <v>0</v>
      </c>
      <c r="U470" s="104">
        <v>4.4881291626597299E-3</v>
      </c>
      <c r="V470" s="104">
        <v>1.09946569105999E-2</v>
      </c>
      <c r="W470" s="104">
        <v>3.61496760554038E-5</v>
      </c>
      <c r="X470" s="104">
        <v>3.6865231855365797E-4</v>
      </c>
      <c r="Y470" s="104">
        <v>2.0090113147559099E-3</v>
      </c>
      <c r="Z470" s="104">
        <v>2.1863387530234699E-5</v>
      </c>
      <c r="AA470" s="104">
        <v>1.34303336074951E-2</v>
      </c>
      <c r="AB470" s="104">
        <v>7.2367513655501495E-2</v>
      </c>
      <c r="AC470" s="104">
        <v>0</v>
      </c>
      <c r="AD470" s="104">
        <v>7.6196083138549101E-2</v>
      </c>
      <c r="AE470" s="104">
        <v>0.14856359679405001</v>
      </c>
      <c r="AF470" s="104">
        <v>4.94511289199078E-2</v>
      </c>
      <c r="AG470" s="104">
        <v>0</v>
      </c>
      <c r="AH470" s="104">
        <v>7.6145889941110004E-3</v>
      </c>
      <c r="AI470" s="104">
        <v>5.70657179140188E-2</v>
      </c>
      <c r="AJ470" s="104">
        <v>443.432109369513</v>
      </c>
      <c r="AK470" s="104">
        <v>0</v>
      </c>
      <c r="AL470" s="104">
        <v>0.82311480251653502</v>
      </c>
      <c r="AM470" s="104">
        <v>444.25522417202899</v>
      </c>
      <c r="AN470" s="104">
        <v>1.3936445647693601E-3</v>
      </c>
      <c r="AO470" s="104">
        <v>0</v>
      </c>
      <c r="AP470" s="104">
        <v>9.7571789149951697E-4</v>
      </c>
      <c r="AQ470" s="104">
        <v>2.3693624562688802E-3</v>
      </c>
      <c r="AR470" s="104">
        <v>5.5849783652993899E-4</v>
      </c>
      <c r="AS470" s="104">
        <v>0</v>
      </c>
      <c r="AT470" s="104">
        <v>8.9024699608690594E-6</v>
      </c>
      <c r="AU470" s="104">
        <v>5.6740030649080802E-4</v>
      </c>
      <c r="AV470" s="104">
        <v>2.8540334547752502E-3</v>
      </c>
      <c r="AW470" s="104">
        <v>3.12269797242395E-2</v>
      </c>
      <c r="AX470" s="104">
        <v>3.4648413485505597E-2</v>
      </c>
      <c r="AY470" s="104">
        <v>5.1351814499732602E-4</v>
      </c>
      <c r="AZ470" s="104">
        <v>0</v>
      </c>
      <c r="BA470" s="104">
        <v>8.18549251435611E-6</v>
      </c>
      <c r="BB470" s="104">
        <v>5.21703637511682E-4</v>
      </c>
      <c r="BC470" s="104">
        <v>7.1350836369381396E-4</v>
      </c>
      <c r="BD470" s="104">
        <v>1.33829913103883E-2</v>
      </c>
      <c r="BE470" s="104">
        <v>1.4618203311593801E-2</v>
      </c>
      <c r="BF470" s="104">
        <v>4.3881201930915702E-3</v>
      </c>
      <c r="BG470" s="104">
        <v>0</v>
      </c>
      <c r="BH470" s="104">
        <v>8.1453882338176908E-6</v>
      </c>
      <c r="BI470" s="104">
        <v>4.3962655813253896E-3</v>
      </c>
      <c r="BJ470" s="104">
        <v>4.6611589601281101E-3</v>
      </c>
      <c r="BK470" s="104">
        <v>0</v>
      </c>
      <c r="BL470" s="104">
        <v>7.3557453222257104E-4</v>
      </c>
      <c r="BM470" s="104">
        <v>5.3967334923506896E-3</v>
      </c>
      <c r="BN470" s="104">
        <v>46.892561682903803</v>
      </c>
    </row>
    <row r="471" spans="1:66">
      <c r="A471" s="104" t="s">
        <v>799</v>
      </c>
      <c r="B471" s="104">
        <v>2025</v>
      </c>
      <c r="C471" s="104" t="s">
        <v>846</v>
      </c>
      <c r="D471" s="104" t="s">
        <v>801</v>
      </c>
      <c r="E471" s="104" t="s">
        <v>801</v>
      </c>
      <c r="F471" s="104" t="s">
        <v>802</v>
      </c>
      <c r="G471" s="104">
        <v>3137.00215617495</v>
      </c>
      <c r="H471" s="104">
        <v>314590.99806082499</v>
      </c>
      <c r="I471" s="104">
        <v>12548.0086246998</v>
      </c>
      <c r="J471" s="104">
        <v>9.2219512779207998E-4</v>
      </c>
      <c r="K471" s="104">
        <v>0</v>
      </c>
      <c r="L471" s="104">
        <v>0</v>
      </c>
      <c r="M471" s="104">
        <v>9.2219512779207998E-4</v>
      </c>
      <c r="N471" s="104">
        <v>0</v>
      </c>
      <c r="O471" s="104">
        <v>0</v>
      </c>
      <c r="P471" s="104">
        <v>0</v>
      </c>
      <c r="Q471" s="104">
        <v>0</v>
      </c>
      <c r="R471" s="104">
        <v>9.2219512779207998E-4</v>
      </c>
      <c r="S471" s="104">
        <v>2.6103963981933299E-2</v>
      </c>
      <c r="T471" s="104">
        <v>0</v>
      </c>
      <c r="U471" s="104">
        <v>0</v>
      </c>
      <c r="V471" s="104">
        <v>2.6103963981933299E-2</v>
      </c>
      <c r="W471" s="104">
        <v>0</v>
      </c>
      <c r="X471" s="104">
        <v>0</v>
      </c>
      <c r="Y471" s="104">
        <v>0</v>
      </c>
      <c r="Z471" s="104">
        <v>0</v>
      </c>
      <c r="AA471" s="104">
        <v>2.6103963981933299E-2</v>
      </c>
      <c r="AB471" s="104">
        <v>4.4365525359916502E-2</v>
      </c>
      <c r="AC471" s="104">
        <v>0</v>
      </c>
      <c r="AD471" s="104">
        <v>0</v>
      </c>
      <c r="AE471" s="104">
        <v>4.4365525359916502E-2</v>
      </c>
      <c r="AF471" s="104">
        <v>0.263290434116834</v>
      </c>
      <c r="AG471" s="104">
        <v>0</v>
      </c>
      <c r="AH471" s="104">
        <v>0</v>
      </c>
      <c r="AI471" s="104">
        <v>0.263290434116834</v>
      </c>
      <c r="AJ471" s="104">
        <v>520.27869949783303</v>
      </c>
      <c r="AK471" s="104">
        <v>0</v>
      </c>
      <c r="AL471" s="104">
        <v>0</v>
      </c>
      <c r="AM471" s="104">
        <v>520.27869949783303</v>
      </c>
      <c r="AN471" s="104">
        <v>2.49729297799163E-2</v>
      </c>
      <c r="AO471" s="104">
        <v>0</v>
      </c>
      <c r="AP471" s="104">
        <v>0</v>
      </c>
      <c r="AQ471" s="104">
        <v>2.49729297799163E-2</v>
      </c>
      <c r="AR471" s="104">
        <v>2.01073664258019E-3</v>
      </c>
      <c r="AS471" s="104">
        <v>0</v>
      </c>
      <c r="AT471" s="104">
        <v>0</v>
      </c>
      <c r="AU471" s="104">
        <v>2.01073664258019E-3</v>
      </c>
      <c r="AV471" s="104">
        <v>1.07247261413017E-2</v>
      </c>
      <c r="AW471" s="104">
        <v>2.6277279298399101E-2</v>
      </c>
      <c r="AX471" s="104">
        <v>3.9012742082280998E-2</v>
      </c>
      <c r="AY471" s="104">
        <v>1.9237530654866799E-3</v>
      </c>
      <c r="AZ471" s="104">
        <v>0</v>
      </c>
      <c r="BA471" s="104">
        <v>0</v>
      </c>
      <c r="BB471" s="104">
        <v>1.9237530654866799E-3</v>
      </c>
      <c r="BC471" s="104">
        <v>2.6811815353254202E-3</v>
      </c>
      <c r="BD471" s="104">
        <v>1.12616911278853E-2</v>
      </c>
      <c r="BE471" s="104">
        <v>1.58666257286974E-2</v>
      </c>
      <c r="BF471" s="104">
        <v>4.9185047498318899E-3</v>
      </c>
      <c r="BG471" s="104">
        <v>0</v>
      </c>
      <c r="BH471" s="104">
        <v>0</v>
      </c>
      <c r="BI471" s="104">
        <v>4.9185047498318899E-3</v>
      </c>
      <c r="BJ471" s="104">
        <v>8.1780566253576797E-2</v>
      </c>
      <c r="BK471" s="104">
        <v>0</v>
      </c>
      <c r="BL471" s="104">
        <v>0</v>
      </c>
      <c r="BM471" s="104">
        <v>8.1780566253576797E-2</v>
      </c>
      <c r="BN471" s="104">
        <v>46.368814372969403</v>
      </c>
    </row>
    <row r="472" spans="1:66">
      <c r="A472" s="104" t="s">
        <v>799</v>
      </c>
      <c r="B472" s="104">
        <v>2025</v>
      </c>
      <c r="C472" s="104" t="s">
        <v>846</v>
      </c>
      <c r="D472" s="104" t="s">
        <v>801</v>
      </c>
      <c r="E472" s="104" t="s">
        <v>801</v>
      </c>
      <c r="F472" s="104" t="s">
        <v>805</v>
      </c>
      <c r="G472" s="104">
        <v>21.573028940530001</v>
      </c>
      <c r="H472" s="104">
        <v>1622.4905568705899</v>
      </c>
      <c r="I472" s="104">
        <v>86.292115762120304</v>
      </c>
      <c r="J472" s="104">
        <v>0</v>
      </c>
      <c r="K472" s="104">
        <v>0</v>
      </c>
      <c r="L472" s="104">
        <v>0</v>
      </c>
      <c r="M472" s="104">
        <v>0</v>
      </c>
      <c r="N472" s="104">
        <v>0</v>
      </c>
      <c r="O472" s="104">
        <v>0</v>
      </c>
      <c r="P472" s="104">
        <v>0</v>
      </c>
      <c r="Q472" s="104">
        <v>0</v>
      </c>
      <c r="R472" s="104">
        <v>0</v>
      </c>
      <c r="S472" s="104">
        <v>0</v>
      </c>
      <c r="T472" s="104">
        <v>0</v>
      </c>
      <c r="U472" s="104">
        <v>0</v>
      </c>
      <c r="V472" s="104">
        <v>0</v>
      </c>
      <c r="W472" s="104">
        <v>0</v>
      </c>
      <c r="X472" s="104">
        <v>0</v>
      </c>
      <c r="Y472" s="104">
        <v>0</v>
      </c>
      <c r="Z472" s="104">
        <v>0</v>
      </c>
      <c r="AA472" s="104">
        <v>0</v>
      </c>
      <c r="AB472" s="104">
        <v>0</v>
      </c>
      <c r="AC472" s="104">
        <v>0</v>
      </c>
      <c r="AD472" s="104">
        <v>0</v>
      </c>
      <c r="AE472" s="104">
        <v>0</v>
      </c>
      <c r="AF472" s="104">
        <v>0</v>
      </c>
      <c r="AG472" s="104">
        <v>0</v>
      </c>
      <c r="AH472" s="104">
        <v>0</v>
      </c>
      <c r="AI472" s="104">
        <v>0</v>
      </c>
      <c r="AJ472" s="104">
        <v>0</v>
      </c>
      <c r="AK472" s="104">
        <v>0</v>
      </c>
      <c r="AL472" s="104">
        <v>0</v>
      </c>
      <c r="AM472" s="104">
        <v>0</v>
      </c>
      <c r="AN472" s="104">
        <v>0</v>
      </c>
      <c r="AO472" s="104">
        <v>0</v>
      </c>
      <c r="AP472" s="104">
        <v>0</v>
      </c>
      <c r="AQ472" s="104">
        <v>0</v>
      </c>
      <c r="AR472" s="104">
        <v>0</v>
      </c>
      <c r="AS472" s="104">
        <v>0</v>
      </c>
      <c r="AT472" s="104">
        <v>0</v>
      </c>
      <c r="AU472" s="104">
        <v>0</v>
      </c>
      <c r="AV472" s="104">
        <v>3.2027574127341599E-5</v>
      </c>
      <c r="AW472" s="104">
        <v>2.02911554225002E-4</v>
      </c>
      <c r="AX472" s="104">
        <v>2.3493912835234401E-4</v>
      </c>
      <c r="AY472" s="104">
        <v>0</v>
      </c>
      <c r="AZ472" s="104">
        <v>0</v>
      </c>
      <c r="BA472" s="104">
        <v>0</v>
      </c>
      <c r="BB472" s="104">
        <v>0</v>
      </c>
      <c r="BC472" s="104">
        <v>8.0068935318354098E-6</v>
      </c>
      <c r="BD472" s="104">
        <v>8.6962094667858105E-5</v>
      </c>
      <c r="BE472" s="104">
        <v>9.49689881996936E-5</v>
      </c>
      <c r="BF472" s="104">
        <v>0</v>
      </c>
      <c r="BG472" s="104">
        <v>0</v>
      </c>
      <c r="BH472" s="104">
        <v>0</v>
      </c>
      <c r="BI472" s="104">
        <v>0</v>
      </c>
      <c r="BJ472" s="104">
        <v>0</v>
      </c>
      <c r="BK472" s="104">
        <v>0</v>
      </c>
      <c r="BL472" s="104">
        <v>0</v>
      </c>
      <c r="BM472" s="104">
        <v>0</v>
      </c>
      <c r="BN472" s="104">
        <v>0</v>
      </c>
    </row>
    <row r="473" spans="1:66">
      <c r="A473" s="104" t="s">
        <v>799</v>
      </c>
      <c r="B473" s="104">
        <v>2025</v>
      </c>
      <c r="C473" s="104" t="s">
        <v>846</v>
      </c>
      <c r="D473" s="104" t="s">
        <v>801</v>
      </c>
      <c r="E473" s="104" t="s">
        <v>801</v>
      </c>
      <c r="F473" s="104" t="s">
        <v>841</v>
      </c>
      <c r="G473" s="104">
        <v>9074.1637808494797</v>
      </c>
      <c r="H473" s="104">
        <v>983980.54928683001</v>
      </c>
      <c r="I473" s="104">
        <v>36296.655123397897</v>
      </c>
      <c r="J473" s="104">
        <v>9.6567075255123494E-2</v>
      </c>
      <c r="K473" s="104">
        <v>0</v>
      </c>
      <c r="L473" s="104">
        <v>0</v>
      </c>
      <c r="M473" s="104">
        <v>9.6567075255123494E-2</v>
      </c>
      <c r="N473" s="104">
        <v>0</v>
      </c>
      <c r="O473" s="104">
        <v>0</v>
      </c>
      <c r="P473" s="104">
        <v>0</v>
      </c>
      <c r="Q473" s="104">
        <v>0</v>
      </c>
      <c r="R473" s="104">
        <v>9.6567075255123494E-2</v>
      </c>
      <c r="S473" s="104">
        <v>6.8356664899347503</v>
      </c>
      <c r="T473" s="104">
        <v>0</v>
      </c>
      <c r="U473" s="104">
        <v>0</v>
      </c>
      <c r="V473" s="104">
        <v>6.8356664899347503</v>
      </c>
      <c r="W473" s="104">
        <v>0</v>
      </c>
      <c r="X473" s="104">
        <v>0</v>
      </c>
      <c r="Y473" s="104">
        <v>0</v>
      </c>
      <c r="Z473" s="104">
        <v>0</v>
      </c>
      <c r="AA473" s="104">
        <v>6.8356664899347503</v>
      </c>
      <c r="AB473" s="104">
        <v>51.944108730346997</v>
      </c>
      <c r="AC473" s="104">
        <v>0</v>
      </c>
      <c r="AD473" s="104">
        <v>0</v>
      </c>
      <c r="AE473" s="104">
        <v>51.944108730346997</v>
      </c>
      <c r="AF473" s="104">
        <v>0.51443458011058396</v>
      </c>
      <c r="AG473" s="104">
        <v>0</v>
      </c>
      <c r="AH473" s="104">
        <v>0</v>
      </c>
      <c r="AI473" s="104">
        <v>0.51443458011058396</v>
      </c>
      <c r="AJ473" s="104">
        <v>2130.1730748410801</v>
      </c>
      <c r="AK473" s="104">
        <v>0</v>
      </c>
      <c r="AL473" s="104">
        <v>0</v>
      </c>
      <c r="AM473" s="104">
        <v>2130.1730748410801</v>
      </c>
      <c r="AN473" s="104">
        <v>6.6969262310535598</v>
      </c>
      <c r="AO473" s="104">
        <v>0</v>
      </c>
      <c r="AP473" s="104">
        <v>0</v>
      </c>
      <c r="AQ473" s="104">
        <v>6.6969262310535598</v>
      </c>
      <c r="AR473" s="104">
        <v>3.6400635604992401E-3</v>
      </c>
      <c r="AS473" s="104">
        <v>0</v>
      </c>
      <c r="AT473" s="104">
        <v>0</v>
      </c>
      <c r="AU473" s="104">
        <v>3.6400635604992401E-3</v>
      </c>
      <c r="AV473" s="104">
        <v>3.5429988628980398E-2</v>
      </c>
      <c r="AW473" s="104">
        <v>7.6721028444108802E-2</v>
      </c>
      <c r="AX473" s="104">
        <v>0.11579108063358801</v>
      </c>
      <c r="AY473" s="104">
        <v>3.4825960221677799E-3</v>
      </c>
      <c r="AZ473" s="104">
        <v>0</v>
      </c>
      <c r="BA473" s="104">
        <v>0</v>
      </c>
      <c r="BB473" s="104">
        <v>3.4825960221677799E-3</v>
      </c>
      <c r="BC473" s="104">
        <v>8.8574971572450995E-3</v>
      </c>
      <c r="BD473" s="104">
        <v>3.2880440761760901E-2</v>
      </c>
      <c r="BE473" s="104">
        <v>4.5220533941173799E-2</v>
      </c>
      <c r="BF473" s="104">
        <v>0</v>
      </c>
      <c r="BG473" s="104">
        <v>0</v>
      </c>
      <c r="BH473" s="104">
        <v>0</v>
      </c>
      <c r="BI473" s="104">
        <v>0</v>
      </c>
      <c r="BJ473" s="104">
        <v>0.43424971636238402</v>
      </c>
      <c r="BK473" s="104">
        <v>0</v>
      </c>
      <c r="BL473" s="104">
        <v>0</v>
      </c>
      <c r="BM473" s="104">
        <v>0.43424971636238402</v>
      </c>
      <c r="BN473" s="104">
        <v>246.21551808638</v>
      </c>
    </row>
    <row r="474" spans="1:66">
      <c r="A474" s="104" t="s">
        <v>799</v>
      </c>
      <c r="B474" s="104">
        <v>2026</v>
      </c>
      <c r="C474" s="104" t="s">
        <v>800</v>
      </c>
      <c r="D474" s="104" t="s">
        <v>801</v>
      </c>
      <c r="E474" s="104" t="s">
        <v>801</v>
      </c>
      <c r="F474" s="104" t="s">
        <v>802</v>
      </c>
      <c r="G474" s="104">
        <v>9990.8249316653291</v>
      </c>
      <c r="H474" s="104">
        <v>566666.77531544596</v>
      </c>
      <c r="I474" s="104">
        <v>83922.929425988797</v>
      </c>
      <c r="J474" s="104">
        <v>5.7767481505702897E-3</v>
      </c>
      <c r="K474" s="104">
        <v>5.4329266353863996E-4</v>
      </c>
      <c r="L474" s="104">
        <v>0</v>
      </c>
      <c r="M474" s="104">
        <v>6.3200408141089303E-3</v>
      </c>
      <c r="N474" s="104">
        <v>0</v>
      </c>
      <c r="O474" s="104">
        <v>0</v>
      </c>
      <c r="P474" s="104">
        <v>0</v>
      </c>
      <c r="Q474" s="104">
        <v>0</v>
      </c>
      <c r="R474" s="104">
        <v>6.3200408141089303E-3</v>
      </c>
      <c r="S474" s="104">
        <v>6.5763880359105999E-3</v>
      </c>
      <c r="T474" s="104">
        <v>6.1849734130105596E-4</v>
      </c>
      <c r="U474" s="104">
        <v>0</v>
      </c>
      <c r="V474" s="104">
        <v>7.1948853772116602E-3</v>
      </c>
      <c r="W474" s="104">
        <v>0</v>
      </c>
      <c r="X474" s="104">
        <v>0</v>
      </c>
      <c r="Y474" s="104">
        <v>0</v>
      </c>
      <c r="Z474" s="104">
        <v>0</v>
      </c>
      <c r="AA474" s="104">
        <v>7.1948853772116602E-3</v>
      </c>
      <c r="AB474" s="104">
        <v>6.8115169979103399E-2</v>
      </c>
      <c r="AC474" s="104">
        <v>2.30056444455622E-2</v>
      </c>
      <c r="AD474" s="104">
        <v>0</v>
      </c>
      <c r="AE474" s="104">
        <v>9.1120814424665603E-2</v>
      </c>
      <c r="AF474" s="104">
        <v>1.0348532250984599</v>
      </c>
      <c r="AG474" s="104">
        <v>3.1447580144095398E-2</v>
      </c>
      <c r="AH474" s="104">
        <v>0.2042026004168</v>
      </c>
      <c r="AI474" s="104">
        <v>1.27050340565935</v>
      </c>
      <c r="AJ474" s="104">
        <v>602.19801464437796</v>
      </c>
      <c r="AK474" s="104">
        <v>6.5646968811339796</v>
      </c>
      <c r="AL474" s="104">
        <v>0</v>
      </c>
      <c r="AM474" s="104">
        <v>608.76271152551101</v>
      </c>
      <c r="AN474" s="104">
        <v>2.6831498970680302E-4</v>
      </c>
      <c r="AO474" s="104">
        <v>2.5234537083075099E-5</v>
      </c>
      <c r="AP474" s="104">
        <v>0</v>
      </c>
      <c r="AQ474" s="104">
        <v>2.9354952678987799E-4</v>
      </c>
      <c r="AR474" s="104">
        <v>4.2520078956247397E-3</v>
      </c>
      <c r="AS474" s="104">
        <v>7.8495457584110102E-6</v>
      </c>
      <c r="AT474" s="104">
        <v>0</v>
      </c>
      <c r="AU474" s="104">
        <v>4.2598574413831502E-3</v>
      </c>
      <c r="AV474" s="104">
        <v>7.4957183514631799E-3</v>
      </c>
      <c r="AW474" s="104">
        <v>8.1415994160809302E-2</v>
      </c>
      <c r="AX474" s="104">
        <v>9.3171569953655595E-2</v>
      </c>
      <c r="AY474" s="104">
        <v>4.06806791623655E-3</v>
      </c>
      <c r="AZ474" s="104">
        <v>7.5099778835501704E-6</v>
      </c>
      <c r="BA474" s="104">
        <v>0</v>
      </c>
      <c r="BB474" s="104">
        <v>4.0755778941201004E-3</v>
      </c>
      <c r="BC474" s="104">
        <v>1.87392958786579E-3</v>
      </c>
      <c r="BD474" s="104">
        <v>3.4892568926061102E-2</v>
      </c>
      <c r="BE474" s="104">
        <v>4.0842076408046997E-2</v>
      </c>
      <c r="BF474" s="104">
        <v>5.6892682451319702E-3</v>
      </c>
      <c r="BG474" s="104">
        <v>6.2020001056974894E-5</v>
      </c>
      <c r="BH474" s="104">
        <v>0</v>
      </c>
      <c r="BI474" s="104">
        <v>5.7512882461889497E-3</v>
      </c>
      <c r="BJ474" s="104">
        <v>9.46571418009821E-2</v>
      </c>
      <c r="BK474" s="104">
        <v>1.0318789309275999E-3</v>
      </c>
      <c r="BL474" s="104">
        <v>0</v>
      </c>
      <c r="BM474" s="104">
        <v>9.5689020731909699E-2</v>
      </c>
      <c r="BN474" s="104">
        <v>54.254777670423401</v>
      </c>
    </row>
    <row r="475" spans="1:66">
      <c r="A475" s="104" t="s">
        <v>799</v>
      </c>
      <c r="B475" s="104">
        <v>2026</v>
      </c>
      <c r="C475" s="104" t="s">
        <v>803</v>
      </c>
      <c r="D475" s="104" t="s">
        <v>801</v>
      </c>
      <c r="E475" s="104" t="s">
        <v>801</v>
      </c>
      <c r="F475" s="104" t="s">
        <v>804</v>
      </c>
      <c r="G475" s="104">
        <v>16712277.4508295</v>
      </c>
      <c r="H475" s="104">
        <v>610659607.645913</v>
      </c>
      <c r="I475" s="104">
        <v>78673304.782831401</v>
      </c>
      <c r="J475" s="104">
        <v>4.0257704356147004</v>
      </c>
      <c r="K475" s="104">
        <v>0</v>
      </c>
      <c r="L475" s="104">
        <v>14.705639853588799</v>
      </c>
      <c r="M475" s="104">
        <v>18.731410289203499</v>
      </c>
      <c r="N475" s="104">
        <v>3.61601561851429</v>
      </c>
      <c r="O475" s="104">
        <v>7.4680147511803696</v>
      </c>
      <c r="P475" s="104">
        <v>17.350239999946702</v>
      </c>
      <c r="Q475" s="104">
        <v>3.2937138669177402</v>
      </c>
      <c r="R475" s="104">
        <v>50.459394525762697</v>
      </c>
      <c r="S475" s="104">
        <v>5.8743947694865799</v>
      </c>
      <c r="T475" s="104">
        <v>0</v>
      </c>
      <c r="U475" s="104">
        <v>16.100824608378701</v>
      </c>
      <c r="V475" s="104">
        <v>21.975219377865301</v>
      </c>
      <c r="W475" s="104">
        <v>3.61601561851429</v>
      </c>
      <c r="X475" s="104">
        <v>7.4680147511773001</v>
      </c>
      <c r="Y475" s="104">
        <v>17.3502399999396</v>
      </c>
      <c r="Z475" s="104">
        <v>3.2937138669177402</v>
      </c>
      <c r="AA475" s="104">
        <v>53.703203614414299</v>
      </c>
      <c r="AB475" s="104">
        <v>354.70046243210902</v>
      </c>
      <c r="AC475" s="104">
        <v>0</v>
      </c>
      <c r="AD475" s="104">
        <v>170.82735352152</v>
      </c>
      <c r="AE475" s="104">
        <v>525.52781595363001</v>
      </c>
      <c r="AF475" s="104">
        <v>17.837201298101</v>
      </c>
      <c r="AG475" s="104">
        <v>0</v>
      </c>
      <c r="AH475" s="104">
        <v>13.3379441814958</v>
      </c>
      <c r="AI475" s="104">
        <v>31.1751454795969</v>
      </c>
      <c r="AJ475" s="104">
        <v>161988.45630161199</v>
      </c>
      <c r="AK475" s="104">
        <v>0</v>
      </c>
      <c r="AL475" s="104">
        <v>4281.9370262801303</v>
      </c>
      <c r="AM475" s="104">
        <v>166270.393327892</v>
      </c>
      <c r="AN475" s="104">
        <v>1.1284735334780001</v>
      </c>
      <c r="AO475" s="104">
        <v>0</v>
      </c>
      <c r="AP475" s="104">
        <v>3.4365895271669902</v>
      </c>
      <c r="AQ475" s="104">
        <v>4.5650630606449898</v>
      </c>
      <c r="AR475" s="104">
        <v>0.89960352194165305</v>
      </c>
      <c r="AS475" s="104">
        <v>0</v>
      </c>
      <c r="AT475" s="104">
        <v>0.14432458657911801</v>
      </c>
      <c r="AU475" s="104">
        <v>1.0439281085207699</v>
      </c>
      <c r="AV475" s="104">
        <v>5.3850959410619099</v>
      </c>
      <c r="AW475" s="104">
        <v>24.737784479253101</v>
      </c>
      <c r="AX475" s="104">
        <v>31.166808528835801</v>
      </c>
      <c r="AY475" s="104">
        <v>0.82715223158393603</v>
      </c>
      <c r="AZ475" s="104">
        <v>0</v>
      </c>
      <c r="BA475" s="104">
        <v>0.132701129941874</v>
      </c>
      <c r="BB475" s="104">
        <v>0.95985336152581002</v>
      </c>
      <c r="BC475" s="104">
        <v>1.3462739852654699</v>
      </c>
      <c r="BD475" s="104">
        <v>10.601907633965601</v>
      </c>
      <c r="BE475" s="104">
        <v>12.9080349807569</v>
      </c>
      <c r="BF475" s="104">
        <v>1.60300709201125</v>
      </c>
      <c r="BG475" s="104">
        <v>0</v>
      </c>
      <c r="BH475" s="104">
        <v>4.2373238052792597E-2</v>
      </c>
      <c r="BI475" s="104">
        <v>1.6453803300640399</v>
      </c>
      <c r="BJ475" s="104">
        <v>2.4143221897658398</v>
      </c>
      <c r="BK475" s="104">
        <v>0</v>
      </c>
      <c r="BL475" s="104">
        <v>1.96029330820255</v>
      </c>
      <c r="BM475" s="104">
        <v>4.3746154979683904</v>
      </c>
      <c r="BN475" s="104">
        <v>17550.3725132328</v>
      </c>
    </row>
    <row r="476" spans="1:66">
      <c r="A476" s="104" t="s">
        <v>799</v>
      </c>
      <c r="B476" s="104">
        <v>2026</v>
      </c>
      <c r="C476" s="104" t="s">
        <v>803</v>
      </c>
      <c r="D476" s="104" t="s">
        <v>801</v>
      </c>
      <c r="E476" s="104" t="s">
        <v>801</v>
      </c>
      <c r="F476" s="104" t="s">
        <v>802</v>
      </c>
      <c r="G476" s="104">
        <v>186728.071100809</v>
      </c>
      <c r="H476" s="104">
        <v>6967306.4722087104</v>
      </c>
      <c r="I476" s="104">
        <v>882469.65747704497</v>
      </c>
      <c r="J476" s="104">
        <v>8.5088342498130701E-2</v>
      </c>
      <c r="K476" s="104">
        <v>0</v>
      </c>
      <c r="L476" s="104">
        <v>0</v>
      </c>
      <c r="M476" s="104">
        <v>8.5088342498130701E-2</v>
      </c>
      <c r="N476" s="104">
        <v>0</v>
      </c>
      <c r="O476" s="104">
        <v>0</v>
      </c>
      <c r="P476" s="104">
        <v>0</v>
      </c>
      <c r="Q476" s="104">
        <v>0</v>
      </c>
      <c r="R476" s="104">
        <v>8.5088342498130701E-2</v>
      </c>
      <c r="S476" s="104">
        <v>9.6867420876742605E-2</v>
      </c>
      <c r="T476" s="104">
        <v>0</v>
      </c>
      <c r="U476" s="104">
        <v>0</v>
      </c>
      <c r="V476" s="104">
        <v>9.6867420876742605E-2</v>
      </c>
      <c r="W476" s="104">
        <v>0</v>
      </c>
      <c r="X476" s="104">
        <v>0</v>
      </c>
      <c r="Y476" s="104">
        <v>0</v>
      </c>
      <c r="Z476" s="104">
        <v>0</v>
      </c>
      <c r="AA476" s="104">
        <v>9.6867420876742605E-2</v>
      </c>
      <c r="AB476" s="104">
        <v>1.6268684115060099</v>
      </c>
      <c r="AC476" s="104">
        <v>0</v>
      </c>
      <c r="AD476" s="104">
        <v>0</v>
      </c>
      <c r="AE476" s="104">
        <v>1.6268684115060099</v>
      </c>
      <c r="AF476" s="104">
        <v>0.30992021466772901</v>
      </c>
      <c r="AG476" s="104">
        <v>0</v>
      </c>
      <c r="AH476" s="104">
        <v>0</v>
      </c>
      <c r="AI476" s="104">
        <v>0.30992021466772901</v>
      </c>
      <c r="AJ476" s="104">
        <v>1448.01685609833</v>
      </c>
      <c r="AK476" s="104">
        <v>0</v>
      </c>
      <c r="AL476" s="104">
        <v>0</v>
      </c>
      <c r="AM476" s="104">
        <v>1448.01685609833</v>
      </c>
      <c r="AN476" s="104">
        <v>3.95219086863852E-3</v>
      </c>
      <c r="AO476" s="104">
        <v>0</v>
      </c>
      <c r="AP476" s="104">
        <v>0</v>
      </c>
      <c r="AQ476" s="104">
        <v>3.95219086863852E-3</v>
      </c>
      <c r="AR476" s="104">
        <v>3.3429144231483597E-2</v>
      </c>
      <c r="AS476" s="104">
        <v>0</v>
      </c>
      <c r="AT476" s="104">
        <v>0</v>
      </c>
      <c r="AU476" s="104">
        <v>3.3429144231483597E-2</v>
      </c>
      <c r="AV476" s="104">
        <v>6.1441125847938899E-2</v>
      </c>
      <c r="AW476" s="104">
        <v>0.28224517186396902</v>
      </c>
      <c r="AX476" s="104">
        <v>0.37711544194339103</v>
      </c>
      <c r="AY476" s="104">
        <v>3.19830142496388E-2</v>
      </c>
      <c r="AZ476" s="104">
        <v>0</v>
      </c>
      <c r="BA476" s="104">
        <v>0</v>
      </c>
      <c r="BB476" s="104">
        <v>3.19830142496388E-2</v>
      </c>
      <c r="BC476" s="104">
        <v>1.53602814619847E-2</v>
      </c>
      <c r="BD476" s="104">
        <v>0.120962216513129</v>
      </c>
      <c r="BE476" s="104">
        <v>0.16830551222475301</v>
      </c>
      <c r="BF476" s="104">
        <v>1.3688966685413801E-2</v>
      </c>
      <c r="BG476" s="104">
        <v>0</v>
      </c>
      <c r="BH476" s="104">
        <v>0</v>
      </c>
      <c r="BI476" s="104">
        <v>1.3688966685413801E-2</v>
      </c>
      <c r="BJ476" s="104">
        <v>0.22760808495666399</v>
      </c>
      <c r="BK476" s="104">
        <v>0</v>
      </c>
      <c r="BL476" s="104">
        <v>0</v>
      </c>
      <c r="BM476" s="104">
        <v>0.22760808495666399</v>
      </c>
      <c r="BN476" s="104">
        <v>129.05165034463201</v>
      </c>
    </row>
    <row r="477" spans="1:66">
      <c r="A477" s="104" t="s">
        <v>799</v>
      </c>
      <c r="B477" s="104">
        <v>2026</v>
      </c>
      <c r="C477" s="104" t="s">
        <v>803</v>
      </c>
      <c r="D477" s="104" t="s">
        <v>801</v>
      </c>
      <c r="E477" s="104" t="s">
        <v>801</v>
      </c>
      <c r="F477" s="104" t="s">
        <v>805</v>
      </c>
      <c r="G477" s="104">
        <v>567314.43219398102</v>
      </c>
      <c r="H477" s="104">
        <v>23844389.052179299</v>
      </c>
      <c r="I477" s="104">
        <v>2800690.7889322801</v>
      </c>
      <c r="J477" s="104">
        <v>0</v>
      </c>
      <c r="K477" s="104">
        <v>0</v>
      </c>
      <c r="L477" s="104">
        <v>0</v>
      </c>
      <c r="M477" s="104">
        <v>0</v>
      </c>
      <c r="N477" s="104">
        <v>1.36575086168432E-2</v>
      </c>
      <c r="O477" s="104">
        <v>1.50904722985975E-2</v>
      </c>
      <c r="P477" s="104">
        <v>0</v>
      </c>
      <c r="Q477" s="104">
        <v>4.6041129645623497E-3</v>
      </c>
      <c r="R477" s="104">
        <v>3.3352093880003097E-2</v>
      </c>
      <c r="S477" s="104">
        <v>0</v>
      </c>
      <c r="T477" s="104">
        <v>0</v>
      </c>
      <c r="U477" s="104">
        <v>0</v>
      </c>
      <c r="V477" s="104">
        <v>0</v>
      </c>
      <c r="W477" s="104">
        <v>1.36575086168432E-2</v>
      </c>
      <c r="X477" s="104">
        <v>1.50904722985913E-2</v>
      </c>
      <c r="Y477" s="104">
        <v>0</v>
      </c>
      <c r="Z477" s="104">
        <v>4.6041129645623497E-3</v>
      </c>
      <c r="AA477" s="104">
        <v>3.3352093879996901E-2</v>
      </c>
      <c r="AB477" s="104">
        <v>0</v>
      </c>
      <c r="AC477" s="104">
        <v>0</v>
      </c>
      <c r="AD477" s="104">
        <v>0</v>
      </c>
      <c r="AE477" s="104">
        <v>0</v>
      </c>
      <c r="AF477" s="104">
        <v>0</v>
      </c>
      <c r="AG477" s="104">
        <v>0</v>
      </c>
      <c r="AH477" s="104">
        <v>0</v>
      </c>
      <c r="AI477" s="104">
        <v>0</v>
      </c>
      <c r="AJ477" s="104">
        <v>0</v>
      </c>
      <c r="AK477" s="104">
        <v>0</v>
      </c>
      <c r="AL477" s="104">
        <v>0</v>
      </c>
      <c r="AM477" s="104">
        <v>0</v>
      </c>
      <c r="AN477" s="104">
        <v>0</v>
      </c>
      <c r="AO477" s="104">
        <v>0</v>
      </c>
      <c r="AP477" s="104">
        <v>0</v>
      </c>
      <c r="AQ477" s="104">
        <v>0</v>
      </c>
      <c r="AR477" s="104">
        <v>0</v>
      </c>
      <c r="AS477" s="104">
        <v>0</v>
      </c>
      <c r="AT477" s="104">
        <v>0</v>
      </c>
      <c r="AU477" s="104">
        <v>0</v>
      </c>
      <c r="AV477" s="104">
        <v>0.21027151803439101</v>
      </c>
      <c r="AW477" s="104">
        <v>0.96593478597048499</v>
      </c>
      <c r="AX477" s="104">
        <v>1.17620630400487</v>
      </c>
      <c r="AY477" s="104">
        <v>0</v>
      </c>
      <c r="AZ477" s="104">
        <v>0</v>
      </c>
      <c r="BA477" s="104">
        <v>0</v>
      </c>
      <c r="BB477" s="104">
        <v>0</v>
      </c>
      <c r="BC477" s="104">
        <v>5.2567879508597801E-2</v>
      </c>
      <c r="BD477" s="104">
        <v>0.41397205113020802</v>
      </c>
      <c r="BE477" s="104">
        <v>0.466539930638805</v>
      </c>
      <c r="BF477" s="104">
        <v>0</v>
      </c>
      <c r="BG477" s="104">
        <v>0</v>
      </c>
      <c r="BH477" s="104">
        <v>0</v>
      </c>
      <c r="BI477" s="104">
        <v>0</v>
      </c>
      <c r="BJ477" s="104">
        <v>0</v>
      </c>
      <c r="BK477" s="104">
        <v>0</v>
      </c>
      <c r="BL477" s="104">
        <v>0</v>
      </c>
      <c r="BM477" s="104">
        <v>0</v>
      </c>
      <c r="BN477" s="104">
        <v>0</v>
      </c>
    </row>
    <row r="478" spans="1:66">
      <c r="A478" s="104" t="s">
        <v>799</v>
      </c>
      <c r="B478" s="104">
        <v>2026</v>
      </c>
      <c r="C478" s="104" t="s">
        <v>806</v>
      </c>
      <c r="D478" s="104" t="s">
        <v>801</v>
      </c>
      <c r="E478" s="104" t="s">
        <v>801</v>
      </c>
      <c r="F478" s="104" t="s">
        <v>804</v>
      </c>
      <c r="G478" s="104">
        <v>1909500.28775862</v>
      </c>
      <c r="H478" s="104">
        <v>65548590.794178203</v>
      </c>
      <c r="I478" s="104">
        <v>8771388.7500364408</v>
      </c>
      <c r="J478" s="104">
        <v>1.2101296156078001</v>
      </c>
      <c r="K478" s="104">
        <v>0</v>
      </c>
      <c r="L478" s="104">
        <v>2.5404207295418599</v>
      </c>
      <c r="M478" s="104">
        <v>3.7505503451496698</v>
      </c>
      <c r="N478" s="104">
        <v>0.97543815989327398</v>
      </c>
      <c r="O478" s="104">
        <v>1.6147836785637799</v>
      </c>
      <c r="P478" s="104">
        <v>5.8488966909126701</v>
      </c>
      <c r="Q478" s="104">
        <v>0.80525798405082405</v>
      </c>
      <c r="R478" s="104">
        <v>12.994926858570199</v>
      </c>
      <c r="S478" s="104">
        <v>1.76581829441595</v>
      </c>
      <c r="T478" s="104">
        <v>0</v>
      </c>
      <c r="U478" s="104">
        <v>2.7814409304917702</v>
      </c>
      <c r="V478" s="104">
        <v>4.5472592249077204</v>
      </c>
      <c r="W478" s="104">
        <v>0.97543815989327398</v>
      </c>
      <c r="X478" s="104">
        <v>1.61478367856312</v>
      </c>
      <c r="Y478" s="104">
        <v>5.8488966909102604</v>
      </c>
      <c r="Z478" s="104">
        <v>0.80525798405082405</v>
      </c>
      <c r="AA478" s="104">
        <v>13.7916357383252</v>
      </c>
      <c r="AB478" s="104">
        <v>64.4426974612457</v>
      </c>
      <c r="AC478" s="104">
        <v>0</v>
      </c>
      <c r="AD478" s="104">
        <v>20.267912569088502</v>
      </c>
      <c r="AE478" s="104">
        <v>84.710610030334195</v>
      </c>
      <c r="AF478" s="104">
        <v>4.9492282922448601</v>
      </c>
      <c r="AG478" s="104">
        <v>0</v>
      </c>
      <c r="AH478" s="104">
        <v>2.0116903574757901</v>
      </c>
      <c r="AI478" s="104">
        <v>6.9609186497206501</v>
      </c>
      <c r="AJ478" s="104">
        <v>20523.070179127601</v>
      </c>
      <c r="AK478" s="104">
        <v>0</v>
      </c>
      <c r="AL478" s="104">
        <v>566.31525612880102</v>
      </c>
      <c r="AM478" s="104">
        <v>21089.385435256401</v>
      </c>
      <c r="AN478" s="104">
        <v>0.284969476939535</v>
      </c>
      <c r="AO478" s="104">
        <v>0</v>
      </c>
      <c r="AP478" s="104">
        <v>0.52886309284914101</v>
      </c>
      <c r="AQ478" s="104">
        <v>0.81383256978867602</v>
      </c>
      <c r="AR478" s="104">
        <v>0.124951523361352</v>
      </c>
      <c r="AS478" s="104">
        <v>0</v>
      </c>
      <c r="AT478" s="104">
        <v>2.00722643671844E-2</v>
      </c>
      <c r="AU478" s="104">
        <v>0.145023787728537</v>
      </c>
      <c r="AV478" s="104">
        <v>0.57803962438061496</v>
      </c>
      <c r="AW478" s="104">
        <v>2.6553695244984499</v>
      </c>
      <c r="AX478" s="104">
        <v>3.3784329366076</v>
      </c>
      <c r="AY478" s="104">
        <v>0.11488831342621</v>
      </c>
      <c r="AZ478" s="104">
        <v>0</v>
      </c>
      <c r="BA478" s="104">
        <v>1.8455706163115801E-2</v>
      </c>
      <c r="BB478" s="104">
        <v>0.13334401958932501</v>
      </c>
      <c r="BC478" s="104">
        <v>0.14450990609515299</v>
      </c>
      <c r="BD478" s="104">
        <v>1.1380155104993299</v>
      </c>
      <c r="BE478" s="104">
        <v>1.41586943618381</v>
      </c>
      <c r="BF478" s="104">
        <v>0.20309241657152999</v>
      </c>
      <c r="BG478" s="104">
        <v>0</v>
      </c>
      <c r="BH478" s="104">
        <v>5.6041485462294599E-3</v>
      </c>
      <c r="BI478" s="104">
        <v>0.208696565117759</v>
      </c>
      <c r="BJ478" s="104">
        <v>0.42676844367254202</v>
      </c>
      <c r="BK478" s="104">
        <v>0</v>
      </c>
      <c r="BL478" s="104">
        <v>0.24443695166880799</v>
      </c>
      <c r="BM478" s="104">
        <v>0.67120539534135104</v>
      </c>
      <c r="BN478" s="104">
        <v>2226.0521735459602</v>
      </c>
    </row>
    <row r="479" spans="1:66">
      <c r="A479" s="104" t="s">
        <v>799</v>
      </c>
      <c r="B479" s="104">
        <v>2026</v>
      </c>
      <c r="C479" s="104" t="s">
        <v>806</v>
      </c>
      <c r="D479" s="104" t="s">
        <v>801</v>
      </c>
      <c r="E479" s="104" t="s">
        <v>801</v>
      </c>
      <c r="F479" s="104" t="s">
        <v>802</v>
      </c>
      <c r="G479" s="104">
        <v>902.805509879233</v>
      </c>
      <c r="H479" s="104">
        <v>17130.027182522899</v>
      </c>
      <c r="I479" s="104">
        <v>3073.59336622824</v>
      </c>
      <c r="J479" s="104">
        <v>2.6889554824724399E-3</v>
      </c>
      <c r="K479" s="104">
        <v>0</v>
      </c>
      <c r="L479" s="104">
        <v>0</v>
      </c>
      <c r="M479" s="104">
        <v>2.6889554824724399E-3</v>
      </c>
      <c r="N479" s="104">
        <v>0</v>
      </c>
      <c r="O479" s="104">
        <v>0</v>
      </c>
      <c r="P479" s="104">
        <v>0</v>
      </c>
      <c r="Q479" s="104">
        <v>0</v>
      </c>
      <c r="R479" s="104">
        <v>2.6889554824724399E-3</v>
      </c>
      <c r="S479" s="104">
        <v>3.0611970428875701E-3</v>
      </c>
      <c r="T479" s="104">
        <v>0</v>
      </c>
      <c r="U479" s="104">
        <v>0</v>
      </c>
      <c r="V479" s="104">
        <v>3.0611970428875701E-3</v>
      </c>
      <c r="W479" s="104">
        <v>0</v>
      </c>
      <c r="X479" s="104">
        <v>0</v>
      </c>
      <c r="Y479" s="104">
        <v>0</v>
      </c>
      <c r="Z479" s="104">
        <v>0</v>
      </c>
      <c r="AA479" s="104">
        <v>3.0611970428875701E-3</v>
      </c>
      <c r="AB479" s="104">
        <v>1.7564786423767399E-2</v>
      </c>
      <c r="AC479" s="104">
        <v>0</v>
      </c>
      <c r="AD479" s="104">
        <v>0</v>
      </c>
      <c r="AE479" s="104">
        <v>1.7564786423767399E-2</v>
      </c>
      <c r="AF479" s="104">
        <v>1.5743896815692101E-2</v>
      </c>
      <c r="AG479" s="104">
        <v>0</v>
      </c>
      <c r="AH479" s="104">
        <v>0</v>
      </c>
      <c r="AI479" s="104">
        <v>1.5743896815692101E-2</v>
      </c>
      <c r="AJ479" s="104">
        <v>7.8199060790175601</v>
      </c>
      <c r="AK479" s="104">
        <v>0</v>
      </c>
      <c r="AL479" s="104">
        <v>0</v>
      </c>
      <c r="AM479" s="104">
        <v>7.8199060790175601</v>
      </c>
      <c r="AN479" s="104">
        <v>1.2489684241101E-4</v>
      </c>
      <c r="AO479" s="104">
        <v>0</v>
      </c>
      <c r="AP479" s="104">
        <v>0</v>
      </c>
      <c r="AQ479" s="104">
        <v>1.2489684241101E-4</v>
      </c>
      <c r="AR479" s="104">
        <v>2.0020644749057601E-3</v>
      </c>
      <c r="AS479" s="104">
        <v>0</v>
      </c>
      <c r="AT479" s="104">
        <v>0</v>
      </c>
      <c r="AU479" s="104">
        <v>2.0020644749057601E-3</v>
      </c>
      <c r="AV479" s="104">
        <v>1.5106098175789799E-4</v>
      </c>
      <c r="AW479" s="104">
        <v>6.9393638495034496E-4</v>
      </c>
      <c r="AX479" s="104">
        <v>2.847061841614E-3</v>
      </c>
      <c r="AY479" s="104">
        <v>1.91545605194706E-3</v>
      </c>
      <c r="AZ479" s="104">
        <v>0</v>
      </c>
      <c r="BA479" s="104">
        <v>0</v>
      </c>
      <c r="BB479" s="104">
        <v>1.91545605194706E-3</v>
      </c>
      <c r="BC479" s="104">
        <v>3.77652454394746E-5</v>
      </c>
      <c r="BD479" s="104">
        <v>2.9740130783586198E-4</v>
      </c>
      <c r="BE479" s="104">
        <v>2.2506226052223998E-3</v>
      </c>
      <c r="BF479" s="104">
        <v>7.3926234593133395E-5</v>
      </c>
      <c r="BG479" s="104">
        <v>0</v>
      </c>
      <c r="BH479" s="104">
        <v>0</v>
      </c>
      <c r="BI479" s="104">
        <v>7.3926234593133395E-5</v>
      </c>
      <c r="BJ479" s="104">
        <v>1.22918033701763E-3</v>
      </c>
      <c r="BK479" s="104">
        <v>0</v>
      </c>
      <c r="BL479" s="104">
        <v>0</v>
      </c>
      <c r="BM479" s="104">
        <v>1.22918033701763E-3</v>
      </c>
      <c r="BN479" s="104">
        <v>0.69693372752334004</v>
      </c>
    </row>
    <row r="480" spans="1:66">
      <c r="A480" s="104" t="s">
        <v>799</v>
      </c>
      <c r="B480" s="104">
        <v>2026</v>
      </c>
      <c r="C480" s="104" t="s">
        <v>806</v>
      </c>
      <c r="D480" s="104" t="s">
        <v>801</v>
      </c>
      <c r="E480" s="104" t="s">
        <v>801</v>
      </c>
      <c r="F480" s="104" t="s">
        <v>805</v>
      </c>
      <c r="G480" s="104">
        <v>28878.579031840902</v>
      </c>
      <c r="H480" s="104">
        <v>1260147.8206499801</v>
      </c>
      <c r="I480" s="104">
        <v>144405.89411142</v>
      </c>
      <c r="J480" s="104">
        <v>0</v>
      </c>
      <c r="K480" s="104">
        <v>0</v>
      </c>
      <c r="L480" s="104">
        <v>0</v>
      </c>
      <c r="M480" s="104">
        <v>0</v>
      </c>
      <c r="N480" s="104">
        <v>7.0165362411211995E-4</v>
      </c>
      <c r="O480" s="104">
        <v>7.7807702066009404E-4</v>
      </c>
      <c r="P480" s="104">
        <v>0</v>
      </c>
      <c r="Q480" s="104">
        <v>2.37588057031153E-4</v>
      </c>
      <c r="R480" s="104">
        <v>1.71731870180336E-3</v>
      </c>
      <c r="S480" s="104">
        <v>0</v>
      </c>
      <c r="T480" s="104">
        <v>0</v>
      </c>
      <c r="U480" s="104">
        <v>0</v>
      </c>
      <c r="V480" s="104">
        <v>0</v>
      </c>
      <c r="W480" s="104">
        <v>7.0165362411211995E-4</v>
      </c>
      <c r="X480" s="104">
        <v>7.7807702065977398E-4</v>
      </c>
      <c r="Y480" s="104">
        <v>0</v>
      </c>
      <c r="Z480" s="104">
        <v>2.37588057031153E-4</v>
      </c>
      <c r="AA480" s="104">
        <v>1.71731870180304E-3</v>
      </c>
      <c r="AB480" s="104">
        <v>0</v>
      </c>
      <c r="AC480" s="104">
        <v>0</v>
      </c>
      <c r="AD480" s="104">
        <v>0</v>
      </c>
      <c r="AE480" s="104">
        <v>0</v>
      </c>
      <c r="AF480" s="104">
        <v>0</v>
      </c>
      <c r="AG480" s="104">
        <v>0</v>
      </c>
      <c r="AH480" s="104">
        <v>0</v>
      </c>
      <c r="AI480" s="104">
        <v>0</v>
      </c>
      <c r="AJ480" s="104">
        <v>0</v>
      </c>
      <c r="AK480" s="104">
        <v>0</v>
      </c>
      <c r="AL480" s="104">
        <v>0</v>
      </c>
      <c r="AM480" s="104">
        <v>0</v>
      </c>
      <c r="AN480" s="104">
        <v>0</v>
      </c>
      <c r="AO480" s="104">
        <v>0</v>
      </c>
      <c r="AP480" s="104">
        <v>0</v>
      </c>
      <c r="AQ480" s="104">
        <v>0</v>
      </c>
      <c r="AR480" s="104">
        <v>0</v>
      </c>
      <c r="AS480" s="104">
        <v>0</v>
      </c>
      <c r="AT480" s="104">
        <v>0</v>
      </c>
      <c r="AU480" s="104">
        <v>0</v>
      </c>
      <c r="AV480" s="104">
        <v>1.1112601569113501E-2</v>
      </c>
      <c r="AW480" s="104">
        <v>5.1048513458115397E-2</v>
      </c>
      <c r="AX480" s="104">
        <v>6.2161115027229E-2</v>
      </c>
      <c r="AY480" s="104">
        <v>0</v>
      </c>
      <c r="AZ480" s="104">
        <v>0</v>
      </c>
      <c r="BA480" s="104">
        <v>0</v>
      </c>
      <c r="BB480" s="104">
        <v>0</v>
      </c>
      <c r="BC480" s="104">
        <v>2.77815039227839E-3</v>
      </c>
      <c r="BD480" s="104">
        <v>2.1877934339192301E-2</v>
      </c>
      <c r="BE480" s="104">
        <v>2.4656084731470702E-2</v>
      </c>
      <c r="BF480" s="104">
        <v>0</v>
      </c>
      <c r="BG480" s="104">
        <v>0</v>
      </c>
      <c r="BH480" s="104">
        <v>0</v>
      </c>
      <c r="BI480" s="104">
        <v>0</v>
      </c>
      <c r="BJ480" s="104">
        <v>0</v>
      </c>
      <c r="BK480" s="104">
        <v>0</v>
      </c>
      <c r="BL480" s="104">
        <v>0</v>
      </c>
      <c r="BM480" s="104">
        <v>0</v>
      </c>
      <c r="BN480" s="104">
        <v>0</v>
      </c>
    </row>
    <row r="481" spans="1:66">
      <c r="A481" s="104" t="s">
        <v>799</v>
      </c>
      <c r="B481" s="104">
        <v>2026</v>
      </c>
      <c r="C481" s="104" t="s">
        <v>807</v>
      </c>
      <c r="D481" s="104" t="s">
        <v>801</v>
      </c>
      <c r="E481" s="104" t="s">
        <v>801</v>
      </c>
      <c r="F481" s="104" t="s">
        <v>804</v>
      </c>
      <c r="G481" s="104">
        <v>5816989.9309248803</v>
      </c>
      <c r="H481" s="104">
        <v>202993639.79260299</v>
      </c>
      <c r="I481" s="104">
        <v>27038054.577605002</v>
      </c>
      <c r="J481" s="104">
        <v>2.63873566407967</v>
      </c>
      <c r="K481" s="104">
        <v>0</v>
      </c>
      <c r="L481" s="104">
        <v>7.6541654016885703</v>
      </c>
      <c r="M481" s="104">
        <v>10.2929010657682</v>
      </c>
      <c r="N481" s="104">
        <v>2.17987863728563</v>
      </c>
      <c r="O481" s="104">
        <v>3.6149234819974398</v>
      </c>
      <c r="P481" s="104">
        <v>13.0590681876398</v>
      </c>
      <c r="Q481" s="104">
        <v>2.0808321106693799</v>
      </c>
      <c r="R481" s="104">
        <v>31.2276034833605</v>
      </c>
      <c r="S481" s="104">
        <v>3.8504368868118202</v>
      </c>
      <c r="T481" s="104">
        <v>0</v>
      </c>
      <c r="U481" s="104">
        <v>8.3803476681793203</v>
      </c>
      <c r="V481" s="104">
        <v>12.2307845549911</v>
      </c>
      <c r="W481" s="104">
        <v>2.17987863728563</v>
      </c>
      <c r="X481" s="104">
        <v>3.6149234819959499</v>
      </c>
      <c r="Y481" s="104">
        <v>13.0590681876344</v>
      </c>
      <c r="Z481" s="104">
        <v>2.0808321106693799</v>
      </c>
      <c r="AA481" s="104">
        <v>33.165486972576602</v>
      </c>
      <c r="AB481" s="104">
        <v>165.34935455978601</v>
      </c>
      <c r="AC481" s="104">
        <v>0</v>
      </c>
      <c r="AD481" s="104">
        <v>75.058356252327201</v>
      </c>
      <c r="AE481" s="104">
        <v>240.40771081211301</v>
      </c>
      <c r="AF481" s="104">
        <v>12.439753519770701</v>
      </c>
      <c r="AG481" s="104">
        <v>0</v>
      </c>
      <c r="AH481" s="104">
        <v>6.7555942318067297</v>
      </c>
      <c r="AI481" s="104">
        <v>19.195347751577401</v>
      </c>
      <c r="AJ481" s="104">
        <v>66416.373387003594</v>
      </c>
      <c r="AK481" s="104">
        <v>0</v>
      </c>
      <c r="AL481" s="104">
        <v>1863.8752340762901</v>
      </c>
      <c r="AM481" s="104">
        <v>68280.248621079896</v>
      </c>
      <c r="AN481" s="104">
        <v>0.66847672093602095</v>
      </c>
      <c r="AO481" s="104">
        <v>0</v>
      </c>
      <c r="AP481" s="104">
        <v>1.6800715798255199</v>
      </c>
      <c r="AQ481" s="104">
        <v>2.3485483007615402</v>
      </c>
      <c r="AR481" s="104">
        <v>0.31703942689792503</v>
      </c>
      <c r="AS481" s="104">
        <v>0</v>
      </c>
      <c r="AT481" s="104">
        <v>5.0944126564295401E-2</v>
      </c>
      <c r="AU481" s="104">
        <v>0.367983553462221</v>
      </c>
      <c r="AV481" s="104">
        <v>1.7900974815127799</v>
      </c>
      <c r="AW481" s="104">
        <v>8.2232603056993501</v>
      </c>
      <c r="AX481" s="104">
        <v>10.3813413406743</v>
      </c>
      <c r="AY481" s="104">
        <v>0.29150605023500498</v>
      </c>
      <c r="AZ481" s="104">
        <v>0</v>
      </c>
      <c r="BA481" s="104">
        <v>4.6841243887976301E-2</v>
      </c>
      <c r="BB481" s="104">
        <v>0.33834729412298198</v>
      </c>
      <c r="BC481" s="104">
        <v>0.44752437037819598</v>
      </c>
      <c r="BD481" s="104">
        <v>3.5242544167282901</v>
      </c>
      <c r="BE481" s="104">
        <v>4.3101260812294697</v>
      </c>
      <c r="BF481" s="104">
        <v>0.657243855493018</v>
      </c>
      <c r="BG481" s="104">
        <v>0</v>
      </c>
      <c r="BH481" s="104">
        <v>1.8444556402743398E-2</v>
      </c>
      <c r="BI481" s="104">
        <v>0.67568841189576101</v>
      </c>
      <c r="BJ481" s="104">
        <v>1.1438113591583701</v>
      </c>
      <c r="BK481" s="104">
        <v>0</v>
      </c>
      <c r="BL481" s="104">
        <v>0.82142695781040198</v>
      </c>
      <c r="BM481" s="104">
        <v>1.9652383169687699</v>
      </c>
      <c r="BN481" s="104">
        <v>7207.19891624313</v>
      </c>
    </row>
    <row r="482" spans="1:66">
      <c r="A482" s="104" t="s">
        <v>799</v>
      </c>
      <c r="B482" s="104">
        <v>2026</v>
      </c>
      <c r="C482" s="104" t="s">
        <v>807</v>
      </c>
      <c r="D482" s="104" t="s">
        <v>801</v>
      </c>
      <c r="E482" s="104" t="s">
        <v>801</v>
      </c>
      <c r="F482" s="104" t="s">
        <v>802</v>
      </c>
      <c r="G482" s="104">
        <v>45608.424943928803</v>
      </c>
      <c r="H482" s="104">
        <v>1746405.39765442</v>
      </c>
      <c r="I482" s="104">
        <v>220592.374366559</v>
      </c>
      <c r="J482" s="104">
        <v>3.2776717702876802E-2</v>
      </c>
      <c r="K482" s="104">
        <v>0</v>
      </c>
      <c r="L482" s="104">
        <v>0</v>
      </c>
      <c r="M482" s="104">
        <v>3.2776717702876802E-2</v>
      </c>
      <c r="N482" s="104">
        <v>0</v>
      </c>
      <c r="O482" s="104">
        <v>0</v>
      </c>
      <c r="P482" s="104">
        <v>0</v>
      </c>
      <c r="Q482" s="104">
        <v>0</v>
      </c>
      <c r="R482" s="104">
        <v>3.2776717702876802E-2</v>
      </c>
      <c r="S482" s="104">
        <v>3.7314113960469998E-2</v>
      </c>
      <c r="T482" s="104">
        <v>0</v>
      </c>
      <c r="U482" s="104">
        <v>0</v>
      </c>
      <c r="V482" s="104">
        <v>3.7314113960469998E-2</v>
      </c>
      <c r="W482" s="104">
        <v>0</v>
      </c>
      <c r="X482" s="104">
        <v>0</v>
      </c>
      <c r="Y482" s="104">
        <v>0</v>
      </c>
      <c r="Z482" s="104">
        <v>0</v>
      </c>
      <c r="AA482" s="104">
        <v>3.7314113960469998E-2</v>
      </c>
      <c r="AB482" s="104">
        <v>0.31153769732203701</v>
      </c>
      <c r="AC482" s="104">
        <v>0</v>
      </c>
      <c r="AD482" s="104">
        <v>0</v>
      </c>
      <c r="AE482" s="104">
        <v>0.31153769732203701</v>
      </c>
      <c r="AF482" s="104">
        <v>7.2168542136036004E-2</v>
      </c>
      <c r="AG482" s="104">
        <v>0</v>
      </c>
      <c r="AH482" s="104">
        <v>0</v>
      </c>
      <c r="AI482" s="104">
        <v>7.2168542136036004E-2</v>
      </c>
      <c r="AJ482" s="104">
        <v>490.653785625171</v>
      </c>
      <c r="AK482" s="104">
        <v>0</v>
      </c>
      <c r="AL482" s="104">
        <v>0</v>
      </c>
      <c r="AM482" s="104">
        <v>490.653785625171</v>
      </c>
      <c r="AN482" s="104">
        <v>1.5224158869012901E-3</v>
      </c>
      <c r="AO482" s="104">
        <v>0</v>
      </c>
      <c r="AP482" s="104">
        <v>0</v>
      </c>
      <c r="AQ482" s="104">
        <v>1.5224158869012901E-3</v>
      </c>
      <c r="AR482" s="104">
        <v>8.9811780060596695E-3</v>
      </c>
      <c r="AS482" s="104">
        <v>0</v>
      </c>
      <c r="AT482" s="104">
        <v>0</v>
      </c>
      <c r="AU482" s="104">
        <v>8.9811780060596695E-3</v>
      </c>
      <c r="AV482" s="104">
        <v>1.54006593863509E-2</v>
      </c>
      <c r="AW482" s="104">
        <v>7.0746779056049702E-2</v>
      </c>
      <c r="AX482" s="104">
        <v>9.5128616448460296E-2</v>
      </c>
      <c r="AY482" s="104">
        <v>8.5926562210892794E-3</v>
      </c>
      <c r="AZ482" s="104">
        <v>0</v>
      </c>
      <c r="BA482" s="104">
        <v>0</v>
      </c>
      <c r="BB482" s="104">
        <v>8.5926562210892794E-3</v>
      </c>
      <c r="BC482" s="104">
        <v>3.8501648465877401E-3</v>
      </c>
      <c r="BD482" s="104">
        <v>3.0320048166878399E-2</v>
      </c>
      <c r="BE482" s="104">
        <v>4.2762869234555398E-2</v>
      </c>
      <c r="BF482" s="104">
        <v>4.6384427758616202E-3</v>
      </c>
      <c r="BG482" s="104">
        <v>0</v>
      </c>
      <c r="BH482" s="104">
        <v>0</v>
      </c>
      <c r="BI482" s="104">
        <v>4.6384427758616202E-3</v>
      </c>
      <c r="BJ482" s="104">
        <v>7.7123942344010502E-2</v>
      </c>
      <c r="BK482" s="104">
        <v>0</v>
      </c>
      <c r="BL482" s="104">
        <v>0</v>
      </c>
      <c r="BM482" s="104">
        <v>7.7123942344010502E-2</v>
      </c>
      <c r="BN482" s="104">
        <v>43.728552272094397</v>
      </c>
    </row>
    <row r="483" spans="1:66">
      <c r="A483" s="104" t="s">
        <v>799</v>
      </c>
      <c r="B483" s="104">
        <v>2026</v>
      </c>
      <c r="C483" s="104" t="s">
        <v>807</v>
      </c>
      <c r="D483" s="104" t="s">
        <v>801</v>
      </c>
      <c r="E483" s="104" t="s">
        <v>801</v>
      </c>
      <c r="F483" s="104" t="s">
        <v>805</v>
      </c>
      <c r="G483" s="104">
        <v>112127.777216374</v>
      </c>
      <c r="H483" s="104">
        <v>3367481.9774796199</v>
      </c>
      <c r="I483" s="104">
        <v>559756.10659596999</v>
      </c>
      <c r="J483" s="104">
        <v>0</v>
      </c>
      <c r="K483" s="104">
        <v>0</v>
      </c>
      <c r="L483" s="104">
        <v>0</v>
      </c>
      <c r="M483" s="104">
        <v>0</v>
      </c>
      <c r="N483" s="104">
        <v>2.72771156781455E-3</v>
      </c>
      <c r="O483" s="104">
        <v>3.0160359201158202E-3</v>
      </c>
      <c r="P483" s="104">
        <v>0</v>
      </c>
      <c r="Q483" s="104">
        <v>9.2299612962941596E-4</v>
      </c>
      <c r="R483" s="104">
        <v>6.6667436175598003E-3</v>
      </c>
      <c r="S483" s="104">
        <v>0</v>
      </c>
      <c r="T483" s="104">
        <v>0</v>
      </c>
      <c r="U483" s="104">
        <v>0</v>
      </c>
      <c r="V483" s="104">
        <v>0</v>
      </c>
      <c r="W483" s="104">
        <v>2.72771156781455E-3</v>
      </c>
      <c r="X483" s="104">
        <v>3.0160359201145798E-3</v>
      </c>
      <c r="Y483" s="104">
        <v>0</v>
      </c>
      <c r="Z483" s="104">
        <v>9.2299612962941596E-4</v>
      </c>
      <c r="AA483" s="104">
        <v>6.66674361755856E-3</v>
      </c>
      <c r="AB483" s="104">
        <v>0</v>
      </c>
      <c r="AC483" s="104">
        <v>0</v>
      </c>
      <c r="AD483" s="104">
        <v>0</v>
      </c>
      <c r="AE483" s="104">
        <v>0</v>
      </c>
      <c r="AF483" s="104">
        <v>0</v>
      </c>
      <c r="AG483" s="104">
        <v>0</v>
      </c>
      <c r="AH483" s="104">
        <v>0</v>
      </c>
      <c r="AI483" s="104">
        <v>0</v>
      </c>
      <c r="AJ483" s="104">
        <v>0</v>
      </c>
      <c r="AK483" s="104">
        <v>0</v>
      </c>
      <c r="AL483" s="104">
        <v>0</v>
      </c>
      <c r="AM483" s="104">
        <v>0</v>
      </c>
      <c r="AN483" s="104">
        <v>0</v>
      </c>
      <c r="AO483" s="104">
        <v>0</v>
      </c>
      <c r="AP483" s="104">
        <v>0</v>
      </c>
      <c r="AQ483" s="104">
        <v>0</v>
      </c>
      <c r="AR483" s="104">
        <v>0</v>
      </c>
      <c r="AS483" s="104">
        <v>0</v>
      </c>
      <c r="AT483" s="104">
        <v>0</v>
      </c>
      <c r="AU483" s="104">
        <v>0</v>
      </c>
      <c r="AV483" s="104">
        <v>2.9696107784878401E-2</v>
      </c>
      <c r="AW483" s="104">
        <v>0.136416495136785</v>
      </c>
      <c r="AX483" s="104">
        <v>0.16611260292166399</v>
      </c>
      <c r="AY483" s="104">
        <v>0</v>
      </c>
      <c r="AZ483" s="104">
        <v>0</v>
      </c>
      <c r="BA483" s="104">
        <v>0</v>
      </c>
      <c r="BB483" s="104">
        <v>0</v>
      </c>
      <c r="BC483" s="104">
        <v>7.4240269462196203E-3</v>
      </c>
      <c r="BD483" s="104">
        <v>5.8464212201479501E-2</v>
      </c>
      <c r="BE483" s="104">
        <v>6.5888239147699104E-2</v>
      </c>
      <c r="BF483" s="104">
        <v>0</v>
      </c>
      <c r="BG483" s="104">
        <v>0</v>
      </c>
      <c r="BH483" s="104">
        <v>0</v>
      </c>
      <c r="BI483" s="104">
        <v>0</v>
      </c>
      <c r="BJ483" s="104">
        <v>0</v>
      </c>
      <c r="BK483" s="104">
        <v>0</v>
      </c>
      <c r="BL483" s="104">
        <v>0</v>
      </c>
      <c r="BM483" s="104">
        <v>0</v>
      </c>
      <c r="BN483" s="104">
        <v>0</v>
      </c>
    </row>
    <row r="484" spans="1:66">
      <c r="A484" s="104" t="s">
        <v>799</v>
      </c>
      <c r="B484" s="104">
        <v>2026</v>
      </c>
      <c r="C484" s="104" t="s">
        <v>808</v>
      </c>
      <c r="D484" s="104" t="s">
        <v>801</v>
      </c>
      <c r="E484" s="104" t="s">
        <v>801</v>
      </c>
      <c r="F484" s="104" t="s">
        <v>804</v>
      </c>
      <c r="G484" s="104">
        <v>422283.97297873802</v>
      </c>
      <c r="H484" s="104">
        <v>14247422.978542</v>
      </c>
      <c r="I484" s="104">
        <v>6291401.9942634599</v>
      </c>
      <c r="J484" s="104">
        <v>0.54596380086059504</v>
      </c>
      <c r="K484" s="104">
        <v>0.187214150678326</v>
      </c>
      <c r="L484" s="104">
        <v>0.74261412709709496</v>
      </c>
      <c r="M484" s="104">
        <v>1.4757920786360099</v>
      </c>
      <c r="N484" s="104">
        <v>2.61633866086654E-2</v>
      </c>
      <c r="O484" s="104">
        <v>0.898819906185225</v>
      </c>
      <c r="P484" s="104">
        <v>6.8608559765360502</v>
      </c>
      <c r="Q484" s="104">
        <v>1.43047119879355E-2</v>
      </c>
      <c r="R484" s="104">
        <v>9.2759360599538994</v>
      </c>
      <c r="S484" s="104">
        <v>0.79666909661101504</v>
      </c>
      <c r="T484" s="104">
        <v>0.27318244920011397</v>
      </c>
      <c r="U484" s="104">
        <v>0.81306899469434502</v>
      </c>
      <c r="V484" s="104">
        <v>1.8829205405054701</v>
      </c>
      <c r="W484" s="104">
        <v>2.61633866086654E-2</v>
      </c>
      <c r="X484" s="104">
        <v>0.89881990618485397</v>
      </c>
      <c r="Y484" s="104">
        <v>6.8608559765332302</v>
      </c>
      <c r="Z484" s="104">
        <v>1.43047119879355E-2</v>
      </c>
      <c r="AA484" s="104">
        <v>9.6830645218201603</v>
      </c>
      <c r="AB484" s="104">
        <v>11.6330221168927</v>
      </c>
      <c r="AC484" s="104">
        <v>1.7482955689511901</v>
      </c>
      <c r="AD484" s="104">
        <v>11.672213621633601</v>
      </c>
      <c r="AE484" s="104">
        <v>25.053531307477598</v>
      </c>
      <c r="AF484" s="104">
        <v>2.7618738431497101</v>
      </c>
      <c r="AG484" s="104">
        <v>1.6340905172013601E-2</v>
      </c>
      <c r="AH484" s="104">
        <v>3.27324210989751</v>
      </c>
      <c r="AI484" s="104">
        <v>6.0514568582192396</v>
      </c>
      <c r="AJ484" s="104">
        <v>13652.7427777174</v>
      </c>
      <c r="AK484" s="104">
        <v>54.546055018945196</v>
      </c>
      <c r="AL484" s="104">
        <v>127.73216599740699</v>
      </c>
      <c r="AM484" s="104">
        <v>13835.0209987337</v>
      </c>
      <c r="AN484" s="104">
        <v>0.11392828103460501</v>
      </c>
      <c r="AO484" s="104">
        <v>5.2952092065331503E-2</v>
      </c>
      <c r="AP484" s="104">
        <v>0.14816341239626801</v>
      </c>
      <c r="AQ484" s="104">
        <v>0.31504378549620499</v>
      </c>
      <c r="AR484" s="104">
        <v>2.9192463485001201E-2</v>
      </c>
      <c r="AS484" s="104">
        <v>0</v>
      </c>
      <c r="AT484" s="104">
        <v>2.81993944159883E-3</v>
      </c>
      <c r="AU484" s="104">
        <v>3.2012402926600098E-2</v>
      </c>
      <c r="AV484" s="104">
        <v>0.125640764006167</v>
      </c>
      <c r="AW484" s="104">
        <v>1.20049750007892</v>
      </c>
      <c r="AX484" s="104">
        <v>1.3581506670116901</v>
      </c>
      <c r="AY484" s="104">
        <v>2.6841392600303101E-2</v>
      </c>
      <c r="AZ484" s="104">
        <v>0</v>
      </c>
      <c r="BA484" s="104">
        <v>2.5928302248257699E-3</v>
      </c>
      <c r="BB484" s="104">
        <v>2.9434222825128899E-2</v>
      </c>
      <c r="BC484" s="104">
        <v>3.1410191001541798E-2</v>
      </c>
      <c r="BD484" s="104">
        <v>0.51449892860525503</v>
      </c>
      <c r="BE484" s="104">
        <v>0.57534334243192597</v>
      </c>
      <c r="BF484" s="104">
        <v>0.135104957462753</v>
      </c>
      <c r="BG484" s="104">
        <v>5.3977743249680396E-4</v>
      </c>
      <c r="BH484" s="104">
        <v>1.2640133293854001E-3</v>
      </c>
      <c r="BI484" s="104">
        <v>0.136908748224635</v>
      </c>
      <c r="BJ484" s="104">
        <v>0.16874075482114201</v>
      </c>
      <c r="BK484" s="104">
        <v>1.39918693188768E-3</v>
      </c>
      <c r="BL484" s="104">
        <v>0.26419433180603702</v>
      </c>
      <c r="BM484" s="104">
        <v>0.43433427355906801</v>
      </c>
      <c r="BN484" s="104">
        <v>1460.33077444729</v>
      </c>
    </row>
    <row r="485" spans="1:66">
      <c r="A485" s="104" t="s">
        <v>799</v>
      </c>
      <c r="B485" s="104">
        <v>2026</v>
      </c>
      <c r="C485" s="104" t="s">
        <v>808</v>
      </c>
      <c r="D485" s="104" t="s">
        <v>801</v>
      </c>
      <c r="E485" s="104" t="s">
        <v>801</v>
      </c>
      <c r="F485" s="104" t="s">
        <v>802</v>
      </c>
      <c r="G485" s="104">
        <v>408431.58243407699</v>
      </c>
      <c r="H485" s="104">
        <v>14251416.8495923</v>
      </c>
      <c r="I485" s="104">
        <v>5137555.50008999</v>
      </c>
      <c r="J485" s="104">
        <v>1.8871130683809401</v>
      </c>
      <c r="K485" s="104">
        <v>4.9415863347545899E-2</v>
      </c>
      <c r="L485" s="104">
        <v>0</v>
      </c>
      <c r="M485" s="104">
        <v>1.9365289317284899</v>
      </c>
      <c r="N485" s="104">
        <v>0</v>
      </c>
      <c r="O485" s="104">
        <v>0</v>
      </c>
      <c r="P485" s="104">
        <v>0</v>
      </c>
      <c r="Q485" s="104">
        <v>0</v>
      </c>
      <c r="R485" s="104">
        <v>1.9365289317284899</v>
      </c>
      <c r="S485" s="104">
        <v>2.1483527645502498</v>
      </c>
      <c r="T485" s="104">
        <v>5.6256675031359199E-2</v>
      </c>
      <c r="U485" s="104">
        <v>0</v>
      </c>
      <c r="V485" s="104">
        <v>2.2046094395816098</v>
      </c>
      <c r="W485" s="104">
        <v>0</v>
      </c>
      <c r="X485" s="104">
        <v>0</v>
      </c>
      <c r="Y485" s="104">
        <v>0</v>
      </c>
      <c r="Z485" s="104">
        <v>0</v>
      </c>
      <c r="AA485" s="104">
        <v>2.2046094395816098</v>
      </c>
      <c r="AB485" s="104">
        <v>9.1167363566954105</v>
      </c>
      <c r="AC485" s="104">
        <v>0.40958417626025601</v>
      </c>
      <c r="AD485" s="104">
        <v>0</v>
      </c>
      <c r="AE485" s="104">
        <v>9.5263205329556708</v>
      </c>
      <c r="AF485" s="104">
        <v>23.623471187699</v>
      </c>
      <c r="AG485" s="104">
        <v>0.84321739565097298</v>
      </c>
      <c r="AH485" s="104">
        <v>0</v>
      </c>
      <c r="AI485" s="104">
        <v>24.466688583349999</v>
      </c>
      <c r="AJ485" s="104">
        <v>7767.9163365219101</v>
      </c>
      <c r="AK485" s="104">
        <v>58.426766390295398</v>
      </c>
      <c r="AL485" s="104">
        <v>0</v>
      </c>
      <c r="AM485" s="104">
        <v>7826.3431029122103</v>
      </c>
      <c r="AN485" s="104">
        <v>8.7652794942003204E-2</v>
      </c>
      <c r="AO485" s="104">
        <v>2.29527239753613E-3</v>
      </c>
      <c r="AP485" s="104">
        <v>0</v>
      </c>
      <c r="AQ485" s="104">
        <v>8.9948067339539403E-2</v>
      </c>
      <c r="AR485" s="104">
        <v>0.30486699912637699</v>
      </c>
      <c r="AS485" s="104">
        <v>1.23866034333589E-2</v>
      </c>
      <c r="AT485" s="104">
        <v>0</v>
      </c>
      <c r="AU485" s="104">
        <v>0.317253602559736</v>
      </c>
      <c r="AV485" s="104">
        <v>0.18851397588004701</v>
      </c>
      <c r="AW485" s="104">
        <v>1.2008340263559001</v>
      </c>
      <c r="AX485" s="104">
        <v>1.70660160479569</v>
      </c>
      <c r="AY485" s="104">
        <v>0.29167858769535698</v>
      </c>
      <c r="AZ485" s="104">
        <v>1.18507644518353E-2</v>
      </c>
      <c r="BA485" s="104">
        <v>0</v>
      </c>
      <c r="BB485" s="104">
        <v>0.30352935214719201</v>
      </c>
      <c r="BC485" s="104">
        <v>4.7128493970011898E-2</v>
      </c>
      <c r="BD485" s="104">
        <v>0.51464315415253004</v>
      </c>
      <c r="BE485" s="104">
        <v>0.865301000269735</v>
      </c>
      <c r="BF485" s="104">
        <v>7.3434744559706694E-2</v>
      </c>
      <c r="BG485" s="104">
        <v>5.5234305822120895E-4</v>
      </c>
      <c r="BH485" s="104">
        <v>0</v>
      </c>
      <c r="BI485" s="104">
        <v>7.3987087617927896E-2</v>
      </c>
      <c r="BJ485" s="104">
        <v>1.2210082734971099</v>
      </c>
      <c r="BK485" s="104">
        <v>9.1838740359266105E-3</v>
      </c>
      <c r="BL485" s="104">
        <v>0</v>
      </c>
      <c r="BM485" s="104">
        <v>1.23019214753304</v>
      </c>
      <c r="BN485" s="104">
        <v>697.50741459984999</v>
      </c>
    </row>
    <row r="486" spans="1:66">
      <c r="A486" s="104" t="s">
        <v>799</v>
      </c>
      <c r="B486" s="104">
        <v>2026</v>
      </c>
      <c r="C486" s="104" t="s">
        <v>809</v>
      </c>
      <c r="D486" s="104" t="s">
        <v>801</v>
      </c>
      <c r="E486" s="104" t="s">
        <v>801</v>
      </c>
      <c r="F486" s="104" t="s">
        <v>804</v>
      </c>
      <c r="G486" s="104">
        <v>66916.696692697005</v>
      </c>
      <c r="H486" s="104">
        <v>2234834.6117026201</v>
      </c>
      <c r="I486" s="104">
        <v>996959.07484311401</v>
      </c>
      <c r="J486" s="104">
        <v>4.5947623787413398E-2</v>
      </c>
      <c r="K486" s="104">
        <v>2.96793995233306E-2</v>
      </c>
      <c r="L486" s="104">
        <v>0.108742256487124</v>
      </c>
      <c r="M486" s="104">
        <v>0.18436927979786799</v>
      </c>
      <c r="N486" s="104">
        <v>3.3327920775026499E-3</v>
      </c>
      <c r="O486" s="104">
        <v>0.11548500164400299</v>
      </c>
      <c r="P486" s="104">
        <v>0.69837413144402405</v>
      </c>
      <c r="Q486" s="104">
        <v>1.9886847559332501E-3</v>
      </c>
      <c r="R486" s="104">
        <v>1.00354988971933</v>
      </c>
      <c r="S486" s="104">
        <v>6.7046664772355505E-2</v>
      </c>
      <c r="T486" s="104">
        <v>4.3308110114513798E-2</v>
      </c>
      <c r="U486" s="104">
        <v>0.119059083225898</v>
      </c>
      <c r="V486" s="104">
        <v>0.22941385811276799</v>
      </c>
      <c r="W486" s="104">
        <v>3.3327920775026499E-3</v>
      </c>
      <c r="X486" s="104">
        <v>0.115485001643956</v>
      </c>
      <c r="Y486" s="104">
        <v>0.69837413144373595</v>
      </c>
      <c r="Z486" s="104">
        <v>1.9886847559332501E-3</v>
      </c>
      <c r="AA486" s="104">
        <v>1.0485944680338899</v>
      </c>
      <c r="AB486" s="104">
        <v>0.98622269676182195</v>
      </c>
      <c r="AC486" s="104">
        <v>0.27798721954924699</v>
      </c>
      <c r="AD486" s="104">
        <v>1.7082459184184899</v>
      </c>
      <c r="AE486" s="104">
        <v>2.9724558347295602</v>
      </c>
      <c r="AF486" s="104">
        <v>0.36646909605046801</v>
      </c>
      <c r="AG486" s="104">
        <v>2.5871810060654299E-3</v>
      </c>
      <c r="AH486" s="104">
        <v>0.52157428309339804</v>
      </c>
      <c r="AI486" s="104">
        <v>0.89063056014993203</v>
      </c>
      <c r="AJ486" s="104">
        <v>2433.50366425723</v>
      </c>
      <c r="AK486" s="104">
        <v>9.9553377323447503</v>
      </c>
      <c r="AL486" s="104">
        <v>22.842641284764401</v>
      </c>
      <c r="AM486" s="104">
        <v>2466.3016432743402</v>
      </c>
      <c r="AN486" s="104">
        <v>1.0784828763335599E-2</v>
      </c>
      <c r="AO486" s="104">
        <v>8.4806907396692902E-3</v>
      </c>
      <c r="AP486" s="104">
        <v>2.2289016596875499E-2</v>
      </c>
      <c r="AQ486" s="104">
        <v>4.1554536099880503E-2</v>
      </c>
      <c r="AR486" s="104">
        <v>3.8743677742566602E-3</v>
      </c>
      <c r="AS486" s="104">
        <v>0</v>
      </c>
      <c r="AT486" s="104">
        <v>3.5421539587087098E-4</v>
      </c>
      <c r="AU486" s="104">
        <v>4.2285831701275303E-3</v>
      </c>
      <c r="AV486" s="104">
        <v>1.9707867764200901E-2</v>
      </c>
      <c r="AW486" s="104">
        <v>0.21969345590143</v>
      </c>
      <c r="AX486" s="104">
        <v>0.243629906835758</v>
      </c>
      <c r="AY486" s="104">
        <v>3.5623381548534399E-3</v>
      </c>
      <c r="AZ486" s="104">
        <v>0</v>
      </c>
      <c r="BA486" s="104">
        <v>3.2568798143831702E-4</v>
      </c>
      <c r="BB486" s="104">
        <v>3.8880261362917502E-3</v>
      </c>
      <c r="BC486" s="104">
        <v>4.9269669410502304E-3</v>
      </c>
      <c r="BD486" s="104">
        <v>9.4154338243469998E-2</v>
      </c>
      <c r="BE486" s="104">
        <v>0.102969331320812</v>
      </c>
      <c r="BF486" s="104">
        <v>2.4081491492063001E-2</v>
      </c>
      <c r="BG486" s="104">
        <v>9.8516137215371203E-5</v>
      </c>
      <c r="BH486" s="104">
        <v>2.2604645303593701E-4</v>
      </c>
      <c r="BI486" s="104">
        <v>2.4406054082314398E-2</v>
      </c>
      <c r="BJ486" s="104">
        <v>2.50462704539661E-2</v>
      </c>
      <c r="BK486" s="104">
        <v>2.2049549051896E-4</v>
      </c>
      <c r="BL486" s="104">
        <v>4.1843081275755499E-2</v>
      </c>
      <c r="BM486" s="104">
        <v>6.7109847220240604E-2</v>
      </c>
      <c r="BN486" s="104">
        <v>260.32603702394601</v>
      </c>
    </row>
    <row r="487" spans="1:66">
      <c r="A487" s="104" t="s">
        <v>799</v>
      </c>
      <c r="B487" s="104">
        <v>2026</v>
      </c>
      <c r="C487" s="104" t="s">
        <v>809</v>
      </c>
      <c r="D487" s="104" t="s">
        <v>801</v>
      </c>
      <c r="E487" s="104" t="s">
        <v>801</v>
      </c>
      <c r="F487" s="104" t="s">
        <v>802</v>
      </c>
      <c r="G487" s="104">
        <v>150553.12485937201</v>
      </c>
      <c r="H487" s="104">
        <v>5275979.7574293399</v>
      </c>
      <c r="I487" s="104">
        <v>1893768.91489982</v>
      </c>
      <c r="J487" s="104">
        <v>0.62783593689946604</v>
      </c>
      <c r="K487" s="104">
        <v>1.8215321646429101E-2</v>
      </c>
      <c r="L487" s="104">
        <v>0</v>
      </c>
      <c r="M487" s="104">
        <v>0.64605125854589496</v>
      </c>
      <c r="N487" s="104">
        <v>0</v>
      </c>
      <c r="O487" s="104">
        <v>0</v>
      </c>
      <c r="P487" s="104">
        <v>0</v>
      </c>
      <c r="Q487" s="104">
        <v>0</v>
      </c>
      <c r="R487" s="104">
        <v>0.64605125854589496</v>
      </c>
      <c r="S487" s="104">
        <v>0.71474947279083101</v>
      </c>
      <c r="T487" s="104">
        <v>2.07369326575923E-2</v>
      </c>
      <c r="U487" s="104">
        <v>0</v>
      </c>
      <c r="V487" s="104">
        <v>0.73548640544842403</v>
      </c>
      <c r="W487" s="104">
        <v>0</v>
      </c>
      <c r="X487" s="104">
        <v>0</v>
      </c>
      <c r="Y487" s="104">
        <v>0</v>
      </c>
      <c r="Z487" s="104">
        <v>0</v>
      </c>
      <c r="AA487" s="104">
        <v>0.73548640544842403</v>
      </c>
      <c r="AB487" s="104">
        <v>3.02521622399835</v>
      </c>
      <c r="AC487" s="104">
        <v>0.150977985741066</v>
      </c>
      <c r="AD487" s="104">
        <v>0</v>
      </c>
      <c r="AE487" s="104">
        <v>3.1761942097394198</v>
      </c>
      <c r="AF487" s="104">
        <v>6.5019406349990101</v>
      </c>
      <c r="AG487" s="104">
        <v>0.30179299987324398</v>
      </c>
      <c r="AH487" s="104">
        <v>0</v>
      </c>
      <c r="AI487" s="104">
        <v>6.8037336348722501</v>
      </c>
      <c r="AJ487" s="104">
        <v>3173.8717070132102</v>
      </c>
      <c r="AK487" s="104">
        <v>34.356507194139397</v>
      </c>
      <c r="AL487" s="104">
        <v>0</v>
      </c>
      <c r="AM487" s="104">
        <v>3208.22821420735</v>
      </c>
      <c r="AN487" s="104">
        <v>2.91617792046154E-2</v>
      </c>
      <c r="AO487" s="104">
        <v>8.4606687316670097E-4</v>
      </c>
      <c r="AP487" s="104">
        <v>0</v>
      </c>
      <c r="AQ487" s="104">
        <v>3.0007846077782101E-2</v>
      </c>
      <c r="AR487" s="104">
        <v>0.11511746489926</v>
      </c>
      <c r="AS487" s="104">
        <v>4.6361072090393999E-3</v>
      </c>
      <c r="AT487" s="104">
        <v>0</v>
      </c>
      <c r="AU487" s="104">
        <v>0.1197535721083</v>
      </c>
      <c r="AV487" s="104">
        <v>6.9789265953869695E-2</v>
      </c>
      <c r="AW487" s="104">
        <v>0.51865056148050803</v>
      </c>
      <c r="AX487" s="104">
        <v>0.70819339954267801</v>
      </c>
      <c r="AY487" s="104">
        <v>0.110137534325147</v>
      </c>
      <c r="AZ487" s="104">
        <v>4.4355512633767304E-3</v>
      </c>
      <c r="BA487" s="104">
        <v>0</v>
      </c>
      <c r="BB487" s="104">
        <v>0.114573085588524</v>
      </c>
      <c r="BC487" s="104">
        <v>1.7447316488467399E-2</v>
      </c>
      <c r="BD487" s="104">
        <v>0.22227881206307501</v>
      </c>
      <c r="BE487" s="104">
        <v>0.35429921414006699</v>
      </c>
      <c r="BF487" s="104">
        <v>3.0004501589953301E-2</v>
      </c>
      <c r="BG487" s="104">
        <v>3.2479254673525599E-4</v>
      </c>
      <c r="BH487" s="104">
        <v>0</v>
      </c>
      <c r="BI487" s="104">
        <v>3.03292941366885E-2</v>
      </c>
      <c r="BJ487" s="104">
        <v>0.49888843357660501</v>
      </c>
      <c r="BK487" s="104">
        <v>5.4003644883861201E-3</v>
      </c>
      <c r="BL487" s="104">
        <v>0</v>
      </c>
      <c r="BM487" s="104">
        <v>0.50428879806499105</v>
      </c>
      <c r="BN487" s="104">
        <v>285.92702079536798</v>
      </c>
    </row>
    <row r="488" spans="1:66">
      <c r="A488" s="104" t="s">
        <v>799</v>
      </c>
      <c r="B488" s="104">
        <v>2026</v>
      </c>
      <c r="C488" s="104" t="s">
        <v>810</v>
      </c>
      <c r="D488" s="104" t="s">
        <v>801</v>
      </c>
      <c r="E488" s="104" t="s">
        <v>801</v>
      </c>
      <c r="F488" s="104" t="s">
        <v>804</v>
      </c>
      <c r="G488" s="104">
        <v>847851.66532867402</v>
      </c>
      <c r="H488" s="104">
        <v>5961000.8936890597</v>
      </c>
      <c r="I488" s="104">
        <v>1695703.3306573399</v>
      </c>
      <c r="J488" s="104">
        <v>15.552453521468101</v>
      </c>
      <c r="K488" s="104">
        <v>0</v>
      </c>
      <c r="L488" s="104">
        <v>3.5307294794661299</v>
      </c>
      <c r="M488" s="104">
        <v>19.083183000934302</v>
      </c>
      <c r="N488" s="104">
        <v>2.1422606326961602</v>
      </c>
      <c r="O488" s="104">
        <v>1.3996126179909101</v>
      </c>
      <c r="P488" s="104">
        <v>3.4363036226978401</v>
      </c>
      <c r="Q488" s="104">
        <v>1.23217682104571</v>
      </c>
      <c r="R488" s="104">
        <v>27.293536695364899</v>
      </c>
      <c r="S488" s="104">
        <v>19.327274433664599</v>
      </c>
      <c r="T488" s="104">
        <v>0</v>
      </c>
      <c r="U488" s="104">
        <v>3.8431623391944201</v>
      </c>
      <c r="V488" s="104">
        <v>23.170436772859102</v>
      </c>
      <c r="W488" s="104">
        <v>2.1422606326961602</v>
      </c>
      <c r="X488" s="104">
        <v>1.3996126179903401</v>
      </c>
      <c r="Y488" s="104">
        <v>3.4363036226964199</v>
      </c>
      <c r="Z488" s="104">
        <v>1.23217682104571</v>
      </c>
      <c r="AA488" s="104">
        <v>31.380790467287699</v>
      </c>
      <c r="AB488" s="104">
        <v>126.292629266387</v>
      </c>
      <c r="AC488" s="104">
        <v>0</v>
      </c>
      <c r="AD488" s="104">
        <v>16.647175404603299</v>
      </c>
      <c r="AE488" s="104">
        <v>142.93980467099101</v>
      </c>
      <c r="AF488" s="104">
        <v>7.5604855165506599</v>
      </c>
      <c r="AG488" s="104">
        <v>0</v>
      </c>
      <c r="AH488" s="104">
        <v>0.50063000599456198</v>
      </c>
      <c r="AI488" s="104">
        <v>8.0611155225452293</v>
      </c>
      <c r="AJ488" s="104">
        <v>1426.43246778552</v>
      </c>
      <c r="AK488" s="104">
        <v>0</v>
      </c>
      <c r="AL488" s="104">
        <v>112.795331380313</v>
      </c>
      <c r="AM488" s="104">
        <v>1539.22779916583</v>
      </c>
      <c r="AN488" s="104">
        <v>2.2907150123815598</v>
      </c>
      <c r="AO488" s="104">
        <v>0</v>
      </c>
      <c r="AP488" s="104">
        <v>0.46025336965512997</v>
      </c>
      <c r="AQ488" s="104">
        <v>2.7509683820366901</v>
      </c>
      <c r="AR488" s="104">
        <v>1.45664642080547E-2</v>
      </c>
      <c r="AS488" s="104">
        <v>0</v>
      </c>
      <c r="AT488" s="104">
        <v>5.4940525470152596E-3</v>
      </c>
      <c r="AU488" s="104">
        <v>2.0060516755069899E-2</v>
      </c>
      <c r="AV488" s="104">
        <v>2.6283514838175301E-2</v>
      </c>
      <c r="AW488" s="104">
        <v>7.7273533624235599E-2</v>
      </c>
      <c r="AX488" s="104">
        <v>0.12361756521748</v>
      </c>
      <c r="AY488" s="104">
        <v>1.3603882538755401E-2</v>
      </c>
      <c r="AZ488" s="104">
        <v>0</v>
      </c>
      <c r="BA488" s="104">
        <v>5.1588552574488196E-3</v>
      </c>
      <c r="BB488" s="104">
        <v>1.8762737796204201E-2</v>
      </c>
      <c r="BC488" s="104">
        <v>6.57087870954384E-3</v>
      </c>
      <c r="BD488" s="104">
        <v>3.3117228696100898E-2</v>
      </c>
      <c r="BE488" s="104">
        <v>5.8450845201848997E-2</v>
      </c>
      <c r="BF488" s="104">
        <v>1.4115705614712599E-2</v>
      </c>
      <c r="BG488" s="104">
        <v>0</v>
      </c>
      <c r="BH488" s="104">
        <v>1.1162012422153099E-3</v>
      </c>
      <c r="BI488" s="104">
        <v>1.52319068569279E-2</v>
      </c>
      <c r="BJ488" s="104">
        <v>0.43503931173011801</v>
      </c>
      <c r="BK488" s="104">
        <v>0</v>
      </c>
      <c r="BL488" s="104">
        <v>2.8379604538572901E-2</v>
      </c>
      <c r="BM488" s="104">
        <v>0.46341891626869097</v>
      </c>
      <c r="BN488" s="104">
        <v>162.47042373209001</v>
      </c>
    </row>
    <row r="489" spans="1:66">
      <c r="A489" s="104" t="s">
        <v>799</v>
      </c>
      <c r="B489" s="104">
        <v>2026</v>
      </c>
      <c r="C489" s="104" t="s">
        <v>811</v>
      </c>
      <c r="D489" s="104" t="s">
        <v>801</v>
      </c>
      <c r="E489" s="104" t="s">
        <v>801</v>
      </c>
      <c r="F489" s="104" t="s">
        <v>804</v>
      </c>
      <c r="G489" s="104">
        <v>4048652.69947684</v>
      </c>
      <c r="H489" s="104">
        <v>133739187.59841099</v>
      </c>
      <c r="I489" s="104">
        <v>18539934.524599399</v>
      </c>
      <c r="J489" s="104">
        <v>2.0966146731677902</v>
      </c>
      <c r="K489" s="104">
        <v>0</v>
      </c>
      <c r="L489" s="104">
        <v>6.4837382270155697</v>
      </c>
      <c r="M489" s="104">
        <v>8.5803529001833692</v>
      </c>
      <c r="N489" s="104">
        <v>1.85837523359266</v>
      </c>
      <c r="O489" s="104">
        <v>2.9844770436900601</v>
      </c>
      <c r="P489" s="104">
        <v>9.9069328209392005</v>
      </c>
      <c r="Q489" s="104">
        <v>1.8148991320463801</v>
      </c>
      <c r="R489" s="104">
        <v>25.145037130451598</v>
      </c>
      <c r="S489" s="104">
        <v>3.0591218729643801</v>
      </c>
      <c r="T489" s="104">
        <v>0</v>
      </c>
      <c r="U489" s="104">
        <v>7.0988739147536801</v>
      </c>
      <c r="V489" s="104">
        <v>10.157995787718001</v>
      </c>
      <c r="W489" s="104">
        <v>1.85837523359266</v>
      </c>
      <c r="X489" s="104">
        <v>2.9844770436888401</v>
      </c>
      <c r="Y489" s="104">
        <v>9.9069328209351202</v>
      </c>
      <c r="Z489" s="104">
        <v>1.8148991320463801</v>
      </c>
      <c r="AA489" s="104">
        <v>26.722680017980998</v>
      </c>
      <c r="AB489" s="104">
        <v>117.088316333053</v>
      </c>
      <c r="AC489" s="104">
        <v>0</v>
      </c>
      <c r="AD489" s="104">
        <v>57.3769358184053</v>
      </c>
      <c r="AE489" s="104">
        <v>174.465252151458</v>
      </c>
      <c r="AF489" s="104">
        <v>9.6911445010142501</v>
      </c>
      <c r="AG489" s="104">
        <v>0</v>
      </c>
      <c r="AH489" s="104">
        <v>5.5598001540980304</v>
      </c>
      <c r="AI489" s="104">
        <v>15.2509446551122</v>
      </c>
      <c r="AJ489" s="104">
        <v>54102.548912156402</v>
      </c>
      <c r="AK489" s="104">
        <v>0</v>
      </c>
      <c r="AL489" s="104">
        <v>1592.1239729670899</v>
      </c>
      <c r="AM489" s="104">
        <v>55694.672885123502</v>
      </c>
      <c r="AN489" s="104">
        <v>0.52017497669099499</v>
      </c>
      <c r="AO489" s="104">
        <v>0</v>
      </c>
      <c r="AP489" s="104">
        <v>1.35088030207604</v>
      </c>
      <c r="AQ489" s="104">
        <v>1.87105527876703</v>
      </c>
      <c r="AR489" s="104">
        <v>0.20826144257770199</v>
      </c>
      <c r="AS489" s="104">
        <v>0</v>
      </c>
      <c r="AT489" s="104">
        <v>3.60598749692966E-2</v>
      </c>
      <c r="AU489" s="104">
        <v>0.24432131754699901</v>
      </c>
      <c r="AV489" s="104">
        <v>1.1793777536285299</v>
      </c>
      <c r="AW489" s="104">
        <v>5.4177665557310997</v>
      </c>
      <c r="AX489" s="104">
        <v>6.8414656269066398</v>
      </c>
      <c r="AY489" s="104">
        <v>0.191489202112229</v>
      </c>
      <c r="AZ489" s="104">
        <v>0</v>
      </c>
      <c r="BA489" s="104">
        <v>3.3155837515309802E-2</v>
      </c>
      <c r="BB489" s="104">
        <v>0.22464503962753901</v>
      </c>
      <c r="BC489" s="104">
        <v>0.29484443840713398</v>
      </c>
      <c r="BD489" s="104">
        <v>2.3218999524561799</v>
      </c>
      <c r="BE489" s="104">
        <v>2.8413894304908598</v>
      </c>
      <c r="BF489" s="104">
        <v>0.53538858003926204</v>
      </c>
      <c r="BG489" s="104">
        <v>0</v>
      </c>
      <c r="BH489" s="104">
        <v>1.57553573772896E-2</v>
      </c>
      <c r="BI489" s="104">
        <v>0.55114393741655199</v>
      </c>
      <c r="BJ489" s="104">
        <v>0.86563816209160604</v>
      </c>
      <c r="BK489" s="104">
        <v>0</v>
      </c>
      <c r="BL489" s="104">
        <v>0.60942206508026797</v>
      </c>
      <c r="BM489" s="104">
        <v>1.47506022717187</v>
      </c>
      <c r="BN489" s="104">
        <v>5878.7510907547403</v>
      </c>
    </row>
    <row r="490" spans="1:66">
      <c r="A490" s="104" t="s">
        <v>799</v>
      </c>
      <c r="B490" s="104">
        <v>2026</v>
      </c>
      <c r="C490" s="104" t="s">
        <v>811</v>
      </c>
      <c r="D490" s="104" t="s">
        <v>801</v>
      </c>
      <c r="E490" s="104" t="s">
        <v>801</v>
      </c>
      <c r="F490" s="104" t="s">
        <v>802</v>
      </c>
      <c r="G490" s="104">
        <v>112042.857775292</v>
      </c>
      <c r="H490" s="104">
        <v>4097121.1035961602</v>
      </c>
      <c r="I490" s="104">
        <v>535069.21582784201</v>
      </c>
      <c r="J490" s="104">
        <v>4.8778596109440499E-2</v>
      </c>
      <c r="K490" s="104">
        <v>0</v>
      </c>
      <c r="L490" s="104">
        <v>0</v>
      </c>
      <c r="M490" s="104">
        <v>4.8778596109440499E-2</v>
      </c>
      <c r="N490" s="104">
        <v>0</v>
      </c>
      <c r="O490" s="104">
        <v>0</v>
      </c>
      <c r="P490" s="104">
        <v>0</v>
      </c>
      <c r="Q490" s="104">
        <v>0</v>
      </c>
      <c r="R490" s="104">
        <v>4.8778596109440499E-2</v>
      </c>
      <c r="S490" s="104">
        <v>5.5531188649180899E-2</v>
      </c>
      <c r="T490" s="104">
        <v>0</v>
      </c>
      <c r="U490" s="104">
        <v>0</v>
      </c>
      <c r="V490" s="104">
        <v>5.5531188649180899E-2</v>
      </c>
      <c r="W490" s="104">
        <v>0</v>
      </c>
      <c r="X490" s="104">
        <v>0</v>
      </c>
      <c r="Y490" s="104">
        <v>0</v>
      </c>
      <c r="Z490" s="104">
        <v>0</v>
      </c>
      <c r="AA490" s="104">
        <v>5.5531188649180899E-2</v>
      </c>
      <c r="AB490" s="104">
        <v>1.0058301488925301</v>
      </c>
      <c r="AC490" s="104">
        <v>0</v>
      </c>
      <c r="AD490" s="104">
        <v>0</v>
      </c>
      <c r="AE490" s="104">
        <v>1.0058301488925301</v>
      </c>
      <c r="AF490" s="104">
        <v>0.15666448286637899</v>
      </c>
      <c r="AG490" s="104">
        <v>0</v>
      </c>
      <c r="AH490" s="104">
        <v>0</v>
      </c>
      <c r="AI490" s="104">
        <v>0.15666448286637899</v>
      </c>
      <c r="AJ490" s="104">
        <v>1524.23438361483</v>
      </c>
      <c r="AK490" s="104">
        <v>0</v>
      </c>
      <c r="AL490" s="104">
        <v>0</v>
      </c>
      <c r="AM490" s="104">
        <v>1524.23438361483</v>
      </c>
      <c r="AN490" s="104">
        <v>2.2656725524177702E-3</v>
      </c>
      <c r="AO490" s="104">
        <v>0</v>
      </c>
      <c r="AP490" s="104">
        <v>0</v>
      </c>
      <c r="AQ490" s="104">
        <v>2.2656725524177702E-3</v>
      </c>
      <c r="AR490" s="104">
        <v>1.73613122954932E-2</v>
      </c>
      <c r="AS490" s="104">
        <v>0</v>
      </c>
      <c r="AT490" s="104">
        <v>0</v>
      </c>
      <c r="AU490" s="104">
        <v>1.73613122954932E-2</v>
      </c>
      <c r="AV490" s="104">
        <v>3.6130423477768403E-2</v>
      </c>
      <c r="AW490" s="104">
        <v>0.16597413285099899</v>
      </c>
      <c r="AX490" s="104">
        <v>0.21946586862426001</v>
      </c>
      <c r="AY490" s="104">
        <v>1.6610269610678099E-2</v>
      </c>
      <c r="AZ490" s="104">
        <v>0</v>
      </c>
      <c r="BA490" s="104">
        <v>0</v>
      </c>
      <c r="BB490" s="104">
        <v>1.6610269610678099E-2</v>
      </c>
      <c r="BC490" s="104">
        <v>9.0326058694421198E-3</v>
      </c>
      <c r="BD490" s="104">
        <v>7.1131771221856696E-2</v>
      </c>
      <c r="BE490" s="104">
        <v>9.6774646701976996E-2</v>
      </c>
      <c r="BF490" s="104">
        <v>1.44094964158682E-2</v>
      </c>
      <c r="BG490" s="104">
        <v>0</v>
      </c>
      <c r="BH490" s="104">
        <v>0</v>
      </c>
      <c r="BI490" s="104">
        <v>1.44094964158682E-2</v>
      </c>
      <c r="BJ490" s="104">
        <v>0.23958841889069399</v>
      </c>
      <c r="BK490" s="104">
        <v>0</v>
      </c>
      <c r="BL490" s="104">
        <v>0</v>
      </c>
      <c r="BM490" s="104">
        <v>0.23958841889069399</v>
      </c>
      <c r="BN490" s="104">
        <v>135.84438736959601</v>
      </c>
    </row>
    <row r="491" spans="1:66">
      <c r="A491" s="104" t="s">
        <v>799</v>
      </c>
      <c r="B491" s="104">
        <v>2026</v>
      </c>
      <c r="C491" s="104" t="s">
        <v>811</v>
      </c>
      <c r="D491" s="104" t="s">
        <v>801</v>
      </c>
      <c r="E491" s="104" t="s">
        <v>801</v>
      </c>
      <c r="F491" s="104" t="s">
        <v>805</v>
      </c>
      <c r="G491" s="104">
        <v>71760.971403761694</v>
      </c>
      <c r="H491" s="104">
        <v>2210385.3730379399</v>
      </c>
      <c r="I491" s="104">
        <v>361214.81361886603</v>
      </c>
      <c r="J491" s="104">
        <v>0</v>
      </c>
      <c r="K491" s="104">
        <v>0</v>
      </c>
      <c r="L491" s="104">
        <v>0</v>
      </c>
      <c r="M491" s="104">
        <v>0</v>
      </c>
      <c r="N491" s="104">
        <v>1.7554962509131E-3</v>
      </c>
      <c r="O491" s="104">
        <v>1.9462705987748901E-3</v>
      </c>
      <c r="P491" s="104">
        <v>0</v>
      </c>
      <c r="Q491" s="104">
        <v>5.9569632824686399E-4</v>
      </c>
      <c r="R491" s="104">
        <v>4.2974631779348696E-3</v>
      </c>
      <c r="S491" s="104">
        <v>0</v>
      </c>
      <c r="T491" s="104">
        <v>0</v>
      </c>
      <c r="U491" s="104">
        <v>0</v>
      </c>
      <c r="V491" s="104">
        <v>0</v>
      </c>
      <c r="W491" s="104">
        <v>1.7554962509131E-3</v>
      </c>
      <c r="X491" s="104">
        <v>1.9462705987740899E-3</v>
      </c>
      <c r="Y491" s="104">
        <v>0</v>
      </c>
      <c r="Z491" s="104">
        <v>5.9569632824686399E-4</v>
      </c>
      <c r="AA491" s="104">
        <v>4.2974631779340699E-3</v>
      </c>
      <c r="AB491" s="104">
        <v>0</v>
      </c>
      <c r="AC491" s="104">
        <v>0</v>
      </c>
      <c r="AD491" s="104">
        <v>0</v>
      </c>
      <c r="AE491" s="104">
        <v>0</v>
      </c>
      <c r="AF491" s="104">
        <v>0</v>
      </c>
      <c r="AG491" s="104">
        <v>0</v>
      </c>
      <c r="AH491" s="104">
        <v>0</v>
      </c>
      <c r="AI491" s="104">
        <v>0</v>
      </c>
      <c r="AJ491" s="104">
        <v>0</v>
      </c>
      <c r="AK491" s="104">
        <v>0</v>
      </c>
      <c r="AL491" s="104">
        <v>0</v>
      </c>
      <c r="AM491" s="104">
        <v>0</v>
      </c>
      <c r="AN491" s="104">
        <v>0</v>
      </c>
      <c r="AO491" s="104">
        <v>0</v>
      </c>
      <c r="AP491" s="104">
        <v>0</v>
      </c>
      <c r="AQ491" s="104">
        <v>0</v>
      </c>
      <c r="AR491" s="104">
        <v>0</v>
      </c>
      <c r="AS491" s="104">
        <v>0</v>
      </c>
      <c r="AT491" s="104">
        <v>0</v>
      </c>
      <c r="AU491" s="104">
        <v>0</v>
      </c>
      <c r="AV491" s="104">
        <v>1.9492262385612399E-2</v>
      </c>
      <c r="AW491" s="104">
        <v>8.9542580333906899E-2</v>
      </c>
      <c r="AX491" s="104">
        <v>0.10903484271951901</v>
      </c>
      <c r="AY491" s="104">
        <v>0</v>
      </c>
      <c r="AZ491" s="104">
        <v>0</v>
      </c>
      <c r="BA491" s="104">
        <v>0</v>
      </c>
      <c r="BB491" s="104">
        <v>0</v>
      </c>
      <c r="BC491" s="104">
        <v>4.8730655964030999E-3</v>
      </c>
      <c r="BD491" s="104">
        <v>3.8375391571674397E-2</v>
      </c>
      <c r="BE491" s="104">
        <v>4.32484571680775E-2</v>
      </c>
      <c r="BF491" s="104">
        <v>0</v>
      </c>
      <c r="BG491" s="104">
        <v>0</v>
      </c>
      <c r="BH491" s="104">
        <v>0</v>
      </c>
      <c r="BI491" s="104">
        <v>0</v>
      </c>
      <c r="BJ491" s="104">
        <v>0</v>
      </c>
      <c r="BK491" s="104">
        <v>0</v>
      </c>
      <c r="BL491" s="104">
        <v>0</v>
      </c>
      <c r="BM491" s="104">
        <v>0</v>
      </c>
      <c r="BN491" s="104">
        <v>0</v>
      </c>
    </row>
    <row r="492" spans="1:66">
      <c r="A492" s="104" t="s">
        <v>799</v>
      </c>
      <c r="B492" s="104">
        <v>2026</v>
      </c>
      <c r="C492" s="104" t="s">
        <v>812</v>
      </c>
      <c r="D492" s="104" t="s">
        <v>801</v>
      </c>
      <c r="E492" s="104" t="s">
        <v>801</v>
      </c>
      <c r="F492" s="104" t="s">
        <v>804</v>
      </c>
      <c r="G492" s="104">
        <v>83424.082867509307</v>
      </c>
      <c r="H492" s="104">
        <v>755339.07581492199</v>
      </c>
      <c r="I492" s="104">
        <v>8345.74525006562</v>
      </c>
      <c r="J492" s="104">
        <v>3.3057282406751397E-2</v>
      </c>
      <c r="K492" s="104">
        <v>0</v>
      </c>
      <c r="L492" s="104">
        <v>1.11527858939636E-3</v>
      </c>
      <c r="M492" s="104">
        <v>3.4172560996147801E-2</v>
      </c>
      <c r="N492" s="104">
        <v>9.0938559102483902E-3</v>
      </c>
      <c r="O492" s="104">
        <v>6.7229833494079102E-4</v>
      </c>
      <c r="P492" s="104">
        <v>1.50429436220585E-2</v>
      </c>
      <c r="Q492" s="104">
        <v>3.6070357364592302E-3</v>
      </c>
      <c r="R492" s="104">
        <v>6.2588694599854805E-2</v>
      </c>
      <c r="S492" s="104">
        <v>4.8237108888701502E-2</v>
      </c>
      <c r="T492" s="104">
        <v>0</v>
      </c>
      <c r="U492" s="104">
        <v>1.2210896728147801E-3</v>
      </c>
      <c r="V492" s="104">
        <v>4.9458198561516203E-2</v>
      </c>
      <c r="W492" s="104">
        <v>9.0938559102483902E-3</v>
      </c>
      <c r="X492" s="104">
        <v>6.7229833494051401E-4</v>
      </c>
      <c r="Y492" s="104">
        <v>1.50429436220523E-2</v>
      </c>
      <c r="Z492" s="104">
        <v>3.6070357364592302E-3</v>
      </c>
      <c r="AA492" s="104">
        <v>7.7874332165216803E-2</v>
      </c>
      <c r="AB492" s="104">
        <v>0.81275181302981603</v>
      </c>
      <c r="AC492" s="104">
        <v>0</v>
      </c>
      <c r="AD492" s="104">
        <v>2.43730158243982E-2</v>
      </c>
      <c r="AE492" s="104">
        <v>0.83712482885421402</v>
      </c>
      <c r="AF492" s="104">
        <v>0.24203046133102901</v>
      </c>
      <c r="AG492" s="104">
        <v>0</v>
      </c>
      <c r="AH492" s="104">
        <v>3.17468909498842E-3</v>
      </c>
      <c r="AI492" s="104">
        <v>0.24520515042601801</v>
      </c>
      <c r="AJ492" s="104">
        <v>1363.5514689817001</v>
      </c>
      <c r="AK492" s="104">
        <v>0</v>
      </c>
      <c r="AL492" s="104">
        <v>0.226846595932681</v>
      </c>
      <c r="AM492" s="104">
        <v>1363.7783155776399</v>
      </c>
      <c r="AN492" s="104">
        <v>8.0719681539460301E-3</v>
      </c>
      <c r="AO492" s="104">
        <v>0</v>
      </c>
      <c r="AP492" s="104">
        <v>2.8004251595164798E-4</v>
      </c>
      <c r="AQ492" s="104">
        <v>8.3520106698976807E-3</v>
      </c>
      <c r="AR492" s="104">
        <v>1.17164566944898E-3</v>
      </c>
      <c r="AS492" s="104">
        <v>0</v>
      </c>
      <c r="AT492" s="104">
        <v>3.01087532271346E-6</v>
      </c>
      <c r="AU492" s="104">
        <v>1.1746565447717E-3</v>
      </c>
      <c r="AV492" s="104">
        <v>9.9914256822475501E-3</v>
      </c>
      <c r="AW492" s="104">
        <v>0.108523535285345</v>
      </c>
      <c r="AX492" s="104">
        <v>0.119689617512364</v>
      </c>
      <c r="AY492" s="104">
        <v>1.0772849443926901E-3</v>
      </c>
      <c r="AZ492" s="104">
        <v>0</v>
      </c>
      <c r="BA492" s="104">
        <v>2.76838871954191E-6</v>
      </c>
      <c r="BB492" s="104">
        <v>1.0800533331122299E-3</v>
      </c>
      <c r="BC492" s="104">
        <v>2.4978564205618801E-3</v>
      </c>
      <c r="BD492" s="104">
        <v>4.6510086550862299E-2</v>
      </c>
      <c r="BE492" s="104">
        <v>5.0087996304536399E-2</v>
      </c>
      <c r="BF492" s="104">
        <v>1.3493447156692699E-2</v>
      </c>
      <c r="BG492" s="104">
        <v>0</v>
      </c>
      <c r="BH492" s="104">
        <v>2.2448309612978198E-6</v>
      </c>
      <c r="BI492" s="104">
        <v>1.3495691987653999E-2</v>
      </c>
      <c r="BJ492" s="104">
        <v>1.6811324738166999E-2</v>
      </c>
      <c r="BK492" s="104">
        <v>0</v>
      </c>
      <c r="BL492" s="104">
        <v>3.4945885949092898E-4</v>
      </c>
      <c r="BM492" s="104">
        <v>1.7160783597657901E-2</v>
      </c>
      <c r="BN492" s="104">
        <v>143.951168844932</v>
      </c>
    </row>
    <row r="493" spans="1:66">
      <c r="A493" s="104" t="s">
        <v>799</v>
      </c>
      <c r="B493" s="104">
        <v>2026</v>
      </c>
      <c r="C493" s="104" t="s">
        <v>812</v>
      </c>
      <c r="D493" s="104" t="s">
        <v>801</v>
      </c>
      <c r="E493" s="104" t="s">
        <v>801</v>
      </c>
      <c r="F493" s="104" t="s">
        <v>802</v>
      </c>
      <c r="G493" s="104">
        <v>36649.581337311101</v>
      </c>
      <c r="H493" s="104">
        <v>317813.430898447</v>
      </c>
      <c r="I493" s="104">
        <v>3664.9581337311101</v>
      </c>
      <c r="J493" s="104">
        <v>3.3176287505716003E-2</v>
      </c>
      <c r="K493" s="104">
        <v>0</v>
      </c>
      <c r="L493" s="104">
        <v>0</v>
      </c>
      <c r="M493" s="104">
        <v>3.3176287505716003E-2</v>
      </c>
      <c r="N493" s="104">
        <v>0</v>
      </c>
      <c r="O493" s="104">
        <v>0</v>
      </c>
      <c r="P493" s="104">
        <v>0</v>
      </c>
      <c r="Q493" s="104">
        <v>0</v>
      </c>
      <c r="R493" s="104">
        <v>3.3176287505716003E-2</v>
      </c>
      <c r="S493" s="104">
        <v>3.7768997615796898E-2</v>
      </c>
      <c r="T493" s="104">
        <v>0</v>
      </c>
      <c r="U493" s="104">
        <v>0</v>
      </c>
      <c r="V493" s="104">
        <v>3.7768997615796898E-2</v>
      </c>
      <c r="W493" s="104">
        <v>0</v>
      </c>
      <c r="X493" s="104">
        <v>0</v>
      </c>
      <c r="Y493" s="104">
        <v>0</v>
      </c>
      <c r="Z493" s="104">
        <v>0</v>
      </c>
      <c r="AA493" s="104">
        <v>3.7768997615796898E-2</v>
      </c>
      <c r="AB493" s="104">
        <v>0.12358723161242401</v>
      </c>
      <c r="AC493" s="104">
        <v>0</v>
      </c>
      <c r="AD493" s="104">
        <v>0</v>
      </c>
      <c r="AE493" s="104">
        <v>0.12358723161242401</v>
      </c>
      <c r="AF493" s="104">
        <v>1.38120461570688</v>
      </c>
      <c r="AG493" s="104">
        <v>0</v>
      </c>
      <c r="AH493" s="104">
        <v>0</v>
      </c>
      <c r="AI493" s="104">
        <v>1.38120461570688</v>
      </c>
      <c r="AJ493" s="104">
        <v>336.16629218478499</v>
      </c>
      <c r="AK493" s="104">
        <v>0</v>
      </c>
      <c r="AL493" s="104">
        <v>0</v>
      </c>
      <c r="AM493" s="104">
        <v>336.16629218478499</v>
      </c>
      <c r="AN493" s="104">
        <v>1.54097514049351E-3</v>
      </c>
      <c r="AO493" s="104">
        <v>0</v>
      </c>
      <c r="AP493" s="104">
        <v>0</v>
      </c>
      <c r="AQ493" s="104">
        <v>1.54097514049351E-3</v>
      </c>
      <c r="AR493" s="104">
        <v>3.2274755237172603E-2</v>
      </c>
      <c r="AS493" s="104">
        <v>0</v>
      </c>
      <c r="AT493" s="104">
        <v>0</v>
      </c>
      <c r="AU493" s="104">
        <v>3.2274755237172603E-2</v>
      </c>
      <c r="AV493" s="104">
        <v>5.6052694342887104E-3</v>
      </c>
      <c r="AW493" s="104">
        <v>4.5661926129074402E-2</v>
      </c>
      <c r="AX493" s="104">
        <v>8.3541950800535794E-2</v>
      </c>
      <c r="AY493" s="104">
        <v>3.0878563612224501E-2</v>
      </c>
      <c r="AZ493" s="104">
        <v>0</v>
      </c>
      <c r="BA493" s="104">
        <v>0</v>
      </c>
      <c r="BB493" s="104">
        <v>3.0878563612224501E-2</v>
      </c>
      <c r="BC493" s="104">
        <v>1.40131735857217E-3</v>
      </c>
      <c r="BD493" s="104">
        <v>1.9569396912460402E-2</v>
      </c>
      <c r="BE493" s="104">
        <v>5.1849277883257203E-2</v>
      </c>
      <c r="BF493" s="104">
        <v>3.17798039097145E-3</v>
      </c>
      <c r="BG493" s="104">
        <v>0</v>
      </c>
      <c r="BH493" s="104">
        <v>0</v>
      </c>
      <c r="BI493" s="104">
        <v>3.17798039097145E-3</v>
      </c>
      <c r="BJ493" s="104">
        <v>5.2840659740196798E-2</v>
      </c>
      <c r="BK493" s="104">
        <v>0</v>
      </c>
      <c r="BL493" s="104">
        <v>0</v>
      </c>
      <c r="BM493" s="104">
        <v>5.2840659740196798E-2</v>
      </c>
      <c r="BN493" s="104">
        <v>29.9601586915065</v>
      </c>
    </row>
    <row r="494" spans="1:66">
      <c r="A494" s="104" t="s">
        <v>799</v>
      </c>
      <c r="B494" s="104">
        <v>2026</v>
      </c>
      <c r="C494" s="104" t="s">
        <v>813</v>
      </c>
      <c r="D494" s="104" t="s">
        <v>801</v>
      </c>
      <c r="E494" s="104" t="s">
        <v>801</v>
      </c>
      <c r="F494" s="104" t="s">
        <v>802</v>
      </c>
      <c r="G494" s="104">
        <v>2485.56655279294</v>
      </c>
      <c r="H494" s="104">
        <v>318716.56935322098</v>
      </c>
      <c r="I494" s="104">
        <v>36289.2716707769</v>
      </c>
      <c r="J494" s="104">
        <v>6.2168631333776097E-3</v>
      </c>
      <c r="K494" s="104">
        <v>1.0945529177536399E-2</v>
      </c>
      <c r="L494" s="104">
        <v>0</v>
      </c>
      <c r="M494" s="104">
        <v>1.7162392310914001E-2</v>
      </c>
      <c r="N494" s="104">
        <v>0</v>
      </c>
      <c r="O494" s="104">
        <v>0</v>
      </c>
      <c r="P494" s="104">
        <v>0</v>
      </c>
      <c r="Q494" s="104">
        <v>0</v>
      </c>
      <c r="R494" s="104">
        <v>1.7162392310914001E-2</v>
      </c>
      <c r="S494" s="104">
        <v>7.0774254417170701E-3</v>
      </c>
      <c r="T494" s="104">
        <v>1.24606517808388E-2</v>
      </c>
      <c r="U494" s="104">
        <v>0</v>
      </c>
      <c r="V494" s="104">
        <v>1.9538077222555801E-2</v>
      </c>
      <c r="W494" s="104">
        <v>0</v>
      </c>
      <c r="X494" s="104">
        <v>0</v>
      </c>
      <c r="Y494" s="104">
        <v>0</v>
      </c>
      <c r="Z494" s="104">
        <v>0</v>
      </c>
      <c r="AA494" s="104">
        <v>1.9538077222555801E-2</v>
      </c>
      <c r="AB494" s="104">
        <v>6.1508116584715E-2</v>
      </c>
      <c r="AC494" s="104">
        <v>0.161729165554865</v>
      </c>
      <c r="AD494" s="104">
        <v>0</v>
      </c>
      <c r="AE494" s="104">
        <v>0.22323728213958</v>
      </c>
      <c r="AF494" s="104">
        <v>0.70633366179797796</v>
      </c>
      <c r="AG494" s="104">
        <v>0.12934262705947899</v>
      </c>
      <c r="AH494" s="104">
        <v>8.8896036553520505E-2</v>
      </c>
      <c r="AI494" s="104">
        <v>0.924572325410978</v>
      </c>
      <c r="AJ494" s="104">
        <v>486.908750312157</v>
      </c>
      <c r="AK494" s="104">
        <v>27.5724710604125</v>
      </c>
      <c r="AL494" s="104">
        <v>0</v>
      </c>
      <c r="AM494" s="104">
        <v>514.48122137256996</v>
      </c>
      <c r="AN494" s="104">
        <v>2.8875719075205602E-4</v>
      </c>
      <c r="AO494" s="104">
        <v>5.0839148116856503E-4</v>
      </c>
      <c r="AP494" s="104">
        <v>0</v>
      </c>
      <c r="AQ494" s="104">
        <v>7.9714867192062105E-4</v>
      </c>
      <c r="AR494" s="104">
        <v>7.4139947730071896E-3</v>
      </c>
      <c r="AS494" s="104">
        <v>4.6582247113688001E-5</v>
      </c>
      <c r="AT494" s="104">
        <v>0</v>
      </c>
      <c r="AU494" s="104">
        <v>7.4605770201208801E-3</v>
      </c>
      <c r="AV494" s="104">
        <v>4.2158985525248801E-3</v>
      </c>
      <c r="AW494" s="104">
        <v>4.5791684778007699E-2</v>
      </c>
      <c r="AX494" s="104">
        <v>5.7468160350653497E-2</v>
      </c>
      <c r="AY494" s="104">
        <v>7.0932686409756899E-3</v>
      </c>
      <c r="AZ494" s="104">
        <v>4.4567119723457997E-5</v>
      </c>
      <c r="BA494" s="104">
        <v>0</v>
      </c>
      <c r="BB494" s="104">
        <v>7.1378357606991499E-3</v>
      </c>
      <c r="BC494" s="104">
        <v>1.05397463813122E-3</v>
      </c>
      <c r="BD494" s="104">
        <v>1.9625007762003301E-2</v>
      </c>
      <c r="BE494" s="104">
        <v>2.7816818160833701E-2</v>
      </c>
      <c r="BF494" s="104">
        <v>4.6000724413941098E-3</v>
      </c>
      <c r="BG494" s="104">
        <v>2.6049103489067798E-4</v>
      </c>
      <c r="BH494" s="104">
        <v>0</v>
      </c>
      <c r="BI494" s="104">
        <v>4.8605634762847903E-3</v>
      </c>
      <c r="BJ494" s="104">
        <v>7.6535274945492102E-2</v>
      </c>
      <c r="BK494" s="104">
        <v>4.3340084814298503E-3</v>
      </c>
      <c r="BL494" s="104">
        <v>0</v>
      </c>
      <c r="BM494" s="104">
        <v>8.0869283426921901E-2</v>
      </c>
      <c r="BN494" s="104">
        <v>45.852125553532602</v>
      </c>
    </row>
    <row r="495" spans="1:66">
      <c r="A495" s="104" t="s">
        <v>799</v>
      </c>
      <c r="B495" s="104">
        <v>2026</v>
      </c>
      <c r="C495" s="104" t="s">
        <v>814</v>
      </c>
      <c r="D495" s="104" t="s">
        <v>801</v>
      </c>
      <c r="E495" s="104" t="s">
        <v>801</v>
      </c>
      <c r="F495" s="104" t="s">
        <v>804</v>
      </c>
      <c r="G495" s="104">
        <v>13521.3989739465</v>
      </c>
      <c r="H495" s="104">
        <v>590189.50695189205</v>
      </c>
      <c r="I495" s="104">
        <v>270536.15067072201</v>
      </c>
      <c r="J495" s="104">
        <v>3.3156513289753199E-2</v>
      </c>
      <c r="K495" s="104">
        <v>1.1104787866731599E-2</v>
      </c>
      <c r="L495" s="104">
        <v>4.5386359360576202E-2</v>
      </c>
      <c r="M495" s="104">
        <v>8.9647660517061106E-2</v>
      </c>
      <c r="N495" s="104">
        <v>8.19488097585789E-4</v>
      </c>
      <c r="O495" s="104">
        <v>1.01423653477982E-2</v>
      </c>
      <c r="P495" s="104">
        <v>0.124764292891113</v>
      </c>
      <c r="Q495" s="104">
        <v>3.8188612477047098E-4</v>
      </c>
      <c r="R495" s="104">
        <v>0.22575569297832901</v>
      </c>
      <c r="S495" s="104">
        <v>4.8381906360241402E-2</v>
      </c>
      <c r="T495" s="104">
        <v>1.6204080387565802E-2</v>
      </c>
      <c r="U495" s="104">
        <v>4.9692350618742102E-2</v>
      </c>
      <c r="V495" s="104">
        <v>0.11427833736654899</v>
      </c>
      <c r="W495" s="104">
        <v>8.19488097585789E-4</v>
      </c>
      <c r="X495" s="104">
        <v>1.0142365347794001E-2</v>
      </c>
      <c r="Y495" s="104">
        <v>0.124764292891062</v>
      </c>
      <c r="Z495" s="104">
        <v>3.8188612477047098E-4</v>
      </c>
      <c r="AA495" s="104">
        <v>0.25038636982776202</v>
      </c>
      <c r="AB495" s="104">
        <v>0.75396098492253005</v>
      </c>
      <c r="AC495" s="104">
        <v>8.5959652077954599E-2</v>
      </c>
      <c r="AD495" s="104">
        <v>0.95022731535801297</v>
      </c>
      <c r="AE495" s="104">
        <v>1.79014795235849</v>
      </c>
      <c r="AF495" s="104">
        <v>0.25213368954590398</v>
      </c>
      <c r="AG495" s="104">
        <v>9.6849706258105202E-4</v>
      </c>
      <c r="AH495" s="104">
        <v>9.5427695502690896E-2</v>
      </c>
      <c r="AI495" s="104">
        <v>0.34852988211117603</v>
      </c>
      <c r="AJ495" s="104">
        <v>1064.5439079958001</v>
      </c>
      <c r="AK495" s="104">
        <v>5.4467636235004999</v>
      </c>
      <c r="AL495" s="104">
        <v>7.6198335979050302</v>
      </c>
      <c r="AM495" s="104">
        <v>1077.6105052171999</v>
      </c>
      <c r="AN495" s="104">
        <v>6.9391796217506798E-3</v>
      </c>
      <c r="AO495" s="104">
        <v>2.9579841790896601E-3</v>
      </c>
      <c r="AP495" s="104">
        <v>8.6816276491604293E-3</v>
      </c>
      <c r="AQ495" s="104">
        <v>1.8578791450000701E-2</v>
      </c>
      <c r="AR495" s="104">
        <v>7.3864781660626399E-4</v>
      </c>
      <c r="AS495" s="104">
        <v>0</v>
      </c>
      <c r="AT495" s="104">
        <v>8.5398884236106696E-5</v>
      </c>
      <c r="AU495" s="104">
        <v>8.2404670084237105E-4</v>
      </c>
      <c r="AV495" s="104">
        <v>7.8068708292235002E-3</v>
      </c>
      <c r="AW495" s="104">
        <v>8.4795628656749195E-2</v>
      </c>
      <c r="AX495" s="104">
        <v>9.3426546186815104E-2</v>
      </c>
      <c r="AY495" s="104">
        <v>6.7915940184602795E-4</v>
      </c>
      <c r="AZ495" s="104">
        <v>0</v>
      </c>
      <c r="BA495" s="104">
        <v>7.8521121747292697E-5</v>
      </c>
      <c r="BB495" s="104">
        <v>7.5768052359332099E-4</v>
      </c>
      <c r="BC495" s="104">
        <v>1.9517177073058701E-3</v>
      </c>
      <c r="BD495" s="104">
        <v>3.6340983710035399E-2</v>
      </c>
      <c r="BE495" s="104">
        <v>3.9050381940934603E-2</v>
      </c>
      <c r="BF495" s="104">
        <v>1.0534524948477101E-2</v>
      </c>
      <c r="BG495" s="104">
        <v>5.3900141505906103E-5</v>
      </c>
      <c r="BH495" s="104">
        <v>7.5404430514755002E-5</v>
      </c>
      <c r="BI495" s="104">
        <v>1.0663829520497801E-2</v>
      </c>
      <c r="BJ495" s="104">
        <v>1.28452812272328E-2</v>
      </c>
      <c r="BK495" s="104">
        <v>8.3523023899204494E-5</v>
      </c>
      <c r="BL495" s="104">
        <v>7.5868783245741601E-3</v>
      </c>
      <c r="BM495" s="104">
        <v>2.0515682575706198E-2</v>
      </c>
      <c r="BN495" s="104">
        <v>113.74523998050999</v>
      </c>
    </row>
    <row r="496" spans="1:66">
      <c r="A496" s="104" t="s">
        <v>799</v>
      </c>
      <c r="B496" s="104">
        <v>2026</v>
      </c>
      <c r="C496" s="104" t="s">
        <v>815</v>
      </c>
      <c r="D496" s="104" t="s">
        <v>801</v>
      </c>
      <c r="E496" s="104" t="s">
        <v>801</v>
      </c>
      <c r="F496" s="104" t="s">
        <v>802</v>
      </c>
      <c r="G496" s="104">
        <v>0</v>
      </c>
      <c r="H496" s="104">
        <v>475795.72419028898</v>
      </c>
      <c r="I496" s="104">
        <v>0</v>
      </c>
      <c r="J496" s="104">
        <v>1.6397763332616899E-2</v>
      </c>
      <c r="K496" s="104">
        <v>0</v>
      </c>
      <c r="L496" s="104">
        <v>0</v>
      </c>
      <c r="M496" s="104">
        <v>1.6397763332616899E-2</v>
      </c>
      <c r="N496" s="104">
        <v>0</v>
      </c>
      <c r="O496" s="104">
        <v>0</v>
      </c>
      <c r="P496" s="104">
        <v>0</v>
      </c>
      <c r="Q496" s="104">
        <v>0</v>
      </c>
      <c r="R496" s="104">
        <v>1.6397763332616899E-2</v>
      </c>
      <c r="S496" s="104">
        <v>1.8667605335307799E-2</v>
      </c>
      <c r="T496" s="104">
        <v>0</v>
      </c>
      <c r="U496" s="104">
        <v>0</v>
      </c>
      <c r="V496" s="104">
        <v>1.8667605335307799E-2</v>
      </c>
      <c r="W496" s="104">
        <v>0</v>
      </c>
      <c r="X496" s="104">
        <v>0</v>
      </c>
      <c r="Y496" s="104">
        <v>0</v>
      </c>
      <c r="Z496" s="104">
        <v>0</v>
      </c>
      <c r="AA496" s="104">
        <v>1.8667605335307799E-2</v>
      </c>
      <c r="AB496" s="104">
        <v>0.218798498417003</v>
      </c>
      <c r="AC496" s="104">
        <v>0</v>
      </c>
      <c r="AD496" s="104">
        <v>0</v>
      </c>
      <c r="AE496" s="104">
        <v>0.218798498417003</v>
      </c>
      <c r="AF496" s="104">
        <v>2.4350508489481801</v>
      </c>
      <c r="AG496" s="104">
        <v>0</v>
      </c>
      <c r="AH496" s="104">
        <v>0</v>
      </c>
      <c r="AI496" s="104">
        <v>2.4350508489481801</v>
      </c>
      <c r="AJ496" s="104">
        <v>991.61753331441798</v>
      </c>
      <c r="AK496" s="104">
        <v>0</v>
      </c>
      <c r="AL496" s="104">
        <v>0</v>
      </c>
      <c r="AM496" s="104">
        <v>991.61753331441798</v>
      </c>
      <c r="AN496" s="104">
        <v>7.6163363628226402E-4</v>
      </c>
      <c r="AO496" s="104">
        <v>0</v>
      </c>
      <c r="AP496" s="104">
        <v>0</v>
      </c>
      <c r="AQ496" s="104">
        <v>7.6163363628226402E-4</v>
      </c>
      <c r="AR496" s="104">
        <v>3.6914219487952202E-3</v>
      </c>
      <c r="AS496" s="104">
        <v>0</v>
      </c>
      <c r="AT496" s="104">
        <v>0</v>
      </c>
      <c r="AU496" s="104">
        <v>3.6914219487952202E-3</v>
      </c>
      <c r="AV496" s="104">
        <v>0</v>
      </c>
      <c r="AW496" s="104">
        <v>0</v>
      </c>
      <c r="AX496" s="104">
        <v>3.6914219487952202E-3</v>
      </c>
      <c r="AY496" s="104">
        <v>3.5317326693201701E-3</v>
      </c>
      <c r="AZ496" s="104">
        <v>0</v>
      </c>
      <c r="BA496" s="104">
        <v>0</v>
      </c>
      <c r="BB496" s="104">
        <v>3.5317326693201701E-3</v>
      </c>
      <c r="BC496" s="104">
        <v>0</v>
      </c>
      <c r="BD496" s="104">
        <v>0</v>
      </c>
      <c r="BE496" s="104">
        <v>3.5317326693201701E-3</v>
      </c>
      <c r="BF496" s="104">
        <v>9.3683107655766606E-3</v>
      </c>
      <c r="BG496" s="104">
        <v>0</v>
      </c>
      <c r="BH496" s="104">
        <v>0</v>
      </c>
      <c r="BI496" s="104">
        <v>9.3683107655766606E-3</v>
      </c>
      <c r="BJ496" s="104">
        <v>0.155868467149818</v>
      </c>
      <c r="BK496" s="104">
        <v>0</v>
      </c>
      <c r="BL496" s="104">
        <v>0</v>
      </c>
      <c r="BM496" s="104">
        <v>0.155868467149818</v>
      </c>
      <c r="BN496" s="104">
        <v>88.375959607067401</v>
      </c>
    </row>
    <row r="497" spans="1:66">
      <c r="A497" s="104" t="s">
        <v>799</v>
      </c>
      <c r="B497" s="104">
        <v>2026</v>
      </c>
      <c r="C497" s="104" t="s">
        <v>816</v>
      </c>
      <c r="D497" s="104" t="s">
        <v>801</v>
      </c>
      <c r="E497" s="104" t="s">
        <v>801</v>
      </c>
      <c r="F497" s="104" t="s">
        <v>804</v>
      </c>
      <c r="G497" s="104">
        <v>6275.5274797054299</v>
      </c>
      <c r="H497" s="104">
        <v>281788.01223838702</v>
      </c>
      <c r="I497" s="104">
        <v>25102.109918821701</v>
      </c>
      <c r="J497" s="104">
        <v>1.4522338214830699E-2</v>
      </c>
      <c r="K497" s="104">
        <v>7.3509121111690903E-2</v>
      </c>
      <c r="L497" s="104">
        <v>9.0093125717062399E-3</v>
      </c>
      <c r="M497" s="104">
        <v>9.7040771898227796E-2</v>
      </c>
      <c r="N497" s="104">
        <v>2.4488662227210801E-4</v>
      </c>
      <c r="O497" s="104">
        <v>2.0907691683685701E-3</v>
      </c>
      <c r="P497" s="104">
        <v>1.31360993508776E-2</v>
      </c>
      <c r="Q497" s="104">
        <v>1.21579082727225E-4</v>
      </c>
      <c r="R497" s="104">
        <v>0.112634106122473</v>
      </c>
      <c r="S497" s="104">
        <v>2.1190961833095798E-2</v>
      </c>
      <c r="T497" s="104">
        <v>0.10726433696961001</v>
      </c>
      <c r="U497" s="104">
        <v>9.8640632439874892E-3</v>
      </c>
      <c r="V497" s="104">
        <v>0.13831936204669401</v>
      </c>
      <c r="W497" s="104">
        <v>2.4488662227210801E-4</v>
      </c>
      <c r="X497" s="104">
        <v>2.0907691683677101E-3</v>
      </c>
      <c r="Y497" s="104">
        <v>1.3136099350872199E-2</v>
      </c>
      <c r="Z497" s="104">
        <v>1.21579082727225E-4</v>
      </c>
      <c r="AA497" s="104">
        <v>0.15391269627093301</v>
      </c>
      <c r="AB497" s="104">
        <v>0.31616508965024198</v>
      </c>
      <c r="AC497" s="104">
        <v>0.56827376570757604</v>
      </c>
      <c r="AD497" s="104">
        <v>0.21510693642159601</v>
      </c>
      <c r="AE497" s="104">
        <v>1.09954579177941</v>
      </c>
      <c r="AF497" s="104">
        <v>0.121093958853123</v>
      </c>
      <c r="AG497" s="104">
        <v>6.4022025382720798E-3</v>
      </c>
      <c r="AH497" s="104">
        <v>1.5976536308853598E-2</v>
      </c>
      <c r="AI497" s="104">
        <v>0.14347269770024901</v>
      </c>
      <c r="AJ497" s="104">
        <v>258.50187346532101</v>
      </c>
      <c r="AK497" s="104">
        <v>17.2402584686049</v>
      </c>
      <c r="AL497" s="104">
        <v>1.27356814409943</v>
      </c>
      <c r="AM497" s="104">
        <v>277.01570007802599</v>
      </c>
      <c r="AN497" s="104">
        <v>2.96955883337698E-3</v>
      </c>
      <c r="AO497" s="104">
        <v>1.68714746613867E-2</v>
      </c>
      <c r="AP497" s="104">
        <v>1.5770241605248599E-3</v>
      </c>
      <c r="AQ497" s="104">
        <v>2.1418057655288501E-2</v>
      </c>
      <c r="AR497" s="104">
        <v>3.8786531200192499E-4</v>
      </c>
      <c r="AS497" s="104">
        <v>0</v>
      </c>
      <c r="AT497" s="104">
        <v>1.48120592072368E-5</v>
      </c>
      <c r="AU497" s="104">
        <v>4.0267737120916198E-4</v>
      </c>
      <c r="AV497" s="104">
        <v>2.4849449053861898E-3</v>
      </c>
      <c r="AW497" s="104">
        <v>0.231348367647397</v>
      </c>
      <c r="AX497" s="104">
        <v>0.234235989923992</v>
      </c>
      <c r="AY497" s="104">
        <v>3.5662783720982402E-4</v>
      </c>
      <c r="AZ497" s="104">
        <v>0</v>
      </c>
      <c r="BA497" s="104">
        <v>1.36191416871909E-5</v>
      </c>
      <c r="BB497" s="104">
        <v>3.7024697889701501E-4</v>
      </c>
      <c r="BC497" s="104">
        <v>6.2123622634654898E-4</v>
      </c>
      <c r="BD497" s="104">
        <v>9.9149300420313197E-2</v>
      </c>
      <c r="BE497" s="104">
        <v>0.10014078362555601</v>
      </c>
      <c r="BF497" s="104">
        <v>2.5580855940225398E-3</v>
      </c>
      <c r="BG497" s="104">
        <v>1.7060633346504501E-4</v>
      </c>
      <c r="BH497" s="104">
        <v>1.26029892114644E-5</v>
      </c>
      <c r="BI497" s="104">
        <v>2.74129491669905E-3</v>
      </c>
      <c r="BJ497" s="104">
        <v>7.0408740450982601E-3</v>
      </c>
      <c r="BK497" s="104">
        <v>6.1528755945892803E-4</v>
      </c>
      <c r="BL497" s="104">
        <v>1.4825359029838701E-3</v>
      </c>
      <c r="BM497" s="104">
        <v>9.1386975075410607E-3</v>
      </c>
      <c r="BN497" s="104">
        <v>29.2398943135703</v>
      </c>
    </row>
    <row r="498" spans="1:66">
      <c r="A498" s="104" t="s">
        <v>799</v>
      </c>
      <c r="B498" s="104">
        <v>2026</v>
      </c>
      <c r="C498" s="104" t="s">
        <v>816</v>
      </c>
      <c r="D498" s="104" t="s">
        <v>801</v>
      </c>
      <c r="E498" s="104" t="s">
        <v>801</v>
      </c>
      <c r="F498" s="104" t="s">
        <v>802</v>
      </c>
      <c r="G498" s="104">
        <v>24422.586999426101</v>
      </c>
      <c r="H498" s="104">
        <v>767341.35900925996</v>
      </c>
      <c r="I498" s="104">
        <v>281833.26791055402</v>
      </c>
      <c r="J498" s="104">
        <v>8.1426091639867096E-2</v>
      </c>
      <c r="K498" s="104">
        <v>7.2359378561820701E-3</v>
      </c>
      <c r="L498" s="104">
        <v>0</v>
      </c>
      <c r="M498" s="104">
        <v>8.8662029496049094E-2</v>
      </c>
      <c r="N498" s="104">
        <v>0</v>
      </c>
      <c r="O498" s="104">
        <v>0</v>
      </c>
      <c r="P498" s="104">
        <v>0</v>
      </c>
      <c r="Q498" s="104">
        <v>0</v>
      </c>
      <c r="R498" s="104">
        <v>8.8662029496049094E-2</v>
      </c>
      <c r="S498" s="104">
        <v>9.26974070729598E-2</v>
      </c>
      <c r="T498" s="104">
        <v>8.2375644403487793E-3</v>
      </c>
      <c r="U498" s="104">
        <v>0</v>
      </c>
      <c r="V498" s="104">
        <v>0.10093497151330801</v>
      </c>
      <c r="W498" s="104">
        <v>0</v>
      </c>
      <c r="X498" s="104">
        <v>0</v>
      </c>
      <c r="Y498" s="104">
        <v>0</v>
      </c>
      <c r="Z498" s="104">
        <v>0</v>
      </c>
      <c r="AA498" s="104">
        <v>0.10093497151330801</v>
      </c>
      <c r="AB498" s="104">
        <v>0.237497800835961</v>
      </c>
      <c r="AC498" s="104">
        <v>0.18200689144115001</v>
      </c>
      <c r="AD498" s="104">
        <v>0</v>
      </c>
      <c r="AE498" s="104">
        <v>0.41950469227711201</v>
      </c>
      <c r="AF498" s="104">
        <v>5.0344259952451997</v>
      </c>
      <c r="AG498" s="104">
        <v>1.0724845699163099</v>
      </c>
      <c r="AH498" s="104">
        <v>0.31606839694197197</v>
      </c>
      <c r="AI498" s="104">
        <v>6.4229789621034898</v>
      </c>
      <c r="AJ498" s="104">
        <v>952.32281792702202</v>
      </c>
      <c r="AK498" s="104">
        <v>96.9957088044291</v>
      </c>
      <c r="AL498" s="104">
        <v>0</v>
      </c>
      <c r="AM498" s="104">
        <v>1049.31852673145</v>
      </c>
      <c r="AN498" s="104">
        <v>3.7820310615513399E-3</v>
      </c>
      <c r="AO498" s="104">
        <v>3.3609057220347898E-4</v>
      </c>
      <c r="AP498" s="104">
        <v>0</v>
      </c>
      <c r="AQ498" s="104">
        <v>4.1181216337548201E-3</v>
      </c>
      <c r="AR498" s="104">
        <v>3.0962645089390999E-2</v>
      </c>
      <c r="AS498" s="104">
        <v>1.0517726011383299E-3</v>
      </c>
      <c r="AT498" s="104">
        <v>0</v>
      </c>
      <c r="AU498" s="104">
        <v>3.2014417690529297E-2</v>
      </c>
      <c r="AV498" s="104">
        <v>1.0150188712512E-2</v>
      </c>
      <c r="AW498" s="104">
        <v>0.62998837942324404</v>
      </c>
      <c r="AX498" s="104">
        <v>0.67215298582628502</v>
      </c>
      <c r="AY498" s="104">
        <v>2.9623214768622601E-2</v>
      </c>
      <c r="AZ498" s="104">
        <v>1.00627338398647E-3</v>
      </c>
      <c r="BA498" s="104">
        <v>0</v>
      </c>
      <c r="BB498" s="104">
        <v>3.0629488152609002E-2</v>
      </c>
      <c r="BC498" s="104">
        <v>2.537547178128E-3</v>
      </c>
      <c r="BD498" s="104">
        <v>0.26999501975281898</v>
      </c>
      <c r="BE498" s="104">
        <v>0.30316205508355598</v>
      </c>
      <c r="BF498" s="104">
        <v>8.9970737787077697E-3</v>
      </c>
      <c r="BG498" s="104">
        <v>9.1636736189006996E-4</v>
      </c>
      <c r="BH498" s="104">
        <v>0</v>
      </c>
      <c r="BI498" s="104">
        <v>9.9134411405978392E-3</v>
      </c>
      <c r="BJ498" s="104">
        <v>0.14969188510205</v>
      </c>
      <c r="BK498" s="104">
        <v>1.52463746792814E-2</v>
      </c>
      <c r="BL498" s="104">
        <v>0</v>
      </c>
      <c r="BM498" s="104">
        <v>0.164938259781331</v>
      </c>
      <c r="BN498" s="104">
        <v>93.518446999829706</v>
      </c>
    </row>
    <row r="499" spans="1:66">
      <c r="A499" s="104" t="s">
        <v>799</v>
      </c>
      <c r="B499" s="104">
        <v>2026</v>
      </c>
      <c r="C499" s="104" t="s">
        <v>817</v>
      </c>
      <c r="D499" s="104" t="s">
        <v>801</v>
      </c>
      <c r="E499" s="104" t="s">
        <v>801</v>
      </c>
      <c r="F499" s="104" t="s">
        <v>802</v>
      </c>
      <c r="G499" s="104">
        <v>1119.8750281114801</v>
      </c>
      <c r="H499" s="104">
        <v>9175.9532304076893</v>
      </c>
      <c r="I499" s="104">
        <v>4927.4501236905498</v>
      </c>
      <c r="J499" s="104">
        <v>1.02091010226844E-4</v>
      </c>
      <c r="K499" s="104">
        <v>6.0897862755514501E-5</v>
      </c>
      <c r="L499" s="104">
        <v>0</v>
      </c>
      <c r="M499" s="104">
        <v>1.6298887298235801E-4</v>
      </c>
      <c r="N499" s="104">
        <v>0</v>
      </c>
      <c r="O499" s="104">
        <v>0</v>
      </c>
      <c r="P499" s="104">
        <v>0</v>
      </c>
      <c r="Q499" s="104">
        <v>0</v>
      </c>
      <c r="R499" s="104">
        <v>1.6298887298235801E-4</v>
      </c>
      <c r="S499" s="104">
        <v>1.16222843843999E-4</v>
      </c>
      <c r="T499" s="104">
        <v>6.9327581123361694E-5</v>
      </c>
      <c r="U499" s="104">
        <v>0</v>
      </c>
      <c r="V499" s="104">
        <v>1.8555042496736101E-4</v>
      </c>
      <c r="W499" s="104">
        <v>0</v>
      </c>
      <c r="X499" s="104">
        <v>0</v>
      </c>
      <c r="Y499" s="104">
        <v>0</v>
      </c>
      <c r="Z499" s="104">
        <v>0</v>
      </c>
      <c r="AA499" s="104">
        <v>1.8555042496736101E-4</v>
      </c>
      <c r="AB499" s="104">
        <v>8.2003541293508304E-4</v>
      </c>
      <c r="AC499" s="104">
        <v>2.5787106509461799E-3</v>
      </c>
      <c r="AD499" s="104">
        <v>0</v>
      </c>
      <c r="AE499" s="104">
        <v>3.3987460638812599E-3</v>
      </c>
      <c r="AF499" s="104">
        <v>2.0526343805116799E-2</v>
      </c>
      <c r="AG499" s="104">
        <v>3.5249701461723499E-3</v>
      </c>
      <c r="AH499" s="104">
        <v>2.1161583206868999E-2</v>
      </c>
      <c r="AI499" s="104">
        <v>4.5212897158158301E-2</v>
      </c>
      <c r="AJ499" s="104">
        <v>10.6118443792906</v>
      </c>
      <c r="AK499" s="104">
        <v>0.80551440466161295</v>
      </c>
      <c r="AL499" s="104">
        <v>0</v>
      </c>
      <c r="AM499" s="104">
        <v>11.417358783952199</v>
      </c>
      <c r="AN499" s="104">
        <v>4.7418630073856596E-6</v>
      </c>
      <c r="AO499" s="104">
        <v>2.8285479983750098E-6</v>
      </c>
      <c r="AP499" s="104">
        <v>0</v>
      </c>
      <c r="AQ499" s="104">
        <v>7.5704110057606699E-6</v>
      </c>
      <c r="AR499" s="104">
        <v>1.9531570044518999E-4</v>
      </c>
      <c r="AS499" s="104">
        <v>8.7985830173988198E-7</v>
      </c>
      <c r="AT499" s="104">
        <v>0</v>
      </c>
      <c r="AU499" s="104">
        <v>1.9619555874692999E-4</v>
      </c>
      <c r="AV499" s="104">
        <v>1.21377084412698E-4</v>
      </c>
      <c r="AW499" s="104">
        <v>1.31835743186259E-3</v>
      </c>
      <c r="AX499" s="104">
        <v>1.6359300750222201E-3</v>
      </c>
      <c r="AY499" s="104">
        <v>1.8686642970158499E-4</v>
      </c>
      <c r="AZ499" s="104">
        <v>8.4179602108111505E-7</v>
      </c>
      <c r="BA499" s="104">
        <v>0</v>
      </c>
      <c r="BB499" s="104">
        <v>1.8770822572266601E-4</v>
      </c>
      <c r="BC499" s="104">
        <v>3.0344271103174699E-5</v>
      </c>
      <c r="BD499" s="104">
        <v>5.6501032794111297E-4</v>
      </c>
      <c r="BE499" s="104">
        <v>7.8306282476695499E-4</v>
      </c>
      <c r="BF499" s="104">
        <v>1.00255443859331E-4</v>
      </c>
      <c r="BG499" s="104">
        <v>7.6101006844800404E-6</v>
      </c>
      <c r="BH499" s="104">
        <v>0</v>
      </c>
      <c r="BI499" s="104">
        <v>1.07865544543811E-4</v>
      </c>
      <c r="BJ499" s="104">
        <v>1.6680341577905301E-3</v>
      </c>
      <c r="BK499" s="104">
        <v>1.2661564696425499E-4</v>
      </c>
      <c r="BL499" s="104">
        <v>0</v>
      </c>
      <c r="BM499" s="104">
        <v>1.7946498047547901E-3</v>
      </c>
      <c r="BN499" s="104">
        <v>1.0175496144540399</v>
      </c>
    </row>
    <row r="500" spans="1:66">
      <c r="A500" s="104" t="s">
        <v>799</v>
      </c>
      <c r="B500" s="104">
        <v>2026</v>
      </c>
      <c r="C500" s="104" t="s">
        <v>818</v>
      </c>
      <c r="D500" s="104" t="s">
        <v>801</v>
      </c>
      <c r="E500" s="104" t="s">
        <v>801</v>
      </c>
      <c r="F500" s="104" t="s">
        <v>802</v>
      </c>
      <c r="G500" s="104">
        <v>2627.38471243194</v>
      </c>
      <c r="H500" s="104">
        <v>484819.17258440098</v>
      </c>
      <c r="I500" s="104">
        <v>38359.816801506298</v>
      </c>
      <c r="J500" s="104">
        <v>3.9616239081672801E-3</v>
      </c>
      <c r="K500" s="104">
        <v>1.4287497230243399E-4</v>
      </c>
      <c r="L500" s="104">
        <v>0</v>
      </c>
      <c r="M500" s="104">
        <v>4.10449888046971E-3</v>
      </c>
      <c r="N500" s="104">
        <v>0</v>
      </c>
      <c r="O500" s="104">
        <v>0</v>
      </c>
      <c r="P500" s="104">
        <v>0</v>
      </c>
      <c r="Q500" s="104">
        <v>0</v>
      </c>
      <c r="R500" s="104">
        <v>4.10449888046971E-3</v>
      </c>
      <c r="S500" s="104">
        <v>4.5100072555312402E-3</v>
      </c>
      <c r="T500" s="104">
        <v>1.6265228013930799E-4</v>
      </c>
      <c r="U500" s="104">
        <v>0</v>
      </c>
      <c r="V500" s="104">
        <v>4.6726595356705496E-3</v>
      </c>
      <c r="W500" s="104">
        <v>0</v>
      </c>
      <c r="X500" s="104">
        <v>0</v>
      </c>
      <c r="Y500" s="104">
        <v>0</v>
      </c>
      <c r="Z500" s="104">
        <v>0</v>
      </c>
      <c r="AA500" s="104">
        <v>4.6726595356705496E-3</v>
      </c>
      <c r="AB500" s="104">
        <v>3.3613855323647697E-2</v>
      </c>
      <c r="AC500" s="104">
        <v>6.0500187717436203E-3</v>
      </c>
      <c r="AD500" s="104">
        <v>0</v>
      </c>
      <c r="AE500" s="104">
        <v>3.9663874095391301E-2</v>
      </c>
      <c r="AF500" s="104">
        <v>0.49058462779114698</v>
      </c>
      <c r="AG500" s="104">
        <v>8.2700769651506308E-3</v>
      </c>
      <c r="AH500" s="104">
        <v>5.5513150747225799E-2</v>
      </c>
      <c r="AI500" s="104">
        <v>0.55436785550352297</v>
      </c>
      <c r="AJ500" s="104">
        <v>422.04109675338401</v>
      </c>
      <c r="AK500" s="104">
        <v>1.6212738606949499</v>
      </c>
      <c r="AL500" s="104">
        <v>0</v>
      </c>
      <c r="AM500" s="104">
        <v>423.66237061407901</v>
      </c>
      <c r="AN500" s="104">
        <v>1.8400716985337E-4</v>
      </c>
      <c r="AO500" s="104">
        <v>6.6361724145621599E-6</v>
      </c>
      <c r="AP500" s="104">
        <v>0</v>
      </c>
      <c r="AQ500" s="104">
        <v>1.9064334226793201E-4</v>
      </c>
      <c r="AR500" s="104">
        <v>4.8110214874739496E-3</v>
      </c>
      <c r="AS500" s="104">
        <v>2.0642716312695102E-6</v>
      </c>
      <c r="AT500" s="104">
        <v>0</v>
      </c>
      <c r="AU500" s="104">
        <v>4.8130857591052196E-3</v>
      </c>
      <c r="AV500" s="104">
        <v>6.4130598923134502E-3</v>
      </c>
      <c r="AW500" s="104">
        <v>6.9656518863678005E-2</v>
      </c>
      <c r="AX500" s="104">
        <v>8.0882664515096694E-2</v>
      </c>
      <c r="AY500" s="104">
        <v>4.6028988275530498E-3</v>
      </c>
      <c r="AZ500" s="104">
        <v>1.9749721542628802E-6</v>
      </c>
      <c r="BA500" s="104">
        <v>0</v>
      </c>
      <c r="BB500" s="104">
        <v>4.6048737997073097E-3</v>
      </c>
      <c r="BC500" s="104">
        <v>1.6032649730783599E-3</v>
      </c>
      <c r="BD500" s="104">
        <v>2.98527937987191E-2</v>
      </c>
      <c r="BE500" s="104">
        <v>3.6060932571504799E-2</v>
      </c>
      <c r="BF500" s="104">
        <v>3.9872350149105801E-3</v>
      </c>
      <c r="BG500" s="104">
        <v>1.5316991534356601E-5</v>
      </c>
      <c r="BH500" s="104">
        <v>0</v>
      </c>
      <c r="BI500" s="104">
        <v>4.0025520064449396E-3</v>
      </c>
      <c r="BJ500" s="104">
        <v>6.6338983141315602E-2</v>
      </c>
      <c r="BK500" s="104">
        <v>2.5484167333340602E-4</v>
      </c>
      <c r="BL500" s="104">
        <v>0</v>
      </c>
      <c r="BM500" s="104">
        <v>6.6593824814648997E-2</v>
      </c>
      <c r="BN500" s="104">
        <v>37.758074352798303</v>
      </c>
    </row>
    <row r="501" spans="1:66">
      <c r="A501" s="104" t="s">
        <v>799</v>
      </c>
      <c r="B501" s="104">
        <v>2026</v>
      </c>
      <c r="C501" s="104" t="s">
        <v>819</v>
      </c>
      <c r="D501" s="104" t="s">
        <v>801</v>
      </c>
      <c r="E501" s="104" t="s">
        <v>801</v>
      </c>
      <c r="F501" s="104" t="s">
        <v>802</v>
      </c>
      <c r="G501" s="104">
        <v>1387.0888538373199</v>
      </c>
      <c r="H501" s="104">
        <v>67230.334308118006</v>
      </c>
      <c r="I501" s="104">
        <v>20251.4972660249</v>
      </c>
      <c r="J501" s="104">
        <v>5.5635761965813204E-4</v>
      </c>
      <c r="K501" s="104">
        <v>7.5428726000915605E-5</v>
      </c>
      <c r="L501" s="104">
        <v>0</v>
      </c>
      <c r="M501" s="104">
        <v>6.31786345659048E-4</v>
      </c>
      <c r="N501" s="104">
        <v>0</v>
      </c>
      <c r="O501" s="104">
        <v>0</v>
      </c>
      <c r="P501" s="104">
        <v>0</v>
      </c>
      <c r="Q501" s="104">
        <v>0</v>
      </c>
      <c r="R501" s="104">
        <v>6.31786345659048E-4</v>
      </c>
      <c r="S501" s="104">
        <v>6.3337079932180196E-4</v>
      </c>
      <c r="T501" s="104">
        <v>8.5869862820214799E-5</v>
      </c>
      <c r="U501" s="104">
        <v>0</v>
      </c>
      <c r="V501" s="104">
        <v>7.19240662142017E-4</v>
      </c>
      <c r="W501" s="104">
        <v>0</v>
      </c>
      <c r="X501" s="104">
        <v>0</v>
      </c>
      <c r="Y501" s="104">
        <v>0</v>
      </c>
      <c r="Z501" s="104">
        <v>0</v>
      </c>
      <c r="AA501" s="104">
        <v>7.19240662142017E-4</v>
      </c>
      <c r="AB501" s="104">
        <v>4.7209912596560197E-3</v>
      </c>
      <c r="AC501" s="104">
        <v>3.19401782467725E-3</v>
      </c>
      <c r="AD501" s="104">
        <v>0</v>
      </c>
      <c r="AE501" s="104">
        <v>7.9150090843332702E-3</v>
      </c>
      <c r="AF501" s="104">
        <v>6.9781151877687395E-2</v>
      </c>
      <c r="AG501" s="104">
        <v>4.3660646742970498E-3</v>
      </c>
      <c r="AH501" s="104">
        <v>2.93153138333496E-2</v>
      </c>
      <c r="AI501" s="104">
        <v>0.103462530385334</v>
      </c>
      <c r="AJ501" s="104">
        <v>63.300760844991302</v>
      </c>
      <c r="AK501" s="104">
        <v>0.85621543100299002</v>
      </c>
      <c r="AL501" s="104">
        <v>0</v>
      </c>
      <c r="AM501" s="104">
        <v>64.156976275994296</v>
      </c>
      <c r="AN501" s="104">
        <v>2.58413704563416E-5</v>
      </c>
      <c r="AO501" s="104">
        <v>3.5034689609127098E-6</v>
      </c>
      <c r="AP501" s="104">
        <v>0</v>
      </c>
      <c r="AQ501" s="104">
        <v>2.9344839417254299E-5</v>
      </c>
      <c r="AR501" s="104">
        <v>6.8957731938191905E-4</v>
      </c>
      <c r="AS501" s="104">
        <v>1.08980164095428E-6</v>
      </c>
      <c r="AT501" s="104">
        <v>0</v>
      </c>
      <c r="AU501" s="104">
        <v>6.9066712102287299E-4</v>
      </c>
      <c r="AV501" s="104">
        <v>8.8930509534079804E-4</v>
      </c>
      <c r="AW501" s="104">
        <v>9.6593355105599604E-3</v>
      </c>
      <c r="AX501" s="104">
        <v>1.12393077269236E-2</v>
      </c>
      <c r="AY501" s="104">
        <v>6.59746509790951E-4</v>
      </c>
      <c r="AZ501" s="104">
        <v>1.04265730437376E-6</v>
      </c>
      <c r="BA501" s="104">
        <v>0</v>
      </c>
      <c r="BB501" s="104">
        <v>6.6078916709532397E-4</v>
      </c>
      <c r="BC501" s="104">
        <v>2.2232627383519899E-4</v>
      </c>
      <c r="BD501" s="104">
        <v>4.1397152188114104E-3</v>
      </c>
      <c r="BE501" s="104">
        <v>5.0228306597419302E-3</v>
      </c>
      <c r="BF501" s="104">
        <v>5.9803420106055395E-4</v>
      </c>
      <c r="BG501" s="104">
        <v>8.0890988414732006E-6</v>
      </c>
      <c r="BH501" s="104">
        <v>0</v>
      </c>
      <c r="BI501" s="104">
        <v>6.0612329990202799E-4</v>
      </c>
      <c r="BJ501" s="104">
        <v>9.9499980898356908E-3</v>
      </c>
      <c r="BK501" s="104">
        <v>1.34585142251756E-4</v>
      </c>
      <c r="BL501" s="104">
        <v>0</v>
      </c>
      <c r="BM501" s="104">
        <v>1.0084583232087401E-2</v>
      </c>
      <c r="BN501" s="104">
        <v>5.7178641496257798</v>
      </c>
    </row>
    <row r="502" spans="1:66">
      <c r="A502" s="104" t="s">
        <v>799</v>
      </c>
      <c r="B502" s="104">
        <v>2026</v>
      </c>
      <c r="C502" s="104" t="s">
        <v>820</v>
      </c>
      <c r="D502" s="104" t="s">
        <v>801</v>
      </c>
      <c r="E502" s="104" t="s">
        <v>801</v>
      </c>
      <c r="F502" s="104" t="s">
        <v>802</v>
      </c>
      <c r="G502" s="104">
        <v>13645.4989032253</v>
      </c>
      <c r="H502" s="104">
        <v>852408.68175510794</v>
      </c>
      <c r="I502" s="104">
        <v>61690.770005704202</v>
      </c>
      <c r="J502" s="104">
        <v>1.6978108845458299E-2</v>
      </c>
      <c r="K502" s="104">
        <v>7.4554055435742601E-4</v>
      </c>
      <c r="L502" s="104">
        <v>0</v>
      </c>
      <c r="M502" s="104">
        <v>1.77236493998158E-2</v>
      </c>
      <c r="N502" s="104">
        <v>0</v>
      </c>
      <c r="O502" s="104">
        <v>0</v>
      </c>
      <c r="P502" s="104">
        <v>0</v>
      </c>
      <c r="Q502" s="104">
        <v>0</v>
      </c>
      <c r="R502" s="104">
        <v>1.77236493998158E-2</v>
      </c>
      <c r="S502" s="104">
        <v>1.93282845250294E-2</v>
      </c>
      <c r="T502" s="104">
        <v>8.4874116962815904E-4</v>
      </c>
      <c r="U502" s="104">
        <v>0</v>
      </c>
      <c r="V502" s="104">
        <v>2.01770256946576E-2</v>
      </c>
      <c r="W502" s="104">
        <v>0</v>
      </c>
      <c r="X502" s="104">
        <v>0</v>
      </c>
      <c r="Y502" s="104">
        <v>0</v>
      </c>
      <c r="Z502" s="104">
        <v>0</v>
      </c>
      <c r="AA502" s="104">
        <v>2.01770256946576E-2</v>
      </c>
      <c r="AB502" s="104">
        <v>0.14273857227963899</v>
      </c>
      <c r="AC502" s="104">
        <v>3.1154906149997101E-2</v>
      </c>
      <c r="AD502" s="104">
        <v>0</v>
      </c>
      <c r="AE502" s="104">
        <v>0.17389347842963601</v>
      </c>
      <c r="AF502" s="104">
        <v>1.8786431002191599</v>
      </c>
      <c r="AG502" s="104">
        <v>4.4440410752930197E-2</v>
      </c>
      <c r="AH502" s="104">
        <v>0.17816857509294901</v>
      </c>
      <c r="AI502" s="104">
        <v>2.1012520860650401</v>
      </c>
      <c r="AJ502" s="104">
        <v>979.09785032570596</v>
      </c>
      <c r="AK502" s="104">
        <v>9.0617237490382596</v>
      </c>
      <c r="AL502" s="104">
        <v>0</v>
      </c>
      <c r="AM502" s="104">
        <v>988.159574074744</v>
      </c>
      <c r="AN502" s="104">
        <v>7.8858918224787296E-4</v>
      </c>
      <c r="AO502" s="104">
        <v>3.46284277857376E-5</v>
      </c>
      <c r="AP502" s="104">
        <v>0</v>
      </c>
      <c r="AQ502" s="104">
        <v>8.2321761003361098E-4</v>
      </c>
      <c r="AR502" s="104">
        <v>1.07612134549048E-2</v>
      </c>
      <c r="AS502" s="104">
        <v>1.4507479541402E-5</v>
      </c>
      <c r="AT502" s="104">
        <v>0</v>
      </c>
      <c r="AU502" s="104">
        <v>1.07757209344462E-2</v>
      </c>
      <c r="AV502" s="104">
        <v>1.1275436777145599E-2</v>
      </c>
      <c r="AW502" s="104">
        <v>0.12247003579443</v>
      </c>
      <c r="AX502" s="104">
        <v>0.14452119350602199</v>
      </c>
      <c r="AY502" s="104">
        <v>1.0295688124360601E-2</v>
      </c>
      <c r="AZ502" s="104">
        <v>1.38798923982628E-5</v>
      </c>
      <c r="BA502" s="104">
        <v>0</v>
      </c>
      <c r="BB502" s="104">
        <v>1.03095680167589E-2</v>
      </c>
      <c r="BC502" s="104">
        <v>2.8188591942863999E-3</v>
      </c>
      <c r="BD502" s="104">
        <v>5.2487158197612897E-2</v>
      </c>
      <c r="BE502" s="104">
        <v>6.5615585408658195E-2</v>
      </c>
      <c r="BF502" s="104">
        <v>9.2500310085288692E-3</v>
      </c>
      <c r="BG502" s="104">
        <v>8.5610672765181199E-5</v>
      </c>
      <c r="BH502" s="104">
        <v>0</v>
      </c>
      <c r="BI502" s="104">
        <v>9.3356416812940598E-3</v>
      </c>
      <c r="BJ502" s="104">
        <v>0.15390054733084299</v>
      </c>
      <c r="BK502" s="104">
        <v>1.4243767814156301E-3</v>
      </c>
      <c r="BL502" s="104">
        <v>0</v>
      </c>
      <c r="BM502" s="104">
        <v>0.15532492411225901</v>
      </c>
      <c r="BN502" s="104">
        <v>88.067775800487496</v>
      </c>
    </row>
    <row r="503" spans="1:66">
      <c r="A503" s="104" t="s">
        <v>799</v>
      </c>
      <c r="B503" s="104">
        <v>2026</v>
      </c>
      <c r="C503" s="104" t="s">
        <v>821</v>
      </c>
      <c r="D503" s="104" t="s">
        <v>801</v>
      </c>
      <c r="E503" s="104" t="s">
        <v>801</v>
      </c>
      <c r="F503" s="104" t="s">
        <v>802</v>
      </c>
      <c r="G503" s="104">
        <v>42512.0887250304</v>
      </c>
      <c r="H503" s="104">
        <v>2229453.66944031</v>
      </c>
      <c r="I503" s="104">
        <v>192195.500259653</v>
      </c>
      <c r="J503" s="104">
        <v>2.9436006052223702E-2</v>
      </c>
      <c r="K503" s="104">
        <v>2.3119434560457102E-3</v>
      </c>
      <c r="L503" s="104">
        <v>0</v>
      </c>
      <c r="M503" s="104">
        <v>3.1747949508269403E-2</v>
      </c>
      <c r="N503" s="104">
        <v>0</v>
      </c>
      <c r="O503" s="104">
        <v>0</v>
      </c>
      <c r="P503" s="104">
        <v>0</v>
      </c>
      <c r="Q503" s="104">
        <v>0</v>
      </c>
      <c r="R503" s="104">
        <v>3.1747949508269403E-2</v>
      </c>
      <c r="S503" s="104">
        <v>3.3510652183742003E-2</v>
      </c>
      <c r="T503" s="104">
        <v>2.6319716365927801E-3</v>
      </c>
      <c r="U503" s="104">
        <v>0</v>
      </c>
      <c r="V503" s="104">
        <v>3.6142623820334799E-2</v>
      </c>
      <c r="W503" s="104">
        <v>0</v>
      </c>
      <c r="X503" s="104">
        <v>0</v>
      </c>
      <c r="Y503" s="104">
        <v>0</v>
      </c>
      <c r="Z503" s="104">
        <v>0</v>
      </c>
      <c r="AA503" s="104">
        <v>3.6142623820334799E-2</v>
      </c>
      <c r="AB503" s="104">
        <v>0.34123354108771298</v>
      </c>
      <c r="AC503" s="104">
        <v>9.7786309469298394E-2</v>
      </c>
      <c r="AD503" s="104">
        <v>0</v>
      </c>
      <c r="AE503" s="104">
        <v>0.43901985055701198</v>
      </c>
      <c r="AF503" s="104">
        <v>4.1629304866021499</v>
      </c>
      <c r="AG503" s="104">
        <v>0.134384324673925</v>
      </c>
      <c r="AH503" s="104">
        <v>0.56613089552829798</v>
      </c>
      <c r="AI503" s="104">
        <v>4.8634457068043702</v>
      </c>
      <c r="AJ503" s="104">
        <v>2509.7348320864699</v>
      </c>
      <c r="AK503" s="104">
        <v>27.5152929470473</v>
      </c>
      <c r="AL503" s="104">
        <v>0</v>
      </c>
      <c r="AM503" s="104">
        <v>2537.2501250335199</v>
      </c>
      <c r="AN503" s="104">
        <v>1.3672262413122599E-3</v>
      </c>
      <c r="AO503" s="104">
        <v>1.0738378555595701E-4</v>
      </c>
      <c r="AP503" s="104">
        <v>0</v>
      </c>
      <c r="AQ503" s="104">
        <v>1.47461002686822E-3</v>
      </c>
      <c r="AR503" s="104">
        <v>2.10868294083329E-2</v>
      </c>
      <c r="AS503" s="104">
        <v>3.4140956702546599E-5</v>
      </c>
      <c r="AT503" s="104">
        <v>0</v>
      </c>
      <c r="AU503" s="104">
        <v>2.1120970365035401E-2</v>
      </c>
      <c r="AV503" s="104">
        <v>2.9490623964071299E-2</v>
      </c>
      <c r="AW503" s="104">
        <v>0.32031732728975398</v>
      </c>
      <c r="AX503" s="104">
        <v>0.37092892161886099</v>
      </c>
      <c r="AY503" s="104">
        <v>2.0174622502338601E-2</v>
      </c>
      <c r="AZ503" s="104">
        <v>3.2664034028291602E-5</v>
      </c>
      <c r="BA503" s="104">
        <v>0</v>
      </c>
      <c r="BB503" s="104">
        <v>2.02072865363669E-2</v>
      </c>
      <c r="BC503" s="104">
        <v>7.3726559910178204E-3</v>
      </c>
      <c r="BD503" s="104">
        <v>0.13727885455275099</v>
      </c>
      <c r="BE503" s="104">
        <v>0.16485879708013601</v>
      </c>
      <c r="BF503" s="104">
        <v>2.3710730252611799E-2</v>
      </c>
      <c r="BG503" s="104">
        <v>2.5995084442711802E-4</v>
      </c>
      <c r="BH503" s="104">
        <v>0</v>
      </c>
      <c r="BI503" s="104">
        <v>2.3970681097038898E-2</v>
      </c>
      <c r="BJ503" s="104">
        <v>0.394495365488651</v>
      </c>
      <c r="BK503" s="104">
        <v>4.3250208782609403E-3</v>
      </c>
      <c r="BL503" s="104">
        <v>0</v>
      </c>
      <c r="BM503" s="104">
        <v>0.39882038636691203</v>
      </c>
      <c r="BN503" s="104">
        <v>226.12742012891599</v>
      </c>
    </row>
    <row r="504" spans="1:66">
      <c r="A504" s="104" t="s">
        <v>799</v>
      </c>
      <c r="B504" s="104">
        <v>2026</v>
      </c>
      <c r="C504" s="104" t="s">
        <v>822</v>
      </c>
      <c r="D504" s="104" t="s">
        <v>801</v>
      </c>
      <c r="E504" s="104" t="s">
        <v>801</v>
      </c>
      <c r="F504" s="104" t="s">
        <v>802</v>
      </c>
      <c r="G504" s="104">
        <v>54646.581540136802</v>
      </c>
      <c r="H504" s="104">
        <v>6597171.7033344796</v>
      </c>
      <c r="I504" s="104">
        <v>630613.97451298498</v>
      </c>
      <c r="J504" s="104">
        <v>6.9708880230086506E-2</v>
      </c>
      <c r="K504" s="104">
        <v>2.9845835399564301E-3</v>
      </c>
      <c r="L504" s="104">
        <v>0</v>
      </c>
      <c r="M504" s="104">
        <v>7.2693463770043001E-2</v>
      </c>
      <c r="N504" s="104">
        <v>0</v>
      </c>
      <c r="O504" s="104">
        <v>0</v>
      </c>
      <c r="P504" s="104">
        <v>0</v>
      </c>
      <c r="Q504" s="104">
        <v>0</v>
      </c>
      <c r="R504" s="104">
        <v>7.2693463770043001E-2</v>
      </c>
      <c r="S504" s="104">
        <v>7.9358253812157095E-2</v>
      </c>
      <c r="T504" s="104">
        <v>3.3977211698951199E-3</v>
      </c>
      <c r="U504" s="104">
        <v>0</v>
      </c>
      <c r="V504" s="104">
        <v>8.2755974982052199E-2</v>
      </c>
      <c r="W504" s="104">
        <v>0</v>
      </c>
      <c r="X504" s="104">
        <v>0</v>
      </c>
      <c r="Y504" s="104">
        <v>0</v>
      </c>
      <c r="Z504" s="104">
        <v>0</v>
      </c>
      <c r="AA504" s="104">
        <v>8.2755974982052199E-2</v>
      </c>
      <c r="AB504" s="104">
        <v>0.66575125529408896</v>
      </c>
      <c r="AC504" s="104">
        <v>0.124844011572215</v>
      </c>
      <c r="AD504" s="104">
        <v>0</v>
      </c>
      <c r="AE504" s="104">
        <v>0.79059526686630499</v>
      </c>
      <c r="AF504" s="104">
        <v>10.1502579603015</v>
      </c>
      <c r="AG504" s="104">
        <v>0.17754266394562501</v>
      </c>
      <c r="AH504" s="104">
        <v>1.46261926226453</v>
      </c>
      <c r="AI504" s="104">
        <v>11.7904198865117</v>
      </c>
      <c r="AJ504" s="104">
        <v>6356.53622401963</v>
      </c>
      <c r="AK504" s="104">
        <v>35.457724391270197</v>
      </c>
      <c r="AL504" s="104">
        <v>0</v>
      </c>
      <c r="AM504" s="104">
        <v>6391.9939484109</v>
      </c>
      <c r="AN504" s="104">
        <v>3.2377969393666398E-3</v>
      </c>
      <c r="AO504" s="104">
        <v>1.3862617530304599E-4</v>
      </c>
      <c r="AP504" s="104">
        <v>0</v>
      </c>
      <c r="AQ504" s="104">
        <v>3.3764231146696899E-3</v>
      </c>
      <c r="AR504" s="104">
        <v>5.8229943862334398E-2</v>
      </c>
      <c r="AS504" s="104">
        <v>5.6969573657669601E-5</v>
      </c>
      <c r="AT504" s="104">
        <v>0</v>
      </c>
      <c r="AU504" s="104">
        <v>5.8286913435992099E-2</v>
      </c>
      <c r="AV504" s="104">
        <v>8.7265643864350997E-2</v>
      </c>
      <c r="AW504" s="104">
        <v>0.94785033510662497</v>
      </c>
      <c r="AX504" s="104">
        <v>1.0934028924069601</v>
      </c>
      <c r="AY504" s="104">
        <v>5.5710942266680101E-2</v>
      </c>
      <c r="AZ504" s="104">
        <v>5.45050951191588E-5</v>
      </c>
      <c r="BA504" s="104">
        <v>0</v>
      </c>
      <c r="BB504" s="104">
        <v>5.5765447361799302E-2</v>
      </c>
      <c r="BC504" s="104">
        <v>2.1816410966087701E-2</v>
      </c>
      <c r="BD504" s="104">
        <v>0.40622157218855398</v>
      </c>
      <c r="BE504" s="104">
        <v>0.48380343051644098</v>
      </c>
      <c r="BF504" s="104">
        <v>6.0053402384101701E-2</v>
      </c>
      <c r="BG504" s="104">
        <v>3.3498699849255302E-4</v>
      </c>
      <c r="BH504" s="104">
        <v>0</v>
      </c>
      <c r="BI504" s="104">
        <v>6.0388389382594297E-2</v>
      </c>
      <c r="BJ504" s="104">
        <v>0.99915897443705304</v>
      </c>
      <c r="BK504" s="104">
        <v>5.5734604964226796E-3</v>
      </c>
      <c r="BL504" s="104">
        <v>0</v>
      </c>
      <c r="BM504" s="104">
        <v>1.0047324349334701</v>
      </c>
      <c r="BN504" s="104">
        <v>569.67387124070297</v>
      </c>
    </row>
    <row r="505" spans="1:66">
      <c r="A505" s="104" t="s">
        <v>799</v>
      </c>
      <c r="B505" s="104">
        <v>2026</v>
      </c>
      <c r="C505" s="104" t="s">
        <v>823</v>
      </c>
      <c r="D505" s="104" t="s">
        <v>801</v>
      </c>
      <c r="E505" s="104" t="s">
        <v>801</v>
      </c>
      <c r="F505" s="104" t="s">
        <v>802</v>
      </c>
      <c r="G505" s="104">
        <v>175588.28710944601</v>
      </c>
      <c r="H505" s="104">
        <v>8536267.6849823203</v>
      </c>
      <c r="I505" s="104">
        <v>2026264.48885347</v>
      </c>
      <c r="J505" s="104">
        <v>7.7656358921038005E-2</v>
      </c>
      <c r="K505" s="104">
        <v>9.5489815753179597E-3</v>
      </c>
      <c r="L505" s="104">
        <v>0</v>
      </c>
      <c r="M505" s="104">
        <v>8.7205340496356004E-2</v>
      </c>
      <c r="N505" s="104">
        <v>0</v>
      </c>
      <c r="O505" s="104">
        <v>0</v>
      </c>
      <c r="P505" s="104">
        <v>0</v>
      </c>
      <c r="Q505" s="104">
        <v>0</v>
      </c>
      <c r="R505" s="104">
        <v>8.7205340496356004E-2</v>
      </c>
      <c r="S505" s="104">
        <v>8.8405853329485501E-2</v>
      </c>
      <c r="T505" s="104">
        <v>1.0870788642716201E-2</v>
      </c>
      <c r="U505" s="104">
        <v>0</v>
      </c>
      <c r="V505" s="104">
        <v>9.9276641972201804E-2</v>
      </c>
      <c r="W505" s="104">
        <v>0</v>
      </c>
      <c r="X505" s="104">
        <v>0</v>
      </c>
      <c r="Y505" s="104">
        <v>0</v>
      </c>
      <c r="Z505" s="104">
        <v>0</v>
      </c>
      <c r="AA505" s="104">
        <v>9.9276641972201804E-2</v>
      </c>
      <c r="AB505" s="104">
        <v>0.81957259187423903</v>
      </c>
      <c r="AC505" s="104">
        <v>0.40393063643997201</v>
      </c>
      <c r="AD505" s="104">
        <v>0</v>
      </c>
      <c r="AE505" s="104">
        <v>1.22350322831421</v>
      </c>
      <c r="AF505" s="104">
        <v>12.2079152682865</v>
      </c>
      <c r="AG505" s="104">
        <v>0.55481897671455005</v>
      </c>
      <c r="AH505" s="104">
        <v>4.7582299121968399</v>
      </c>
      <c r="AI505" s="104">
        <v>17.520964157197898</v>
      </c>
      <c r="AJ505" s="104">
        <v>8594.3307107176406</v>
      </c>
      <c r="AK505" s="104">
        <v>113.186207719108</v>
      </c>
      <c r="AL505" s="104">
        <v>0</v>
      </c>
      <c r="AM505" s="104">
        <v>8707.5169184367496</v>
      </c>
      <c r="AN505" s="104">
        <v>3.6069367404409098E-3</v>
      </c>
      <c r="AO505" s="104">
        <v>4.4352546213027302E-4</v>
      </c>
      <c r="AP505" s="104">
        <v>0</v>
      </c>
      <c r="AQ505" s="104">
        <v>4.0504622025711902E-3</v>
      </c>
      <c r="AR505" s="104">
        <v>6.8738365655573397E-2</v>
      </c>
      <c r="AS505" s="104">
        <v>1.40713363293319E-4</v>
      </c>
      <c r="AT505" s="104">
        <v>0</v>
      </c>
      <c r="AU505" s="104">
        <v>6.8879079018866696E-2</v>
      </c>
      <c r="AV505" s="104">
        <v>0.11291549306681201</v>
      </c>
      <c r="AW505" s="104">
        <v>1.2264504471940201</v>
      </c>
      <c r="AX505" s="104">
        <v>1.4082450192797</v>
      </c>
      <c r="AY505" s="104">
        <v>6.5764774384758806E-2</v>
      </c>
      <c r="AZ505" s="104">
        <v>1.3462616548485501E-4</v>
      </c>
      <c r="BA505" s="104">
        <v>0</v>
      </c>
      <c r="BB505" s="104">
        <v>6.5899400550243695E-2</v>
      </c>
      <c r="BC505" s="104">
        <v>2.8228873266703002E-2</v>
      </c>
      <c r="BD505" s="104">
        <v>0.52562162022601</v>
      </c>
      <c r="BE505" s="104">
        <v>0.61974989404295699</v>
      </c>
      <c r="BF505" s="104">
        <v>8.1194975093903596E-2</v>
      </c>
      <c r="BG505" s="104">
        <v>1.06932716764852E-3</v>
      </c>
      <c r="BH505" s="104">
        <v>0</v>
      </c>
      <c r="BI505" s="104">
        <v>8.2264302261552097E-2</v>
      </c>
      <c r="BJ505" s="104">
        <v>1.35090910462291</v>
      </c>
      <c r="BK505" s="104">
        <v>1.7791295642696599E-2</v>
      </c>
      <c r="BL505" s="104">
        <v>0</v>
      </c>
      <c r="BM505" s="104">
        <v>1.36870040026561</v>
      </c>
      <c r="BN505" s="104">
        <v>776.040295384351</v>
      </c>
    </row>
    <row r="506" spans="1:66">
      <c r="A506" s="104" t="s">
        <v>799</v>
      </c>
      <c r="B506" s="104">
        <v>2026</v>
      </c>
      <c r="C506" s="104" t="s">
        <v>824</v>
      </c>
      <c r="D506" s="104" t="s">
        <v>801</v>
      </c>
      <c r="E506" s="104" t="s">
        <v>801</v>
      </c>
      <c r="F506" s="104" t="s">
        <v>802</v>
      </c>
      <c r="G506" s="104">
        <v>1507.7253396672099</v>
      </c>
      <c r="H506" s="104">
        <v>278163.84319975699</v>
      </c>
      <c r="I506" s="104">
        <v>22012.789959141301</v>
      </c>
      <c r="J506" s="104">
        <v>2.2735933425896198E-3</v>
      </c>
      <c r="K506" s="104">
        <v>8.1988836703415403E-5</v>
      </c>
      <c r="L506" s="104">
        <v>0</v>
      </c>
      <c r="M506" s="104">
        <v>2.3555821792930298E-3</v>
      </c>
      <c r="N506" s="104">
        <v>0</v>
      </c>
      <c r="O506" s="104">
        <v>0</v>
      </c>
      <c r="P506" s="104">
        <v>0</v>
      </c>
      <c r="Q506" s="104">
        <v>0</v>
      </c>
      <c r="R506" s="104">
        <v>2.3555821792930298E-3</v>
      </c>
      <c r="S506" s="104">
        <v>2.5883129516830802E-3</v>
      </c>
      <c r="T506" s="104">
        <v>9.33380494909302E-5</v>
      </c>
      <c r="U506" s="104">
        <v>0</v>
      </c>
      <c r="V506" s="104">
        <v>2.6816510011740098E-3</v>
      </c>
      <c r="W506" s="104">
        <v>0</v>
      </c>
      <c r="X506" s="104">
        <v>0</v>
      </c>
      <c r="Y506" s="104">
        <v>0</v>
      </c>
      <c r="Z506" s="104">
        <v>0</v>
      </c>
      <c r="AA506" s="104">
        <v>2.6816510011740098E-3</v>
      </c>
      <c r="AB506" s="104">
        <v>1.9297508453460201E-2</v>
      </c>
      <c r="AC506" s="104">
        <v>3.4718047054391799E-3</v>
      </c>
      <c r="AD506" s="104">
        <v>0</v>
      </c>
      <c r="AE506" s="104">
        <v>2.27693131588994E-2</v>
      </c>
      <c r="AF506" s="104">
        <v>0.28154646463640698</v>
      </c>
      <c r="AG506" s="104">
        <v>4.7457856256666198E-3</v>
      </c>
      <c r="AH506" s="104">
        <v>3.1857172370677402E-2</v>
      </c>
      <c r="AI506" s="104">
        <v>0.31814942263275098</v>
      </c>
      <c r="AJ506" s="104">
        <v>242.19279146970399</v>
      </c>
      <c r="AK506" s="104">
        <v>0.93032611889351602</v>
      </c>
      <c r="AL506" s="104">
        <v>0</v>
      </c>
      <c r="AM506" s="104">
        <v>243.12311758859701</v>
      </c>
      <c r="AN506" s="104">
        <v>1.05602522113443E-4</v>
      </c>
      <c r="AO506" s="104">
        <v>3.8081691122327799E-6</v>
      </c>
      <c r="AP506" s="104">
        <v>0</v>
      </c>
      <c r="AQ506" s="104">
        <v>1.09410691225675E-4</v>
      </c>
      <c r="AR506" s="104">
        <v>2.7596894342980902E-3</v>
      </c>
      <c r="AS506" s="104">
        <v>1.18458276463837E-6</v>
      </c>
      <c r="AT506" s="104">
        <v>0</v>
      </c>
      <c r="AU506" s="104">
        <v>2.7608740170627301E-3</v>
      </c>
      <c r="AV506" s="104">
        <v>3.67947780779149E-3</v>
      </c>
      <c r="AW506" s="104">
        <v>3.9965261455628502E-2</v>
      </c>
      <c r="AX506" s="104">
        <v>4.6405613280482698E-2</v>
      </c>
      <c r="AY506" s="104">
        <v>2.6403064909632599E-3</v>
      </c>
      <c r="AZ506" s="104">
        <v>1.1333382386027E-6</v>
      </c>
      <c r="BA506" s="104">
        <v>0</v>
      </c>
      <c r="BB506" s="104">
        <v>2.6414398292018701E-3</v>
      </c>
      <c r="BC506" s="104">
        <v>9.1986945194787195E-4</v>
      </c>
      <c r="BD506" s="104">
        <v>1.7127969195269301E-2</v>
      </c>
      <c r="BE506" s="104">
        <v>2.0689278476419101E-2</v>
      </c>
      <c r="BF506" s="104">
        <v>2.28811740357889E-3</v>
      </c>
      <c r="BG506" s="104">
        <v>8.7892598732053507E-6</v>
      </c>
      <c r="BH506" s="104">
        <v>0</v>
      </c>
      <c r="BI506" s="104">
        <v>2.2969066634521002E-3</v>
      </c>
      <c r="BJ506" s="104">
        <v>3.8069334085835203E-2</v>
      </c>
      <c r="BK506" s="104">
        <v>1.4623431033605299E-4</v>
      </c>
      <c r="BL506" s="104">
        <v>0</v>
      </c>
      <c r="BM506" s="104">
        <v>3.8215568396171198E-2</v>
      </c>
      <c r="BN506" s="104">
        <v>21.6678690096754</v>
      </c>
    </row>
    <row r="507" spans="1:66">
      <c r="A507" s="104" t="s">
        <v>799</v>
      </c>
      <c r="B507" s="104">
        <v>2026</v>
      </c>
      <c r="C507" s="104" t="s">
        <v>825</v>
      </c>
      <c r="D507" s="104" t="s">
        <v>801</v>
      </c>
      <c r="E507" s="104" t="s">
        <v>801</v>
      </c>
      <c r="F507" s="104" t="s">
        <v>802</v>
      </c>
      <c r="G507" s="104">
        <v>802.31666342838605</v>
      </c>
      <c r="H507" s="104">
        <v>38654.447636768396</v>
      </c>
      <c r="I507" s="104">
        <v>11713.823286054399</v>
      </c>
      <c r="J507" s="104">
        <v>3.2053586128428499E-4</v>
      </c>
      <c r="K507" s="104">
        <v>4.3629305797021398E-5</v>
      </c>
      <c r="L507" s="104">
        <v>0</v>
      </c>
      <c r="M507" s="104">
        <v>3.6416516708130702E-4</v>
      </c>
      <c r="N507" s="104">
        <v>0</v>
      </c>
      <c r="O507" s="104">
        <v>0</v>
      </c>
      <c r="P507" s="104">
        <v>0</v>
      </c>
      <c r="Q507" s="104">
        <v>0</v>
      </c>
      <c r="R507" s="104">
        <v>3.6416516708130702E-4</v>
      </c>
      <c r="S507" s="104">
        <v>3.6490567846932603E-4</v>
      </c>
      <c r="T507" s="104">
        <v>4.9668643530926897E-5</v>
      </c>
      <c r="U507" s="104">
        <v>0</v>
      </c>
      <c r="V507" s="104">
        <v>4.1457432200025298E-4</v>
      </c>
      <c r="W507" s="104">
        <v>0</v>
      </c>
      <c r="X507" s="104">
        <v>0</v>
      </c>
      <c r="Y507" s="104">
        <v>0</v>
      </c>
      <c r="Z507" s="104">
        <v>0</v>
      </c>
      <c r="AA507" s="104">
        <v>4.1457432200025298E-4</v>
      </c>
      <c r="AB507" s="104">
        <v>2.7188191140075598E-3</v>
      </c>
      <c r="AC507" s="104">
        <v>1.84747625715287E-3</v>
      </c>
      <c r="AD507" s="104">
        <v>0</v>
      </c>
      <c r="AE507" s="104">
        <v>4.5662953711604302E-3</v>
      </c>
      <c r="AF507" s="104">
        <v>4.0311991199943699E-2</v>
      </c>
      <c r="AG507" s="104">
        <v>2.5254088316719902E-3</v>
      </c>
      <c r="AH507" s="104">
        <v>1.6953660652704299E-2</v>
      </c>
      <c r="AI507" s="104">
        <v>5.9791060684319997E-2</v>
      </c>
      <c r="AJ507" s="104">
        <v>36.436640076713203</v>
      </c>
      <c r="AK507" s="104">
        <v>0.49582683736358701</v>
      </c>
      <c r="AL507" s="104">
        <v>0</v>
      </c>
      <c r="AM507" s="104">
        <v>36.932466914076798</v>
      </c>
      <c r="AN507" s="104">
        <v>1.4888060562699701E-5</v>
      </c>
      <c r="AO507" s="104">
        <v>2.0264682535427901E-6</v>
      </c>
      <c r="AP507" s="104">
        <v>0</v>
      </c>
      <c r="AQ507" s="104">
        <v>1.6914528816242499E-5</v>
      </c>
      <c r="AR507" s="104">
        <v>3.98646264424083E-4</v>
      </c>
      <c r="AS507" s="104">
        <v>6.3036049489571202E-7</v>
      </c>
      <c r="AT507" s="104">
        <v>0</v>
      </c>
      <c r="AU507" s="104">
        <v>3.9927662491897898E-4</v>
      </c>
      <c r="AV507" s="104">
        <v>5.1131081817053204E-4</v>
      </c>
      <c r="AW507" s="104">
        <v>5.5536876700289298E-3</v>
      </c>
      <c r="AX507" s="104">
        <v>6.4642751131184402E-3</v>
      </c>
      <c r="AY507" s="104">
        <v>3.8140100348823202E-4</v>
      </c>
      <c r="AZ507" s="104">
        <v>6.0309137891933796E-7</v>
      </c>
      <c r="BA507" s="104">
        <v>0</v>
      </c>
      <c r="BB507" s="104">
        <v>3.8200409486715203E-4</v>
      </c>
      <c r="BC507" s="104">
        <v>1.2782770454263301E-4</v>
      </c>
      <c r="BD507" s="104">
        <v>2.38015185858382E-3</v>
      </c>
      <c r="BE507" s="104">
        <v>2.8899836579936102E-3</v>
      </c>
      <c r="BF507" s="104">
        <v>3.4423530849759599E-4</v>
      </c>
      <c r="BG507" s="104">
        <v>4.6843261058619097E-6</v>
      </c>
      <c r="BH507" s="104">
        <v>0</v>
      </c>
      <c r="BI507" s="104">
        <v>3.48919634603458E-4</v>
      </c>
      <c r="BJ507" s="104">
        <v>5.7273324099707604E-3</v>
      </c>
      <c r="BK507" s="104">
        <v>7.7937074038302395E-5</v>
      </c>
      <c r="BL507" s="104">
        <v>0</v>
      </c>
      <c r="BM507" s="104">
        <v>5.8052694840090603E-3</v>
      </c>
      <c r="BN507" s="104">
        <v>3.29153337303172</v>
      </c>
    </row>
    <row r="508" spans="1:66">
      <c r="A508" s="104" t="s">
        <v>799</v>
      </c>
      <c r="B508" s="104">
        <v>2026</v>
      </c>
      <c r="C508" s="104" t="s">
        <v>826</v>
      </c>
      <c r="D508" s="104" t="s">
        <v>801</v>
      </c>
      <c r="E508" s="104" t="s">
        <v>801</v>
      </c>
      <c r="F508" s="104" t="s">
        <v>802</v>
      </c>
      <c r="G508" s="104">
        <v>26894.4436280878</v>
      </c>
      <c r="H508" s="104">
        <v>422952.97316680499</v>
      </c>
      <c r="I508" s="104">
        <v>81579.812256953199</v>
      </c>
      <c r="J508" s="104">
        <v>2.0175318453447399E-2</v>
      </c>
      <c r="K508" s="104">
        <v>8.8504698557918104E-3</v>
      </c>
      <c r="L508" s="104">
        <v>0</v>
      </c>
      <c r="M508" s="104">
        <v>2.9025788309239201E-2</v>
      </c>
      <c r="N508" s="104">
        <v>0</v>
      </c>
      <c r="O508" s="104">
        <v>0</v>
      </c>
      <c r="P508" s="104">
        <v>0</v>
      </c>
      <c r="Q508" s="104">
        <v>0</v>
      </c>
      <c r="R508" s="104">
        <v>2.9025788309239201E-2</v>
      </c>
      <c r="S508" s="104">
        <v>2.2968064288009401E-2</v>
      </c>
      <c r="T508" s="104">
        <v>1.0075586221648E-2</v>
      </c>
      <c r="U508" s="104">
        <v>0</v>
      </c>
      <c r="V508" s="104">
        <v>3.30436505096574E-2</v>
      </c>
      <c r="W508" s="104">
        <v>0</v>
      </c>
      <c r="X508" s="104">
        <v>0</v>
      </c>
      <c r="Y508" s="104">
        <v>0</v>
      </c>
      <c r="Z508" s="104">
        <v>0</v>
      </c>
      <c r="AA508" s="104">
        <v>3.30436505096574E-2</v>
      </c>
      <c r="AB508" s="104">
        <v>7.1725533430052196E-2</v>
      </c>
      <c r="AC508" s="104">
        <v>0.25030046415954399</v>
      </c>
      <c r="AD508" s="104">
        <v>0</v>
      </c>
      <c r="AE508" s="104">
        <v>0.32202599758959699</v>
      </c>
      <c r="AF508" s="104">
        <v>1.6193886724098101</v>
      </c>
      <c r="AG508" s="104">
        <v>0.82362481471723403</v>
      </c>
      <c r="AH508" s="104">
        <v>0.194351904958077</v>
      </c>
      <c r="AI508" s="104">
        <v>2.6373653920851199</v>
      </c>
      <c r="AJ508" s="104">
        <v>483.62657165835498</v>
      </c>
      <c r="AK508" s="104">
        <v>94.827813221435207</v>
      </c>
      <c r="AL508" s="104">
        <v>0</v>
      </c>
      <c r="AM508" s="104">
        <v>578.45438487979095</v>
      </c>
      <c r="AN508" s="104">
        <v>9.3709128770548804E-4</v>
      </c>
      <c r="AO508" s="104">
        <v>4.1108140191687499E-4</v>
      </c>
      <c r="AP508" s="104">
        <v>0</v>
      </c>
      <c r="AQ508" s="104">
        <v>1.34817268962236E-3</v>
      </c>
      <c r="AR508" s="104">
        <v>8.9271245496242192E-3</v>
      </c>
      <c r="AS508" s="104">
        <v>1.06513651228643E-3</v>
      </c>
      <c r="AT508" s="104">
        <v>0</v>
      </c>
      <c r="AU508" s="104">
        <v>9.9922610619106594E-3</v>
      </c>
      <c r="AV508" s="104">
        <v>5.59471015573042E-3</v>
      </c>
      <c r="AW508" s="104">
        <v>6.0767876808158601E-2</v>
      </c>
      <c r="AX508" s="104">
        <v>7.6354848025799699E-2</v>
      </c>
      <c r="AY508" s="104">
        <v>8.5409410932521506E-3</v>
      </c>
      <c r="AZ508" s="104">
        <v>1.01905917825392E-3</v>
      </c>
      <c r="BA508" s="104">
        <v>0</v>
      </c>
      <c r="BB508" s="104">
        <v>9.5600002715060806E-3</v>
      </c>
      <c r="BC508" s="104">
        <v>1.3986775389326E-3</v>
      </c>
      <c r="BD508" s="104">
        <v>2.60433757749251E-2</v>
      </c>
      <c r="BE508" s="104">
        <v>3.7002053585363799E-2</v>
      </c>
      <c r="BF508" s="104">
        <v>4.56906404492679E-3</v>
      </c>
      <c r="BG508" s="104">
        <v>8.9588615936340196E-4</v>
      </c>
      <c r="BH508" s="104">
        <v>0</v>
      </c>
      <c r="BI508" s="104">
        <v>5.4649502042901999E-3</v>
      </c>
      <c r="BJ508" s="104">
        <v>7.6019362168143298E-2</v>
      </c>
      <c r="BK508" s="104">
        <v>1.49056116833583E-2</v>
      </c>
      <c r="BL508" s="104">
        <v>0</v>
      </c>
      <c r="BM508" s="104">
        <v>9.0924973851501598E-2</v>
      </c>
      <c r="BN508" s="104">
        <v>51.553607752171501</v>
      </c>
    </row>
    <row r="509" spans="1:66">
      <c r="A509" s="104" t="s">
        <v>799</v>
      </c>
      <c r="B509" s="104">
        <v>2026</v>
      </c>
      <c r="C509" s="104" t="s">
        <v>827</v>
      </c>
      <c r="D509" s="104" t="s">
        <v>801</v>
      </c>
      <c r="E509" s="104" t="s">
        <v>801</v>
      </c>
      <c r="F509" s="104" t="s">
        <v>802</v>
      </c>
      <c r="G509" s="104">
        <v>4208.5590553095399</v>
      </c>
      <c r="H509" s="104">
        <v>69923.199401168502</v>
      </c>
      <c r="I509" s="104">
        <v>48398.429136059698</v>
      </c>
      <c r="J509" s="104">
        <v>5.1235992668996803E-4</v>
      </c>
      <c r="K509" s="104">
        <v>6.28976441988303E-4</v>
      </c>
      <c r="L509" s="104">
        <v>0</v>
      </c>
      <c r="M509" s="104">
        <v>1.1413363686782699E-3</v>
      </c>
      <c r="N509" s="104">
        <v>0</v>
      </c>
      <c r="O509" s="104">
        <v>0</v>
      </c>
      <c r="P509" s="104">
        <v>0</v>
      </c>
      <c r="Q509" s="104">
        <v>0</v>
      </c>
      <c r="R509" s="104">
        <v>1.1413363686782699E-3</v>
      </c>
      <c r="S509" s="104">
        <v>5.8328277503863501E-4</v>
      </c>
      <c r="T509" s="104">
        <v>7.1604180070636205E-4</v>
      </c>
      <c r="U509" s="104">
        <v>0</v>
      </c>
      <c r="V509" s="104">
        <v>1.29932457574499E-3</v>
      </c>
      <c r="W509" s="104">
        <v>0</v>
      </c>
      <c r="X509" s="104">
        <v>0</v>
      </c>
      <c r="Y509" s="104">
        <v>0</v>
      </c>
      <c r="Z509" s="104">
        <v>0</v>
      </c>
      <c r="AA509" s="104">
        <v>1.29932457574499E-3</v>
      </c>
      <c r="AB509" s="104">
        <v>5.6032411294189297E-3</v>
      </c>
      <c r="AC509" s="104">
        <v>2.6633910892096099E-2</v>
      </c>
      <c r="AD509" s="104">
        <v>0</v>
      </c>
      <c r="AE509" s="104">
        <v>3.2237152021515003E-2</v>
      </c>
      <c r="AF509" s="104">
        <v>6.7288471058714799E-2</v>
      </c>
      <c r="AG509" s="104">
        <v>3.6407241245156999E-2</v>
      </c>
      <c r="AH509" s="104">
        <v>0.10461741617114501</v>
      </c>
      <c r="AI509" s="104">
        <v>0.20831312847501701</v>
      </c>
      <c r="AJ509" s="104">
        <v>69.1784781909179</v>
      </c>
      <c r="AK509" s="104">
        <v>7.2205453898798</v>
      </c>
      <c r="AL509" s="104">
        <v>0</v>
      </c>
      <c r="AM509" s="104">
        <v>76.399023580797703</v>
      </c>
      <c r="AN509" s="104">
        <v>2.3797791572828999E-5</v>
      </c>
      <c r="AO509" s="104">
        <v>2.9214326669451999E-5</v>
      </c>
      <c r="AP509" s="104">
        <v>0</v>
      </c>
      <c r="AQ509" s="104">
        <v>5.3012118242280997E-5</v>
      </c>
      <c r="AR509" s="104">
        <v>2.96420327400376E-4</v>
      </c>
      <c r="AS509" s="104">
        <v>9.0875134042714696E-6</v>
      </c>
      <c r="AT509" s="104">
        <v>0</v>
      </c>
      <c r="AU509" s="104">
        <v>3.0550784080464699E-4</v>
      </c>
      <c r="AV509" s="104">
        <v>9.2492560315115299E-4</v>
      </c>
      <c r="AW509" s="104">
        <v>1.0046233592893399E-2</v>
      </c>
      <c r="AX509" s="104">
        <v>1.12766670368492E-2</v>
      </c>
      <c r="AY509" s="104">
        <v>2.8359731524925299E-4</v>
      </c>
      <c r="AZ509" s="104">
        <v>8.6943915970444303E-6</v>
      </c>
      <c r="BA509" s="104">
        <v>0</v>
      </c>
      <c r="BB509" s="104">
        <v>2.9229170684629701E-4</v>
      </c>
      <c r="BC509" s="104">
        <v>2.31231400787788E-4</v>
      </c>
      <c r="BD509" s="104">
        <v>4.3055286826686199E-3</v>
      </c>
      <c r="BE509" s="104">
        <v>4.8290517903027E-3</v>
      </c>
      <c r="BF509" s="104">
        <v>6.5356396010466105E-4</v>
      </c>
      <c r="BG509" s="104">
        <v>6.82161325680165E-5</v>
      </c>
      <c r="BH509" s="104">
        <v>0</v>
      </c>
      <c r="BI509" s="104">
        <v>7.2178009267267801E-4</v>
      </c>
      <c r="BJ509" s="104">
        <v>1.08738934045819E-2</v>
      </c>
      <c r="BK509" s="104">
        <v>1.13496918327421E-3</v>
      </c>
      <c r="BL509" s="104">
        <v>0</v>
      </c>
      <c r="BM509" s="104">
        <v>1.20088625878562E-2</v>
      </c>
      <c r="BN509" s="104">
        <v>6.8089125042277097</v>
      </c>
    </row>
    <row r="510" spans="1:66">
      <c r="A510" s="104" t="s">
        <v>799</v>
      </c>
      <c r="B510" s="104">
        <v>2026</v>
      </c>
      <c r="C510" s="104" t="s">
        <v>828</v>
      </c>
      <c r="D510" s="104" t="s">
        <v>801</v>
      </c>
      <c r="E510" s="104" t="s">
        <v>801</v>
      </c>
      <c r="F510" s="104" t="s">
        <v>804</v>
      </c>
      <c r="G510" s="104">
        <v>50830.344618035699</v>
      </c>
      <c r="H510" s="104">
        <v>2744723.4565306599</v>
      </c>
      <c r="I510" s="104">
        <v>1017013.5351176501</v>
      </c>
      <c r="J510" s="104">
        <v>0.10199562531543201</v>
      </c>
      <c r="K510" s="104">
        <v>5.6824083559607601E-2</v>
      </c>
      <c r="L510" s="104">
        <v>0.20394014797814999</v>
      </c>
      <c r="M510" s="104">
        <v>0.36275985685319001</v>
      </c>
      <c r="N510" s="104">
        <v>1.9817918675680501E-3</v>
      </c>
      <c r="O510" s="104">
        <v>8.4012181233416194E-2</v>
      </c>
      <c r="P510" s="104">
        <v>0.44993275109506098</v>
      </c>
      <c r="Q510" s="104">
        <v>1.21897355384337E-3</v>
      </c>
      <c r="R510" s="104">
        <v>0.89990555460307897</v>
      </c>
      <c r="S510" s="104">
        <v>0.14883177703400299</v>
      </c>
      <c r="T510" s="104">
        <v>8.2917569340353603E-2</v>
      </c>
      <c r="U510" s="104">
        <v>0.22328879164014301</v>
      </c>
      <c r="V510" s="104">
        <v>0.45503813801449999</v>
      </c>
      <c r="W510" s="104">
        <v>1.9817918675680501E-3</v>
      </c>
      <c r="X510" s="104">
        <v>8.4012181233381597E-2</v>
      </c>
      <c r="Y510" s="104">
        <v>0.44993275109487602</v>
      </c>
      <c r="Z510" s="104">
        <v>1.21897355384337E-3</v>
      </c>
      <c r="AA510" s="104">
        <v>0.99218383576417002</v>
      </c>
      <c r="AB510" s="104">
        <v>2.3807915628732901</v>
      </c>
      <c r="AC510" s="104">
        <v>0.82691418575436904</v>
      </c>
      <c r="AD510" s="104">
        <v>4.3392419964081803</v>
      </c>
      <c r="AE510" s="104">
        <v>7.5469477450358404</v>
      </c>
      <c r="AF510" s="104">
        <v>0.74849614976467205</v>
      </c>
      <c r="AG510" s="104">
        <v>5.0105114510092296E-3</v>
      </c>
      <c r="AH510" s="104">
        <v>0.38260320564996397</v>
      </c>
      <c r="AI510" s="104">
        <v>1.13610986686564</v>
      </c>
      <c r="AJ510" s="104">
        <v>4843.8072329485203</v>
      </c>
      <c r="AK510" s="104">
        <v>29.007839156054199</v>
      </c>
      <c r="AL510" s="104">
        <v>40.594362581719899</v>
      </c>
      <c r="AM510" s="104">
        <v>4913.4094346863003</v>
      </c>
      <c r="AN510" s="104">
        <v>2.20718970507537E-2</v>
      </c>
      <c r="AO510" s="104">
        <v>1.52852811073946E-2</v>
      </c>
      <c r="AP510" s="104">
        <v>3.9783444322927103E-2</v>
      </c>
      <c r="AQ510" s="104">
        <v>7.7140622481075505E-2</v>
      </c>
      <c r="AR510" s="104">
        <v>3.6160082466762601E-3</v>
      </c>
      <c r="AS510" s="104">
        <v>0</v>
      </c>
      <c r="AT510" s="104">
        <v>4.6549574894082398E-4</v>
      </c>
      <c r="AU510" s="104">
        <v>4.0815039956170899E-3</v>
      </c>
      <c r="AV510" s="104">
        <v>3.63064765379187E-2</v>
      </c>
      <c r="AW510" s="104">
        <v>0.39434884599602699</v>
      </c>
      <c r="AX510" s="104">
        <v>0.43473682652956303</v>
      </c>
      <c r="AY510" s="104">
        <v>3.32478610600435E-3</v>
      </c>
      <c r="AZ510" s="104">
        <v>0</v>
      </c>
      <c r="BA510" s="104">
        <v>4.2800615842210002E-4</v>
      </c>
      <c r="BB510" s="104">
        <v>3.7527922644264499E-3</v>
      </c>
      <c r="BC510" s="104">
        <v>9.0766191344796906E-3</v>
      </c>
      <c r="BD510" s="104">
        <v>0.16900664828401099</v>
      </c>
      <c r="BE510" s="104">
        <v>0.18183605968291799</v>
      </c>
      <c r="BF510" s="104">
        <v>4.7933399231205501E-2</v>
      </c>
      <c r="BG510" s="104">
        <v>2.87056083826719E-4</v>
      </c>
      <c r="BH510" s="104">
        <v>4.0171412580789802E-4</v>
      </c>
      <c r="BI510" s="104">
        <v>4.86221694408401E-2</v>
      </c>
      <c r="BJ510" s="104">
        <v>4.4529370916240998E-2</v>
      </c>
      <c r="BK510" s="104">
        <v>4.6064866318668799E-4</v>
      </c>
      <c r="BL510" s="104">
        <v>3.29736458853312E-2</v>
      </c>
      <c r="BM510" s="104">
        <v>7.7963665464758899E-2</v>
      </c>
      <c r="BN510" s="104">
        <v>518.62610151359695</v>
      </c>
    </row>
    <row r="511" spans="1:66">
      <c r="A511" s="104" t="s">
        <v>799</v>
      </c>
      <c r="B511" s="104">
        <v>2026</v>
      </c>
      <c r="C511" s="104" t="s">
        <v>829</v>
      </c>
      <c r="D511" s="104" t="s">
        <v>801</v>
      </c>
      <c r="E511" s="104" t="s">
        <v>801</v>
      </c>
      <c r="F511" s="104" t="s">
        <v>802</v>
      </c>
      <c r="G511" s="104">
        <v>1294.5822227799199</v>
      </c>
      <c r="H511" s="104">
        <v>8758.5491895580399</v>
      </c>
      <c r="I511" s="104">
        <v>5696.1617802316596</v>
      </c>
      <c r="J511" s="104">
        <v>2.0910545992794299E-4</v>
      </c>
      <c r="K511" s="104">
        <v>1.0419464141626701E-3</v>
      </c>
      <c r="L511" s="104">
        <v>0</v>
      </c>
      <c r="M511" s="104">
        <v>1.25105187409061E-3</v>
      </c>
      <c r="N511" s="104">
        <v>0</v>
      </c>
      <c r="O511" s="104">
        <v>0</v>
      </c>
      <c r="P511" s="104">
        <v>0</v>
      </c>
      <c r="Q511" s="104">
        <v>0</v>
      </c>
      <c r="R511" s="104">
        <v>1.25105187409061E-3</v>
      </c>
      <c r="S511" s="104">
        <v>2.3805064875088099E-4</v>
      </c>
      <c r="T511" s="104">
        <v>1.1861766782204099E-3</v>
      </c>
      <c r="U511" s="104">
        <v>0</v>
      </c>
      <c r="V511" s="104">
        <v>1.42422732697129E-3</v>
      </c>
      <c r="W511" s="104">
        <v>0</v>
      </c>
      <c r="X511" s="104">
        <v>0</v>
      </c>
      <c r="Y511" s="104">
        <v>0</v>
      </c>
      <c r="Z511" s="104">
        <v>0</v>
      </c>
      <c r="AA511" s="104">
        <v>1.42422732697129E-3</v>
      </c>
      <c r="AB511" s="104">
        <v>1.7863447026937301E-3</v>
      </c>
      <c r="AC511" s="104">
        <v>1.53956123438283E-2</v>
      </c>
      <c r="AD511" s="104">
        <v>0</v>
      </c>
      <c r="AE511" s="104">
        <v>1.71819570465221E-2</v>
      </c>
      <c r="AF511" s="104">
        <v>3.4610214409934802E-2</v>
      </c>
      <c r="AG511" s="104">
        <v>1.2312614975216501E-2</v>
      </c>
      <c r="AH511" s="104">
        <v>4.1518471647845098E-2</v>
      </c>
      <c r="AI511" s="104">
        <v>8.8441301032996494E-2</v>
      </c>
      <c r="AJ511" s="104">
        <v>15.6667248886954</v>
      </c>
      <c r="AK511" s="104">
        <v>2.9371922670175601</v>
      </c>
      <c r="AL511" s="104">
        <v>0</v>
      </c>
      <c r="AM511" s="104">
        <v>18.6039171557129</v>
      </c>
      <c r="AN511" s="104">
        <v>9.7124070265489394E-6</v>
      </c>
      <c r="AO511" s="104">
        <v>4.8395712276897301E-5</v>
      </c>
      <c r="AP511" s="104">
        <v>0</v>
      </c>
      <c r="AQ511" s="104">
        <v>5.8108119303446198E-5</v>
      </c>
      <c r="AR511" s="104">
        <v>3.6642636371941601E-4</v>
      </c>
      <c r="AS511" s="104">
        <v>4.4343406843551997E-6</v>
      </c>
      <c r="AT511" s="104">
        <v>0</v>
      </c>
      <c r="AU511" s="104">
        <v>3.7086070440377103E-4</v>
      </c>
      <c r="AV511" s="104">
        <v>3.4756732220174799E-4</v>
      </c>
      <c r="AW511" s="104">
        <v>5.9607795757599905E-4</v>
      </c>
      <c r="AX511" s="104">
        <v>1.31450598418151E-3</v>
      </c>
      <c r="AY511" s="104">
        <v>3.5057492142571902E-4</v>
      </c>
      <c r="AZ511" s="104">
        <v>4.2425130692372204E-6</v>
      </c>
      <c r="BA511" s="104">
        <v>0</v>
      </c>
      <c r="BB511" s="104">
        <v>3.5481743449495602E-4</v>
      </c>
      <c r="BC511" s="104">
        <v>8.6891830550437106E-5</v>
      </c>
      <c r="BD511" s="104">
        <v>2.55461981818285E-4</v>
      </c>
      <c r="BE511" s="104">
        <v>6.9717124686367795E-4</v>
      </c>
      <c r="BF511" s="104">
        <v>1.48011448471994E-4</v>
      </c>
      <c r="BG511" s="104">
        <v>2.7749136144957898E-5</v>
      </c>
      <c r="BH511" s="104">
        <v>0</v>
      </c>
      <c r="BI511" s="104">
        <v>1.75760584616952E-4</v>
      </c>
      <c r="BJ511" s="104">
        <v>2.4625909805132198E-3</v>
      </c>
      <c r="BK511" s="104">
        <v>4.6168572156455098E-4</v>
      </c>
      <c r="BL511" s="104">
        <v>0</v>
      </c>
      <c r="BM511" s="104">
        <v>2.92427670207777E-3</v>
      </c>
      <c r="BN511" s="104">
        <v>1.6580374749840101</v>
      </c>
    </row>
    <row r="512" spans="1:66">
      <c r="A512" s="104" t="s">
        <v>799</v>
      </c>
      <c r="B512" s="104">
        <v>2026</v>
      </c>
      <c r="C512" s="104" t="s">
        <v>830</v>
      </c>
      <c r="D512" s="104" t="s">
        <v>801</v>
      </c>
      <c r="E512" s="104" t="s">
        <v>801</v>
      </c>
      <c r="F512" s="104" t="s">
        <v>802</v>
      </c>
      <c r="G512" s="104">
        <v>51598.568521115703</v>
      </c>
      <c r="H512" s="104">
        <v>9616056.3046379797</v>
      </c>
      <c r="I512" s="104">
        <v>753339.10040829005</v>
      </c>
      <c r="J512" s="104">
        <v>0.21220563831943101</v>
      </c>
      <c r="K512" s="104">
        <v>0.59347448882098497</v>
      </c>
      <c r="L512" s="104">
        <v>0</v>
      </c>
      <c r="M512" s="104">
        <v>0.80568012714041604</v>
      </c>
      <c r="N512" s="104">
        <v>0</v>
      </c>
      <c r="O512" s="104">
        <v>0</v>
      </c>
      <c r="P512" s="104">
        <v>0</v>
      </c>
      <c r="Q512" s="104">
        <v>0</v>
      </c>
      <c r="R512" s="104">
        <v>0.80568012714041604</v>
      </c>
      <c r="S512" s="104">
        <v>0.24157996586001601</v>
      </c>
      <c r="T512" s="104">
        <v>0.67562552947979604</v>
      </c>
      <c r="U512" s="104">
        <v>0</v>
      </c>
      <c r="V512" s="104">
        <v>0.91720549533981199</v>
      </c>
      <c r="W512" s="104">
        <v>0</v>
      </c>
      <c r="X512" s="104">
        <v>0</v>
      </c>
      <c r="Y512" s="104">
        <v>0</v>
      </c>
      <c r="Z512" s="104">
        <v>0</v>
      </c>
      <c r="AA512" s="104">
        <v>0.91720549533981199</v>
      </c>
      <c r="AB512" s="104">
        <v>1.9695818528681299</v>
      </c>
      <c r="AC512" s="104">
        <v>8.7690720382987806</v>
      </c>
      <c r="AD512" s="104">
        <v>0</v>
      </c>
      <c r="AE512" s="104">
        <v>10.7386538911669</v>
      </c>
      <c r="AF512" s="104">
        <v>23.011004107495602</v>
      </c>
      <c r="AG512" s="104">
        <v>7.0130505553286397</v>
      </c>
      <c r="AH512" s="104">
        <v>1.8497997966261199</v>
      </c>
      <c r="AI512" s="104">
        <v>31.873854459450399</v>
      </c>
      <c r="AJ512" s="104">
        <v>12756.665009029</v>
      </c>
      <c r="AK512" s="104">
        <v>1394.04521666388</v>
      </c>
      <c r="AL512" s="104">
        <v>0</v>
      </c>
      <c r="AM512" s="104">
        <v>14150.710225692899</v>
      </c>
      <c r="AN512" s="104">
        <v>9.8564022833127606E-3</v>
      </c>
      <c r="AO512" s="104">
        <v>2.7565352895561501E-2</v>
      </c>
      <c r="AP512" s="104">
        <v>0</v>
      </c>
      <c r="AQ512" s="104">
        <v>3.7421755178874298E-2</v>
      </c>
      <c r="AR512" s="104">
        <v>0.30270460480188299</v>
      </c>
      <c r="AS512" s="104">
        <v>2.52572304595976E-3</v>
      </c>
      <c r="AT512" s="104">
        <v>0</v>
      </c>
      <c r="AU512" s="104">
        <v>0.30523032784784299</v>
      </c>
      <c r="AV512" s="104">
        <v>0.38159595471917601</v>
      </c>
      <c r="AW512" s="104">
        <v>0.65443706234338705</v>
      </c>
      <c r="AX512" s="104">
        <v>1.3412633449103999</v>
      </c>
      <c r="AY512" s="104">
        <v>0.28960973759214298</v>
      </c>
      <c r="AZ512" s="104">
        <v>2.41646138501784E-3</v>
      </c>
      <c r="BA512" s="104">
        <v>0</v>
      </c>
      <c r="BB512" s="104">
        <v>0.29202619897716098</v>
      </c>
      <c r="BC512" s="104">
        <v>9.5398988679794003E-2</v>
      </c>
      <c r="BD512" s="104">
        <v>0.28047302671859398</v>
      </c>
      <c r="BE512" s="104">
        <v>0.66789821437554997</v>
      </c>
      <c r="BF512" s="104">
        <v>0.12051864566925501</v>
      </c>
      <c r="BG512" s="104">
        <v>1.3170247975871499E-2</v>
      </c>
      <c r="BH512" s="104">
        <v>0</v>
      </c>
      <c r="BI512" s="104">
        <v>0.13368889364512701</v>
      </c>
      <c r="BJ512" s="104">
        <v>2.0051700923995401</v>
      </c>
      <c r="BK512" s="104">
        <v>0.219124494836901</v>
      </c>
      <c r="BL512" s="104">
        <v>0</v>
      </c>
      <c r="BM512" s="104">
        <v>2.2242945872364399</v>
      </c>
      <c r="BN512" s="104">
        <v>1261.1541782013001</v>
      </c>
    </row>
    <row r="513" spans="1:66">
      <c r="A513" s="104" t="s">
        <v>799</v>
      </c>
      <c r="B513" s="104">
        <v>2026</v>
      </c>
      <c r="C513" s="104" t="s">
        <v>831</v>
      </c>
      <c r="D513" s="104" t="s">
        <v>801</v>
      </c>
      <c r="E513" s="104" t="s">
        <v>801</v>
      </c>
      <c r="F513" s="104" t="s">
        <v>802</v>
      </c>
      <c r="G513" s="104">
        <v>3345.6337126879198</v>
      </c>
      <c r="H513" s="104">
        <v>612292.56077500002</v>
      </c>
      <c r="I513" s="104">
        <v>15125.4799371224</v>
      </c>
      <c r="J513" s="104">
        <v>1.9141071682560899E-2</v>
      </c>
      <c r="K513" s="104">
        <v>5.8800518880354298E-3</v>
      </c>
      <c r="L513" s="104">
        <v>0</v>
      </c>
      <c r="M513" s="104">
        <v>2.5021123570596399E-2</v>
      </c>
      <c r="N513" s="104">
        <v>0</v>
      </c>
      <c r="O513" s="104">
        <v>0</v>
      </c>
      <c r="P513" s="104">
        <v>0</v>
      </c>
      <c r="Q513" s="104">
        <v>0</v>
      </c>
      <c r="R513" s="104">
        <v>2.5021123570596399E-2</v>
      </c>
      <c r="S513" s="104">
        <v>2.17906530675522E-2</v>
      </c>
      <c r="T513" s="104">
        <v>6.6939914774010499E-3</v>
      </c>
      <c r="U513" s="104">
        <v>0</v>
      </c>
      <c r="V513" s="104">
        <v>2.8484644544953201E-2</v>
      </c>
      <c r="W513" s="104">
        <v>0</v>
      </c>
      <c r="X513" s="104">
        <v>0</v>
      </c>
      <c r="Y513" s="104">
        <v>0</v>
      </c>
      <c r="Z513" s="104">
        <v>0</v>
      </c>
      <c r="AA513" s="104">
        <v>2.8484644544953201E-2</v>
      </c>
      <c r="AB513" s="104">
        <v>0.247703819732664</v>
      </c>
      <c r="AC513" s="104">
        <v>8.6882586474025802E-2</v>
      </c>
      <c r="AD513" s="104">
        <v>0</v>
      </c>
      <c r="AE513" s="104">
        <v>0.33458640620669</v>
      </c>
      <c r="AF513" s="104">
        <v>2.2104522390084802</v>
      </c>
      <c r="AG513" s="104">
        <v>6.9484201824194694E-2</v>
      </c>
      <c r="AH513" s="104">
        <v>7.5937724423019298E-2</v>
      </c>
      <c r="AI513" s="104">
        <v>2.35587416525569</v>
      </c>
      <c r="AJ513" s="104">
        <v>958.46017997277295</v>
      </c>
      <c r="AK513" s="104">
        <v>13.6126484913638</v>
      </c>
      <c r="AL513" s="104">
        <v>0</v>
      </c>
      <c r="AM513" s="104">
        <v>972.07282846413705</v>
      </c>
      <c r="AN513" s="104">
        <v>8.8905320391654901E-4</v>
      </c>
      <c r="AO513" s="104">
        <v>2.7311318075342098E-4</v>
      </c>
      <c r="AP513" s="104">
        <v>0</v>
      </c>
      <c r="AQ513" s="104">
        <v>1.16216638466997E-3</v>
      </c>
      <c r="AR513" s="104">
        <v>1.4605789912899399E-2</v>
      </c>
      <c r="AS513" s="104">
        <v>2.5024466670091401E-5</v>
      </c>
      <c r="AT513" s="104">
        <v>0</v>
      </c>
      <c r="AU513" s="104">
        <v>1.46308143795695E-2</v>
      </c>
      <c r="AV513" s="104">
        <v>2.4297732552137099E-2</v>
      </c>
      <c r="AW513" s="104">
        <v>4.1670611326915102E-2</v>
      </c>
      <c r="AX513" s="104">
        <v>8.0599158258621795E-2</v>
      </c>
      <c r="AY513" s="104">
        <v>1.3973949906607001E-2</v>
      </c>
      <c r="AZ513" s="104">
        <v>2.3941919319172E-5</v>
      </c>
      <c r="BA513" s="104">
        <v>0</v>
      </c>
      <c r="BB513" s="104">
        <v>1.3997891825926201E-2</v>
      </c>
      <c r="BC513" s="104">
        <v>6.0744331380342704E-3</v>
      </c>
      <c r="BD513" s="104">
        <v>1.7858833425820699E-2</v>
      </c>
      <c r="BE513" s="104">
        <v>3.79311583897812E-2</v>
      </c>
      <c r="BF513" s="104">
        <v>9.0550565321321393E-3</v>
      </c>
      <c r="BG513" s="104">
        <v>1.2860555317472299E-4</v>
      </c>
      <c r="BH513" s="104">
        <v>0</v>
      </c>
      <c r="BI513" s="104">
        <v>9.1836620853068592E-3</v>
      </c>
      <c r="BJ513" s="104">
        <v>0.150656592947843</v>
      </c>
      <c r="BK513" s="104">
        <v>2.13971877555074E-3</v>
      </c>
      <c r="BL513" s="104">
        <v>0</v>
      </c>
      <c r="BM513" s="104">
        <v>0.152796311723394</v>
      </c>
      <c r="BN513" s="104">
        <v>86.634076281742296</v>
      </c>
    </row>
    <row r="514" spans="1:66">
      <c r="A514" s="104" t="s">
        <v>799</v>
      </c>
      <c r="B514" s="104">
        <v>2026</v>
      </c>
      <c r="C514" s="104" t="s">
        <v>832</v>
      </c>
      <c r="D514" s="104" t="s">
        <v>801</v>
      </c>
      <c r="E514" s="104" t="s">
        <v>801</v>
      </c>
      <c r="F514" s="104" t="s">
        <v>802</v>
      </c>
      <c r="G514" s="104">
        <v>62540.272068599501</v>
      </c>
      <c r="H514" s="104">
        <v>11723444.0865355</v>
      </c>
      <c r="I514" s="104">
        <v>913087.97220155399</v>
      </c>
      <c r="J514" s="104">
        <v>0.233693786176251</v>
      </c>
      <c r="K514" s="104">
        <v>0.89277722747927701</v>
      </c>
      <c r="L514" s="104">
        <v>0</v>
      </c>
      <c r="M514" s="104">
        <v>1.12647101365552</v>
      </c>
      <c r="N514" s="104">
        <v>0</v>
      </c>
      <c r="O514" s="104">
        <v>0</v>
      </c>
      <c r="P514" s="104">
        <v>0</v>
      </c>
      <c r="Q514" s="104">
        <v>0</v>
      </c>
      <c r="R514" s="104">
        <v>1.12647101365552</v>
      </c>
      <c r="S514" s="104">
        <v>0.26604258648949902</v>
      </c>
      <c r="T514" s="104">
        <v>1.0163589141320799</v>
      </c>
      <c r="U514" s="104">
        <v>0</v>
      </c>
      <c r="V514" s="104">
        <v>1.2824015006215801</v>
      </c>
      <c r="W514" s="104">
        <v>0</v>
      </c>
      <c r="X514" s="104">
        <v>0</v>
      </c>
      <c r="Y514" s="104">
        <v>0</v>
      </c>
      <c r="Z514" s="104">
        <v>0</v>
      </c>
      <c r="AA514" s="104">
        <v>1.2824015006215801</v>
      </c>
      <c r="AB514" s="104">
        <v>2.1690374841574198</v>
      </c>
      <c r="AC514" s="104">
        <v>13.191515337873099</v>
      </c>
      <c r="AD514" s="104">
        <v>0</v>
      </c>
      <c r="AE514" s="104">
        <v>15.360552822030501</v>
      </c>
      <c r="AF514" s="104">
        <v>23.8641032758783</v>
      </c>
      <c r="AG514" s="104">
        <v>10.5498921165032</v>
      </c>
      <c r="AH514" s="104">
        <v>2.2447669130412899</v>
      </c>
      <c r="AI514" s="104">
        <v>36.658762305422798</v>
      </c>
      <c r="AJ514" s="104">
        <v>14296.135636879901</v>
      </c>
      <c r="AK514" s="104">
        <v>1963.2833533648</v>
      </c>
      <c r="AL514" s="104">
        <v>0</v>
      </c>
      <c r="AM514" s="104">
        <v>16259.4189902447</v>
      </c>
      <c r="AN514" s="104">
        <v>1.08544710965518E-2</v>
      </c>
      <c r="AO514" s="104">
        <v>4.1467189906473897E-2</v>
      </c>
      <c r="AP514" s="104">
        <v>0</v>
      </c>
      <c r="AQ514" s="104">
        <v>5.23216610030258E-2</v>
      </c>
      <c r="AR514" s="104">
        <v>0.30001877272287403</v>
      </c>
      <c r="AS514" s="104">
        <v>3.79950286124706E-3</v>
      </c>
      <c r="AT514" s="104">
        <v>0</v>
      </c>
      <c r="AU514" s="104">
        <v>0.303818275584121</v>
      </c>
      <c r="AV514" s="104">
        <v>0.46522386070479799</v>
      </c>
      <c r="AW514" s="104">
        <v>0.79785892110872803</v>
      </c>
      <c r="AX514" s="104">
        <v>1.5669010573976401</v>
      </c>
      <c r="AY514" s="104">
        <v>0.287040093419973</v>
      </c>
      <c r="AZ514" s="104">
        <v>3.6351380493420101E-3</v>
      </c>
      <c r="BA514" s="104">
        <v>0</v>
      </c>
      <c r="BB514" s="104">
        <v>0.29067523146931501</v>
      </c>
      <c r="BC514" s="104">
        <v>0.116305965176199</v>
      </c>
      <c r="BD514" s="104">
        <v>0.34193953761802598</v>
      </c>
      <c r="BE514" s="104">
        <v>0.748920734263541</v>
      </c>
      <c r="BF514" s="104">
        <v>0.13506280082147301</v>
      </c>
      <c r="BG514" s="104">
        <v>1.85481276372036E-2</v>
      </c>
      <c r="BH514" s="104">
        <v>0</v>
      </c>
      <c r="BI514" s="104">
        <v>0.15361092845867699</v>
      </c>
      <c r="BJ514" s="104">
        <v>2.2471534367069501</v>
      </c>
      <c r="BK514" s="104">
        <v>0.308600802818496</v>
      </c>
      <c r="BL514" s="104">
        <v>0</v>
      </c>
      <c r="BM514" s="104">
        <v>2.5557542395254398</v>
      </c>
      <c r="BN514" s="104">
        <v>1449.08869361493</v>
      </c>
    </row>
    <row r="515" spans="1:66">
      <c r="A515" s="104" t="s">
        <v>799</v>
      </c>
      <c r="B515" s="104">
        <v>2026</v>
      </c>
      <c r="C515" s="104" t="s">
        <v>833</v>
      </c>
      <c r="D515" s="104" t="s">
        <v>801</v>
      </c>
      <c r="E515" s="104" t="s">
        <v>801</v>
      </c>
      <c r="F515" s="104" t="s">
        <v>802</v>
      </c>
      <c r="G515" s="104">
        <v>20582.604603298401</v>
      </c>
      <c r="H515" s="104">
        <v>3777894.65422322</v>
      </c>
      <c r="I515" s="104">
        <v>300506.02720815601</v>
      </c>
      <c r="J515" s="104">
        <v>8.3535194305479496E-2</v>
      </c>
      <c r="K515" s="104">
        <v>0.293821565916421</v>
      </c>
      <c r="L515" s="104">
        <v>0</v>
      </c>
      <c r="M515" s="104">
        <v>0.37735676022190001</v>
      </c>
      <c r="N515" s="104">
        <v>0</v>
      </c>
      <c r="O515" s="104">
        <v>0</v>
      </c>
      <c r="P515" s="104">
        <v>0</v>
      </c>
      <c r="Q515" s="104">
        <v>0</v>
      </c>
      <c r="R515" s="104">
        <v>0.37735676022190001</v>
      </c>
      <c r="S515" s="104">
        <v>9.5098459910146704E-2</v>
      </c>
      <c r="T515" s="104">
        <v>0.334493486719602</v>
      </c>
      <c r="U515" s="104">
        <v>0</v>
      </c>
      <c r="V515" s="104">
        <v>0.42959194662974898</v>
      </c>
      <c r="W515" s="104">
        <v>0</v>
      </c>
      <c r="X515" s="104">
        <v>0</v>
      </c>
      <c r="Y515" s="104">
        <v>0</v>
      </c>
      <c r="Z515" s="104">
        <v>0</v>
      </c>
      <c r="AA515" s="104">
        <v>0.42959194662974898</v>
      </c>
      <c r="AB515" s="104">
        <v>0.775329698669315</v>
      </c>
      <c r="AC515" s="104">
        <v>4.3414544794427297</v>
      </c>
      <c r="AD515" s="104">
        <v>0</v>
      </c>
      <c r="AE515" s="104">
        <v>5.1167841781120398</v>
      </c>
      <c r="AF515" s="104">
        <v>9.0703697723788803</v>
      </c>
      <c r="AG515" s="104">
        <v>3.47207088903065</v>
      </c>
      <c r="AH515" s="104">
        <v>0.73785176937684904</v>
      </c>
      <c r="AI515" s="104">
        <v>13.2802924307863</v>
      </c>
      <c r="AJ515" s="104">
        <v>5021.3648899794298</v>
      </c>
      <c r="AK515" s="104">
        <v>691.037280165109</v>
      </c>
      <c r="AL515" s="104">
        <v>0</v>
      </c>
      <c r="AM515" s="104">
        <v>5712.4021701445399</v>
      </c>
      <c r="AN515" s="104">
        <v>3.8799934177531602E-3</v>
      </c>
      <c r="AO515" s="104">
        <v>1.36472507333937E-2</v>
      </c>
      <c r="AP515" s="104">
        <v>0</v>
      </c>
      <c r="AQ515" s="104">
        <v>1.7527244151146801E-2</v>
      </c>
      <c r="AR515" s="104">
        <v>0.11938109125915899</v>
      </c>
      <c r="AS515" s="104">
        <v>1.25045290810965E-3</v>
      </c>
      <c r="AT515" s="104">
        <v>0</v>
      </c>
      <c r="AU515" s="104">
        <v>0.120631544167268</v>
      </c>
      <c r="AV515" s="104">
        <v>0.14991897631791701</v>
      </c>
      <c r="AW515" s="104">
        <v>0.25711104438522803</v>
      </c>
      <c r="AX515" s="104">
        <v>0.52766156487041505</v>
      </c>
      <c r="AY515" s="104">
        <v>0.11421671809603599</v>
      </c>
      <c r="AZ515" s="104">
        <v>1.1963588688252301E-3</v>
      </c>
      <c r="BA515" s="104">
        <v>0</v>
      </c>
      <c r="BB515" s="104">
        <v>0.115413076964861</v>
      </c>
      <c r="BC515" s="104">
        <v>3.74797440794793E-2</v>
      </c>
      <c r="BD515" s="104">
        <v>0.110190447593669</v>
      </c>
      <c r="BE515" s="104">
        <v>0.26308326863801001</v>
      </c>
      <c r="BF515" s="104">
        <v>4.7439365658903901E-2</v>
      </c>
      <c r="BG515" s="104">
        <v>6.5285775752140802E-3</v>
      </c>
      <c r="BH515" s="104">
        <v>0</v>
      </c>
      <c r="BI515" s="104">
        <v>5.3967943234118E-2</v>
      </c>
      <c r="BJ515" s="104">
        <v>0.78928863408150696</v>
      </c>
      <c r="BK515" s="104">
        <v>0.10862143718122599</v>
      </c>
      <c r="BL515" s="104">
        <v>0</v>
      </c>
      <c r="BM515" s="104">
        <v>0.89791007126273403</v>
      </c>
      <c r="BN515" s="104">
        <v>509.106592499052</v>
      </c>
    </row>
    <row r="516" spans="1:66">
      <c r="A516" s="104" t="s">
        <v>799</v>
      </c>
      <c r="B516" s="104">
        <v>2026</v>
      </c>
      <c r="C516" s="104" t="s">
        <v>834</v>
      </c>
      <c r="D516" s="104" t="s">
        <v>801</v>
      </c>
      <c r="E516" s="104" t="s">
        <v>801</v>
      </c>
      <c r="F516" s="104" t="s">
        <v>802</v>
      </c>
      <c r="G516" s="104">
        <v>1579.7996769271799</v>
      </c>
      <c r="H516" s="104">
        <v>298120.34083137702</v>
      </c>
      <c r="I516" s="104">
        <v>12006.477544646499</v>
      </c>
      <c r="J516" s="104">
        <v>9.4817803362162896E-3</v>
      </c>
      <c r="K516" s="104">
        <v>2.85942366210037E-3</v>
      </c>
      <c r="L516" s="104">
        <v>0</v>
      </c>
      <c r="M516" s="104">
        <v>1.23412039983166E-2</v>
      </c>
      <c r="N516" s="104">
        <v>0</v>
      </c>
      <c r="O516" s="104">
        <v>0</v>
      </c>
      <c r="P516" s="104">
        <v>0</v>
      </c>
      <c r="Q516" s="104">
        <v>0</v>
      </c>
      <c r="R516" s="104">
        <v>1.23412039983166E-2</v>
      </c>
      <c r="S516" s="104">
        <v>1.07942851474439E-2</v>
      </c>
      <c r="T516" s="104">
        <v>3.2552361762872E-3</v>
      </c>
      <c r="U516" s="104">
        <v>0</v>
      </c>
      <c r="V516" s="104">
        <v>1.40495213237311E-2</v>
      </c>
      <c r="W516" s="104">
        <v>0</v>
      </c>
      <c r="X516" s="104">
        <v>0</v>
      </c>
      <c r="Y516" s="104">
        <v>0</v>
      </c>
      <c r="Z516" s="104">
        <v>0</v>
      </c>
      <c r="AA516" s="104">
        <v>1.40495213237311E-2</v>
      </c>
      <c r="AB516" s="104">
        <v>0.13397548943770499</v>
      </c>
      <c r="AC516" s="104">
        <v>4.2250328452682201E-2</v>
      </c>
      <c r="AD516" s="104">
        <v>0</v>
      </c>
      <c r="AE516" s="104">
        <v>0.17622581789038799</v>
      </c>
      <c r="AF516" s="104">
        <v>1.2946890730107701</v>
      </c>
      <c r="AG516" s="104">
        <v>3.3789628836871102E-2</v>
      </c>
      <c r="AH516" s="104">
        <v>2.34333160001075E-2</v>
      </c>
      <c r="AI516" s="104">
        <v>1.3519120178477499</v>
      </c>
      <c r="AJ516" s="104">
        <v>505.20095340201198</v>
      </c>
      <c r="AK516" s="104">
        <v>7.0108799659360397</v>
      </c>
      <c r="AL516" s="104">
        <v>0</v>
      </c>
      <c r="AM516" s="104">
        <v>512.21183336794797</v>
      </c>
      <c r="AN516" s="104">
        <v>4.4040413862648299E-4</v>
      </c>
      <c r="AO516" s="104">
        <v>1.3281282314308701E-4</v>
      </c>
      <c r="AP516" s="104">
        <v>0</v>
      </c>
      <c r="AQ516" s="104">
        <v>5.7321696176957098E-4</v>
      </c>
      <c r="AR516" s="104">
        <v>5.4203007188543201E-3</v>
      </c>
      <c r="AS516" s="104">
        <v>1.21692041992862E-5</v>
      </c>
      <c r="AT516" s="104">
        <v>0</v>
      </c>
      <c r="AU516" s="104">
        <v>5.4324699230536002E-3</v>
      </c>
      <c r="AV516" s="104">
        <v>1.1830371253742099E-2</v>
      </c>
      <c r="AW516" s="104">
        <v>2.02890867001678E-2</v>
      </c>
      <c r="AX516" s="104">
        <v>3.7551927876963598E-2</v>
      </c>
      <c r="AY516" s="104">
        <v>5.1858209090849599E-3</v>
      </c>
      <c r="AZ516" s="104">
        <v>1.16427698123955E-5</v>
      </c>
      <c r="BA516" s="104">
        <v>0</v>
      </c>
      <c r="BB516" s="104">
        <v>5.1974636788973596E-3</v>
      </c>
      <c r="BC516" s="104">
        <v>2.9575928134355401E-3</v>
      </c>
      <c r="BD516" s="104">
        <v>8.6953228715005004E-3</v>
      </c>
      <c r="BE516" s="104">
        <v>1.68503793638334E-2</v>
      </c>
      <c r="BF516" s="104">
        <v>4.7728881060788804E-3</v>
      </c>
      <c r="BG516" s="104">
        <v>6.6235317604271095E-5</v>
      </c>
      <c r="BH516" s="104">
        <v>0</v>
      </c>
      <c r="BI516" s="104">
        <v>4.8391234236831501E-3</v>
      </c>
      <c r="BJ516" s="104">
        <v>7.9410554537290803E-2</v>
      </c>
      <c r="BK516" s="104">
        <v>1.1020126983931899E-3</v>
      </c>
      <c r="BL516" s="104">
        <v>0</v>
      </c>
      <c r="BM516" s="104">
        <v>8.0512567235683993E-2</v>
      </c>
      <c r="BN516" s="104">
        <v>45.649870817314998</v>
      </c>
    </row>
    <row r="517" spans="1:66">
      <c r="A517" s="104" t="s">
        <v>799</v>
      </c>
      <c r="B517" s="104">
        <v>2026</v>
      </c>
      <c r="C517" s="104" t="s">
        <v>835</v>
      </c>
      <c r="D517" s="104" t="s">
        <v>801</v>
      </c>
      <c r="E517" s="104" t="s">
        <v>801</v>
      </c>
      <c r="F517" s="104" t="s">
        <v>802</v>
      </c>
      <c r="G517" s="104">
        <v>5618.8098170063804</v>
      </c>
      <c r="H517" s="104">
        <v>819167.214448479</v>
      </c>
      <c r="I517" s="104">
        <v>42702.954609248503</v>
      </c>
      <c r="J517" s="104">
        <v>2.7547566007676098E-2</v>
      </c>
      <c r="K517" s="104">
        <v>1.62382599527656E-2</v>
      </c>
      <c r="L517" s="104">
        <v>0</v>
      </c>
      <c r="M517" s="104">
        <v>4.3785825960441803E-2</v>
      </c>
      <c r="N517" s="104">
        <v>0</v>
      </c>
      <c r="O517" s="104">
        <v>0</v>
      </c>
      <c r="P517" s="104">
        <v>0</v>
      </c>
      <c r="Q517" s="104">
        <v>0</v>
      </c>
      <c r="R517" s="104">
        <v>4.3785825960441803E-2</v>
      </c>
      <c r="S517" s="104">
        <v>3.1360806943514397E-2</v>
      </c>
      <c r="T517" s="104">
        <v>1.84860228789499E-2</v>
      </c>
      <c r="U517" s="104">
        <v>0</v>
      </c>
      <c r="V517" s="104">
        <v>4.9846829822464397E-2</v>
      </c>
      <c r="W517" s="104">
        <v>0</v>
      </c>
      <c r="X517" s="104">
        <v>0</v>
      </c>
      <c r="Y517" s="104">
        <v>0</v>
      </c>
      <c r="Z517" s="104">
        <v>0</v>
      </c>
      <c r="AA517" s="104">
        <v>4.9846829822464397E-2</v>
      </c>
      <c r="AB517" s="104">
        <v>0.39325824112382501</v>
      </c>
      <c r="AC517" s="104">
        <v>0.23993360116508</v>
      </c>
      <c r="AD517" s="104">
        <v>0</v>
      </c>
      <c r="AE517" s="104">
        <v>0.63319184228890601</v>
      </c>
      <c r="AF517" s="104">
        <v>3.8141284356449701</v>
      </c>
      <c r="AG517" s="104">
        <v>0.19188649238411401</v>
      </c>
      <c r="AH517" s="104">
        <v>8.3340773994208001E-2</v>
      </c>
      <c r="AI517" s="104">
        <v>4.0893557020232896</v>
      </c>
      <c r="AJ517" s="104">
        <v>1440.85147685736</v>
      </c>
      <c r="AK517" s="104">
        <v>39.854827511586699</v>
      </c>
      <c r="AL517" s="104">
        <v>0</v>
      </c>
      <c r="AM517" s="104">
        <v>1480.70630436895</v>
      </c>
      <c r="AN517" s="104">
        <v>1.27951309233853E-3</v>
      </c>
      <c r="AO517" s="104">
        <v>7.5422511740494901E-4</v>
      </c>
      <c r="AP517" s="104">
        <v>0</v>
      </c>
      <c r="AQ517" s="104">
        <v>2.0337382097434802E-3</v>
      </c>
      <c r="AR517" s="104">
        <v>1.54270674621093E-2</v>
      </c>
      <c r="AS517" s="104">
        <v>6.9107178423901699E-5</v>
      </c>
      <c r="AT517" s="104">
        <v>0</v>
      </c>
      <c r="AU517" s="104">
        <v>1.5496174640533201E-2</v>
      </c>
      <c r="AV517" s="104">
        <v>3.2507182296899299E-2</v>
      </c>
      <c r="AW517" s="104">
        <v>5.5749817639182402E-2</v>
      </c>
      <c r="AX517" s="104">
        <v>0.103753174576615</v>
      </c>
      <c r="AY517" s="104">
        <v>1.4759699352581399E-2</v>
      </c>
      <c r="AZ517" s="104">
        <v>6.6117632475986397E-5</v>
      </c>
      <c r="BA517" s="104">
        <v>0</v>
      </c>
      <c r="BB517" s="104">
        <v>1.4825816985057401E-2</v>
      </c>
      <c r="BC517" s="104">
        <v>8.1267955742248404E-3</v>
      </c>
      <c r="BD517" s="104">
        <v>2.3892778988221001E-2</v>
      </c>
      <c r="BE517" s="104">
        <v>4.68453915475033E-2</v>
      </c>
      <c r="BF517" s="104">
        <v>1.36124503135019E-2</v>
      </c>
      <c r="BG517" s="104">
        <v>3.76528648489126E-4</v>
      </c>
      <c r="BH517" s="104">
        <v>0</v>
      </c>
      <c r="BI517" s="104">
        <v>1.3988978961991E-2</v>
      </c>
      <c r="BJ517" s="104">
        <v>0.22648178712376499</v>
      </c>
      <c r="BK517" s="104">
        <v>6.2646238736701696E-3</v>
      </c>
      <c r="BL517" s="104">
        <v>0</v>
      </c>
      <c r="BM517" s="104">
        <v>0.23274641099743501</v>
      </c>
      <c r="BN517" s="104">
        <v>131.96503303794199</v>
      </c>
    </row>
    <row r="518" spans="1:66">
      <c r="A518" s="104" t="s">
        <v>799</v>
      </c>
      <c r="B518" s="104">
        <v>2026</v>
      </c>
      <c r="C518" s="104" t="s">
        <v>836</v>
      </c>
      <c r="D518" s="104" t="s">
        <v>801</v>
      </c>
      <c r="E518" s="104" t="s">
        <v>801</v>
      </c>
      <c r="F518" s="104" t="s">
        <v>802</v>
      </c>
      <c r="G518" s="104">
        <v>18493.470361299998</v>
      </c>
      <c r="H518" s="104">
        <v>2718119.4635949298</v>
      </c>
      <c r="I518" s="104">
        <v>140550.37474587999</v>
      </c>
      <c r="J518" s="104">
        <v>7.4321864560819295E-2</v>
      </c>
      <c r="K518" s="104">
        <v>6.6640535180635396E-2</v>
      </c>
      <c r="L518" s="104">
        <v>0</v>
      </c>
      <c r="M518" s="104">
        <v>0.140962399741454</v>
      </c>
      <c r="N518" s="104">
        <v>0</v>
      </c>
      <c r="O518" s="104">
        <v>0</v>
      </c>
      <c r="P518" s="104">
        <v>0</v>
      </c>
      <c r="Q518" s="104">
        <v>0</v>
      </c>
      <c r="R518" s="104">
        <v>0.140962399741454</v>
      </c>
      <c r="S518" s="104">
        <v>8.4609785326384399E-2</v>
      </c>
      <c r="T518" s="104">
        <v>7.5865176539736304E-2</v>
      </c>
      <c r="U518" s="104">
        <v>0</v>
      </c>
      <c r="V518" s="104">
        <v>0.16047496186612001</v>
      </c>
      <c r="W518" s="104">
        <v>0</v>
      </c>
      <c r="X518" s="104">
        <v>0</v>
      </c>
      <c r="Y518" s="104">
        <v>0</v>
      </c>
      <c r="Z518" s="104">
        <v>0</v>
      </c>
      <c r="AA518" s="104">
        <v>0.16047496186612001</v>
      </c>
      <c r="AB518" s="104">
        <v>0.91810666417162601</v>
      </c>
      <c r="AC518" s="104">
        <v>0.984668531971298</v>
      </c>
      <c r="AD518" s="104">
        <v>0</v>
      </c>
      <c r="AE518" s="104">
        <v>1.90277519614292</v>
      </c>
      <c r="AF518" s="104">
        <v>9.9243800311709496</v>
      </c>
      <c r="AG518" s="104">
        <v>0.78748699575008096</v>
      </c>
      <c r="AH518" s="104">
        <v>0.27386662921973598</v>
      </c>
      <c r="AI518" s="104">
        <v>10.985733656140701</v>
      </c>
      <c r="AJ518" s="104">
        <v>4373.4085390527498</v>
      </c>
      <c r="AK518" s="104">
        <v>164.44351584375701</v>
      </c>
      <c r="AL518" s="104">
        <v>0</v>
      </c>
      <c r="AM518" s="104">
        <v>4537.8520548965098</v>
      </c>
      <c r="AN518" s="104">
        <v>3.4520581138123398E-3</v>
      </c>
      <c r="AO518" s="104">
        <v>3.0952802588914601E-3</v>
      </c>
      <c r="AP518" s="104">
        <v>0</v>
      </c>
      <c r="AQ518" s="104">
        <v>6.5473383727038103E-3</v>
      </c>
      <c r="AR518" s="104">
        <v>6.8724960135374699E-2</v>
      </c>
      <c r="AS518" s="104">
        <v>2.8361039719702798E-4</v>
      </c>
      <c r="AT518" s="104">
        <v>0</v>
      </c>
      <c r="AU518" s="104">
        <v>6.90085705325717E-2</v>
      </c>
      <c r="AV518" s="104">
        <v>0.107863697849919</v>
      </c>
      <c r="AW518" s="104">
        <v>0.184986241812611</v>
      </c>
      <c r="AX518" s="104">
        <v>0.36185851019510301</v>
      </c>
      <c r="AY518" s="104">
        <v>6.5751948781429898E-2</v>
      </c>
      <c r="AZ518" s="104">
        <v>2.7134153695610998E-4</v>
      </c>
      <c r="BA518" s="104">
        <v>0</v>
      </c>
      <c r="BB518" s="104">
        <v>6.6023290318386094E-2</v>
      </c>
      <c r="BC518" s="104">
        <v>2.69659244624798E-2</v>
      </c>
      <c r="BD518" s="104">
        <v>7.9279817919690701E-2</v>
      </c>
      <c r="BE518" s="104">
        <v>0.17226903270055599</v>
      </c>
      <c r="BF518" s="104">
        <v>4.1317795341645799E-2</v>
      </c>
      <c r="BG518" s="104">
        <v>1.5535807991001701E-3</v>
      </c>
      <c r="BH518" s="104">
        <v>0</v>
      </c>
      <c r="BI518" s="104">
        <v>4.2871376140746001E-2</v>
      </c>
      <c r="BJ518" s="104">
        <v>0.68743891903929899</v>
      </c>
      <c r="BK518" s="104">
        <v>2.58482306798484E-2</v>
      </c>
      <c r="BL518" s="104">
        <v>0</v>
      </c>
      <c r="BM518" s="104">
        <v>0.71328714971914697</v>
      </c>
      <c r="BN518" s="104">
        <v>404.42712682372797</v>
      </c>
    </row>
    <row r="519" spans="1:66">
      <c r="A519" s="104" t="s">
        <v>799</v>
      </c>
      <c r="B519" s="104">
        <v>2026</v>
      </c>
      <c r="C519" s="104" t="s">
        <v>837</v>
      </c>
      <c r="D519" s="104" t="s">
        <v>801</v>
      </c>
      <c r="E519" s="104" t="s">
        <v>801</v>
      </c>
      <c r="F519" s="104" t="s">
        <v>802</v>
      </c>
      <c r="G519" s="104">
        <v>26793.119333647599</v>
      </c>
      <c r="H519" s="104">
        <v>542732.96767984505</v>
      </c>
      <c r="I519" s="104">
        <v>81272.461897458605</v>
      </c>
      <c r="J519" s="104">
        <v>5.4865698125478903E-2</v>
      </c>
      <c r="K519" s="104">
        <v>3.4151869835789599E-2</v>
      </c>
      <c r="L519" s="104">
        <v>0</v>
      </c>
      <c r="M519" s="104">
        <v>8.9017567961268501E-2</v>
      </c>
      <c r="N519" s="104">
        <v>0</v>
      </c>
      <c r="O519" s="104">
        <v>0</v>
      </c>
      <c r="P519" s="104">
        <v>0</v>
      </c>
      <c r="Q519" s="104">
        <v>0</v>
      </c>
      <c r="R519" s="104">
        <v>8.9017567961268501E-2</v>
      </c>
      <c r="S519" s="104">
        <v>6.2460420868211401E-2</v>
      </c>
      <c r="T519" s="104">
        <v>3.8879304123703301E-2</v>
      </c>
      <c r="U519" s="104">
        <v>0</v>
      </c>
      <c r="V519" s="104">
        <v>0.101339724991914</v>
      </c>
      <c r="W519" s="104">
        <v>0</v>
      </c>
      <c r="X519" s="104">
        <v>0</v>
      </c>
      <c r="Y519" s="104">
        <v>0</v>
      </c>
      <c r="Z519" s="104">
        <v>0</v>
      </c>
      <c r="AA519" s="104">
        <v>0.101339724991914</v>
      </c>
      <c r="AB519" s="104">
        <v>0.22333231706609799</v>
      </c>
      <c r="AC519" s="104">
        <v>0.36642424457436101</v>
      </c>
      <c r="AD519" s="104">
        <v>0</v>
      </c>
      <c r="AE519" s="104">
        <v>0.58975656164045898</v>
      </c>
      <c r="AF519" s="104">
        <v>4.2869001368559401</v>
      </c>
      <c r="AG519" s="104">
        <v>0.82785971704790295</v>
      </c>
      <c r="AH519" s="104">
        <v>0.288523473440017</v>
      </c>
      <c r="AI519" s="104">
        <v>5.4032833273438596</v>
      </c>
      <c r="AJ519" s="104">
        <v>954.41656525811004</v>
      </c>
      <c r="AK519" s="104">
        <v>91.654179742719705</v>
      </c>
      <c r="AL519" s="104">
        <v>0</v>
      </c>
      <c r="AM519" s="104">
        <v>1046.0707450008299</v>
      </c>
      <c r="AN519" s="104">
        <v>2.54836957473057E-3</v>
      </c>
      <c r="AO519" s="104">
        <v>1.58626589988232E-3</v>
      </c>
      <c r="AP519" s="104">
        <v>0</v>
      </c>
      <c r="AQ519" s="104">
        <v>4.13463547461289E-3</v>
      </c>
      <c r="AR519" s="104">
        <v>2.48067333012351E-2</v>
      </c>
      <c r="AS519" s="104">
        <v>1.70535937859439E-3</v>
      </c>
      <c r="AT519" s="104">
        <v>0</v>
      </c>
      <c r="AU519" s="104">
        <v>2.6512092679829499E-2</v>
      </c>
      <c r="AV519" s="104">
        <v>2.15373848070619E-2</v>
      </c>
      <c r="AW519" s="104">
        <v>3.6936614944111101E-2</v>
      </c>
      <c r="AX519" s="104">
        <v>8.4986092431002594E-2</v>
      </c>
      <c r="AY519" s="104">
        <v>2.37336049994714E-2</v>
      </c>
      <c r="AZ519" s="104">
        <v>1.6315862867638501E-3</v>
      </c>
      <c r="BA519" s="104">
        <v>0</v>
      </c>
      <c r="BB519" s="104">
        <v>2.5365191286235201E-2</v>
      </c>
      <c r="BC519" s="104">
        <v>5.3843462017654801E-3</v>
      </c>
      <c r="BD519" s="104">
        <v>1.5829977833190501E-2</v>
      </c>
      <c r="BE519" s="104">
        <v>4.6579515321191201E-2</v>
      </c>
      <c r="BF519" s="104">
        <v>9.0168544653165105E-3</v>
      </c>
      <c r="BG519" s="104">
        <v>8.6590324388865396E-4</v>
      </c>
      <c r="BH519" s="104">
        <v>0</v>
      </c>
      <c r="BI519" s="104">
        <v>9.8827577092051606E-3</v>
      </c>
      <c r="BJ519" s="104">
        <v>0.15002099302534899</v>
      </c>
      <c r="BK519" s="104">
        <v>1.44067606959526E-2</v>
      </c>
      <c r="BL519" s="104">
        <v>0</v>
      </c>
      <c r="BM519" s="104">
        <v>0.164427753721301</v>
      </c>
      <c r="BN519" s="104">
        <v>93.228994849786901</v>
      </c>
    </row>
    <row r="520" spans="1:66">
      <c r="A520" s="104" t="s">
        <v>799</v>
      </c>
      <c r="B520" s="104">
        <v>2026</v>
      </c>
      <c r="C520" s="104" t="s">
        <v>838</v>
      </c>
      <c r="D520" s="104" t="s">
        <v>801</v>
      </c>
      <c r="E520" s="104" t="s">
        <v>801</v>
      </c>
      <c r="F520" s="104" t="s">
        <v>802</v>
      </c>
      <c r="G520" s="104">
        <v>35010.2465558107</v>
      </c>
      <c r="H520" s="104">
        <v>2396202.3707071599</v>
      </c>
      <c r="I520" s="104">
        <v>404013.39126809902</v>
      </c>
      <c r="J520" s="104">
        <v>5.3929126162682403E-2</v>
      </c>
      <c r="K520" s="104">
        <v>8.3726694520811107E-2</v>
      </c>
      <c r="L520" s="104">
        <v>0</v>
      </c>
      <c r="M520" s="104">
        <v>0.137655820683493</v>
      </c>
      <c r="N520" s="104">
        <v>0</v>
      </c>
      <c r="O520" s="104">
        <v>0</v>
      </c>
      <c r="P520" s="104">
        <v>0</v>
      </c>
      <c r="Q520" s="104">
        <v>0</v>
      </c>
      <c r="R520" s="104">
        <v>0.137655820683493</v>
      </c>
      <c r="S520" s="104">
        <v>6.1394204981632401E-2</v>
      </c>
      <c r="T520" s="104">
        <v>9.5316468328058596E-2</v>
      </c>
      <c r="U520" s="104">
        <v>0</v>
      </c>
      <c r="V520" s="104">
        <v>0.15671067330969099</v>
      </c>
      <c r="W520" s="104">
        <v>0</v>
      </c>
      <c r="X520" s="104">
        <v>0</v>
      </c>
      <c r="Y520" s="104">
        <v>0</v>
      </c>
      <c r="Z520" s="104">
        <v>0</v>
      </c>
      <c r="AA520" s="104">
        <v>0.15671067330969099</v>
      </c>
      <c r="AB520" s="104">
        <v>0.51573830945497501</v>
      </c>
      <c r="AC520" s="104">
        <v>1.2351475202149</v>
      </c>
      <c r="AD520" s="104">
        <v>0</v>
      </c>
      <c r="AE520" s="104">
        <v>1.7508858296698799</v>
      </c>
      <c r="AF520" s="104">
        <v>5.7503841849999997</v>
      </c>
      <c r="AG520" s="104">
        <v>0.99837420322057302</v>
      </c>
      <c r="AH520" s="104">
        <v>1.5850301872229</v>
      </c>
      <c r="AI520" s="104">
        <v>8.3337885754434797</v>
      </c>
      <c r="AJ520" s="104">
        <v>3589.5179512090099</v>
      </c>
      <c r="AK520" s="104">
        <v>206.42576899222101</v>
      </c>
      <c r="AL520" s="104">
        <v>0</v>
      </c>
      <c r="AM520" s="104">
        <v>3795.94372020123</v>
      </c>
      <c r="AN520" s="104">
        <v>2.50486823279781E-3</v>
      </c>
      <c r="AO520" s="104">
        <v>3.8888881067661299E-3</v>
      </c>
      <c r="AP520" s="104">
        <v>0</v>
      </c>
      <c r="AQ520" s="104">
        <v>6.3937563395639399E-3</v>
      </c>
      <c r="AR520" s="104">
        <v>3.9327129657986702E-2</v>
      </c>
      <c r="AS520" s="104">
        <v>3.7847734721384898E-4</v>
      </c>
      <c r="AT520" s="104">
        <v>0</v>
      </c>
      <c r="AU520" s="104">
        <v>3.9705607005200497E-2</v>
      </c>
      <c r="AV520" s="104">
        <v>9.5088995153796194E-2</v>
      </c>
      <c r="AW520" s="104">
        <v>0.16307762668876</v>
      </c>
      <c r="AX520" s="104">
        <v>0.29787222884775699</v>
      </c>
      <c r="AY520" s="104">
        <v>3.7625855437369501E-2</v>
      </c>
      <c r="AZ520" s="104">
        <v>3.6210458470862199E-4</v>
      </c>
      <c r="BA520" s="104">
        <v>0</v>
      </c>
      <c r="BB520" s="104">
        <v>3.7987960022078202E-2</v>
      </c>
      <c r="BC520" s="104">
        <v>2.3772248788449E-2</v>
      </c>
      <c r="BD520" s="104">
        <v>6.9890411438040201E-2</v>
      </c>
      <c r="BE520" s="104">
        <v>0.131650620248567</v>
      </c>
      <c r="BF520" s="104">
        <v>3.3911985756386903E-2</v>
      </c>
      <c r="BG520" s="104">
        <v>1.9502083101318899E-3</v>
      </c>
      <c r="BH520" s="104">
        <v>0</v>
      </c>
      <c r="BI520" s="104">
        <v>3.5862194066518797E-2</v>
      </c>
      <c r="BJ520" s="104">
        <v>0.56422223494943402</v>
      </c>
      <c r="BK520" s="104">
        <v>3.24472562374893E-2</v>
      </c>
      <c r="BL520" s="104">
        <v>0</v>
      </c>
      <c r="BM520" s="104">
        <v>0.59666949118692303</v>
      </c>
      <c r="BN520" s="104">
        <v>338.30600772650502</v>
      </c>
    </row>
    <row r="521" spans="1:66">
      <c r="A521" s="104" t="s">
        <v>799</v>
      </c>
      <c r="B521" s="104">
        <v>2026</v>
      </c>
      <c r="C521" s="104" t="s">
        <v>839</v>
      </c>
      <c r="D521" s="104" t="s">
        <v>801</v>
      </c>
      <c r="E521" s="104" t="s">
        <v>801</v>
      </c>
      <c r="F521" s="104" t="s">
        <v>802</v>
      </c>
      <c r="G521" s="104">
        <v>21675.831331646699</v>
      </c>
      <c r="H521" s="104">
        <v>1518985.22413355</v>
      </c>
      <c r="I521" s="104">
        <v>97995.590695990599</v>
      </c>
      <c r="J521" s="104">
        <v>5.05970722448097E-2</v>
      </c>
      <c r="K521" s="104">
        <v>3.7818289928793103E-2</v>
      </c>
      <c r="L521" s="104">
        <v>0</v>
      </c>
      <c r="M521" s="104">
        <v>8.8415362173602893E-2</v>
      </c>
      <c r="N521" s="104">
        <v>0</v>
      </c>
      <c r="O521" s="104">
        <v>0</v>
      </c>
      <c r="P521" s="104">
        <v>0</v>
      </c>
      <c r="Q521" s="104">
        <v>0</v>
      </c>
      <c r="R521" s="104">
        <v>8.8415362173602893E-2</v>
      </c>
      <c r="S521" s="104">
        <v>5.7600915236372598E-2</v>
      </c>
      <c r="T521" s="104">
        <v>4.3053244306965499E-2</v>
      </c>
      <c r="U521" s="104">
        <v>0</v>
      </c>
      <c r="V521" s="104">
        <v>0.10065415954333801</v>
      </c>
      <c r="W521" s="104">
        <v>0</v>
      </c>
      <c r="X521" s="104">
        <v>0</v>
      </c>
      <c r="Y521" s="104">
        <v>0</v>
      </c>
      <c r="Z521" s="104">
        <v>0</v>
      </c>
      <c r="AA521" s="104">
        <v>0.10065415954333801</v>
      </c>
      <c r="AB521" s="104">
        <v>0.52840670548383395</v>
      </c>
      <c r="AC521" s="104">
        <v>0.55757973960364104</v>
      </c>
      <c r="AD521" s="104">
        <v>0</v>
      </c>
      <c r="AE521" s="104">
        <v>1.0859864450874701</v>
      </c>
      <c r="AF521" s="104">
        <v>4.7140118011335002</v>
      </c>
      <c r="AG521" s="104">
        <v>0.45262477603844598</v>
      </c>
      <c r="AH521" s="104">
        <v>0.48261210669007598</v>
      </c>
      <c r="AI521" s="104">
        <v>5.6492486838620302</v>
      </c>
      <c r="AJ521" s="104">
        <v>2529.32138987802</v>
      </c>
      <c r="AK521" s="104">
        <v>92.542730767525697</v>
      </c>
      <c r="AL521" s="104">
        <v>0</v>
      </c>
      <c r="AM521" s="104">
        <v>2621.86412064555</v>
      </c>
      <c r="AN521" s="104">
        <v>2.3501029583954101E-3</v>
      </c>
      <c r="AO521" s="104">
        <v>1.75656161710482E-3</v>
      </c>
      <c r="AP521" s="104">
        <v>0</v>
      </c>
      <c r="AQ521" s="104">
        <v>4.1066645755002303E-3</v>
      </c>
      <c r="AR521" s="104">
        <v>2.7747002025806801E-2</v>
      </c>
      <c r="AS521" s="104">
        <v>1.7535405674995699E-4</v>
      </c>
      <c r="AT521" s="104">
        <v>0</v>
      </c>
      <c r="AU521" s="104">
        <v>2.7922356082556801E-2</v>
      </c>
      <c r="AV521" s="104">
        <v>6.0278205372819499E-2</v>
      </c>
      <c r="AW521" s="104">
        <v>0.103377122214385</v>
      </c>
      <c r="AX521" s="104">
        <v>0.191577683669761</v>
      </c>
      <c r="AY521" s="104">
        <v>2.6546679000545501E-2</v>
      </c>
      <c r="AZ521" s="104">
        <v>1.6776831787646801E-4</v>
      </c>
      <c r="BA521" s="104">
        <v>0</v>
      </c>
      <c r="BB521" s="104">
        <v>2.6714447318421999E-2</v>
      </c>
      <c r="BC521" s="104">
        <v>1.50695513432048E-2</v>
      </c>
      <c r="BD521" s="104">
        <v>4.4304480949022298E-2</v>
      </c>
      <c r="BE521" s="104">
        <v>8.6088479610649193E-2</v>
      </c>
      <c r="BF521" s="104">
        <v>2.38957743387181E-2</v>
      </c>
      <c r="BG521" s="104">
        <v>8.7429783338691699E-4</v>
      </c>
      <c r="BH521" s="104">
        <v>0</v>
      </c>
      <c r="BI521" s="104">
        <v>2.4770072172105001E-2</v>
      </c>
      <c r="BJ521" s="104">
        <v>0.39757409961460599</v>
      </c>
      <c r="BK521" s="104">
        <v>1.45464285432505E-2</v>
      </c>
      <c r="BL521" s="104">
        <v>0</v>
      </c>
      <c r="BM521" s="104">
        <v>0.41212052815785599</v>
      </c>
      <c r="BN521" s="104">
        <v>233.66847583555301</v>
      </c>
    </row>
    <row r="522" spans="1:66">
      <c r="A522" s="104" t="s">
        <v>799</v>
      </c>
      <c r="B522" s="104">
        <v>2026</v>
      </c>
      <c r="C522" s="104" t="s">
        <v>840</v>
      </c>
      <c r="D522" s="104" t="s">
        <v>801</v>
      </c>
      <c r="E522" s="104" t="s">
        <v>801</v>
      </c>
      <c r="F522" s="104" t="s">
        <v>802</v>
      </c>
      <c r="G522" s="104">
        <v>6140.0419101342404</v>
      </c>
      <c r="H522" s="104">
        <v>250591.08642112499</v>
      </c>
      <c r="I522" s="104">
        <v>23946.163449523501</v>
      </c>
      <c r="J522" s="104">
        <v>7.0922610497649802E-3</v>
      </c>
      <c r="K522" s="104">
        <v>8.4886715937926502E-3</v>
      </c>
      <c r="L522" s="104">
        <v>0</v>
      </c>
      <c r="M522" s="104">
        <v>1.55809326435576E-2</v>
      </c>
      <c r="N522" s="104">
        <v>0</v>
      </c>
      <c r="O522" s="104">
        <v>0</v>
      </c>
      <c r="P522" s="104">
        <v>0</v>
      </c>
      <c r="Q522" s="104">
        <v>0</v>
      </c>
      <c r="R522" s="104">
        <v>1.55809326435576E-2</v>
      </c>
      <c r="S522" s="104">
        <v>8.0739993331065806E-3</v>
      </c>
      <c r="T522" s="104">
        <v>9.6637064409119296E-3</v>
      </c>
      <c r="U522" s="104">
        <v>0</v>
      </c>
      <c r="V522" s="104">
        <v>1.7737705774018502E-2</v>
      </c>
      <c r="W522" s="104">
        <v>0</v>
      </c>
      <c r="X522" s="104">
        <v>0</v>
      </c>
      <c r="Y522" s="104">
        <v>0</v>
      </c>
      <c r="Z522" s="104">
        <v>0</v>
      </c>
      <c r="AA522" s="104">
        <v>1.7737705774018502E-2</v>
      </c>
      <c r="AB522" s="104">
        <v>2.0329867181332499E-2</v>
      </c>
      <c r="AC522" s="104">
        <v>7.6428555763644102E-2</v>
      </c>
      <c r="AD522" s="104">
        <v>0</v>
      </c>
      <c r="AE522" s="104">
        <v>9.6758422944976705E-2</v>
      </c>
      <c r="AF522" s="104">
        <v>2.7693054544203801</v>
      </c>
      <c r="AG522" s="104">
        <v>0.32163407243528003</v>
      </c>
      <c r="AH522" s="104">
        <v>5.4675416636260403E-2</v>
      </c>
      <c r="AI522" s="104">
        <v>3.1456149434919198</v>
      </c>
      <c r="AJ522" s="104">
        <v>1141.4762961056001</v>
      </c>
      <c r="AK522" s="104">
        <v>28.1573300944147</v>
      </c>
      <c r="AL522" s="104">
        <v>0</v>
      </c>
      <c r="AM522" s="104">
        <v>1169.63362620001</v>
      </c>
      <c r="AN522" s="104">
        <v>3.2941715667105599E-4</v>
      </c>
      <c r="AO522" s="104">
        <v>3.9427680971136902E-4</v>
      </c>
      <c r="AP522" s="104">
        <v>0</v>
      </c>
      <c r="AQ522" s="104">
        <v>7.2369396638242501E-4</v>
      </c>
      <c r="AR522" s="104">
        <v>4.3223544914576997E-3</v>
      </c>
      <c r="AS522" s="104">
        <v>5.3128156469733402E-4</v>
      </c>
      <c r="AT522" s="104">
        <v>0</v>
      </c>
      <c r="AU522" s="104">
        <v>4.8536360561550404E-3</v>
      </c>
      <c r="AV522" s="104">
        <v>9.9442580032381399E-3</v>
      </c>
      <c r="AW522" s="104">
        <v>1.7054402475553398E-2</v>
      </c>
      <c r="AX522" s="104">
        <v>3.1852296534946603E-2</v>
      </c>
      <c r="AY522" s="104">
        <v>4.1353713494731098E-3</v>
      </c>
      <c r="AZ522" s="104">
        <v>5.0829855938346502E-4</v>
      </c>
      <c r="BA522" s="104">
        <v>0</v>
      </c>
      <c r="BB522" s="104">
        <v>4.6436699088565798E-3</v>
      </c>
      <c r="BC522" s="104">
        <v>2.4860645008095302E-3</v>
      </c>
      <c r="BD522" s="104">
        <v>7.3090296323800302E-3</v>
      </c>
      <c r="BE522" s="104">
        <v>1.4438764042046101E-2</v>
      </c>
      <c r="BF522" s="104">
        <v>1.07841020496215E-2</v>
      </c>
      <c r="BG522" s="104">
        <v>2.6601649304415899E-4</v>
      </c>
      <c r="BH522" s="104">
        <v>0</v>
      </c>
      <c r="BI522" s="104">
        <v>1.10501185426657E-2</v>
      </c>
      <c r="BJ522" s="104">
        <v>0.179424177754447</v>
      </c>
      <c r="BK522" s="104">
        <v>4.4259401769333904E-3</v>
      </c>
      <c r="BL522" s="104">
        <v>0</v>
      </c>
      <c r="BM522" s="104">
        <v>0.18385011793138001</v>
      </c>
      <c r="BN522" s="104">
        <v>104.241293272237</v>
      </c>
    </row>
    <row r="523" spans="1:66">
      <c r="A523" s="104" t="s">
        <v>799</v>
      </c>
      <c r="B523" s="104">
        <v>2026</v>
      </c>
      <c r="C523" s="104" t="s">
        <v>840</v>
      </c>
      <c r="D523" s="104" t="s">
        <v>801</v>
      </c>
      <c r="E523" s="104" t="s">
        <v>801</v>
      </c>
      <c r="F523" s="104" t="s">
        <v>841</v>
      </c>
      <c r="G523" s="104">
        <v>10190.318968371501</v>
      </c>
      <c r="H523" s="104">
        <v>415162.32077709999</v>
      </c>
      <c r="I523" s="104">
        <v>39742.243976648897</v>
      </c>
      <c r="J523" s="104">
        <v>8.4596375982987498E-2</v>
      </c>
      <c r="K523" s="104">
        <v>4.7273687976510199E-4</v>
      </c>
      <c r="L523" s="104">
        <v>0</v>
      </c>
      <c r="M523" s="104">
        <v>8.5069112862752594E-2</v>
      </c>
      <c r="N523" s="104">
        <v>0</v>
      </c>
      <c r="O523" s="104">
        <v>0</v>
      </c>
      <c r="P523" s="104">
        <v>0</v>
      </c>
      <c r="Q523" s="104">
        <v>0</v>
      </c>
      <c r="R523" s="104">
        <v>8.5069112862752594E-2</v>
      </c>
      <c r="S523" s="104">
        <v>1.9968896589670899</v>
      </c>
      <c r="T523" s="104">
        <v>1.4382252969197901E-2</v>
      </c>
      <c r="U523" s="104">
        <v>0</v>
      </c>
      <c r="V523" s="104">
        <v>2.0112719119362898</v>
      </c>
      <c r="W523" s="104">
        <v>0</v>
      </c>
      <c r="X523" s="104">
        <v>0</v>
      </c>
      <c r="Y523" s="104">
        <v>0</v>
      </c>
      <c r="Z523" s="104">
        <v>0</v>
      </c>
      <c r="AA523" s="104">
        <v>2.0112719119362898</v>
      </c>
      <c r="AB523" s="104">
        <v>5.8482688449460696</v>
      </c>
      <c r="AC523" s="104">
        <v>0.23765356375138499</v>
      </c>
      <c r="AD523" s="104">
        <v>0</v>
      </c>
      <c r="AE523" s="104">
        <v>6.0859224086974599</v>
      </c>
      <c r="AF523" s="104">
        <v>0.789487079450228</v>
      </c>
      <c r="AG523" s="104">
        <v>0.23321744667042699</v>
      </c>
      <c r="AH523" s="104">
        <v>0</v>
      </c>
      <c r="AI523" s="104">
        <v>1.02270452612065</v>
      </c>
      <c r="AJ523" s="104">
        <v>1427.93423151091</v>
      </c>
      <c r="AK523" s="104">
        <v>42.571149772355099</v>
      </c>
      <c r="AL523" s="104">
        <v>0</v>
      </c>
      <c r="AM523" s="104">
        <v>1470.50538128326</v>
      </c>
      <c r="AN523" s="104">
        <v>1.89237661181536</v>
      </c>
      <c r="AO523" s="104">
        <v>1.37844374656894E-2</v>
      </c>
      <c r="AP523" s="104">
        <v>0</v>
      </c>
      <c r="AQ523" s="104">
        <v>1.9061610492810499</v>
      </c>
      <c r="AR523" s="104">
        <v>2.1674856914779802E-3</v>
      </c>
      <c r="AS523" s="104">
        <v>3.0245222740188501E-4</v>
      </c>
      <c r="AT523" s="104">
        <v>0</v>
      </c>
      <c r="AU523" s="104">
        <v>2.46993791887986E-3</v>
      </c>
      <c r="AV523" s="104">
        <v>1.6474972394239801E-2</v>
      </c>
      <c r="AW523" s="104">
        <v>2.8254577656121199E-2</v>
      </c>
      <c r="AX523" s="104">
        <v>4.7199487969240901E-2</v>
      </c>
      <c r="AY523" s="104">
        <v>2.0737212199150399E-3</v>
      </c>
      <c r="AZ523" s="104">
        <v>2.8936827792675298E-4</v>
      </c>
      <c r="BA523" s="104">
        <v>0</v>
      </c>
      <c r="BB523" s="104">
        <v>2.3630894978418E-3</v>
      </c>
      <c r="BC523" s="104">
        <v>4.1187430985599504E-3</v>
      </c>
      <c r="BD523" s="104">
        <v>1.21091047097662E-2</v>
      </c>
      <c r="BE523" s="104">
        <v>1.8590937306167999E-2</v>
      </c>
      <c r="BF523" s="104">
        <v>0</v>
      </c>
      <c r="BG523" s="104">
        <v>0</v>
      </c>
      <c r="BH523" s="104">
        <v>0</v>
      </c>
      <c r="BI523" s="104">
        <v>0</v>
      </c>
      <c r="BJ523" s="104">
        <v>0.29109373427978802</v>
      </c>
      <c r="BK523" s="104">
        <v>8.6784073708399898E-3</v>
      </c>
      <c r="BL523" s="104">
        <v>0</v>
      </c>
      <c r="BM523" s="104">
        <v>0.29977214165062799</v>
      </c>
      <c r="BN523" s="104">
        <v>169.96799395207799</v>
      </c>
    </row>
    <row r="524" spans="1:66">
      <c r="A524" s="104" t="s">
        <v>799</v>
      </c>
      <c r="B524" s="104">
        <v>2026</v>
      </c>
      <c r="C524" s="104" t="s">
        <v>842</v>
      </c>
      <c r="D524" s="104" t="s">
        <v>801</v>
      </c>
      <c r="E524" s="104" t="s">
        <v>801</v>
      </c>
      <c r="F524" s="104" t="s">
        <v>802</v>
      </c>
      <c r="G524" s="104">
        <v>85083.856089977504</v>
      </c>
      <c r="H524" s="104">
        <v>10499081.8779875</v>
      </c>
      <c r="I524" s="104">
        <v>1080564.97234271</v>
      </c>
      <c r="J524" s="104">
        <v>0.220911043401916</v>
      </c>
      <c r="K524" s="104">
        <v>0.17595546782184199</v>
      </c>
      <c r="L524" s="104">
        <v>0</v>
      </c>
      <c r="M524" s="104">
        <v>0.39686651122375799</v>
      </c>
      <c r="N524" s="104">
        <v>0</v>
      </c>
      <c r="O524" s="104">
        <v>0</v>
      </c>
      <c r="P524" s="104">
        <v>0</v>
      </c>
      <c r="Q524" s="104">
        <v>0</v>
      </c>
      <c r="R524" s="104">
        <v>0.39686651122375799</v>
      </c>
      <c r="S524" s="104">
        <v>0.25149040687977198</v>
      </c>
      <c r="T524" s="104">
        <v>0.20031190615820399</v>
      </c>
      <c r="U524" s="104">
        <v>0</v>
      </c>
      <c r="V524" s="104">
        <v>0.45180231303797602</v>
      </c>
      <c r="W524" s="104">
        <v>0</v>
      </c>
      <c r="X524" s="104">
        <v>0</v>
      </c>
      <c r="Y524" s="104">
        <v>0</v>
      </c>
      <c r="Z524" s="104">
        <v>0</v>
      </c>
      <c r="AA524" s="104">
        <v>0.45180231303797602</v>
      </c>
      <c r="AB524" s="104">
        <v>1.99795128590985</v>
      </c>
      <c r="AC524" s="104">
        <v>2.5980988165383101</v>
      </c>
      <c r="AD524" s="104">
        <v>0</v>
      </c>
      <c r="AE524" s="104">
        <v>4.5960501024481601</v>
      </c>
      <c r="AF524" s="104">
        <v>24.811089393497699</v>
      </c>
      <c r="AG524" s="104">
        <v>2.08598148901013</v>
      </c>
      <c r="AH524" s="104">
        <v>2.21131650765426</v>
      </c>
      <c r="AI524" s="104">
        <v>29.1083873901621</v>
      </c>
      <c r="AJ524" s="104">
        <v>14063.113011536199</v>
      </c>
      <c r="AK524" s="104">
        <v>423.073364965758</v>
      </c>
      <c r="AL524" s="104">
        <v>0</v>
      </c>
      <c r="AM524" s="104">
        <v>14486.186376501901</v>
      </c>
      <c r="AN524" s="104">
        <v>1.0260745802229999E-2</v>
      </c>
      <c r="AO524" s="104">
        <v>8.1726757523282994E-3</v>
      </c>
      <c r="AP524" s="104">
        <v>0</v>
      </c>
      <c r="AQ524" s="104">
        <v>1.8433421554558301E-2</v>
      </c>
      <c r="AR524" s="104">
        <v>0.31395827820869199</v>
      </c>
      <c r="AS524" s="104">
        <v>7.5960600460082603E-4</v>
      </c>
      <c r="AT524" s="104">
        <v>0</v>
      </c>
      <c r="AU524" s="104">
        <v>0.314717884213293</v>
      </c>
      <c r="AV524" s="104">
        <v>0.416637241503371</v>
      </c>
      <c r="AW524" s="104">
        <v>0.71453286917828196</v>
      </c>
      <c r="AX524" s="104">
        <v>1.4458879948949399</v>
      </c>
      <c r="AY524" s="104">
        <v>0.30037658206887902</v>
      </c>
      <c r="AZ524" s="104">
        <v>7.2674578508590102E-4</v>
      </c>
      <c r="BA524" s="104">
        <v>0</v>
      </c>
      <c r="BB524" s="104">
        <v>0.30110332785396499</v>
      </c>
      <c r="BC524" s="104">
        <v>0.104159310375842</v>
      </c>
      <c r="BD524" s="104">
        <v>0.30622837250497797</v>
      </c>
      <c r="BE524" s="104">
        <v>0.71149101073478604</v>
      </c>
      <c r="BF524" s="104">
        <v>0.13286131860046599</v>
      </c>
      <c r="BG524" s="104">
        <v>3.9969873731354596E-3</v>
      </c>
      <c r="BH524" s="104">
        <v>0</v>
      </c>
      <c r="BI524" s="104">
        <v>0.13685830597360199</v>
      </c>
      <c r="BJ524" s="104">
        <v>2.2105255250340399</v>
      </c>
      <c r="BK524" s="104">
        <v>6.6501241329119595E-2</v>
      </c>
      <c r="BL524" s="104">
        <v>0</v>
      </c>
      <c r="BM524" s="104">
        <v>2.2770267663631598</v>
      </c>
      <c r="BN524" s="104">
        <v>1291.05282940197</v>
      </c>
    </row>
    <row r="525" spans="1:66">
      <c r="A525" s="104" t="s">
        <v>799</v>
      </c>
      <c r="B525" s="104">
        <v>2026</v>
      </c>
      <c r="C525" s="104" t="s">
        <v>843</v>
      </c>
      <c r="D525" s="104" t="s">
        <v>801</v>
      </c>
      <c r="E525" s="104" t="s">
        <v>801</v>
      </c>
      <c r="F525" s="104" t="s">
        <v>802</v>
      </c>
      <c r="G525" s="104">
        <v>18429.4585848971</v>
      </c>
      <c r="H525" s="104">
        <v>1253029.0772082601</v>
      </c>
      <c r="I525" s="104">
        <v>83318.865726617805</v>
      </c>
      <c r="J525" s="104">
        <v>4.49353209590223E-2</v>
      </c>
      <c r="K525" s="104">
        <v>3.2311277312684503E-2</v>
      </c>
      <c r="L525" s="104">
        <v>0</v>
      </c>
      <c r="M525" s="104">
        <v>7.7246598271706907E-2</v>
      </c>
      <c r="N525" s="104">
        <v>0</v>
      </c>
      <c r="O525" s="104">
        <v>0</v>
      </c>
      <c r="P525" s="104">
        <v>0</v>
      </c>
      <c r="Q525" s="104">
        <v>0</v>
      </c>
      <c r="R525" s="104">
        <v>7.7246598271706907E-2</v>
      </c>
      <c r="S525" s="104">
        <v>5.1155442377307701E-2</v>
      </c>
      <c r="T525" s="104">
        <v>3.6783929644423001E-2</v>
      </c>
      <c r="U525" s="104">
        <v>0</v>
      </c>
      <c r="V525" s="104">
        <v>8.7939372021730799E-2</v>
      </c>
      <c r="W525" s="104">
        <v>0</v>
      </c>
      <c r="X525" s="104">
        <v>0</v>
      </c>
      <c r="Y525" s="104">
        <v>0</v>
      </c>
      <c r="Z525" s="104">
        <v>0</v>
      </c>
      <c r="AA525" s="104">
        <v>8.7939372021730799E-2</v>
      </c>
      <c r="AB525" s="104">
        <v>0.54009456021928204</v>
      </c>
      <c r="AC525" s="104">
        <v>0.47695071938785799</v>
      </c>
      <c r="AD525" s="104">
        <v>0</v>
      </c>
      <c r="AE525" s="104">
        <v>1.0170452796071401</v>
      </c>
      <c r="AF525" s="104">
        <v>5.0858779619989498</v>
      </c>
      <c r="AG525" s="104">
        <v>0.38372510610525301</v>
      </c>
      <c r="AH525" s="104">
        <v>0.41346689470362902</v>
      </c>
      <c r="AI525" s="104">
        <v>5.8830699628078298</v>
      </c>
      <c r="AJ525" s="104">
        <v>2104.3179740352002</v>
      </c>
      <c r="AK525" s="104">
        <v>79.067444067576403</v>
      </c>
      <c r="AL525" s="104">
        <v>0</v>
      </c>
      <c r="AM525" s="104">
        <v>2183.38541810278</v>
      </c>
      <c r="AN525" s="104">
        <v>2.0871292752137199E-3</v>
      </c>
      <c r="AO525" s="104">
        <v>1.50077514435361E-3</v>
      </c>
      <c r="AP525" s="104">
        <v>0</v>
      </c>
      <c r="AQ525" s="104">
        <v>3.5879044195673299E-3</v>
      </c>
      <c r="AR525" s="104">
        <v>3.3859998524205598E-2</v>
      </c>
      <c r="AS525" s="104">
        <v>1.4058775326785999E-4</v>
      </c>
      <c r="AT525" s="104">
        <v>0</v>
      </c>
      <c r="AU525" s="104">
        <v>3.4000586277473502E-2</v>
      </c>
      <c r="AV525" s="104">
        <v>4.9724212490057297E-2</v>
      </c>
      <c r="AW525" s="104">
        <v>8.5277024420448294E-2</v>
      </c>
      <c r="AX525" s="104">
        <v>0.16900182318797899</v>
      </c>
      <c r="AY525" s="104">
        <v>3.2395229976377803E-2</v>
      </c>
      <c r="AZ525" s="104">
        <v>1.3450598929349599E-4</v>
      </c>
      <c r="BA525" s="104">
        <v>0</v>
      </c>
      <c r="BB525" s="104">
        <v>3.2529735965671297E-2</v>
      </c>
      <c r="BC525" s="104">
        <v>1.24310531225143E-2</v>
      </c>
      <c r="BD525" s="104">
        <v>3.6547296180192097E-2</v>
      </c>
      <c r="BE525" s="104">
        <v>8.15080852683778E-2</v>
      </c>
      <c r="BF525" s="104">
        <v>1.9880552801903401E-2</v>
      </c>
      <c r="BG525" s="104">
        <v>7.4699000630723902E-4</v>
      </c>
      <c r="BH525" s="104">
        <v>0</v>
      </c>
      <c r="BI525" s="104">
        <v>2.0627542808210601E-2</v>
      </c>
      <c r="BJ525" s="104">
        <v>0.33076948116515198</v>
      </c>
      <c r="BK525" s="104">
        <v>1.2428301128434601E-2</v>
      </c>
      <c r="BL525" s="104">
        <v>0</v>
      </c>
      <c r="BM525" s="104">
        <v>0.34319778229358699</v>
      </c>
      <c r="BN525" s="104">
        <v>194.58992508125499</v>
      </c>
    </row>
    <row r="526" spans="1:66">
      <c r="A526" s="104" t="s">
        <v>799</v>
      </c>
      <c r="B526" s="104">
        <v>2026</v>
      </c>
      <c r="C526" s="104" t="s">
        <v>844</v>
      </c>
      <c r="D526" s="104" t="s">
        <v>801</v>
      </c>
      <c r="E526" s="104" t="s">
        <v>801</v>
      </c>
      <c r="F526" s="104" t="s">
        <v>802</v>
      </c>
      <c r="G526" s="104">
        <v>1660.0418430992499</v>
      </c>
      <c r="H526" s="104">
        <v>33666.542368807401</v>
      </c>
      <c r="I526" s="104">
        <v>19090.481195641401</v>
      </c>
      <c r="J526" s="104">
        <v>5.28384354990084E-4</v>
      </c>
      <c r="K526" s="104">
        <v>1.16275690718805E-3</v>
      </c>
      <c r="L526" s="104">
        <v>0</v>
      </c>
      <c r="M526" s="104">
        <v>1.6911412621781301E-3</v>
      </c>
      <c r="N526" s="104">
        <v>0</v>
      </c>
      <c r="O526" s="104">
        <v>0</v>
      </c>
      <c r="P526" s="104">
        <v>0</v>
      </c>
      <c r="Q526" s="104">
        <v>0</v>
      </c>
      <c r="R526" s="104">
        <v>1.6911412621781301E-3</v>
      </c>
      <c r="S526" s="104">
        <v>6.0152536685818402E-4</v>
      </c>
      <c r="T526" s="104">
        <v>1.3237102282793801E-3</v>
      </c>
      <c r="U526" s="104">
        <v>0</v>
      </c>
      <c r="V526" s="104">
        <v>1.9252355951375601E-3</v>
      </c>
      <c r="W526" s="104">
        <v>0</v>
      </c>
      <c r="X526" s="104">
        <v>0</v>
      </c>
      <c r="Y526" s="104">
        <v>0</v>
      </c>
      <c r="Z526" s="104">
        <v>0</v>
      </c>
      <c r="AA526" s="104">
        <v>1.9252355951375601E-3</v>
      </c>
      <c r="AB526" s="104">
        <v>6.31374566324078E-3</v>
      </c>
      <c r="AC526" s="104">
        <v>1.7180686405607399E-2</v>
      </c>
      <c r="AD526" s="104">
        <v>0</v>
      </c>
      <c r="AE526" s="104">
        <v>2.34944320688481E-2</v>
      </c>
      <c r="AF526" s="104">
        <v>6.1800587244481897E-2</v>
      </c>
      <c r="AG526" s="104">
        <v>1.3740224941879599E-2</v>
      </c>
      <c r="AH526" s="104">
        <v>6.9026423669602405E-2</v>
      </c>
      <c r="AI526" s="104">
        <v>0.14456723585596401</v>
      </c>
      <c r="AJ526" s="104">
        <v>56.2196760361687</v>
      </c>
      <c r="AK526" s="104">
        <v>2.99452067201327</v>
      </c>
      <c r="AL526" s="104">
        <v>0</v>
      </c>
      <c r="AM526" s="104">
        <v>59.214196708182001</v>
      </c>
      <c r="AN526" s="104">
        <v>2.4542084763796401E-5</v>
      </c>
      <c r="AO526" s="104">
        <v>5.4007046776459503E-5</v>
      </c>
      <c r="AP526" s="104">
        <v>0</v>
      </c>
      <c r="AQ526" s="104">
        <v>7.8549131540255897E-5</v>
      </c>
      <c r="AR526" s="104">
        <v>2.9354534087600302E-4</v>
      </c>
      <c r="AS526" s="104">
        <v>4.9484888948943599E-6</v>
      </c>
      <c r="AT526" s="104">
        <v>0</v>
      </c>
      <c r="AU526" s="104">
        <v>2.9849382977089798E-4</v>
      </c>
      <c r="AV526" s="104">
        <v>1.3359963763026499E-3</v>
      </c>
      <c r="AW526" s="104">
        <v>2.2912337853590501E-3</v>
      </c>
      <c r="AX526" s="104">
        <v>3.9257239914326E-3</v>
      </c>
      <c r="AY526" s="104">
        <v>2.8084669936929502E-4</v>
      </c>
      <c r="AZ526" s="104">
        <v>4.7344194557792101E-6</v>
      </c>
      <c r="BA526" s="104">
        <v>0</v>
      </c>
      <c r="BB526" s="104">
        <v>2.85581118825074E-4</v>
      </c>
      <c r="BC526" s="104">
        <v>3.3399909407566298E-4</v>
      </c>
      <c r="BD526" s="104">
        <v>9.8195733658245103E-4</v>
      </c>
      <c r="BE526" s="104">
        <v>1.60153754948319E-3</v>
      </c>
      <c r="BF526" s="104">
        <v>5.3113562291145296E-4</v>
      </c>
      <c r="BG526" s="104">
        <v>2.8290746489320799E-5</v>
      </c>
      <c r="BH526" s="104">
        <v>0</v>
      </c>
      <c r="BI526" s="104">
        <v>5.5942636940077399E-4</v>
      </c>
      <c r="BJ526" s="104">
        <v>8.83695016780074E-3</v>
      </c>
      <c r="BK526" s="104">
        <v>4.7069694848483201E-4</v>
      </c>
      <c r="BL526" s="104">
        <v>0</v>
      </c>
      <c r="BM526" s="104">
        <v>9.3076471162855702E-3</v>
      </c>
      <c r="BN526" s="104">
        <v>5.2773486557422</v>
      </c>
    </row>
    <row r="527" spans="1:66">
      <c r="A527" s="104" t="s">
        <v>799</v>
      </c>
      <c r="B527" s="104">
        <v>2026</v>
      </c>
      <c r="C527" s="104" t="s">
        <v>845</v>
      </c>
      <c r="D527" s="104" t="s">
        <v>801</v>
      </c>
      <c r="E527" s="104" t="s">
        <v>801</v>
      </c>
      <c r="F527" s="104" t="s">
        <v>804</v>
      </c>
      <c r="G527" s="104">
        <v>156.46105365864301</v>
      </c>
      <c r="H527" s="104">
        <v>20796.886682035401</v>
      </c>
      <c r="I527" s="104">
        <v>3130.47276160213</v>
      </c>
      <c r="J527" s="104">
        <v>8.1406834514144103E-3</v>
      </c>
      <c r="K527" s="104">
        <v>0</v>
      </c>
      <c r="L527" s="104">
        <v>5.6411956438482E-6</v>
      </c>
      <c r="M527" s="104">
        <v>8.1463246470582593E-3</v>
      </c>
      <c r="N527" s="104">
        <v>7.1389262235030201E-6</v>
      </c>
      <c r="O527" s="104">
        <v>2.8184383311871198E-4</v>
      </c>
      <c r="P527" s="104">
        <v>1.4390253295054501E-3</v>
      </c>
      <c r="Q527" s="104">
        <v>4.6282577003237001E-6</v>
      </c>
      <c r="R527" s="104">
        <v>9.8789609936062502E-3</v>
      </c>
      <c r="S527" s="104">
        <v>1.1878866182724299E-2</v>
      </c>
      <c r="T527" s="104">
        <v>0</v>
      </c>
      <c r="U527" s="104">
        <v>6.1763991602843204E-6</v>
      </c>
      <c r="V527" s="104">
        <v>1.18850425818846E-2</v>
      </c>
      <c r="W527" s="104">
        <v>7.1389262235030201E-6</v>
      </c>
      <c r="X527" s="104">
        <v>2.8184383311859602E-4</v>
      </c>
      <c r="Y527" s="104">
        <v>1.4390253295048501E-3</v>
      </c>
      <c r="Z527" s="104">
        <v>4.6282577003237001E-6</v>
      </c>
      <c r="AA527" s="104">
        <v>1.36176789284318E-2</v>
      </c>
      <c r="AB527" s="104">
        <v>0.66388205806596901</v>
      </c>
      <c r="AC527" s="104">
        <v>0</v>
      </c>
      <c r="AD527" s="104">
        <v>1.71156845362723E-2</v>
      </c>
      <c r="AE527" s="104">
        <v>0.680997742602241</v>
      </c>
      <c r="AF527" s="104">
        <v>7.1590616563194001E-2</v>
      </c>
      <c r="AG527" s="104">
        <v>0</v>
      </c>
      <c r="AH527" s="104">
        <v>4.3287892764595298E-4</v>
      </c>
      <c r="AI527" s="104">
        <v>7.202349549084E-2</v>
      </c>
      <c r="AJ527" s="104">
        <v>42.693827831955403</v>
      </c>
      <c r="AK527" s="104">
        <v>0</v>
      </c>
      <c r="AL527" s="104">
        <v>0.151274153986177</v>
      </c>
      <c r="AM527" s="104">
        <v>42.845101985941497</v>
      </c>
      <c r="AN527" s="104">
        <v>1.75400515361411E-3</v>
      </c>
      <c r="AO527" s="104">
        <v>0</v>
      </c>
      <c r="AP527" s="104">
        <v>1.07865101960269E-6</v>
      </c>
      <c r="AQ527" s="104">
        <v>1.7550838046337101E-3</v>
      </c>
      <c r="AR527" s="104">
        <v>2.6660807522936501E-5</v>
      </c>
      <c r="AS527" s="104">
        <v>0</v>
      </c>
      <c r="AT527" s="104">
        <v>1.8617811086912699E-6</v>
      </c>
      <c r="AU527" s="104">
        <v>2.8522588631627801E-5</v>
      </c>
      <c r="AV527" s="104">
        <v>4.5849286843240798E-4</v>
      </c>
      <c r="AW527" s="104">
        <v>1.4153674848508401E-3</v>
      </c>
      <c r="AX527" s="104">
        <v>1.9023829419148801E-3</v>
      </c>
      <c r="AY527" s="104">
        <v>2.4513628393572499E-5</v>
      </c>
      <c r="AZ527" s="104">
        <v>0</v>
      </c>
      <c r="BA527" s="104">
        <v>1.7118390059778801E-6</v>
      </c>
      <c r="BB527" s="104">
        <v>2.6225467399550399E-5</v>
      </c>
      <c r="BC527" s="104">
        <v>1.1462321710810199E-4</v>
      </c>
      <c r="BD527" s="104">
        <v>6.0658606493607604E-4</v>
      </c>
      <c r="BE527" s="104">
        <v>7.4743474944372805E-4</v>
      </c>
      <c r="BF527" s="104">
        <v>4.2249003640298602E-4</v>
      </c>
      <c r="BG527" s="104">
        <v>0</v>
      </c>
      <c r="BH527" s="104">
        <v>1.4969803849870299E-6</v>
      </c>
      <c r="BI527" s="104">
        <v>4.2398701678797299E-4</v>
      </c>
      <c r="BJ527" s="104">
        <v>2.9987644632428101E-3</v>
      </c>
      <c r="BK527" s="104">
        <v>0</v>
      </c>
      <c r="BL527" s="104">
        <v>1.39061003913677E-5</v>
      </c>
      <c r="BM527" s="104">
        <v>3.01267056363418E-3</v>
      </c>
      <c r="BN527" s="104">
        <v>4.5224377303171099</v>
      </c>
    </row>
    <row r="528" spans="1:66">
      <c r="A528" s="104" t="s">
        <v>799</v>
      </c>
      <c r="B528" s="104">
        <v>2026</v>
      </c>
      <c r="C528" s="104" t="s">
        <v>846</v>
      </c>
      <c r="D528" s="104" t="s">
        <v>801</v>
      </c>
      <c r="E528" s="104" t="s">
        <v>801</v>
      </c>
      <c r="F528" s="104" t="s">
        <v>804</v>
      </c>
      <c r="G528" s="104">
        <v>2730.91716721392</v>
      </c>
      <c r="H528" s="104">
        <v>249567.64053523701</v>
      </c>
      <c r="I528" s="104">
        <v>10923.6686688556</v>
      </c>
      <c r="J528" s="104">
        <v>4.5037892074783403E-3</v>
      </c>
      <c r="K528" s="104">
        <v>0</v>
      </c>
      <c r="L528" s="104">
        <v>4.1691589009685698E-3</v>
      </c>
      <c r="M528" s="104">
        <v>8.6729481084469092E-3</v>
      </c>
      <c r="N528" s="104">
        <v>3.6500800039791603E-5</v>
      </c>
      <c r="O528" s="104">
        <v>3.6692556649434101E-4</v>
      </c>
      <c r="P528" s="104">
        <v>1.9317317691530001E-3</v>
      </c>
      <c r="Q528" s="104">
        <v>2.2390474683537402E-5</v>
      </c>
      <c r="R528" s="104">
        <v>1.1030496718817499E-2</v>
      </c>
      <c r="S528" s="104">
        <v>6.5719186392805603E-3</v>
      </c>
      <c r="T528" s="104">
        <v>0</v>
      </c>
      <c r="U528" s="104">
        <v>4.5647042153404696E-3</v>
      </c>
      <c r="V528" s="104">
        <v>1.1136622854621E-2</v>
      </c>
      <c r="W528" s="104">
        <v>3.6500800039791603E-5</v>
      </c>
      <c r="X528" s="104">
        <v>3.66925566494189E-4</v>
      </c>
      <c r="Y528" s="104">
        <v>1.9317317691521999E-3</v>
      </c>
      <c r="Z528" s="104">
        <v>2.2390474683537402E-5</v>
      </c>
      <c r="AA528" s="104">
        <v>1.34941714649907E-2</v>
      </c>
      <c r="AB528" s="104">
        <v>7.3430447194459E-2</v>
      </c>
      <c r="AC528" s="104">
        <v>0</v>
      </c>
      <c r="AD528" s="104">
        <v>7.7174339236615097E-2</v>
      </c>
      <c r="AE528" s="104">
        <v>0.150604786431074</v>
      </c>
      <c r="AF528" s="104">
        <v>5.0024453403786202E-2</v>
      </c>
      <c r="AG528" s="104">
        <v>0</v>
      </c>
      <c r="AH528" s="104">
        <v>7.7148237456503496E-3</v>
      </c>
      <c r="AI528" s="104">
        <v>5.7739277149436503E-2</v>
      </c>
      <c r="AJ528" s="104">
        <v>443.00212670060199</v>
      </c>
      <c r="AK528" s="104">
        <v>0</v>
      </c>
      <c r="AL528" s="104">
        <v>0.82367440315143603</v>
      </c>
      <c r="AM528" s="104">
        <v>443.82580110375301</v>
      </c>
      <c r="AN528" s="104">
        <v>1.40729700183925E-3</v>
      </c>
      <c r="AO528" s="104">
        <v>0</v>
      </c>
      <c r="AP528" s="104">
        <v>9.93455781602546E-4</v>
      </c>
      <c r="AQ528" s="104">
        <v>2.4007527834418001E-3</v>
      </c>
      <c r="AR528" s="104">
        <v>5.8319758858284797E-4</v>
      </c>
      <c r="AS528" s="104">
        <v>0</v>
      </c>
      <c r="AT528" s="104">
        <v>9.3113194971083906E-6</v>
      </c>
      <c r="AU528" s="104">
        <v>5.9250890807995699E-4</v>
      </c>
      <c r="AV528" s="104">
        <v>2.8975178318725201E-3</v>
      </c>
      <c r="AW528" s="104">
        <v>3.1702653550382098E-2</v>
      </c>
      <c r="AX528" s="104">
        <v>3.5192680290334503E-2</v>
      </c>
      <c r="AY528" s="104">
        <v>5.36228655274162E-4</v>
      </c>
      <c r="AZ528" s="104">
        <v>0</v>
      </c>
      <c r="BA528" s="104">
        <v>8.5614145711667701E-6</v>
      </c>
      <c r="BB528" s="104">
        <v>5.4479006984532903E-4</v>
      </c>
      <c r="BC528" s="104">
        <v>7.2437945796813199E-4</v>
      </c>
      <c r="BD528" s="104">
        <v>1.3586851521592299E-2</v>
      </c>
      <c r="BE528" s="104">
        <v>1.4856021049405701E-2</v>
      </c>
      <c r="BF528" s="104">
        <v>4.3838651660146897E-3</v>
      </c>
      <c r="BG528" s="104">
        <v>0</v>
      </c>
      <c r="BH528" s="104">
        <v>8.1509259357436296E-6</v>
      </c>
      <c r="BI528" s="104">
        <v>4.3920160919504302E-3</v>
      </c>
      <c r="BJ528" s="104">
        <v>4.7398283542075103E-3</v>
      </c>
      <c r="BK528" s="104">
        <v>0</v>
      </c>
      <c r="BL528" s="104">
        <v>7.4400605031159004E-4</v>
      </c>
      <c r="BM528" s="104">
        <v>5.4838344045190996E-3</v>
      </c>
      <c r="BN528" s="104">
        <v>46.8472347027772</v>
      </c>
    </row>
    <row r="529" spans="1:66">
      <c r="A529" s="104" t="s">
        <v>799</v>
      </c>
      <c r="B529" s="104">
        <v>2026</v>
      </c>
      <c r="C529" s="104" t="s">
        <v>846</v>
      </c>
      <c r="D529" s="104" t="s">
        <v>801</v>
      </c>
      <c r="E529" s="104" t="s">
        <v>801</v>
      </c>
      <c r="F529" s="104" t="s">
        <v>802</v>
      </c>
      <c r="G529" s="104">
        <v>3120.8498862330498</v>
      </c>
      <c r="H529" s="104">
        <v>312280.036759098</v>
      </c>
      <c r="I529" s="104">
        <v>12483.399544932199</v>
      </c>
      <c r="J529" s="104">
        <v>9.4427351737767795E-4</v>
      </c>
      <c r="K529" s="104">
        <v>0</v>
      </c>
      <c r="L529" s="104">
        <v>0</v>
      </c>
      <c r="M529" s="104">
        <v>9.4427351737767795E-4</v>
      </c>
      <c r="N529" s="104">
        <v>0</v>
      </c>
      <c r="O529" s="104">
        <v>0</v>
      </c>
      <c r="P529" s="104">
        <v>0</v>
      </c>
      <c r="Q529" s="104">
        <v>0</v>
      </c>
      <c r="R529" s="104">
        <v>9.4427351737767795E-4</v>
      </c>
      <c r="S529" s="104">
        <v>2.59472944656765E-2</v>
      </c>
      <c r="T529" s="104">
        <v>0</v>
      </c>
      <c r="U529" s="104">
        <v>0</v>
      </c>
      <c r="V529" s="104">
        <v>2.59472944656765E-2</v>
      </c>
      <c r="W529" s="104">
        <v>0</v>
      </c>
      <c r="X529" s="104">
        <v>0</v>
      </c>
      <c r="Y529" s="104">
        <v>0</v>
      </c>
      <c r="Z529" s="104">
        <v>0</v>
      </c>
      <c r="AA529" s="104">
        <v>2.59472944656765E-2</v>
      </c>
      <c r="AB529" s="104">
        <v>4.4302794603658602E-2</v>
      </c>
      <c r="AC529" s="104">
        <v>0</v>
      </c>
      <c r="AD529" s="104">
        <v>0</v>
      </c>
      <c r="AE529" s="104">
        <v>4.4302794603658602E-2</v>
      </c>
      <c r="AF529" s="104">
        <v>0.26138167145422597</v>
      </c>
      <c r="AG529" s="104">
        <v>0</v>
      </c>
      <c r="AH529" s="104">
        <v>0</v>
      </c>
      <c r="AI529" s="104">
        <v>0.26138167145422597</v>
      </c>
      <c r="AJ529" s="104">
        <v>516.01356844888096</v>
      </c>
      <c r="AK529" s="104">
        <v>0</v>
      </c>
      <c r="AL529" s="104">
        <v>0</v>
      </c>
      <c r="AM529" s="104">
        <v>516.01356844888096</v>
      </c>
      <c r="AN529" s="104">
        <v>2.4793050862533399E-2</v>
      </c>
      <c r="AO529" s="104">
        <v>0</v>
      </c>
      <c r="AP529" s="104">
        <v>0</v>
      </c>
      <c r="AQ529" s="104">
        <v>2.4793050862533399E-2</v>
      </c>
      <c r="AR529" s="104">
        <v>2.0026779882687498E-3</v>
      </c>
      <c r="AS529" s="104">
        <v>0</v>
      </c>
      <c r="AT529" s="104">
        <v>0</v>
      </c>
      <c r="AU529" s="104">
        <v>2.0026779882687498E-3</v>
      </c>
      <c r="AV529" s="104">
        <v>1.0649890061759299E-2</v>
      </c>
      <c r="AW529" s="104">
        <v>2.6067952790388298E-2</v>
      </c>
      <c r="AX529" s="104">
        <v>3.8720520840416398E-2</v>
      </c>
      <c r="AY529" s="104">
        <v>1.9160430249935401E-3</v>
      </c>
      <c r="AZ529" s="104">
        <v>0</v>
      </c>
      <c r="BA529" s="104">
        <v>0</v>
      </c>
      <c r="BB529" s="104">
        <v>1.9160430249935401E-3</v>
      </c>
      <c r="BC529" s="104">
        <v>2.6624725154398301E-3</v>
      </c>
      <c r="BD529" s="104">
        <v>1.1171979767309201E-2</v>
      </c>
      <c r="BE529" s="104">
        <v>1.5750495307742599E-2</v>
      </c>
      <c r="BF529" s="104">
        <v>4.8781839230458302E-3</v>
      </c>
      <c r="BG529" s="104">
        <v>0</v>
      </c>
      <c r="BH529" s="104">
        <v>0</v>
      </c>
      <c r="BI529" s="104">
        <v>4.8781839230458302E-3</v>
      </c>
      <c r="BJ529" s="104">
        <v>8.1110147048128495E-2</v>
      </c>
      <c r="BK529" s="104">
        <v>0</v>
      </c>
      <c r="BL529" s="104">
        <v>0</v>
      </c>
      <c r="BM529" s="104">
        <v>8.1110147048128495E-2</v>
      </c>
      <c r="BN529" s="104">
        <v>45.988692968660303</v>
      </c>
    </row>
    <row r="530" spans="1:66">
      <c r="A530" s="104" t="s">
        <v>799</v>
      </c>
      <c r="B530" s="104">
        <v>2026</v>
      </c>
      <c r="C530" s="104" t="s">
        <v>846</v>
      </c>
      <c r="D530" s="104" t="s">
        <v>801</v>
      </c>
      <c r="E530" s="104" t="s">
        <v>801</v>
      </c>
      <c r="F530" s="104" t="s">
        <v>805</v>
      </c>
      <c r="G530" s="104">
        <v>21.573028940530001</v>
      </c>
      <c r="H530" s="104">
        <v>1622.4905568705899</v>
      </c>
      <c r="I530" s="104">
        <v>86.292115762120304</v>
      </c>
      <c r="J530" s="104">
        <v>0</v>
      </c>
      <c r="K530" s="104">
        <v>0</v>
      </c>
      <c r="L530" s="104">
        <v>0</v>
      </c>
      <c r="M530" s="104">
        <v>0</v>
      </c>
      <c r="N530" s="104">
        <v>0</v>
      </c>
      <c r="O530" s="104">
        <v>0</v>
      </c>
      <c r="P530" s="104">
        <v>0</v>
      </c>
      <c r="Q530" s="104">
        <v>0</v>
      </c>
      <c r="R530" s="104">
        <v>0</v>
      </c>
      <c r="S530" s="104">
        <v>0</v>
      </c>
      <c r="T530" s="104">
        <v>0</v>
      </c>
      <c r="U530" s="104">
        <v>0</v>
      </c>
      <c r="V530" s="104">
        <v>0</v>
      </c>
      <c r="W530" s="104">
        <v>0</v>
      </c>
      <c r="X530" s="104">
        <v>0</v>
      </c>
      <c r="Y530" s="104">
        <v>0</v>
      </c>
      <c r="Z530" s="104">
        <v>0</v>
      </c>
      <c r="AA530" s="104">
        <v>0</v>
      </c>
      <c r="AB530" s="104">
        <v>0</v>
      </c>
      <c r="AC530" s="104">
        <v>0</v>
      </c>
      <c r="AD530" s="104">
        <v>0</v>
      </c>
      <c r="AE530" s="104">
        <v>0</v>
      </c>
      <c r="AF530" s="104">
        <v>0</v>
      </c>
      <c r="AG530" s="104">
        <v>0</v>
      </c>
      <c r="AH530" s="104">
        <v>0</v>
      </c>
      <c r="AI530" s="104">
        <v>0</v>
      </c>
      <c r="AJ530" s="104">
        <v>0</v>
      </c>
      <c r="AK530" s="104">
        <v>0</v>
      </c>
      <c r="AL530" s="104">
        <v>0</v>
      </c>
      <c r="AM530" s="104">
        <v>0</v>
      </c>
      <c r="AN530" s="104">
        <v>0</v>
      </c>
      <c r="AO530" s="104">
        <v>0</v>
      </c>
      <c r="AP530" s="104">
        <v>0</v>
      </c>
      <c r="AQ530" s="104">
        <v>0</v>
      </c>
      <c r="AR530" s="104">
        <v>0</v>
      </c>
      <c r="AS530" s="104">
        <v>0</v>
      </c>
      <c r="AT530" s="104">
        <v>0</v>
      </c>
      <c r="AU530" s="104">
        <v>0</v>
      </c>
      <c r="AV530" s="104">
        <v>3.2027574127341599E-5</v>
      </c>
      <c r="AW530" s="104">
        <v>2.02911554225002E-4</v>
      </c>
      <c r="AX530" s="104">
        <v>2.3493912835234401E-4</v>
      </c>
      <c r="AY530" s="104">
        <v>0</v>
      </c>
      <c r="AZ530" s="104">
        <v>0</v>
      </c>
      <c r="BA530" s="104">
        <v>0</v>
      </c>
      <c r="BB530" s="104">
        <v>0</v>
      </c>
      <c r="BC530" s="104">
        <v>8.0068935318354098E-6</v>
      </c>
      <c r="BD530" s="104">
        <v>8.69620946678582E-5</v>
      </c>
      <c r="BE530" s="104">
        <v>9.49689881996936E-5</v>
      </c>
      <c r="BF530" s="104">
        <v>0</v>
      </c>
      <c r="BG530" s="104">
        <v>0</v>
      </c>
      <c r="BH530" s="104">
        <v>0</v>
      </c>
      <c r="BI530" s="104">
        <v>0</v>
      </c>
      <c r="BJ530" s="104">
        <v>0</v>
      </c>
      <c r="BK530" s="104">
        <v>0</v>
      </c>
      <c r="BL530" s="104">
        <v>0</v>
      </c>
      <c r="BM530" s="104">
        <v>0</v>
      </c>
      <c r="BN530" s="104">
        <v>0</v>
      </c>
    </row>
    <row r="531" spans="1:66">
      <c r="A531" s="104" t="s">
        <v>799</v>
      </c>
      <c r="B531" s="104">
        <v>2026</v>
      </c>
      <c r="C531" s="104" t="s">
        <v>846</v>
      </c>
      <c r="D531" s="104" t="s">
        <v>801</v>
      </c>
      <c r="E531" s="104" t="s">
        <v>801</v>
      </c>
      <c r="F531" s="104" t="s">
        <v>841</v>
      </c>
      <c r="G531" s="104">
        <v>9216.5277354286809</v>
      </c>
      <c r="H531" s="104">
        <v>999547.77559756394</v>
      </c>
      <c r="I531" s="104">
        <v>36866.110941714702</v>
      </c>
      <c r="J531" s="104">
        <v>9.8085443931129196E-2</v>
      </c>
      <c r="K531" s="104">
        <v>0</v>
      </c>
      <c r="L531" s="104">
        <v>0</v>
      </c>
      <c r="M531" s="104">
        <v>9.8085443931129196E-2</v>
      </c>
      <c r="N531" s="104">
        <v>0</v>
      </c>
      <c r="O531" s="104">
        <v>0</v>
      </c>
      <c r="P531" s="104">
        <v>0</v>
      </c>
      <c r="Q531" s="104">
        <v>0</v>
      </c>
      <c r="R531" s="104">
        <v>9.8085443931129196E-2</v>
      </c>
      <c r="S531" s="104">
        <v>6.9419121085624402</v>
      </c>
      <c r="T531" s="104">
        <v>0</v>
      </c>
      <c r="U531" s="104">
        <v>0</v>
      </c>
      <c r="V531" s="104">
        <v>6.9419121085624402</v>
      </c>
      <c r="W531" s="104">
        <v>0</v>
      </c>
      <c r="X531" s="104">
        <v>0</v>
      </c>
      <c r="Y531" s="104">
        <v>0</v>
      </c>
      <c r="Z531" s="104">
        <v>0</v>
      </c>
      <c r="AA531" s="104">
        <v>6.9419121085624402</v>
      </c>
      <c r="AB531" s="104">
        <v>52.749210329888903</v>
      </c>
      <c r="AC531" s="104">
        <v>0</v>
      </c>
      <c r="AD531" s="104">
        <v>0</v>
      </c>
      <c r="AE531" s="104">
        <v>52.749210329888903</v>
      </c>
      <c r="AF531" s="104">
        <v>0.522509343643631</v>
      </c>
      <c r="AG531" s="104">
        <v>0</v>
      </c>
      <c r="AH531" s="104">
        <v>0</v>
      </c>
      <c r="AI531" s="104">
        <v>0.522509343643631</v>
      </c>
      <c r="AJ531" s="104">
        <v>2163.4974225584501</v>
      </c>
      <c r="AK531" s="104">
        <v>0</v>
      </c>
      <c r="AL531" s="104">
        <v>0</v>
      </c>
      <c r="AM531" s="104">
        <v>2163.4974225584501</v>
      </c>
      <c r="AN531" s="104">
        <v>6.80099648408466</v>
      </c>
      <c r="AO531" s="104">
        <v>0</v>
      </c>
      <c r="AP531" s="104">
        <v>0</v>
      </c>
      <c r="AQ531" s="104">
        <v>6.80099648408466</v>
      </c>
      <c r="AR531" s="104">
        <v>3.71174436203379E-3</v>
      </c>
      <c r="AS531" s="104">
        <v>0</v>
      </c>
      <c r="AT531" s="104">
        <v>0</v>
      </c>
      <c r="AU531" s="104">
        <v>3.71174436203379E-3</v>
      </c>
      <c r="AV531" s="104">
        <v>3.5975070243323498E-2</v>
      </c>
      <c r="AW531" s="104">
        <v>7.7982772308433895E-2</v>
      </c>
      <c r="AX531" s="104">
        <v>0.11766958691379099</v>
      </c>
      <c r="AY531" s="104">
        <v>3.5511759439578799E-3</v>
      </c>
      <c r="AZ531" s="104">
        <v>0</v>
      </c>
      <c r="BA531" s="104">
        <v>0</v>
      </c>
      <c r="BB531" s="104">
        <v>3.5511759439578799E-3</v>
      </c>
      <c r="BC531" s="104">
        <v>8.9937675608308797E-3</v>
      </c>
      <c r="BD531" s="104">
        <v>3.3421188132185899E-2</v>
      </c>
      <c r="BE531" s="104">
        <v>4.5966131636974703E-2</v>
      </c>
      <c r="BF531" s="104">
        <v>0</v>
      </c>
      <c r="BG531" s="104">
        <v>0</v>
      </c>
      <c r="BH531" s="104">
        <v>0</v>
      </c>
      <c r="BI531" s="104">
        <v>0</v>
      </c>
      <c r="BJ531" s="104">
        <v>0.44104310264406199</v>
      </c>
      <c r="BK531" s="104">
        <v>0</v>
      </c>
      <c r="BL531" s="104">
        <v>0</v>
      </c>
      <c r="BM531" s="104">
        <v>0.44104310264406199</v>
      </c>
      <c r="BN531" s="104">
        <v>250.06730442009601</v>
      </c>
    </row>
    <row r="532" spans="1:66">
      <c r="A532" s="104" t="s">
        <v>799</v>
      </c>
      <c r="B532" s="104">
        <v>2027</v>
      </c>
      <c r="C532" s="104" t="s">
        <v>800</v>
      </c>
      <c r="D532" s="104" t="s">
        <v>801</v>
      </c>
      <c r="E532" s="104" t="s">
        <v>801</v>
      </c>
      <c r="F532" s="104" t="s">
        <v>802</v>
      </c>
      <c r="G532" s="104">
        <v>10367.9348883251</v>
      </c>
      <c r="H532" s="104">
        <v>576713.29111757805</v>
      </c>
      <c r="I532" s="104">
        <v>87090.6530619314</v>
      </c>
      <c r="J532" s="104">
        <v>5.8552933572152497E-3</v>
      </c>
      <c r="K532" s="104">
        <v>5.6379958606025298E-4</v>
      </c>
      <c r="L532" s="104">
        <v>0</v>
      </c>
      <c r="M532" s="104">
        <v>6.4190929432755102E-3</v>
      </c>
      <c r="N532" s="104">
        <v>0</v>
      </c>
      <c r="O532" s="104">
        <v>0</v>
      </c>
      <c r="P532" s="104">
        <v>0</v>
      </c>
      <c r="Q532" s="104">
        <v>0</v>
      </c>
      <c r="R532" s="104">
        <v>6.4190929432755102E-3</v>
      </c>
      <c r="S532" s="104">
        <v>6.6658057747135402E-3</v>
      </c>
      <c r="T532" s="104">
        <v>6.4184291157854301E-4</v>
      </c>
      <c r="U532" s="104">
        <v>0</v>
      </c>
      <c r="V532" s="104">
        <v>7.3076486862920804E-3</v>
      </c>
      <c r="W532" s="104">
        <v>0</v>
      </c>
      <c r="X532" s="104">
        <v>0</v>
      </c>
      <c r="Y532" s="104">
        <v>0</v>
      </c>
      <c r="Z532" s="104">
        <v>0</v>
      </c>
      <c r="AA532" s="104">
        <v>7.3076486862920804E-3</v>
      </c>
      <c r="AB532" s="104">
        <v>6.8980534982616706E-2</v>
      </c>
      <c r="AC532" s="104">
        <v>2.3874006932057198E-2</v>
      </c>
      <c r="AD532" s="104">
        <v>0</v>
      </c>
      <c r="AE532" s="104">
        <v>9.2854541914673905E-2</v>
      </c>
      <c r="AF532" s="104">
        <v>1.0466597871249901</v>
      </c>
      <c r="AG532" s="104">
        <v>3.2634588791160102E-2</v>
      </c>
      <c r="AH532" s="104">
        <v>0.21204830484298101</v>
      </c>
      <c r="AI532" s="104">
        <v>1.2913426807591299</v>
      </c>
      <c r="AJ532" s="104">
        <v>600.81932528662003</v>
      </c>
      <c r="AK532" s="104">
        <v>6.7243956391055697</v>
      </c>
      <c r="AL532" s="104">
        <v>0</v>
      </c>
      <c r="AM532" s="104">
        <v>607.54372092572498</v>
      </c>
      <c r="AN532" s="104">
        <v>2.7196321112188702E-4</v>
      </c>
      <c r="AO532" s="104">
        <v>2.61870305208861E-5</v>
      </c>
      <c r="AP532" s="104">
        <v>0</v>
      </c>
      <c r="AQ532" s="104">
        <v>2.9815024164277302E-4</v>
      </c>
      <c r="AR532" s="104">
        <v>4.3063689125302698E-3</v>
      </c>
      <c r="AS532" s="104">
        <v>8.1458317889440603E-6</v>
      </c>
      <c r="AT532" s="104">
        <v>0</v>
      </c>
      <c r="AU532" s="104">
        <v>4.3145147443192202E-3</v>
      </c>
      <c r="AV532" s="104">
        <v>7.6286110075120296E-3</v>
      </c>
      <c r="AW532" s="104">
        <v>8.2859429893259895E-2</v>
      </c>
      <c r="AX532" s="104">
        <v>9.4802555645091102E-2</v>
      </c>
      <c r="AY532" s="104">
        <v>4.1200772996139697E-3</v>
      </c>
      <c r="AZ532" s="104">
        <v>7.7934467115551297E-6</v>
      </c>
      <c r="BA532" s="104">
        <v>0</v>
      </c>
      <c r="BB532" s="104">
        <v>4.1278707463255297E-3</v>
      </c>
      <c r="BC532" s="104">
        <v>1.907152751878E-3</v>
      </c>
      <c r="BD532" s="104">
        <v>3.5511184239968498E-2</v>
      </c>
      <c r="BE532" s="104">
        <v>4.1546207738171997E-2</v>
      </c>
      <c r="BF532" s="104">
        <v>5.6762430716969098E-3</v>
      </c>
      <c r="BG532" s="104">
        <v>6.3528755736366098E-5</v>
      </c>
      <c r="BH532" s="104">
        <v>0</v>
      </c>
      <c r="BI532" s="104">
        <v>5.7397718274332802E-3</v>
      </c>
      <c r="BJ532" s="104">
        <v>9.4440431033322295E-2</v>
      </c>
      <c r="BK532" s="104">
        <v>1.0569813517445901E-3</v>
      </c>
      <c r="BL532" s="104">
        <v>0</v>
      </c>
      <c r="BM532" s="104">
        <v>9.5497412385066899E-2</v>
      </c>
      <c r="BN532" s="104">
        <v>54.1461375340918</v>
      </c>
    </row>
    <row r="533" spans="1:66">
      <c r="A533" s="104" t="s">
        <v>799</v>
      </c>
      <c r="B533" s="104">
        <v>2027</v>
      </c>
      <c r="C533" s="104" t="s">
        <v>803</v>
      </c>
      <c r="D533" s="104" t="s">
        <v>801</v>
      </c>
      <c r="E533" s="104" t="s">
        <v>801</v>
      </c>
      <c r="F533" s="104" t="s">
        <v>804</v>
      </c>
      <c r="G533" s="104">
        <v>16993286.5823371</v>
      </c>
      <c r="H533" s="104">
        <v>614930308.10744596</v>
      </c>
      <c r="I533" s="104">
        <v>79959325.067794293</v>
      </c>
      <c r="J533" s="104">
        <v>3.6150871967095002</v>
      </c>
      <c r="K533" s="104">
        <v>0</v>
      </c>
      <c r="L533" s="104">
        <v>13.8209728109609</v>
      </c>
      <c r="M533" s="104">
        <v>17.436060007670399</v>
      </c>
      <c r="N533" s="104">
        <v>3.4877819020505498</v>
      </c>
      <c r="O533" s="104">
        <v>7.2296742582671802</v>
      </c>
      <c r="P533" s="104">
        <v>17.234571650709999</v>
      </c>
      <c r="Q533" s="104">
        <v>3.1899914932190501</v>
      </c>
      <c r="R533" s="104">
        <v>48.5780793119172</v>
      </c>
      <c r="S533" s="104">
        <v>5.2751267513209701</v>
      </c>
      <c r="T533" s="104">
        <v>0</v>
      </c>
      <c r="U533" s="104">
        <v>15.132225551691601</v>
      </c>
      <c r="V533" s="104">
        <v>20.407352303012601</v>
      </c>
      <c r="W533" s="104">
        <v>3.4877819020505498</v>
      </c>
      <c r="X533" s="104">
        <v>7.2296742582642004</v>
      </c>
      <c r="Y533" s="104">
        <v>17.2345716507029</v>
      </c>
      <c r="Z533" s="104">
        <v>3.1899914932190501</v>
      </c>
      <c r="AA533" s="104">
        <v>51.549371607249398</v>
      </c>
      <c r="AB533" s="104">
        <v>342.13906750197799</v>
      </c>
      <c r="AC533" s="104">
        <v>0</v>
      </c>
      <c r="AD533" s="104">
        <v>167.82267973854101</v>
      </c>
      <c r="AE533" s="104">
        <v>509.96174724052003</v>
      </c>
      <c r="AF533" s="104">
        <v>16.726483885458901</v>
      </c>
      <c r="AG533" s="104">
        <v>0</v>
      </c>
      <c r="AH533" s="104">
        <v>12.9461469362834</v>
      </c>
      <c r="AI533" s="104">
        <v>29.672630821742398</v>
      </c>
      <c r="AJ533" s="104">
        <v>159049.00287803999</v>
      </c>
      <c r="AK533" s="104">
        <v>0</v>
      </c>
      <c r="AL533" s="104">
        <v>4240.2208087441604</v>
      </c>
      <c r="AM533" s="104">
        <v>163289.22368678401</v>
      </c>
      <c r="AN533" s="104">
        <v>1.03080745696377</v>
      </c>
      <c r="AO533" s="104">
        <v>0</v>
      </c>
      <c r="AP533" s="104">
        <v>3.2632528270042198</v>
      </c>
      <c r="AQ533" s="104">
        <v>4.2940602839679904</v>
      </c>
      <c r="AR533" s="104">
        <v>0.86004245871817397</v>
      </c>
      <c r="AS533" s="104">
        <v>0</v>
      </c>
      <c r="AT533" s="104">
        <v>0.140602818055652</v>
      </c>
      <c r="AU533" s="104">
        <v>1.0006452767738201</v>
      </c>
      <c r="AV533" s="104">
        <v>5.4227570724564496</v>
      </c>
      <c r="AW533" s="104">
        <v>24.910790301596801</v>
      </c>
      <c r="AX533" s="104">
        <v>31.334192650827099</v>
      </c>
      <c r="AY533" s="104">
        <v>0.79077729425764998</v>
      </c>
      <c r="AZ533" s="104">
        <v>0</v>
      </c>
      <c r="BA533" s="104">
        <v>0.129279101165264</v>
      </c>
      <c r="BB533" s="104">
        <v>0.92005639542291495</v>
      </c>
      <c r="BC533" s="104">
        <v>1.3556892681141099</v>
      </c>
      <c r="BD533" s="104">
        <v>10.6760529863986</v>
      </c>
      <c r="BE533" s="104">
        <v>12.951798649935601</v>
      </c>
      <c r="BF533" s="104">
        <v>1.57391881749958</v>
      </c>
      <c r="BG533" s="104">
        <v>0</v>
      </c>
      <c r="BH533" s="104">
        <v>4.1960422262774001E-2</v>
      </c>
      <c r="BI533" s="104">
        <v>1.61587923976235</v>
      </c>
      <c r="BJ533" s="104">
        <v>2.3386903120945499</v>
      </c>
      <c r="BK533" s="104">
        <v>0</v>
      </c>
      <c r="BL533" s="104">
        <v>1.9298889117947799</v>
      </c>
      <c r="BM533" s="104">
        <v>4.2685792238893301</v>
      </c>
      <c r="BN533" s="104">
        <v>17235.700510121598</v>
      </c>
    </row>
    <row r="534" spans="1:66">
      <c r="A534" s="104" t="s">
        <v>799</v>
      </c>
      <c r="B534" s="104">
        <v>2027</v>
      </c>
      <c r="C534" s="104" t="s">
        <v>803</v>
      </c>
      <c r="D534" s="104" t="s">
        <v>801</v>
      </c>
      <c r="E534" s="104" t="s">
        <v>801</v>
      </c>
      <c r="F534" s="104" t="s">
        <v>802</v>
      </c>
      <c r="G534" s="104">
        <v>191923.16864071399</v>
      </c>
      <c r="H534" s="104">
        <v>7117404.6657708902</v>
      </c>
      <c r="I534" s="104">
        <v>908893.68962913298</v>
      </c>
      <c r="J534" s="104">
        <v>7.7692290101239805E-2</v>
      </c>
      <c r="K534" s="104">
        <v>0</v>
      </c>
      <c r="L534" s="104">
        <v>0</v>
      </c>
      <c r="M534" s="104">
        <v>7.7692290101239805E-2</v>
      </c>
      <c r="N534" s="104">
        <v>0</v>
      </c>
      <c r="O534" s="104">
        <v>0</v>
      </c>
      <c r="P534" s="104">
        <v>0</v>
      </c>
      <c r="Q534" s="104">
        <v>0</v>
      </c>
      <c r="R534" s="104">
        <v>7.7692290101239805E-2</v>
      </c>
      <c r="S534" s="104">
        <v>8.8447506945856E-2</v>
      </c>
      <c r="T534" s="104">
        <v>0</v>
      </c>
      <c r="U534" s="104">
        <v>0</v>
      </c>
      <c r="V534" s="104">
        <v>8.8447506945856E-2</v>
      </c>
      <c r="W534" s="104">
        <v>0</v>
      </c>
      <c r="X534" s="104">
        <v>0</v>
      </c>
      <c r="Y534" s="104">
        <v>0</v>
      </c>
      <c r="Z534" s="104">
        <v>0</v>
      </c>
      <c r="AA534" s="104">
        <v>8.8447506945856E-2</v>
      </c>
      <c r="AB534" s="104">
        <v>1.6045951844359001</v>
      </c>
      <c r="AC534" s="104">
        <v>0</v>
      </c>
      <c r="AD534" s="104">
        <v>0</v>
      </c>
      <c r="AE534" s="104">
        <v>1.6045951844359001</v>
      </c>
      <c r="AF534" s="104">
        <v>0.258596430655822</v>
      </c>
      <c r="AG534" s="104">
        <v>0</v>
      </c>
      <c r="AH534" s="104">
        <v>0</v>
      </c>
      <c r="AI534" s="104">
        <v>0.258596430655822</v>
      </c>
      <c r="AJ534" s="104">
        <v>1444.2853531609201</v>
      </c>
      <c r="AK534" s="104">
        <v>0</v>
      </c>
      <c r="AL534" s="104">
        <v>0</v>
      </c>
      <c r="AM534" s="104">
        <v>1444.2853531609201</v>
      </c>
      <c r="AN534" s="104">
        <v>3.6086583718384301E-3</v>
      </c>
      <c r="AO534" s="104">
        <v>0</v>
      </c>
      <c r="AP534" s="104">
        <v>0</v>
      </c>
      <c r="AQ534" s="104">
        <v>3.6086583718384301E-3</v>
      </c>
      <c r="AR534" s="104">
        <v>2.8016186418929799E-2</v>
      </c>
      <c r="AS534" s="104">
        <v>0</v>
      </c>
      <c r="AT534" s="104">
        <v>0</v>
      </c>
      <c r="AU534" s="104">
        <v>2.8016186418929799E-2</v>
      </c>
      <c r="AV534" s="104">
        <v>6.2764765340042106E-2</v>
      </c>
      <c r="AW534" s="104">
        <v>0.28832564078081802</v>
      </c>
      <c r="AX534" s="104">
        <v>0.37910659253979001</v>
      </c>
      <c r="AY534" s="104">
        <v>2.6804218595978101E-2</v>
      </c>
      <c r="AZ534" s="104">
        <v>0</v>
      </c>
      <c r="BA534" s="104">
        <v>0</v>
      </c>
      <c r="BB534" s="104">
        <v>2.6804218595978101E-2</v>
      </c>
      <c r="BC534" s="104">
        <v>1.5691191335010499E-2</v>
      </c>
      <c r="BD534" s="104">
        <v>0.12356813176320799</v>
      </c>
      <c r="BE534" s="104">
        <v>0.16606354169419599</v>
      </c>
      <c r="BF534" s="104">
        <v>1.36536905633289E-2</v>
      </c>
      <c r="BG534" s="104">
        <v>0</v>
      </c>
      <c r="BH534" s="104">
        <v>0</v>
      </c>
      <c r="BI534" s="104">
        <v>1.36536905633289E-2</v>
      </c>
      <c r="BJ534" s="104">
        <v>0.22702154465914101</v>
      </c>
      <c r="BK534" s="104">
        <v>0</v>
      </c>
      <c r="BL534" s="104">
        <v>0</v>
      </c>
      <c r="BM534" s="104">
        <v>0.22702154465914101</v>
      </c>
      <c r="BN534" s="104">
        <v>128.71908749475199</v>
      </c>
    </row>
    <row r="535" spans="1:66">
      <c r="A535" s="104" t="s">
        <v>799</v>
      </c>
      <c r="B535" s="104">
        <v>2027</v>
      </c>
      <c r="C535" s="104" t="s">
        <v>803</v>
      </c>
      <c r="D535" s="104" t="s">
        <v>801</v>
      </c>
      <c r="E535" s="104" t="s">
        <v>801</v>
      </c>
      <c r="F535" s="104" t="s">
        <v>805</v>
      </c>
      <c r="G535" s="104">
        <v>632519.50676773104</v>
      </c>
      <c r="H535" s="104">
        <v>26159897.381033</v>
      </c>
      <c r="I535" s="104">
        <v>3114397.51744546</v>
      </c>
      <c r="J535" s="104">
        <v>0</v>
      </c>
      <c r="K535" s="104">
        <v>0</v>
      </c>
      <c r="L535" s="104">
        <v>0</v>
      </c>
      <c r="M535" s="104">
        <v>0</v>
      </c>
      <c r="N535" s="104">
        <v>1.52722757441073E-2</v>
      </c>
      <c r="O535" s="104">
        <v>1.67807633922161E-2</v>
      </c>
      <c r="P535" s="104">
        <v>0</v>
      </c>
      <c r="Q535" s="104">
        <v>5.1525971284964601E-3</v>
      </c>
      <c r="R535" s="104">
        <v>3.7205636264819902E-2</v>
      </c>
      <c r="S535" s="104">
        <v>0</v>
      </c>
      <c r="T535" s="104">
        <v>0</v>
      </c>
      <c r="U535" s="104">
        <v>0</v>
      </c>
      <c r="V535" s="104">
        <v>0</v>
      </c>
      <c r="W535" s="104">
        <v>1.52722757441073E-2</v>
      </c>
      <c r="X535" s="104">
        <v>1.67807633922092E-2</v>
      </c>
      <c r="Y535" s="104">
        <v>0</v>
      </c>
      <c r="Z535" s="104">
        <v>5.1525971284964601E-3</v>
      </c>
      <c r="AA535" s="104">
        <v>3.7205636264812998E-2</v>
      </c>
      <c r="AB535" s="104">
        <v>0</v>
      </c>
      <c r="AC535" s="104">
        <v>0</v>
      </c>
      <c r="AD535" s="104">
        <v>0</v>
      </c>
      <c r="AE535" s="104">
        <v>0</v>
      </c>
      <c r="AF535" s="104">
        <v>0</v>
      </c>
      <c r="AG535" s="104">
        <v>0</v>
      </c>
      <c r="AH535" s="104">
        <v>0</v>
      </c>
      <c r="AI535" s="104">
        <v>0</v>
      </c>
      <c r="AJ535" s="104">
        <v>0</v>
      </c>
      <c r="AK535" s="104">
        <v>0</v>
      </c>
      <c r="AL535" s="104">
        <v>0</v>
      </c>
      <c r="AM535" s="104">
        <v>0</v>
      </c>
      <c r="AN535" s="104">
        <v>0</v>
      </c>
      <c r="AO535" s="104">
        <v>0</v>
      </c>
      <c r="AP535" s="104">
        <v>0</v>
      </c>
      <c r="AQ535" s="104">
        <v>0</v>
      </c>
      <c r="AR535" s="104">
        <v>0</v>
      </c>
      <c r="AS535" s="104">
        <v>0</v>
      </c>
      <c r="AT535" s="104">
        <v>0</v>
      </c>
      <c r="AU535" s="104">
        <v>0</v>
      </c>
      <c r="AV535" s="104">
        <v>0.23069080620587201</v>
      </c>
      <c r="AW535" s="104">
        <v>1.05973589100822</v>
      </c>
      <c r="AX535" s="104">
        <v>1.2904266972140901</v>
      </c>
      <c r="AY535" s="104">
        <v>0</v>
      </c>
      <c r="AZ535" s="104">
        <v>0</v>
      </c>
      <c r="BA535" s="104">
        <v>0</v>
      </c>
      <c r="BB535" s="104">
        <v>0</v>
      </c>
      <c r="BC535" s="104">
        <v>5.7672701551468003E-2</v>
      </c>
      <c r="BD535" s="104">
        <v>0.45417252471781</v>
      </c>
      <c r="BE535" s="104">
        <v>0.51184522626927798</v>
      </c>
      <c r="BF535" s="104">
        <v>0</v>
      </c>
      <c r="BG535" s="104">
        <v>0</v>
      </c>
      <c r="BH535" s="104">
        <v>0</v>
      </c>
      <c r="BI535" s="104">
        <v>0</v>
      </c>
      <c r="BJ535" s="104">
        <v>0</v>
      </c>
      <c r="BK535" s="104">
        <v>0</v>
      </c>
      <c r="BL535" s="104">
        <v>0</v>
      </c>
      <c r="BM535" s="104">
        <v>0</v>
      </c>
      <c r="BN535" s="104">
        <v>0</v>
      </c>
    </row>
    <row r="536" spans="1:66">
      <c r="A536" s="104" t="s">
        <v>799</v>
      </c>
      <c r="B536" s="104">
        <v>2027</v>
      </c>
      <c r="C536" s="104" t="s">
        <v>806</v>
      </c>
      <c r="D536" s="104" t="s">
        <v>801</v>
      </c>
      <c r="E536" s="104" t="s">
        <v>801</v>
      </c>
      <c r="F536" s="104" t="s">
        <v>804</v>
      </c>
      <c r="G536" s="104">
        <v>1947288.7480703299</v>
      </c>
      <c r="H536" s="104">
        <v>66251522.499906003</v>
      </c>
      <c r="I536" s="104">
        <v>8949108.7866248991</v>
      </c>
      <c r="J536" s="104">
        <v>1.06290641708918</v>
      </c>
      <c r="K536" s="104">
        <v>0</v>
      </c>
      <c r="L536" s="104">
        <v>2.3480803520343398</v>
      </c>
      <c r="M536" s="104">
        <v>3.4109867691235198</v>
      </c>
      <c r="N536" s="104">
        <v>0.91799544430398305</v>
      </c>
      <c r="O536" s="104">
        <v>1.5281078180633401</v>
      </c>
      <c r="P536" s="104">
        <v>5.5922963474743801</v>
      </c>
      <c r="Q536" s="104">
        <v>0.76733535681876897</v>
      </c>
      <c r="R536" s="104">
        <v>12.216721735784001</v>
      </c>
      <c r="S536" s="104">
        <v>1.5509905487318201</v>
      </c>
      <c r="T536" s="104">
        <v>0</v>
      </c>
      <c r="U536" s="104">
        <v>2.5708524274282798</v>
      </c>
      <c r="V536" s="104">
        <v>4.1218429761601101</v>
      </c>
      <c r="W536" s="104">
        <v>0.91799544430398305</v>
      </c>
      <c r="X536" s="104">
        <v>1.5281078180627099</v>
      </c>
      <c r="Y536" s="104">
        <v>5.5922963474720904</v>
      </c>
      <c r="Z536" s="104">
        <v>0.76733535681876897</v>
      </c>
      <c r="AA536" s="104">
        <v>12.927577942817599</v>
      </c>
      <c r="AB536" s="104">
        <v>59.708078265111702</v>
      </c>
      <c r="AC536" s="104">
        <v>0</v>
      </c>
      <c r="AD536" s="104">
        <v>19.898258137905</v>
      </c>
      <c r="AE536" s="104">
        <v>79.606336403016797</v>
      </c>
      <c r="AF536" s="104">
        <v>4.4381700299211602</v>
      </c>
      <c r="AG536" s="104">
        <v>0</v>
      </c>
      <c r="AH536" s="104">
        <v>1.9263548067196501</v>
      </c>
      <c r="AI536" s="104">
        <v>6.3645248366408103</v>
      </c>
      <c r="AJ536" s="104">
        <v>20255.148764321599</v>
      </c>
      <c r="AK536" s="104">
        <v>0</v>
      </c>
      <c r="AL536" s="104">
        <v>563.358685991691</v>
      </c>
      <c r="AM536" s="104">
        <v>20818.5074503133</v>
      </c>
      <c r="AN536" s="104">
        <v>0.25328553796191799</v>
      </c>
      <c r="AO536" s="104">
        <v>0</v>
      </c>
      <c r="AP536" s="104">
        <v>0.495855443614242</v>
      </c>
      <c r="AQ536" s="104">
        <v>0.74914098157616005</v>
      </c>
      <c r="AR536" s="104">
        <v>0.117616820616732</v>
      </c>
      <c r="AS536" s="104">
        <v>0</v>
      </c>
      <c r="AT536" s="104">
        <v>1.9211532341209502E-2</v>
      </c>
      <c r="AU536" s="104">
        <v>0.13682835295794099</v>
      </c>
      <c r="AV536" s="104">
        <v>0.58423842094086298</v>
      </c>
      <c r="AW536" s="104">
        <v>2.6838452461970901</v>
      </c>
      <c r="AX536" s="104">
        <v>3.4049120200958898</v>
      </c>
      <c r="AY536" s="104">
        <v>0.108144324996592</v>
      </c>
      <c r="AZ536" s="104">
        <v>0</v>
      </c>
      <c r="BA536" s="104">
        <v>1.7664294837219499E-2</v>
      </c>
      <c r="BB536" s="104">
        <v>0.125808619833812</v>
      </c>
      <c r="BC536" s="104">
        <v>0.146059605235215</v>
      </c>
      <c r="BD536" s="104">
        <v>1.15021939122732</v>
      </c>
      <c r="BE536" s="104">
        <v>1.4220876162963501</v>
      </c>
      <c r="BF536" s="104">
        <v>0.200441116979934</v>
      </c>
      <c r="BG536" s="104">
        <v>0</v>
      </c>
      <c r="BH536" s="104">
        <v>5.5748908879615601E-3</v>
      </c>
      <c r="BI536" s="104">
        <v>0.20601600786789601</v>
      </c>
      <c r="BJ536" s="104">
        <v>0.39846110238531202</v>
      </c>
      <c r="BK536" s="104">
        <v>0</v>
      </c>
      <c r="BL536" s="104">
        <v>0.24063041633395699</v>
      </c>
      <c r="BM536" s="104">
        <v>0.63909151871926895</v>
      </c>
      <c r="BN536" s="104">
        <v>2197.4601347215298</v>
      </c>
    </row>
    <row r="537" spans="1:66">
      <c r="A537" s="104" t="s">
        <v>799</v>
      </c>
      <c r="B537" s="104">
        <v>2027</v>
      </c>
      <c r="C537" s="104" t="s">
        <v>806</v>
      </c>
      <c r="D537" s="104" t="s">
        <v>801</v>
      </c>
      <c r="E537" s="104" t="s">
        <v>801</v>
      </c>
      <c r="F537" s="104" t="s">
        <v>802</v>
      </c>
      <c r="G537" s="104">
        <v>665.920651631341</v>
      </c>
      <c r="H537" s="104">
        <v>14157.489458934901</v>
      </c>
      <c r="I537" s="104">
        <v>2411.6357845068301</v>
      </c>
      <c r="J537" s="104">
        <v>1.6023826582030401E-3</v>
      </c>
      <c r="K537" s="104">
        <v>0</v>
      </c>
      <c r="L537" s="104">
        <v>0</v>
      </c>
      <c r="M537" s="104">
        <v>1.6023826582030401E-3</v>
      </c>
      <c r="N537" s="104">
        <v>0</v>
      </c>
      <c r="O537" s="104">
        <v>0</v>
      </c>
      <c r="P537" s="104">
        <v>0</v>
      </c>
      <c r="Q537" s="104">
        <v>0</v>
      </c>
      <c r="R537" s="104">
        <v>1.6023826582030401E-3</v>
      </c>
      <c r="S537" s="104">
        <v>1.82420612272659E-3</v>
      </c>
      <c r="T537" s="104">
        <v>0</v>
      </c>
      <c r="U537" s="104">
        <v>0</v>
      </c>
      <c r="V537" s="104">
        <v>1.82420612272659E-3</v>
      </c>
      <c r="W537" s="104">
        <v>0</v>
      </c>
      <c r="X537" s="104">
        <v>0</v>
      </c>
      <c r="Y537" s="104">
        <v>0</v>
      </c>
      <c r="Z537" s="104">
        <v>0</v>
      </c>
      <c r="AA537" s="104">
        <v>1.82420612272659E-3</v>
      </c>
      <c r="AB537" s="104">
        <v>1.22425883549866E-2</v>
      </c>
      <c r="AC537" s="104">
        <v>0</v>
      </c>
      <c r="AD537" s="104">
        <v>0</v>
      </c>
      <c r="AE537" s="104">
        <v>1.22425883549866E-2</v>
      </c>
      <c r="AF537" s="104">
        <v>9.7960998235772506E-3</v>
      </c>
      <c r="AG537" s="104">
        <v>0</v>
      </c>
      <c r="AH537" s="104">
        <v>0</v>
      </c>
      <c r="AI537" s="104">
        <v>9.7960998235772506E-3</v>
      </c>
      <c r="AJ537" s="104">
        <v>6.2421557021110896</v>
      </c>
      <c r="AK537" s="104">
        <v>0</v>
      </c>
      <c r="AL537" s="104">
        <v>0</v>
      </c>
      <c r="AM537" s="104">
        <v>6.2421557021110896</v>
      </c>
      <c r="AN537" s="104">
        <v>7.4427611631451104E-5</v>
      </c>
      <c r="AO537" s="104">
        <v>0</v>
      </c>
      <c r="AP537" s="104">
        <v>0</v>
      </c>
      <c r="AQ537" s="104">
        <v>7.4427611631451104E-5</v>
      </c>
      <c r="AR537" s="104">
        <v>1.1133206142909401E-3</v>
      </c>
      <c r="AS537" s="104">
        <v>0</v>
      </c>
      <c r="AT537" s="104">
        <v>0</v>
      </c>
      <c r="AU537" s="104">
        <v>1.1133206142909401E-3</v>
      </c>
      <c r="AV537" s="104">
        <v>1.2484768611901401E-4</v>
      </c>
      <c r="AW537" s="104">
        <v>5.7351905810922304E-4</v>
      </c>
      <c r="AX537" s="104">
        <v>1.81168735851918E-3</v>
      </c>
      <c r="AY537" s="104">
        <v>1.0651588573347001E-3</v>
      </c>
      <c r="AZ537" s="104">
        <v>0</v>
      </c>
      <c r="BA537" s="104">
        <v>0</v>
      </c>
      <c r="BB537" s="104">
        <v>1.0651588573347001E-3</v>
      </c>
      <c r="BC537" s="104">
        <v>3.1211921529753598E-5</v>
      </c>
      <c r="BD537" s="104">
        <v>2.4579388204681E-4</v>
      </c>
      <c r="BE537" s="104">
        <v>1.34216466091126E-3</v>
      </c>
      <c r="BF537" s="104">
        <v>5.9010819585074198E-5</v>
      </c>
      <c r="BG537" s="104">
        <v>0</v>
      </c>
      <c r="BH537" s="104">
        <v>0</v>
      </c>
      <c r="BI537" s="104">
        <v>5.9010819585074198E-5</v>
      </c>
      <c r="BJ537" s="104">
        <v>9.8117994923558292E-4</v>
      </c>
      <c r="BK537" s="104">
        <v>0</v>
      </c>
      <c r="BL537" s="104">
        <v>0</v>
      </c>
      <c r="BM537" s="104">
        <v>9.8117994923558292E-4</v>
      </c>
      <c r="BN537" s="104">
        <v>0.55631983265455098</v>
      </c>
    </row>
    <row r="538" spans="1:66">
      <c r="A538" s="104" t="s">
        <v>799</v>
      </c>
      <c r="B538" s="104">
        <v>2027</v>
      </c>
      <c r="C538" s="104" t="s">
        <v>806</v>
      </c>
      <c r="D538" s="104" t="s">
        <v>801</v>
      </c>
      <c r="E538" s="104" t="s">
        <v>801</v>
      </c>
      <c r="F538" s="104" t="s">
        <v>805</v>
      </c>
      <c r="G538" s="104">
        <v>33551.7336094403</v>
      </c>
      <c r="H538" s="104">
        <v>1435155.5750253601</v>
      </c>
      <c r="I538" s="104">
        <v>167185.05341631299</v>
      </c>
      <c r="J538" s="104">
        <v>0</v>
      </c>
      <c r="K538" s="104">
        <v>0</v>
      </c>
      <c r="L538" s="104">
        <v>0</v>
      </c>
      <c r="M538" s="104">
        <v>0</v>
      </c>
      <c r="N538" s="104">
        <v>8.1625275077576898E-4</v>
      </c>
      <c r="O538" s="104">
        <v>9.0081398035384095E-4</v>
      </c>
      <c r="P538" s="104">
        <v>0</v>
      </c>
      <c r="Q538" s="104">
        <v>2.7648656709498799E-4</v>
      </c>
      <c r="R538" s="104">
        <v>1.9935532982245899E-3</v>
      </c>
      <c r="S538" s="104">
        <v>0</v>
      </c>
      <c r="T538" s="104">
        <v>0</v>
      </c>
      <c r="U538" s="104">
        <v>0</v>
      </c>
      <c r="V538" s="104">
        <v>0</v>
      </c>
      <c r="W538" s="104">
        <v>8.1625275077576898E-4</v>
      </c>
      <c r="X538" s="104">
        <v>9.0081398035347004E-4</v>
      </c>
      <c r="Y538" s="104">
        <v>0</v>
      </c>
      <c r="Z538" s="104">
        <v>2.7648656709498799E-4</v>
      </c>
      <c r="AA538" s="104">
        <v>1.99355329822422E-3</v>
      </c>
      <c r="AB538" s="104">
        <v>0</v>
      </c>
      <c r="AC538" s="104">
        <v>0</v>
      </c>
      <c r="AD538" s="104">
        <v>0</v>
      </c>
      <c r="AE538" s="104">
        <v>0</v>
      </c>
      <c r="AF538" s="104">
        <v>0</v>
      </c>
      <c r="AG538" s="104">
        <v>0</v>
      </c>
      <c r="AH538" s="104">
        <v>0</v>
      </c>
      <c r="AI538" s="104">
        <v>0</v>
      </c>
      <c r="AJ538" s="104">
        <v>0</v>
      </c>
      <c r="AK538" s="104">
        <v>0</v>
      </c>
      <c r="AL538" s="104">
        <v>0</v>
      </c>
      <c r="AM538" s="104">
        <v>0</v>
      </c>
      <c r="AN538" s="104">
        <v>0</v>
      </c>
      <c r="AO538" s="104">
        <v>0</v>
      </c>
      <c r="AP538" s="104">
        <v>0</v>
      </c>
      <c r="AQ538" s="104">
        <v>0</v>
      </c>
      <c r="AR538" s="104">
        <v>0</v>
      </c>
      <c r="AS538" s="104">
        <v>0</v>
      </c>
      <c r="AT538" s="104">
        <v>0</v>
      </c>
      <c r="AU538" s="104">
        <v>0</v>
      </c>
      <c r="AV538" s="104">
        <v>1.2655905786293199E-2</v>
      </c>
      <c r="AW538" s="104">
        <v>5.8138067205784599E-2</v>
      </c>
      <c r="AX538" s="104">
        <v>7.0793972992077805E-2</v>
      </c>
      <c r="AY538" s="104">
        <v>0</v>
      </c>
      <c r="AZ538" s="104">
        <v>0</v>
      </c>
      <c r="BA538" s="104">
        <v>0</v>
      </c>
      <c r="BB538" s="104">
        <v>0</v>
      </c>
      <c r="BC538" s="104">
        <v>3.1639764465733102E-3</v>
      </c>
      <c r="BD538" s="104">
        <v>2.49163145167648E-2</v>
      </c>
      <c r="BE538" s="104">
        <v>2.8080290963338101E-2</v>
      </c>
      <c r="BF538" s="104">
        <v>0</v>
      </c>
      <c r="BG538" s="104">
        <v>0</v>
      </c>
      <c r="BH538" s="104">
        <v>0</v>
      </c>
      <c r="BI538" s="104">
        <v>0</v>
      </c>
      <c r="BJ538" s="104">
        <v>0</v>
      </c>
      <c r="BK538" s="104">
        <v>0</v>
      </c>
      <c r="BL538" s="104">
        <v>0</v>
      </c>
      <c r="BM538" s="104">
        <v>0</v>
      </c>
      <c r="BN538" s="104">
        <v>0</v>
      </c>
    </row>
    <row r="539" spans="1:66">
      <c r="A539" s="104" t="s">
        <v>799</v>
      </c>
      <c r="B539" s="104">
        <v>2027</v>
      </c>
      <c r="C539" s="104" t="s">
        <v>807</v>
      </c>
      <c r="D539" s="104" t="s">
        <v>801</v>
      </c>
      <c r="E539" s="104" t="s">
        <v>801</v>
      </c>
      <c r="F539" s="104" t="s">
        <v>804</v>
      </c>
      <c r="G539" s="104">
        <v>5902529.7966908002</v>
      </c>
      <c r="H539" s="104">
        <v>204023524.887407</v>
      </c>
      <c r="I539" s="104">
        <v>27425672.560349099</v>
      </c>
      <c r="J539" s="104">
        <v>2.3854392685038501</v>
      </c>
      <c r="K539" s="104">
        <v>0</v>
      </c>
      <c r="L539" s="104">
        <v>7.2013877063874601</v>
      </c>
      <c r="M539" s="104">
        <v>9.58682697489132</v>
      </c>
      <c r="N539" s="104">
        <v>2.1343173958091701</v>
      </c>
      <c r="O539" s="104">
        <v>3.50313792421974</v>
      </c>
      <c r="P539" s="104">
        <v>12.822234580262799</v>
      </c>
      <c r="Q539" s="104">
        <v>2.0503509698710598</v>
      </c>
      <c r="R539" s="104">
        <v>30.096867845054099</v>
      </c>
      <c r="S539" s="104">
        <v>3.48082738097987</v>
      </c>
      <c r="T539" s="104">
        <v>0</v>
      </c>
      <c r="U539" s="104">
        <v>7.8846130839510797</v>
      </c>
      <c r="V539" s="104">
        <v>11.3654404649309</v>
      </c>
      <c r="W539" s="104">
        <v>2.1343173958091701</v>
      </c>
      <c r="X539" s="104">
        <v>3.5031379242182998</v>
      </c>
      <c r="Y539" s="104">
        <v>12.822234580257501</v>
      </c>
      <c r="Z539" s="104">
        <v>2.0503509698710598</v>
      </c>
      <c r="AA539" s="104">
        <v>31.875481335086999</v>
      </c>
      <c r="AB539" s="104">
        <v>157.457780700027</v>
      </c>
      <c r="AC539" s="104">
        <v>0</v>
      </c>
      <c r="AD539" s="104">
        <v>73.944265489835701</v>
      </c>
      <c r="AE539" s="104">
        <v>231.402046189863</v>
      </c>
      <c r="AF539" s="104">
        <v>11.2899307753898</v>
      </c>
      <c r="AG539" s="104">
        <v>0</v>
      </c>
      <c r="AH539" s="104">
        <v>6.3983116092644901</v>
      </c>
      <c r="AI539" s="104">
        <v>17.688242384654298</v>
      </c>
      <c r="AJ539" s="104">
        <v>64724.0050019919</v>
      </c>
      <c r="AK539" s="104">
        <v>0</v>
      </c>
      <c r="AL539" s="104">
        <v>1833.0337235741699</v>
      </c>
      <c r="AM539" s="104">
        <v>66557.038725566104</v>
      </c>
      <c r="AN539" s="104">
        <v>0.61148992315633799</v>
      </c>
      <c r="AO539" s="104">
        <v>0</v>
      </c>
      <c r="AP539" s="104">
        <v>1.5961521050233201</v>
      </c>
      <c r="AQ539" s="104">
        <v>2.2076420281796598</v>
      </c>
      <c r="AR539" s="104">
        <v>0.303582889641895</v>
      </c>
      <c r="AS539" s="104">
        <v>0</v>
      </c>
      <c r="AT539" s="104">
        <v>4.96953596045423E-2</v>
      </c>
      <c r="AU539" s="104">
        <v>0.35327824924643703</v>
      </c>
      <c r="AV539" s="104">
        <v>1.79917951342442</v>
      </c>
      <c r="AW539" s="104">
        <v>8.2649808897934403</v>
      </c>
      <c r="AX539" s="104">
        <v>10.4174386524643</v>
      </c>
      <c r="AY539" s="104">
        <v>0.27913326094590402</v>
      </c>
      <c r="AZ539" s="104">
        <v>0</v>
      </c>
      <c r="BA539" s="104">
        <v>4.5693048763907999E-2</v>
      </c>
      <c r="BB539" s="104">
        <v>0.32482630970981202</v>
      </c>
      <c r="BC539" s="104">
        <v>0.44979487835610499</v>
      </c>
      <c r="BD539" s="104">
        <v>3.5421346670543299</v>
      </c>
      <c r="BE539" s="104">
        <v>4.3167558551202498</v>
      </c>
      <c r="BF539" s="104">
        <v>0.64049649839481804</v>
      </c>
      <c r="BG539" s="104">
        <v>0</v>
      </c>
      <c r="BH539" s="104">
        <v>1.81393546544707E-2</v>
      </c>
      <c r="BI539" s="104">
        <v>0.65863585304928896</v>
      </c>
      <c r="BJ539" s="104">
        <v>1.0759718557943601</v>
      </c>
      <c r="BK539" s="104">
        <v>0</v>
      </c>
      <c r="BL539" s="104">
        <v>0.79741187610924902</v>
      </c>
      <c r="BM539" s="104">
        <v>1.87338373190361</v>
      </c>
      <c r="BN539" s="104">
        <v>7025.3085930205498</v>
      </c>
    </row>
    <row r="540" spans="1:66">
      <c r="A540" s="104" t="s">
        <v>799</v>
      </c>
      <c r="B540" s="104">
        <v>2027</v>
      </c>
      <c r="C540" s="104" t="s">
        <v>807</v>
      </c>
      <c r="D540" s="104" t="s">
        <v>801</v>
      </c>
      <c r="E540" s="104" t="s">
        <v>801</v>
      </c>
      <c r="F540" s="104" t="s">
        <v>802</v>
      </c>
      <c r="G540" s="104">
        <v>48076.696779211197</v>
      </c>
      <c r="H540" s="104">
        <v>1809486.7037377399</v>
      </c>
      <c r="I540" s="104">
        <v>231945.715064052</v>
      </c>
      <c r="J540" s="104">
        <v>3.3351040460110497E-2</v>
      </c>
      <c r="K540" s="104">
        <v>0</v>
      </c>
      <c r="L540" s="104">
        <v>0</v>
      </c>
      <c r="M540" s="104">
        <v>3.3351040460110497E-2</v>
      </c>
      <c r="N540" s="104">
        <v>0</v>
      </c>
      <c r="O540" s="104">
        <v>0</v>
      </c>
      <c r="P540" s="104">
        <v>0</v>
      </c>
      <c r="Q540" s="104">
        <v>0</v>
      </c>
      <c r="R540" s="104">
        <v>3.3351040460110497E-2</v>
      </c>
      <c r="S540" s="104">
        <v>3.7967942236009203E-2</v>
      </c>
      <c r="T540" s="104">
        <v>0</v>
      </c>
      <c r="U540" s="104">
        <v>0</v>
      </c>
      <c r="V540" s="104">
        <v>3.7967942236009203E-2</v>
      </c>
      <c r="W540" s="104">
        <v>0</v>
      </c>
      <c r="X540" s="104">
        <v>0</v>
      </c>
      <c r="Y540" s="104">
        <v>0</v>
      </c>
      <c r="Z540" s="104">
        <v>0</v>
      </c>
      <c r="AA540" s="104">
        <v>3.7967942236009203E-2</v>
      </c>
      <c r="AB540" s="104">
        <v>0.324033941277861</v>
      </c>
      <c r="AC540" s="104">
        <v>0</v>
      </c>
      <c r="AD540" s="104">
        <v>0</v>
      </c>
      <c r="AE540" s="104">
        <v>0.324033941277861</v>
      </c>
      <c r="AF540" s="104">
        <v>6.9888310242107607E-2</v>
      </c>
      <c r="AG540" s="104">
        <v>0</v>
      </c>
      <c r="AH540" s="104">
        <v>0</v>
      </c>
      <c r="AI540" s="104">
        <v>6.9888310242107607E-2</v>
      </c>
      <c r="AJ540" s="104">
        <v>496.41300392642597</v>
      </c>
      <c r="AK540" s="104">
        <v>0</v>
      </c>
      <c r="AL540" s="104">
        <v>0</v>
      </c>
      <c r="AM540" s="104">
        <v>496.41300392642597</v>
      </c>
      <c r="AN540" s="104">
        <v>1.54909208119712E-3</v>
      </c>
      <c r="AO540" s="104">
        <v>0</v>
      </c>
      <c r="AP540" s="104">
        <v>0</v>
      </c>
      <c r="AQ540" s="104">
        <v>1.54909208119712E-3</v>
      </c>
      <c r="AR540" s="104">
        <v>8.7867460839369301E-3</v>
      </c>
      <c r="AS540" s="104">
        <v>0</v>
      </c>
      <c r="AT540" s="104">
        <v>0</v>
      </c>
      <c r="AU540" s="104">
        <v>8.7867460839369301E-3</v>
      </c>
      <c r="AV540" s="104">
        <v>1.59569412839792E-2</v>
      </c>
      <c r="AW540" s="104">
        <v>7.3302199023279502E-2</v>
      </c>
      <c r="AX540" s="104">
        <v>9.80458863911957E-2</v>
      </c>
      <c r="AY540" s="104">
        <v>8.4066353378511299E-3</v>
      </c>
      <c r="AZ540" s="104">
        <v>0</v>
      </c>
      <c r="BA540" s="104">
        <v>0</v>
      </c>
      <c r="BB540" s="104">
        <v>8.4066353378511299E-3</v>
      </c>
      <c r="BC540" s="104">
        <v>3.9892353209948E-3</v>
      </c>
      <c r="BD540" s="104">
        <v>3.1415228152834103E-2</v>
      </c>
      <c r="BE540" s="104">
        <v>4.3811098811680001E-2</v>
      </c>
      <c r="BF540" s="104">
        <v>4.6928881002567596E-3</v>
      </c>
      <c r="BG540" s="104">
        <v>0</v>
      </c>
      <c r="BH540" s="104">
        <v>0</v>
      </c>
      <c r="BI540" s="104">
        <v>4.6928881002567596E-3</v>
      </c>
      <c r="BJ540" s="104">
        <v>7.8029211259130704E-2</v>
      </c>
      <c r="BK540" s="104">
        <v>0</v>
      </c>
      <c r="BL540" s="104">
        <v>0</v>
      </c>
      <c r="BM540" s="104">
        <v>7.8029211259130704E-2</v>
      </c>
      <c r="BN540" s="104">
        <v>44.241831260071599</v>
      </c>
    </row>
    <row r="541" spans="1:66">
      <c r="A541" s="104" t="s">
        <v>799</v>
      </c>
      <c r="B541" s="104">
        <v>2027</v>
      </c>
      <c r="C541" s="104" t="s">
        <v>807</v>
      </c>
      <c r="D541" s="104" t="s">
        <v>801</v>
      </c>
      <c r="E541" s="104" t="s">
        <v>801</v>
      </c>
      <c r="F541" s="104" t="s">
        <v>805</v>
      </c>
      <c r="G541" s="104">
        <v>128540.77455253201</v>
      </c>
      <c r="H541" s="104">
        <v>3779558.2917837501</v>
      </c>
      <c r="I541" s="104">
        <v>639148.38336464297</v>
      </c>
      <c r="J541" s="104">
        <v>0</v>
      </c>
      <c r="K541" s="104">
        <v>0</v>
      </c>
      <c r="L541" s="104">
        <v>0</v>
      </c>
      <c r="M541" s="104">
        <v>0</v>
      </c>
      <c r="N541" s="104">
        <v>3.1302386109493198E-3</v>
      </c>
      <c r="O541" s="104">
        <v>3.4438114382254101E-3</v>
      </c>
      <c r="P541" s="104">
        <v>0</v>
      </c>
      <c r="Q541" s="104">
        <v>1.0591883914888699E-3</v>
      </c>
      <c r="R541" s="104">
        <v>7.6332384406636103E-3</v>
      </c>
      <c r="S541" s="104">
        <v>0</v>
      </c>
      <c r="T541" s="104">
        <v>0</v>
      </c>
      <c r="U541" s="104">
        <v>0</v>
      </c>
      <c r="V541" s="104">
        <v>0</v>
      </c>
      <c r="W541" s="104">
        <v>3.1302386109493198E-3</v>
      </c>
      <c r="X541" s="104">
        <v>3.4438114382239898E-3</v>
      </c>
      <c r="Y541" s="104">
        <v>0</v>
      </c>
      <c r="Z541" s="104">
        <v>1.0591883914888699E-3</v>
      </c>
      <c r="AA541" s="104">
        <v>7.6332384406621904E-3</v>
      </c>
      <c r="AB541" s="104">
        <v>0</v>
      </c>
      <c r="AC541" s="104">
        <v>0</v>
      </c>
      <c r="AD541" s="104">
        <v>0</v>
      </c>
      <c r="AE541" s="104">
        <v>0</v>
      </c>
      <c r="AF541" s="104">
        <v>0</v>
      </c>
      <c r="AG541" s="104">
        <v>0</v>
      </c>
      <c r="AH541" s="104">
        <v>0</v>
      </c>
      <c r="AI541" s="104">
        <v>0</v>
      </c>
      <c r="AJ541" s="104">
        <v>0</v>
      </c>
      <c r="AK541" s="104">
        <v>0</v>
      </c>
      <c r="AL541" s="104">
        <v>0</v>
      </c>
      <c r="AM541" s="104">
        <v>0</v>
      </c>
      <c r="AN541" s="104">
        <v>0</v>
      </c>
      <c r="AO541" s="104">
        <v>0</v>
      </c>
      <c r="AP541" s="104">
        <v>0</v>
      </c>
      <c r="AQ541" s="104">
        <v>0</v>
      </c>
      <c r="AR541" s="104">
        <v>0</v>
      </c>
      <c r="AS541" s="104">
        <v>0</v>
      </c>
      <c r="AT541" s="104">
        <v>0</v>
      </c>
      <c r="AU541" s="104">
        <v>0</v>
      </c>
      <c r="AV541" s="104">
        <v>3.3329998842650303E-2</v>
      </c>
      <c r="AW541" s="104">
        <v>0.15310968218342499</v>
      </c>
      <c r="AX541" s="104">
        <v>0.186439681026075</v>
      </c>
      <c r="AY541" s="104">
        <v>0</v>
      </c>
      <c r="AZ541" s="104">
        <v>0</v>
      </c>
      <c r="BA541" s="104">
        <v>0</v>
      </c>
      <c r="BB541" s="104">
        <v>0</v>
      </c>
      <c r="BC541" s="104">
        <v>8.3324997106625897E-3</v>
      </c>
      <c r="BD541" s="104">
        <v>6.5618435221467902E-2</v>
      </c>
      <c r="BE541" s="104">
        <v>7.3950934932130494E-2</v>
      </c>
      <c r="BF541" s="104">
        <v>0</v>
      </c>
      <c r="BG541" s="104">
        <v>0</v>
      </c>
      <c r="BH541" s="104">
        <v>0</v>
      </c>
      <c r="BI541" s="104">
        <v>0</v>
      </c>
      <c r="BJ541" s="104">
        <v>0</v>
      </c>
      <c r="BK541" s="104">
        <v>0</v>
      </c>
      <c r="BL541" s="104">
        <v>0</v>
      </c>
      <c r="BM541" s="104">
        <v>0</v>
      </c>
      <c r="BN541" s="104">
        <v>0</v>
      </c>
    </row>
    <row r="542" spans="1:66">
      <c r="A542" s="104" t="s">
        <v>799</v>
      </c>
      <c r="B542" s="104">
        <v>2027</v>
      </c>
      <c r="C542" s="104" t="s">
        <v>808</v>
      </c>
      <c r="D542" s="104" t="s">
        <v>801</v>
      </c>
      <c r="E542" s="104" t="s">
        <v>801</v>
      </c>
      <c r="F542" s="104" t="s">
        <v>804</v>
      </c>
      <c r="G542" s="104">
        <v>419591.70835178997</v>
      </c>
      <c r="H542" s="104">
        <v>14096940.423287701</v>
      </c>
      <c r="I542" s="104">
        <v>6251291.2627962297</v>
      </c>
      <c r="J542" s="104">
        <v>0.47948967247611501</v>
      </c>
      <c r="K542" s="104">
        <v>0.18105296804304999</v>
      </c>
      <c r="L542" s="104">
        <v>0.69630464610410303</v>
      </c>
      <c r="M542" s="104">
        <v>1.3568472866232599</v>
      </c>
      <c r="N542" s="104">
        <v>2.5077818103095399E-2</v>
      </c>
      <c r="O542" s="104">
        <v>0.86762152150467797</v>
      </c>
      <c r="P542" s="104">
        <v>6.7900042779632104</v>
      </c>
      <c r="Q542" s="104">
        <v>1.38428846727964E-2</v>
      </c>
      <c r="R542" s="104">
        <v>9.0533937888670497</v>
      </c>
      <c r="S542" s="104">
        <v>0.69967020451488704</v>
      </c>
      <c r="T542" s="104">
        <v>0.26419206596158501</v>
      </c>
      <c r="U542" s="104">
        <v>0.76236594208346098</v>
      </c>
      <c r="V542" s="104">
        <v>1.72622821255993</v>
      </c>
      <c r="W542" s="104">
        <v>2.5077818103095399E-2</v>
      </c>
      <c r="X542" s="104">
        <v>0.86762152150432104</v>
      </c>
      <c r="Y542" s="104">
        <v>6.79000427796041</v>
      </c>
      <c r="Z542" s="104">
        <v>1.38428846727964E-2</v>
      </c>
      <c r="AA542" s="104">
        <v>9.4227747148005605</v>
      </c>
      <c r="AB542" s="104">
        <v>10.3883851014687</v>
      </c>
      <c r="AC542" s="104">
        <v>1.73805393331609</v>
      </c>
      <c r="AD542" s="104">
        <v>11.4491519648835</v>
      </c>
      <c r="AE542" s="104">
        <v>23.5755909996683</v>
      </c>
      <c r="AF542" s="104">
        <v>2.4722058044263502</v>
      </c>
      <c r="AG542" s="104">
        <v>1.5801133803310299E-2</v>
      </c>
      <c r="AH542" s="104">
        <v>3.12884683875438</v>
      </c>
      <c r="AI542" s="104">
        <v>5.6168537769840396</v>
      </c>
      <c r="AJ542" s="104">
        <v>13289.425225759</v>
      </c>
      <c r="AK542" s="104">
        <v>53.5520385845711</v>
      </c>
      <c r="AL542" s="104">
        <v>125.53305521292501</v>
      </c>
      <c r="AM542" s="104">
        <v>13468.510319556501</v>
      </c>
      <c r="AN542" s="104">
        <v>0.101272699968214</v>
      </c>
      <c r="AO542" s="104">
        <v>5.1546990284322601E-2</v>
      </c>
      <c r="AP542" s="104">
        <v>0.13929091418852499</v>
      </c>
      <c r="AQ542" s="104">
        <v>0.29211060444106302</v>
      </c>
      <c r="AR542" s="104">
        <v>2.8694993839640099E-2</v>
      </c>
      <c r="AS542" s="104">
        <v>0</v>
      </c>
      <c r="AT542" s="104">
        <v>2.7565999823155598E-3</v>
      </c>
      <c r="AU542" s="104">
        <v>3.1451593821955698E-2</v>
      </c>
      <c r="AV542" s="104">
        <v>0.12431373502413801</v>
      </c>
      <c r="AW542" s="104">
        <v>1.1878177381556401</v>
      </c>
      <c r="AX542" s="104">
        <v>1.3435830670017399</v>
      </c>
      <c r="AY542" s="104">
        <v>2.6383987624367101E-2</v>
      </c>
      <c r="AZ542" s="104">
        <v>0</v>
      </c>
      <c r="BA542" s="104">
        <v>2.53459193004854E-3</v>
      </c>
      <c r="BB542" s="104">
        <v>2.89185795544156E-2</v>
      </c>
      <c r="BC542" s="104">
        <v>3.1078433756034699E-2</v>
      </c>
      <c r="BD542" s="104">
        <v>0.50906474492384801</v>
      </c>
      <c r="BE542" s="104">
        <v>0.56906175823429905</v>
      </c>
      <c r="BF542" s="104">
        <v>0.131509635760588</v>
      </c>
      <c r="BG542" s="104">
        <v>5.2994083407332995E-4</v>
      </c>
      <c r="BH542" s="104">
        <v>1.24225134545069E-3</v>
      </c>
      <c r="BI542" s="104">
        <v>0.13328182794011201</v>
      </c>
      <c r="BJ542" s="104">
        <v>0.153002757232721</v>
      </c>
      <c r="BK542" s="104">
        <v>1.3735533588789899E-3</v>
      </c>
      <c r="BL542" s="104">
        <v>0.25594087253383802</v>
      </c>
      <c r="BM542" s="104">
        <v>0.41031718312543802</v>
      </c>
      <c r="BN542" s="104">
        <v>1421.64439847322</v>
      </c>
    </row>
    <row r="543" spans="1:66">
      <c r="A543" s="104" t="s">
        <v>799</v>
      </c>
      <c r="B543" s="104">
        <v>2027</v>
      </c>
      <c r="C543" s="104" t="s">
        <v>808</v>
      </c>
      <c r="D543" s="104" t="s">
        <v>801</v>
      </c>
      <c r="E543" s="104" t="s">
        <v>801</v>
      </c>
      <c r="F543" s="104" t="s">
        <v>802</v>
      </c>
      <c r="G543" s="104">
        <v>411263.72525510902</v>
      </c>
      <c r="H543" s="104">
        <v>14228606.7572628</v>
      </c>
      <c r="I543" s="104">
        <v>5173180.2939429004</v>
      </c>
      <c r="J543" s="104">
        <v>1.80654564953229</v>
      </c>
      <c r="K543" s="104">
        <v>4.9758522408803497E-2</v>
      </c>
      <c r="L543" s="104">
        <v>0</v>
      </c>
      <c r="M543" s="104">
        <v>1.85630417194109</v>
      </c>
      <c r="N543" s="104">
        <v>0</v>
      </c>
      <c r="O543" s="104">
        <v>0</v>
      </c>
      <c r="P543" s="104">
        <v>0</v>
      </c>
      <c r="Q543" s="104">
        <v>0</v>
      </c>
      <c r="R543" s="104">
        <v>1.85630417194109</v>
      </c>
      <c r="S543" s="104">
        <v>2.0566321146770199</v>
      </c>
      <c r="T543" s="104">
        <v>5.6646769591078699E-2</v>
      </c>
      <c r="U543" s="104">
        <v>0</v>
      </c>
      <c r="V543" s="104">
        <v>2.1132788842680998</v>
      </c>
      <c r="W543" s="104">
        <v>0</v>
      </c>
      <c r="X543" s="104">
        <v>0</v>
      </c>
      <c r="Y543" s="104">
        <v>0</v>
      </c>
      <c r="Z543" s="104">
        <v>0</v>
      </c>
      <c r="AA543" s="104">
        <v>2.1132788842680998</v>
      </c>
      <c r="AB543" s="104">
        <v>8.7118940769254092</v>
      </c>
      <c r="AC543" s="104">
        <v>0.41242431138763802</v>
      </c>
      <c r="AD543" s="104">
        <v>0</v>
      </c>
      <c r="AE543" s="104">
        <v>9.1243183883130499</v>
      </c>
      <c r="AF543" s="104">
        <v>20.858112255787201</v>
      </c>
      <c r="AG543" s="104">
        <v>0.81224212065012702</v>
      </c>
      <c r="AH543" s="104">
        <v>0</v>
      </c>
      <c r="AI543" s="104">
        <v>21.670354376437299</v>
      </c>
      <c r="AJ543" s="104">
        <v>7612.3088685713101</v>
      </c>
      <c r="AK543" s="104">
        <v>57.992916873859699</v>
      </c>
      <c r="AL543" s="104">
        <v>0</v>
      </c>
      <c r="AM543" s="104">
        <v>7670.30178544517</v>
      </c>
      <c r="AN543" s="104">
        <v>8.3910592335454601E-2</v>
      </c>
      <c r="AO543" s="104">
        <v>2.3111882559627801E-3</v>
      </c>
      <c r="AP543" s="104">
        <v>0</v>
      </c>
      <c r="AQ543" s="104">
        <v>8.6221780591417302E-2</v>
      </c>
      <c r="AR543" s="104">
        <v>0.28282050060140501</v>
      </c>
      <c r="AS543" s="104">
        <v>1.2452126023167399E-2</v>
      </c>
      <c r="AT543" s="104">
        <v>0</v>
      </c>
      <c r="AU543" s="104">
        <v>0.29527262662457199</v>
      </c>
      <c r="AV543" s="104">
        <v>0.18821225000671099</v>
      </c>
      <c r="AW543" s="104">
        <v>1.19891203254275</v>
      </c>
      <c r="AX543" s="104">
        <v>1.6823969091740301</v>
      </c>
      <c r="AY543" s="104">
        <v>0.27058581093756101</v>
      </c>
      <c r="AZ543" s="104">
        <v>1.19134525634127E-2</v>
      </c>
      <c r="BA543" s="104">
        <v>0</v>
      </c>
      <c r="BB543" s="104">
        <v>0.28249926350097398</v>
      </c>
      <c r="BC543" s="104">
        <v>4.70530625016779E-2</v>
      </c>
      <c r="BD543" s="104">
        <v>0.51381944251832301</v>
      </c>
      <c r="BE543" s="104">
        <v>0.84337176852097495</v>
      </c>
      <c r="BF543" s="104">
        <v>7.1963694388013894E-2</v>
      </c>
      <c r="BG543" s="104">
        <v>5.4824162007015395E-4</v>
      </c>
      <c r="BH543" s="104">
        <v>0</v>
      </c>
      <c r="BI543" s="104">
        <v>7.2511936008084102E-2</v>
      </c>
      <c r="BJ543" s="104">
        <v>1.19654894649685</v>
      </c>
      <c r="BK543" s="104">
        <v>9.1156789336531603E-3</v>
      </c>
      <c r="BL543" s="104">
        <v>0</v>
      </c>
      <c r="BM543" s="104">
        <v>1.2056646254304999</v>
      </c>
      <c r="BN543" s="104">
        <v>683.60053951323505</v>
      </c>
    </row>
    <row r="544" spans="1:66">
      <c r="A544" s="104" t="s">
        <v>799</v>
      </c>
      <c r="B544" s="104">
        <v>2027</v>
      </c>
      <c r="C544" s="104" t="s">
        <v>809</v>
      </c>
      <c r="D544" s="104" t="s">
        <v>801</v>
      </c>
      <c r="E544" s="104" t="s">
        <v>801</v>
      </c>
      <c r="F544" s="104" t="s">
        <v>804</v>
      </c>
      <c r="G544" s="104">
        <v>66826.507146109303</v>
      </c>
      <c r="H544" s="104">
        <v>2219306.5361271701</v>
      </c>
      <c r="I544" s="104">
        <v>995615.38498137996</v>
      </c>
      <c r="J544" s="104">
        <v>3.9631783044016801E-2</v>
      </c>
      <c r="K544" s="104">
        <v>2.8877560912730499E-2</v>
      </c>
      <c r="L544" s="104">
        <v>0.101768405401286</v>
      </c>
      <c r="M544" s="104">
        <v>0.170277749358034</v>
      </c>
      <c r="N544" s="104">
        <v>3.1766392672329699E-3</v>
      </c>
      <c r="O544" s="104">
        <v>0.109882090294681</v>
      </c>
      <c r="P544" s="104">
        <v>0.65646116693309897</v>
      </c>
      <c r="Q544" s="104">
        <v>1.9304179466881799E-3</v>
      </c>
      <c r="R544" s="104">
        <v>0.94172806379973595</v>
      </c>
      <c r="S544" s="104">
        <v>5.7830604785503802E-2</v>
      </c>
      <c r="T544" s="104">
        <v>4.2138069096175901E-2</v>
      </c>
      <c r="U544" s="104">
        <v>0.111423594100913</v>
      </c>
      <c r="V544" s="104">
        <v>0.211392267982593</v>
      </c>
      <c r="W544" s="104">
        <v>3.1766392672329699E-3</v>
      </c>
      <c r="X544" s="104">
        <v>0.109882090294636</v>
      </c>
      <c r="Y544" s="104">
        <v>0.65646116693282897</v>
      </c>
      <c r="Z544" s="104">
        <v>1.9304179466881799E-3</v>
      </c>
      <c r="AA544" s="104">
        <v>0.98284258242397904</v>
      </c>
      <c r="AB544" s="104">
        <v>0.85852353768866196</v>
      </c>
      <c r="AC544" s="104">
        <v>0.27777310934975002</v>
      </c>
      <c r="AD544" s="104">
        <v>1.6708048045297299</v>
      </c>
      <c r="AE544" s="104">
        <v>2.8071014515681401</v>
      </c>
      <c r="AF544" s="104">
        <v>0.32490002743965701</v>
      </c>
      <c r="AG544" s="104">
        <v>2.51683860764563E-3</v>
      </c>
      <c r="AH544" s="104">
        <v>0.50278239552135895</v>
      </c>
      <c r="AI544" s="104">
        <v>0.83019926156866197</v>
      </c>
      <c r="AJ544" s="104">
        <v>2378.0939707959701</v>
      </c>
      <c r="AK544" s="104">
        <v>9.8228731778044303</v>
      </c>
      <c r="AL544" s="104">
        <v>22.540640763742299</v>
      </c>
      <c r="AM544" s="104">
        <v>2410.4574847375202</v>
      </c>
      <c r="AN544" s="104">
        <v>9.4904263820751299E-3</v>
      </c>
      <c r="AO544" s="104">
        <v>8.3016055992175403E-3</v>
      </c>
      <c r="AP544" s="104">
        <v>2.0993531595784199E-2</v>
      </c>
      <c r="AQ544" s="104">
        <v>3.8785563577076798E-2</v>
      </c>
      <c r="AR544" s="104">
        <v>3.8367320115341402E-3</v>
      </c>
      <c r="AS544" s="104">
        <v>0</v>
      </c>
      <c r="AT544" s="104">
        <v>3.4886236271278501E-4</v>
      </c>
      <c r="AU544" s="104">
        <v>4.1855943742469303E-3</v>
      </c>
      <c r="AV544" s="104">
        <v>1.95709335774512E-2</v>
      </c>
      <c r="AW544" s="104">
        <v>0.218166982054638</v>
      </c>
      <c r="AX544" s="104">
        <v>0.241923510006336</v>
      </c>
      <c r="AY544" s="104">
        <v>3.52773346026965E-3</v>
      </c>
      <c r="AZ544" s="104">
        <v>0</v>
      </c>
      <c r="BA544" s="104">
        <v>3.20766065044641E-4</v>
      </c>
      <c r="BB544" s="104">
        <v>3.8484995253142899E-3</v>
      </c>
      <c r="BC544" s="104">
        <v>4.89273339436282E-3</v>
      </c>
      <c r="BD544" s="104">
        <v>9.3500135166273493E-2</v>
      </c>
      <c r="BE544" s="104">
        <v>0.10224136808595</v>
      </c>
      <c r="BF544" s="104">
        <v>2.3533167657065899E-2</v>
      </c>
      <c r="BG544" s="104">
        <v>9.7205293065014803E-5</v>
      </c>
      <c r="BH544" s="104">
        <v>2.2305791306190199E-4</v>
      </c>
      <c r="BI544" s="104">
        <v>2.38534308631928E-2</v>
      </c>
      <c r="BJ544" s="104">
        <v>2.27157983763435E-2</v>
      </c>
      <c r="BK544" s="104">
        <v>2.1761567766291501E-4</v>
      </c>
      <c r="BL544" s="104">
        <v>4.0837051622957997E-2</v>
      </c>
      <c r="BM544" s="104">
        <v>6.37704656769644E-2</v>
      </c>
      <c r="BN544" s="104">
        <v>254.43150724391199</v>
      </c>
    </row>
    <row r="545" spans="1:66">
      <c r="A545" s="104" t="s">
        <v>799</v>
      </c>
      <c r="B545" s="104">
        <v>2027</v>
      </c>
      <c r="C545" s="104" t="s">
        <v>809</v>
      </c>
      <c r="D545" s="104" t="s">
        <v>801</v>
      </c>
      <c r="E545" s="104" t="s">
        <v>801</v>
      </c>
      <c r="F545" s="104" t="s">
        <v>802</v>
      </c>
      <c r="G545" s="104">
        <v>153529.55692339799</v>
      </c>
      <c r="H545" s="104">
        <v>5311594.3632826796</v>
      </c>
      <c r="I545" s="104">
        <v>1931208.68591374</v>
      </c>
      <c r="J545" s="104">
        <v>0.61349499932228801</v>
      </c>
      <c r="K545" s="104">
        <v>1.8575438166465699E-2</v>
      </c>
      <c r="L545" s="104">
        <v>0</v>
      </c>
      <c r="M545" s="104">
        <v>0.63207043748875302</v>
      </c>
      <c r="N545" s="104">
        <v>0</v>
      </c>
      <c r="O545" s="104">
        <v>0</v>
      </c>
      <c r="P545" s="104">
        <v>0</v>
      </c>
      <c r="Q545" s="104">
        <v>0</v>
      </c>
      <c r="R545" s="104">
        <v>0.63207043748875302</v>
      </c>
      <c r="S545" s="104">
        <v>0.69842326880952599</v>
      </c>
      <c r="T545" s="104">
        <v>2.1146901373480999E-2</v>
      </c>
      <c r="U545" s="104">
        <v>0</v>
      </c>
      <c r="V545" s="104">
        <v>0.71957017018300695</v>
      </c>
      <c r="W545" s="104">
        <v>0</v>
      </c>
      <c r="X545" s="104">
        <v>0</v>
      </c>
      <c r="Y545" s="104">
        <v>0</v>
      </c>
      <c r="Z545" s="104">
        <v>0</v>
      </c>
      <c r="AA545" s="104">
        <v>0.71957017018300695</v>
      </c>
      <c r="AB545" s="104">
        <v>2.9507059878567699</v>
      </c>
      <c r="AC545" s="104">
        <v>0.153962817295653</v>
      </c>
      <c r="AD545" s="104">
        <v>0</v>
      </c>
      <c r="AE545" s="104">
        <v>3.1046688051524201</v>
      </c>
      <c r="AF545" s="104">
        <v>5.8408485115871498</v>
      </c>
      <c r="AG545" s="104">
        <v>0.29450075184879398</v>
      </c>
      <c r="AH545" s="104">
        <v>0</v>
      </c>
      <c r="AI545" s="104">
        <v>6.1353492634359501</v>
      </c>
      <c r="AJ545" s="104">
        <v>3138.7293468755001</v>
      </c>
      <c r="AK545" s="104">
        <v>34.547896711864198</v>
      </c>
      <c r="AL545" s="104">
        <v>0</v>
      </c>
      <c r="AM545" s="104">
        <v>3173.2772435873599</v>
      </c>
      <c r="AN545" s="104">
        <v>2.8495670065851901E-2</v>
      </c>
      <c r="AO545" s="104">
        <v>8.6279359718492504E-4</v>
      </c>
      <c r="AP545" s="104">
        <v>0</v>
      </c>
      <c r="AQ545" s="104">
        <v>2.93584636630368E-2</v>
      </c>
      <c r="AR545" s="104">
        <v>0.112616759457233</v>
      </c>
      <c r="AS545" s="104">
        <v>4.7324715760115798E-3</v>
      </c>
      <c r="AT545" s="104">
        <v>0</v>
      </c>
      <c r="AU545" s="104">
        <v>0.117349231033244</v>
      </c>
      <c r="AV545" s="104">
        <v>7.0260366548264702E-2</v>
      </c>
      <c r="AW545" s="104">
        <v>0.52215162406451998</v>
      </c>
      <c r="AX545" s="104">
        <v>0.70976122164602895</v>
      </c>
      <c r="AY545" s="104">
        <v>0.10774500829359</v>
      </c>
      <c r="AZ545" s="104">
        <v>4.5277469504899498E-3</v>
      </c>
      <c r="BA545" s="104">
        <v>0</v>
      </c>
      <c r="BB545" s="104">
        <v>0.11227275524407999</v>
      </c>
      <c r="BC545" s="104">
        <v>1.7565091637066099E-2</v>
      </c>
      <c r="BD545" s="104">
        <v>0.22377926745622301</v>
      </c>
      <c r="BE545" s="104">
        <v>0.35361711433736898</v>
      </c>
      <c r="BF545" s="104">
        <v>2.96722799067967E-2</v>
      </c>
      <c r="BG545" s="104">
        <v>3.2660186595763799E-4</v>
      </c>
      <c r="BH545" s="104">
        <v>0</v>
      </c>
      <c r="BI545" s="104">
        <v>2.99988817727544E-2</v>
      </c>
      <c r="BJ545" s="104">
        <v>0.49336454394913598</v>
      </c>
      <c r="BK545" s="104">
        <v>5.4304482553164998E-3</v>
      </c>
      <c r="BL545" s="104">
        <v>0</v>
      </c>
      <c r="BM545" s="104">
        <v>0.498794992204452</v>
      </c>
      <c r="BN545" s="104">
        <v>282.81208437687201</v>
      </c>
    </row>
    <row r="546" spans="1:66">
      <c r="A546" s="104" t="s">
        <v>799</v>
      </c>
      <c r="B546" s="104">
        <v>2027</v>
      </c>
      <c r="C546" s="104" t="s">
        <v>810</v>
      </c>
      <c r="D546" s="104" t="s">
        <v>801</v>
      </c>
      <c r="E546" s="104" t="s">
        <v>801</v>
      </c>
      <c r="F546" s="104" t="s">
        <v>804</v>
      </c>
      <c r="G546" s="104">
        <v>858826.62103614199</v>
      </c>
      <c r="H546" s="104">
        <v>5963474.2755799899</v>
      </c>
      <c r="I546" s="104">
        <v>1717653.24207228</v>
      </c>
      <c r="J546" s="104">
        <v>15.476254221014701</v>
      </c>
      <c r="K546" s="104">
        <v>0</v>
      </c>
      <c r="L546" s="104">
        <v>3.55404213169159</v>
      </c>
      <c r="M546" s="104">
        <v>19.030296352706301</v>
      </c>
      <c r="N546" s="104">
        <v>2.1640249432398</v>
      </c>
      <c r="O546" s="104">
        <v>1.3951795128692399</v>
      </c>
      <c r="P546" s="104">
        <v>3.2916051466346401</v>
      </c>
      <c r="Q546" s="104">
        <v>1.2389095357636299</v>
      </c>
      <c r="R546" s="104">
        <v>27.120015491213699</v>
      </c>
      <c r="S546" s="104">
        <v>19.266478712593401</v>
      </c>
      <c r="T546" s="104">
        <v>0</v>
      </c>
      <c r="U546" s="104">
        <v>3.8689263815976198</v>
      </c>
      <c r="V546" s="104">
        <v>23.135405094191</v>
      </c>
      <c r="W546" s="104">
        <v>2.1640249432398</v>
      </c>
      <c r="X546" s="104">
        <v>1.3951795128686699</v>
      </c>
      <c r="Y546" s="104">
        <v>3.2916051466332901</v>
      </c>
      <c r="Z546" s="104">
        <v>1.2389095357636299</v>
      </c>
      <c r="AA546" s="104">
        <v>31.225124232696398</v>
      </c>
      <c r="AB546" s="104">
        <v>124.90679763748901</v>
      </c>
      <c r="AC546" s="104">
        <v>0</v>
      </c>
      <c r="AD546" s="104">
        <v>16.904390225322</v>
      </c>
      <c r="AE546" s="104">
        <v>141.81118786281101</v>
      </c>
      <c r="AF546" s="104">
        <v>7.55104643510073</v>
      </c>
      <c r="AG546" s="104">
        <v>0</v>
      </c>
      <c r="AH546" s="104">
        <v>0.50688426311703005</v>
      </c>
      <c r="AI546" s="104">
        <v>8.0579306982177599</v>
      </c>
      <c r="AJ546" s="104">
        <v>1426.6095311715801</v>
      </c>
      <c r="AK546" s="104">
        <v>0</v>
      </c>
      <c r="AL546" s="104">
        <v>113.694468948517</v>
      </c>
      <c r="AM546" s="104">
        <v>1540.3040001201</v>
      </c>
      <c r="AN546" s="104">
        <v>2.2840621107216199</v>
      </c>
      <c r="AO546" s="104">
        <v>0</v>
      </c>
      <c r="AP546" s="104">
        <v>0.46370624350989997</v>
      </c>
      <c r="AQ546" s="104">
        <v>2.7477683542315199</v>
      </c>
      <c r="AR546" s="104">
        <v>1.4736997904735699E-2</v>
      </c>
      <c r="AS546" s="104">
        <v>0</v>
      </c>
      <c r="AT546" s="104">
        <v>5.4897657599692201E-3</v>
      </c>
      <c r="AU546" s="104">
        <v>2.0226763664704901E-2</v>
      </c>
      <c r="AV546" s="104">
        <v>2.62944205855138E-2</v>
      </c>
      <c r="AW546" s="104">
        <v>7.7305596521410502E-2</v>
      </c>
      <c r="AX546" s="104">
        <v>0.12382678077162899</v>
      </c>
      <c r="AY546" s="104">
        <v>1.37583708625697E-2</v>
      </c>
      <c r="AZ546" s="104">
        <v>0</v>
      </c>
      <c r="BA546" s="104">
        <v>5.1502215771663503E-3</v>
      </c>
      <c r="BB546" s="104">
        <v>1.89085924397361E-2</v>
      </c>
      <c r="BC546" s="104">
        <v>6.5736051463784499E-3</v>
      </c>
      <c r="BD546" s="104">
        <v>3.31309699377473E-2</v>
      </c>
      <c r="BE546" s="104">
        <v>5.8613167523861899E-2</v>
      </c>
      <c r="BF546" s="104">
        <v>1.41174578004552E-2</v>
      </c>
      <c r="BG546" s="104">
        <v>0</v>
      </c>
      <c r="BH546" s="104">
        <v>1.1250989373439201E-3</v>
      </c>
      <c r="BI546" s="104">
        <v>1.52425567377991E-2</v>
      </c>
      <c r="BJ546" s="104">
        <v>0.43461546566050202</v>
      </c>
      <c r="BK546" s="104">
        <v>0</v>
      </c>
      <c r="BL546" s="104">
        <v>2.87461966637006E-2</v>
      </c>
      <c r="BM546" s="104">
        <v>0.46336166232420301</v>
      </c>
      <c r="BN546" s="104">
        <v>162.58402018945301</v>
      </c>
    </row>
    <row r="547" spans="1:66">
      <c r="A547" s="104" t="s">
        <v>799</v>
      </c>
      <c r="B547" s="104">
        <v>2027</v>
      </c>
      <c r="C547" s="104" t="s">
        <v>811</v>
      </c>
      <c r="D547" s="104" t="s">
        <v>801</v>
      </c>
      <c r="E547" s="104" t="s">
        <v>801</v>
      </c>
      <c r="F547" s="104" t="s">
        <v>804</v>
      </c>
      <c r="G547" s="104">
        <v>4060365.7938456</v>
      </c>
      <c r="H547" s="104">
        <v>133103882.948928</v>
      </c>
      <c r="I547" s="104">
        <v>18596772.058671501</v>
      </c>
      <c r="J547" s="104">
        <v>1.8528117002522699</v>
      </c>
      <c r="K547" s="104">
        <v>0</v>
      </c>
      <c r="L547" s="104">
        <v>5.9548114513485002</v>
      </c>
      <c r="M547" s="104">
        <v>7.8076231516007804</v>
      </c>
      <c r="N547" s="104">
        <v>1.8253440672652299</v>
      </c>
      <c r="O547" s="104">
        <v>2.8779341000018599</v>
      </c>
      <c r="P547" s="104">
        <v>9.6530524988848505</v>
      </c>
      <c r="Q547" s="104">
        <v>1.7893003879895899</v>
      </c>
      <c r="R547" s="104">
        <v>23.953254205742301</v>
      </c>
      <c r="S547" s="104">
        <v>2.70361848368624</v>
      </c>
      <c r="T547" s="104">
        <v>0</v>
      </c>
      <c r="U547" s="104">
        <v>6.5197689939842096</v>
      </c>
      <c r="V547" s="104">
        <v>9.2233874776704603</v>
      </c>
      <c r="W547" s="104">
        <v>1.8253440672652299</v>
      </c>
      <c r="X547" s="104">
        <v>2.8779341000006702</v>
      </c>
      <c r="Y547" s="104">
        <v>9.6530524988808803</v>
      </c>
      <c r="Z547" s="104">
        <v>1.7893003879895899</v>
      </c>
      <c r="AA547" s="104">
        <v>25.369018531806802</v>
      </c>
      <c r="AB547" s="104">
        <v>109.405187589424</v>
      </c>
      <c r="AC547" s="104">
        <v>0</v>
      </c>
      <c r="AD547" s="104">
        <v>55.237828471196202</v>
      </c>
      <c r="AE547" s="104">
        <v>164.64301606062</v>
      </c>
      <c r="AF547" s="104">
        <v>8.5886604623015792</v>
      </c>
      <c r="AG547" s="104">
        <v>0</v>
      </c>
      <c r="AH547" s="104">
        <v>5.1352697937001803</v>
      </c>
      <c r="AI547" s="104">
        <v>13.723930256001699</v>
      </c>
      <c r="AJ547" s="104">
        <v>52184.396427090898</v>
      </c>
      <c r="AK547" s="104">
        <v>0</v>
      </c>
      <c r="AL547" s="104">
        <v>1547.7688333333399</v>
      </c>
      <c r="AM547" s="104">
        <v>53732.165260424299</v>
      </c>
      <c r="AN547" s="104">
        <v>0.46504498717335102</v>
      </c>
      <c r="AO547" s="104">
        <v>0</v>
      </c>
      <c r="AP547" s="104">
        <v>1.2547762749057201</v>
      </c>
      <c r="AQ547" s="104">
        <v>1.71982126207908</v>
      </c>
      <c r="AR547" s="104">
        <v>0.19745312975499499</v>
      </c>
      <c r="AS547" s="104">
        <v>0</v>
      </c>
      <c r="AT547" s="104">
        <v>3.4694365535570697E-2</v>
      </c>
      <c r="AU547" s="104">
        <v>0.232147495290566</v>
      </c>
      <c r="AV547" s="104">
        <v>1.1737753256204799</v>
      </c>
      <c r="AW547" s="104">
        <v>5.3920304020690804</v>
      </c>
      <c r="AX547" s="104">
        <v>6.7979532229801203</v>
      </c>
      <c r="AY547" s="104">
        <v>0.18155086427137099</v>
      </c>
      <c r="AZ547" s="104">
        <v>0</v>
      </c>
      <c r="BA547" s="104">
        <v>3.1900188445457597E-2</v>
      </c>
      <c r="BB547" s="104">
        <v>0.21345105271682899</v>
      </c>
      <c r="BC547" s="104">
        <v>0.29344383140511998</v>
      </c>
      <c r="BD547" s="104">
        <v>2.3108701723153202</v>
      </c>
      <c r="BE547" s="104">
        <v>2.8177650564372598</v>
      </c>
      <c r="BF547" s="104">
        <v>0.51640690623780305</v>
      </c>
      <c r="BG547" s="104">
        <v>0</v>
      </c>
      <c r="BH547" s="104">
        <v>1.53164273138556E-2</v>
      </c>
      <c r="BI547" s="104">
        <v>0.53172333355165902</v>
      </c>
      <c r="BJ547" s="104">
        <v>0.79447511984767705</v>
      </c>
      <c r="BK547" s="104">
        <v>0</v>
      </c>
      <c r="BL547" s="104">
        <v>0.58098494973890003</v>
      </c>
      <c r="BM547" s="104">
        <v>1.37546006958657</v>
      </c>
      <c r="BN547" s="104">
        <v>5671.6021258418496</v>
      </c>
    </row>
    <row r="548" spans="1:66">
      <c r="A548" s="104" t="s">
        <v>799</v>
      </c>
      <c r="B548" s="104">
        <v>2027</v>
      </c>
      <c r="C548" s="104" t="s">
        <v>811</v>
      </c>
      <c r="D548" s="104" t="s">
        <v>801</v>
      </c>
      <c r="E548" s="104" t="s">
        <v>801</v>
      </c>
      <c r="F548" s="104" t="s">
        <v>802</v>
      </c>
      <c r="G548" s="104">
        <v>116505.65195852199</v>
      </c>
      <c r="H548" s="104">
        <v>4191657.01352617</v>
      </c>
      <c r="I548" s="104">
        <v>555249.30750180199</v>
      </c>
      <c r="J548" s="104">
        <v>4.6220259079737099E-2</v>
      </c>
      <c r="K548" s="104">
        <v>0</v>
      </c>
      <c r="L548" s="104">
        <v>0</v>
      </c>
      <c r="M548" s="104">
        <v>4.6220259079737099E-2</v>
      </c>
      <c r="N548" s="104">
        <v>0</v>
      </c>
      <c r="O548" s="104">
        <v>0</v>
      </c>
      <c r="P548" s="104">
        <v>0</v>
      </c>
      <c r="Q548" s="104">
        <v>0</v>
      </c>
      <c r="R548" s="104">
        <v>4.6220259079737099E-2</v>
      </c>
      <c r="S548" s="104">
        <v>5.2618692030666103E-2</v>
      </c>
      <c r="T548" s="104">
        <v>0</v>
      </c>
      <c r="U548" s="104">
        <v>0</v>
      </c>
      <c r="V548" s="104">
        <v>5.2618692030666103E-2</v>
      </c>
      <c r="W548" s="104">
        <v>0</v>
      </c>
      <c r="X548" s="104">
        <v>0</v>
      </c>
      <c r="Y548" s="104">
        <v>0</v>
      </c>
      <c r="Z548" s="104">
        <v>0</v>
      </c>
      <c r="AA548" s="104">
        <v>5.2618692030666103E-2</v>
      </c>
      <c r="AB548" s="104">
        <v>1.0095621856441701</v>
      </c>
      <c r="AC548" s="104">
        <v>0</v>
      </c>
      <c r="AD548" s="104">
        <v>0</v>
      </c>
      <c r="AE548" s="104">
        <v>1.0095621856441701</v>
      </c>
      <c r="AF548" s="104">
        <v>0.13820517639963001</v>
      </c>
      <c r="AG548" s="104">
        <v>0</v>
      </c>
      <c r="AH548" s="104">
        <v>0</v>
      </c>
      <c r="AI548" s="104">
        <v>0.13820517639963001</v>
      </c>
      <c r="AJ548" s="104">
        <v>1521.1686492915501</v>
      </c>
      <c r="AK548" s="104">
        <v>0</v>
      </c>
      <c r="AL548" s="104">
        <v>0</v>
      </c>
      <c r="AM548" s="104">
        <v>1521.1686492915501</v>
      </c>
      <c r="AN548" s="104">
        <v>2.14684268746987E-3</v>
      </c>
      <c r="AO548" s="104">
        <v>0</v>
      </c>
      <c r="AP548" s="104">
        <v>0</v>
      </c>
      <c r="AQ548" s="104">
        <v>2.14684268746987E-3</v>
      </c>
      <c r="AR548" s="104">
        <v>1.5391191370949501E-2</v>
      </c>
      <c r="AS548" s="104">
        <v>0</v>
      </c>
      <c r="AT548" s="104">
        <v>0</v>
      </c>
      <c r="AU548" s="104">
        <v>1.5391191370949501E-2</v>
      </c>
      <c r="AV548" s="104">
        <v>3.6964087500203503E-2</v>
      </c>
      <c r="AW548" s="104">
        <v>0.16980377695405999</v>
      </c>
      <c r="AX548" s="104">
        <v>0.222159055825213</v>
      </c>
      <c r="AY548" s="104">
        <v>1.4725375245244501E-2</v>
      </c>
      <c r="AZ548" s="104">
        <v>0</v>
      </c>
      <c r="BA548" s="104">
        <v>0</v>
      </c>
      <c r="BB548" s="104">
        <v>1.4725375245244501E-2</v>
      </c>
      <c r="BC548" s="104">
        <v>9.2410218750508897E-3</v>
      </c>
      <c r="BD548" s="104">
        <v>7.2773047266025695E-2</v>
      </c>
      <c r="BE548" s="104">
        <v>9.6739444386321205E-2</v>
      </c>
      <c r="BF548" s="104">
        <v>1.43805142014411E-2</v>
      </c>
      <c r="BG548" s="104">
        <v>0</v>
      </c>
      <c r="BH548" s="104">
        <v>0</v>
      </c>
      <c r="BI548" s="104">
        <v>1.43805142014411E-2</v>
      </c>
      <c r="BJ548" s="104">
        <v>0.23910652814794001</v>
      </c>
      <c r="BK548" s="104">
        <v>0</v>
      </c>
      <c r="BL548" s="104">
        <v>0</v>
      </c>
      <c r="BM548" s="104">
        <v>0.23910652814794001</v>
      </c>
      <c r="BN548" s="104">
        <v>135.57115983617999</v>
      </c>
    </row>
    <row r="549" spans="1:66">
      <c r="A549" s="104" t="s">
        <v>799</v>
      </c>
      <c r="B549" s="104">
        <v>2027</v>
      </c>
      <c r="C549" s="104" t="s">
        <v>811</v>
      </c>
      <c r="D549" s="104" t="s">
        <v>801</v>
      </c>
      <c r="E549" s="104" t="s">
        <v>801</v>
      </c>
      <c r="F549" s="104" t="s">
        <v>805</v>
      </c>
      <c r="G549" s="104">
        <v>84112.446131707402</v>
      </c>
      <c r="H549" s="104">
        <v>2531763.7008177401</v>
      </c>
      <c r="I549" s="104">
        <v>421476.20375843497</v>
      </c>
      <c r="J549" s="104">
        <v>0</v>
      </c>
      <c r="K549" s="104">
        <v>0</v>
      </c>
      <c r="L549" s="104">
        <v>0</v>
      </c>
      <c r="M549" s="104">
        <v>0</v>
      </c>
      <c r="N549" s="104">
        <v>2.0583861075323799E-3</v>
      </c>
      <c r="O549" s="104">
        <v>2.27096650671653E-3</v>
      </c>
      <c r="P549" s="104">
        <v>0</v>
      </c>
      <c r="Q549" s="104">
        <v>6.9824403600118596E-4</v>
      </c>
      <c r="R549" s="104">
        <v>5.0275966502500999E-3</v>
      </c>
      <c r="S549" s="104">
        <v>0</v>
      </c>
      <c r="T549" s="104">
        <v>0</v>
      </c>
      <c r="U549" s="104">
        <v>0</v>
      </c>
      <c r="V549" s="104">
        <v>0</v>
      </c>
      <c r="W549" s="104">
        <v>2.0583861075323799E-3</v>
      </c>
      <c r="X549" s="104">
        <v>2.2709665067155902E-3</v>
      </c>
      <c r="Y549" s="104">
        <v>0</v>
      </c>
      <c r="Z549" s="104">
        <v>6.9824403600118596E-4</v>
      </c>
      <c r="AA549" s="104">
        <v>5.0275966502491597E-3</v>
      </c>
      <c r="AB549" s="104">
        <v>0</v>
      </c>
      <c r="AC549" s="104">
        <v>0</v>
      </c>
      <c r="AD549" s="104">
        <v>0</v>
      </c>
      <c r="AE549" s="104">
        <v>0</v>
      </c>
      <c r="AF549" s="104">
        <v>0</v>
      </c>
      <c r="AG549" s="104">
        <v>0</v>
      </c>
      <c r="AH549" s="104">
        <v>0</v>
      </c>
      <c r="AI549" s="104">
        <v>0</v>
      </c>
      <c r="AJ549" s="104">
        <v>0</v>
      </c>
      <c r="AK549" s="104">
        <v>0</v>
      </c>
      <c r="AL549" s="104">
        <v>0</v>
      </c>
      <c r="AM549" s="104">
        <v>0</v>
      </c>
      <c r="AN549" s="104">
        <v>0</v>
      </c>
      <c r="AO549" s="104">
        <v>0</v>
      </c>
      <c r="AP549" s="104">
        <v>0</v>
      </c>
      <c r="AQ549" s="104">
        <v>0</v>
      </c>
      <c r="AR549" s="104">
        <v>0</v>
      </c>
      <c r="AS549" s="104">
        <v>0</v>
      </c>
      <c r="AT549" s="104">
        <v>0</v>
      </c>
      <c r="AU549" s="104">
        <v>0</v>
      </c>
      <c r="AV549" s="104">
        <v>2.23263341119934E-2</v>
      </c>
      <c r="AW549" s="104">
        <v>0.10256159732697</v>
      </c>
      <c r="AX549" s="104">
        <v>0.124887931438963</v>
      </c>
      <c r="AY549" s="104">
        <v>0</v>
      </c>
      <c r="AZ549" s="104">
        <v>0</v>
      </c>
      <c r="BA549" s="104">
        <v>0</v>
      </c>
      <c r="BB549" s="104">
        <v>0</v>
      </c>
      <c r="BC549" s="104">
        <v>5.5815835279983701E-3</v>
      </c>
      <c r="BD549" s="104">
        <v>4.3954970282987102E-2</v>
      </c>
      <c r="BE549" s="104">
        <v>4.9536553810985498E-2</v>
      </c>
      <c r="BF549" s="104">
        <v>0</v>
      </c>
      <c r="BG549" s="104">
        <v>0</v>
      </c>
      <c r="BH549" s="104">
        <v>0</v>
      </c>
      <c r="BI549" s="104">
        <v>0</v>
      </c>
      <c r="BJ549" s="104">
        <v>0</v>
      </c>
      <c r="BK549" s="104">
        <v>0</v>
      </c>
      <c r="BL549" s="104">
        <v>0</v>
      </c>
      <c r="BM549" s="104">
        <v>0</v>
      </c>
      <c r="BN549" s="104">
        <v>0</v>
      </c>
    </row>
    <row r="550" spans="1:66">
      <c r="A550" s="104" t="s">
        <v>799</v>
      </c>
      <c r="B550" s="104">
        <v>2027</v>
      </c>
      <c r="C550" s="104" t="s">
        <v>812</v>
      </c>
      <c r="D550" s="104" t="s">
        <v>801</v>
      </c>
      <c r="E550" s="104" t="s">
        <v>801</v>
      </c>
      <c r="F550" s="104" t="s">
        <v>804</v>
      </c>
      <c r="G550" s="104">
        <v>81462.549381287696</v>
      </c>
      <c r="H550" s="104">
        <v>741713.06618995196</v>
      </c>
      <c r="I550" s="104">
        <v>8149.5134401040204</v>
      </c>
      <c r="J550" s="104">
        <v>2.7767352948137699E-2</v>
      </c>
      <c r="K550" s="104">
        <v>0</v>
      </c>
      <c r="L550" s="104">
        <v>1.06219854032085E-3</v>
      </c>
      <c r="M550" s="104">
        <v>2.8829551488458598E-2</v>
      </c>
      <c r="N550" s="104">
        <v>8.2094515265688991E-3</v>
      </c>
      <c r="O550" s="104">
        <v>6.0689395709950605E-4</v>
      </c>
      <c r="P550" s="104">
        <v>1.31583536246939E-2</v>
      </c>
      <c r="Q550" s="104">
        <v>3.3232712325474501E-3</v>
      </c>
      <c r="R550" s="104">
        <v>5.4127521829368398E-2</v>
      </c>
      <c r="S550" s="104">
        <v>4.0518056240363302E-2</v>
      </c>
      <c r="T550" s="104">
        <v>0</v>
      </c>
      <c r="U550" s="104">
        <v>1.1629737003798701E-3</v>
      </c>
      <c r="V550" s="104">
        <v>4.16810299407432E-2</v>
      </c>
      <c r="W550" s="104">
        <v>8.2094515265688991E-3</v>
      </c>
      <c r="X550" s="104">
        <v>6.0689395709925603E-4</v>
      </c>
      <c r="Y550" s="104">
        <v>1.31583536246885E-2</v>
      </c>
      <c r="Z550" s="104">
        <v>3.3232712325474501E-3</v>
      </c>
      <c r="AA550" s="104">
        <v>6.69790002816473E-2</v>
      </c>
      <c r="AB550" s="104">
        <v>0.66150440636764796</v>
      </c>
      <c r="AC550" s="104">
        <v>0</v>
      </c>
      <c r="AD550" s="104">
        <v>2.31479273735282E-2</v>
      </c>
      <c r="AE550" s="104">
        <v>0.68465233374117695</v>
      </c>
      <c r="AF550" s="104">
        <v>0.21282015886082201</v>
      </c>
      <c r="AG550" s="104">
        <v>0</v>
      </c>
      <c r="AH550" s="104">
        <v>3.1299659685885902E-3</v>
      </c>
      <c r="AI550" s="104">
        <v>0.21595012482941001</v>
      </c>
      <c r="AJ550" s="104">
        <v>1315.3401553828901</v>
      </c>
      <c r="AK550" s="104">
        <v>0</v>
      </c>
      <c r="AL550" s="104">
        <v>0.21799224006144099</v>
      </c>
      <c r="AM550" s="104">
        <v>1315.5581476229499</v>
      </c>
      <c r="AN550" s="104">
        <v>6.98753292212394E-3</v>
      </c>
      <c r="AO550" s="104">
        <v>0</v>
      </c>
      <c r="AP550" s="104">
        <v>2.6996247364962798E-4</v>
      </c>
      <c r="AQ550" s="104">
        <v>7.2574953957735703E-3</v>
      </c>
      <c r="AR550" s="104">
        <v>1.11679760075941E-3</v>
      </c>
      <c r="AS550" s="104">
        <v>0</v>
      </c>
      <c r="AT550" s="104">
        <v>2.8543652446408502E-6</v>
      </c>
      <c r="AU550" s="104">
        <v>1.1196519660040499E-3</v>
      </c>
      <c r="AV550" s="104">
        <v>9.8111844278591202E-3</v>
      </c>
      <c r="AW550" s="104">
        <v>0.10656581486059601</v>
      </c>
      <c r="AX550" s="104">
        <v>0.117496651254459</v>
      </c>
      <c r="AY550" s="104">
        <v>1.02685416982576E-3</v>
      </c>
      <c r="AZ550" s="104">
        <v>0</v>
      </c>
      <c r="BA550" s="104">
        <v>2.6244834799717801E-6</v>
      </c>
      <c r="BB550" s="104">
        <v>1.0294786533057399E-3</v>
      </c>
      <c r="BC550" s="104">
        <v>2.4527961069647801E-3</v>
      </c>
      <c r="BD550" s="104">
        <v>4.56710635116842E-2</v>
      </c>
      <c r="BE550" s="104">
        <v>4.91533382719547E-2</v>
      </c>
      <c r="BF550" s="104">
        <v>1.3016357125843901E-2</v>
      </c>
      <c r="BG550" s="104">
        <v>0</v>
      </c>
      <c r="BH550" s="104">
        <v>2.1572099321155801E-6</v>
      </c>
      <c r="BI550" s="104">
        <v>1.3018514335775999E-2</v>
      </c>
      <c r="BJ550" s="104">
        <v>1.54525840051047E-2</v>
      </c>
      <c r="BK550" s="104">
        <v>0</v>
      </c>
      <c r="BL550" s="104">
        <v>3.4794280978341601E-4</v>
      </c>
      <c r="BM550" s="104">
        <v>1.58005268148881E-2</v>
      </c>
      <c r="BN550" s="104">
        <v>138.86137568743101</v>
      </c>
    </row>
    <row r="551" spans="1:66">
      <c r="A551" s="104" t="s">
        <v>799</v>
      </c>
      <c r="B551" s="104">
        <v>2027</v>
      </c>
      <c r="C551" s="104" t="s">
        <v>812</v>
      </c>
      <c r="D551" s="104" t="s">
        <v>801</v>
      </c>
      <c r="E551" s="104" t="s">
        <v>801</v>
      </c>
      <c r="F551" s="104" t="s">
        <v>802</v>
      </c>
      <c r="G551" s="104">
        <v>36910.388634001203</v>
      </c>
      <c r="H551" s="104">
        <v>317421.39046159002</v>
      </c>
      <c r="I551" s="104">
        <v>3691.0388634001201</v>
      </c>
      <c r="J551" s="104">
        <v>3.2248698575811502E-2</v>
      </c>
      <c r="K551" s="104">
        <v>0</v>
      </c>
      <c r="L551" s="104">
        <v>0</v>
      </c>
      <c r="M551" s="104">
        <v>3.2248698575811502E-2</v>
      </c>
      <c r="N551" s="104">
        <v>0</v>
      </c>
      <c r="O551" s="104">
        <v>0</v>
      </c>
      <c r="P551" s="104">
        <v>0</v>
      </c>
      <c r="Q551" s="104">
        <v>0</v>
      </c>
      <c r="R551" s="104">
        <v>3.2248698575811502E-2</v>
      </c>
      <c r="S551" s="104">
        <v>3.6712999289402901E-2</v>
      </c>
      <c r="T551" s="104">
        <v>0</v>
      </c>
      <c r="U551" s="104">
        <v>0</v>
      </c>
      <c r="V551" s="104">
        <v>3.6712999289402901E-2</v>
      </c>
      <c r="W551" s="104">
        <v>0</v>
      </c>
      <c r="X551" s="104">
        <v>0</v>
      </c>
      <c r="Y551" s="104">
        <v>0</v>
      </c>
      <c r="Z551" s="104">
        <v>0</v>
      </c>
      <c r="AA551" s="104">
        <v>3.6712999289402901E-2</v>
      </c>
      <c r="AB551" s="104">
        <v>0.119028232710836</v>
      </c>
      <c r="AC551" s="104">
        <v>0</v>
      </c>
      <c r="AD551" s="104">
        <v>0</v>
      </c>
      <c r="AE551" s="104">
        <v>0.119028232710836</v>
      </c>
      <c r="AF551" s="104">
        <v>1.3331109099546801</v>
      </c>
      <c r="AG551" s="104">
        <v>0</v>
      </c>
      <c r="AH551" s="104">
        <v>0</v>
      </c>
      <c r="AI551" s="104">
        <v>1.3331109099546801</v>
      </c>
      <c r="AJ551" s="104">
        <v>331.350553832559</v>
      </c>
      <c r="AK551" s="104">
        <v>0</v>
      </c>
      <c r="AL551" s="104">
        <v>0</v>
      </c>
      <c r="AM551" s="104">
        <v>331.350553832559</v>
      </c>
      <c r="AN551" s="104">
        <v>1.49789040772063E-3</v>
      </c>
      <c r="AO551" s="104">
        <v>0</v>
      </c>
      <c r="AP551" s="104">
        <v>0</v>
      </c>
      <c r="AQ551" s="104">
        <v>1.49789040772063E-3</v>
      </c>
      <c r="AR551" s="104">
        <v>3.0394572735293099E-2</v>
      </c>
      <c r="AS551" s="104">
        <v>0</v>
      </c>
      <c r="AT551" s="104">
        <v>0</v>
      </c>
      <c r="AU551" s="104">
        <v>3.0394572735293099E-2</v>
      </c>
      <c r="AV551" s="104">
        <v>5.5983550245625197E-3</v>
      </c>
      <c r="AW551" s="104">
        <v>4.5605599618842398E-2</v>
      </c>
      <c r="AX551" s="104">
        <v>8.1598527378698105E-2</v>
      </c>
      <c r="AY551" s="104">
        <v>2.9079716973102299E-2</v>
      </c>
      <c r="AZ551" s="104">
        <v>0</v>
      </c>
      <c r="BA551" s="104">
        <v>0</v>
      </c>
      <c r="BB551" s="104">
        <v>2.9079716973102299E-2</v>
      </c>
      <c r="BC551" s="104">
        <v>1.3995887561406299E-3</v>
      </c>
      <c r="BD551" s="104">
        <v>1.9545256979503899E-2</v>
      </c>
      <c r="BE551" s="104">
        <v>5.0024562708746903E-2</v>
      </c>
      <c r="BF551" s="104">
        <v>3.1324543450613699E-3</v>
      </c>
      <c r="BG551" s="104">
        <v>0</v>
      </c>
      <c r="BH551" s="104">
        <v>0</v>
      </c>
      <c r="BI551" s="104">
        <v>3.1324543450613699E-3</v>
      </c>
      <c r="BJ551" s="104">
        <v>5.2083692734331902E-2</v>
      </c>
      <c r="BK551" s="104">
        <v>0</v>
      </c>
      <c r="BL551" s="104">
        <v>0</v>
      </c>
      <c r="BM551" s="104">
        <v>5.2083692734331902E-2</v>
      </c>
      <c r="BN551" s="104">
        <v>29.530965495746798</v>
      </c>
    </row>
    <row r="552" spans="1:66">
      <c r="A552" s="104" t="s">
        <v>799</v>
      </c>
      <c r="B552" s="104">
        <v>2027</v>
      </c>
      <c r="C552" s="104" t="s">
        <v>813</v>
      </c>
      <c r="D552" s="104" t="s">
        <v>801</v>
      </c>
      <c r="E552" s="104" t="s">
        <v>801</v>
      </c>
      <c r="F552" s="104" t="s">
        <v>802</v>
      </c>
      <c r="G552" s="104">
        <v>2611.48346866672</v>
      </c>
      <c r="H552" s="104">
        <v>324367.14071171702</v>
      </c>
      <c r="I552" s="104">
        <v>38127.658642534101</v>
      </c>
      <c r="J552" s="104">
        <v>6.2926273428477496E-3</v>
      </c>
      <c r="K552" s="104">
        <v>1.1500021381775799E-2</v>
      </c>
      <c r="L552" s="104">
        <v>0</v>
      </c>
      <c r="M552" s="104">
        <v>1.7792648724623598E-2</v>
      </c>
      <c r="N552" s="104">
        <v>0</v>
      </c>
      <c r="O552" s="104">
        <v>0</v>
      </c>
      <c r="P552" s="104">
        <v>0</v>
      </c>
      <c r="Q552" s="104">
        <v>0</v>
      </c>
      <c r="R552" s="104">
        <v>1.7792648724623598E-2</v>
      </c>
      <c r="S552" s="104">
        <v>7.1636772269295596E-3</v>
      </c>
      <c r="T552" s="104">
        <v>1.3091898946704201E-2</v>
      </c>
      <c r="U552" s="104">
        <v>0</v>
      </c>
      <c r="V552" s="104">
        <v>2.0255576173633799E-2</v>
      </c>
      <c r="W552" s="104">
        <v>0</v>
      </c>
      <c r="X552" s="104">
        <v>0</v>
      </c>
      <c r="Y552" s="104">
        <v>0</v>
      </c>
      <c r="Z552" s="104">
        <v>0</v>
      </c>
      <c r="AA552" s="104">
        <v>2.0255576173633799E-2</v>
      </c>
      <c r="AB552" s="104">
        <v>6.2258099254558101E-2</v>
      </c>
      <c r="AC552" s="104">
        <v>0.16992224238502501</v>
      </c>
      <c r="AD552" s="104">
        <v>0</v>
      </c>
      <c r="AE552" s="104">
        <v>0.23218034163958401</v>
      </c>
      <c r="AF552" s="104">
        <v>0.70872652294015104</v>
      </c>
      <c r="AG552" s="104">
        <v>0.13589502641971399</v>
      </c>
      <c r="AH552" s="104">
        <v>9.3437834579223195E-2</v>
      </c>
      <c r="AI552" s="104">
        <v>0.93805938393908905</v>
      </c>
      <c r="AJ552" s="104">
        <v>485.03131476424699</v>
      </c>
      <c r="AK552" s="104">
        <v>28.552205265250102</v>
      </c>
      <c r="AL552" s="104">
        <v>0</v>
      </c>
      <c r="AM552" s="104">
        <v>513.58352002949698</v>
      </c>
      <c r="AN552" s="104">
        <v>2.9227624205120602E-4</v>
      </c>
      <c r="AO552" s="104">
        <v>5.3414620791016802E-4</v>
      </c>
      <c r="AP552" s="104">
        <v>0</v>
      </c>
      <c r="AQ552" s="104">
        <v>8.2642244996137398E-4</v>
      </c>
      <c r="AR552" s="104">
        <v>7.4593475280137203E-3</v>
      </c>
      <c r="AS552" s="104">
        <v>4.8942068412552499E-5</v>
      </c>
      <c r="AT552" s="104">
        <v>0</v>
      </c>
      <c r="AU552" s="104">
        <v>7.5082895964262699E-3</v>
      </c>
      <c r="AV552" s="104">
        <v>4.2906428171847399E-3</v>
      </c>
      <c r="AW552" s="104">
        <v>4.6603532065988197E-2</v>
      </c>
      <c r="AX552" s="104">
        <v>5.8402464479599299E-2</v>
      </c>
      <c r="AY552" s="104">
        <v>7.1366594558763099E-3</v>
      </c>
      <c r="AZ552" s="104">
        <v>4.6824856197522499E-5</v>
      </c>
      <c r="BA552" s="104">
        <v>0</v>
      </c>
      <c r="BB552" s="104">
        <v>7.1834843120738298E-3</v>
      </c>
      <c r="BC552" s="104">
        <v>1.07266070429618E-3</v>
      </c>
      <c r="BD552" s="104">
        <v>1.99729423139949E-2</v>
      </c>
      <c r="BE552" s="104">
        <v>2.8229087330364899E-2</v>
      </c>
      <c r="BF552" s="104">
        <v>4.58233536125558E-3</v>
      </c>
      <c r="BG552" s="104">
        <v>2.6974707786110101E-4</v>
      </c>
      <c r="BH552" s="104">
        <v>0</v>
      </c>
      <c r="BI552" s="104">
        <v>4.8520824391166803E-3</v>
      </c>
      <c r="BJ552" s="104">
        <v>7.6240168222189805E-2</v>
      </c>
      <c r="BK552" s="104">
        <v>4.4880090548282004E-3</v>
      </c>
      <c r="BL552" s="104">
        <v>0</v>
      </c>
      <c r="BM552" s="104">
        <v>8.0728177277018004E-2</v>
      </c>
      <c r="BN552" s="104">
        <v>45.772119689407198</v>
      </c>
    </row>
    <row r="553" spans="1:66">
      <c r="A553" s="104" t="s">
        <v>799</v>
      </c>
      <c r="B553" s="104">
        <v>2027</v>
      </c>
      <c r="C553" s="104" t="s">
        <v>814</v>
      </c>
      <c r="D553" s="104" t="s">
        <v>801</v>
      </c>
      <c r="E553" s="104" t="s">
        <v>801</v>
      </c>
      <c r="F553" s="104" t="s">
        <v>804</v>
      </c>
      <c r="G553" s="104">
        <v>13428.600581274901</v>
      </c>
      <c r="H553" s="104">
        <v>579950.36720060697</v>
      </c>
      <c r="I553" s="104">
        <v>268679.44043014798</v>
      </c>
      <c r="J553" s="104">
        <v>2.8711884039848801E-2</v>
      </c>
      <c r="K553" s="104">
        <v>1.10346529131474E-2</v>
      </c>
      <c r="L553" s="104">
        <v>4.4423498558771202E-2</v>
      </c>
      <c r="M553" s="104">
        <v>8.4170035511767494E-2</v>
      </c>
      <c r="N553" s="104">
        <v>8.0500134520248602E-4</v>
      </c>
      <c r="O553" s="104">
        <v>1.0058696500771199E-2</v>
      </c>
      <c r="P553" s="104">
        <v>0.124794539508915</v>
      </c>
      <c r="Q553" s="104">
        <v>3.7796158819690699E-4</v>
      </c>
      <c r="R553" s="104">
        <v>0.22020623445485299</v>
      </c>
      <c r="S553" s="104">
        <v>4.1896313792179597E-2</v>
      </c>
      <c r="T553" s="104">
        <v>1.61017396279317E-2</v>
      </c>
      <c r="U553" s="104">
        <v>4.8638139238177003E-2</v>
      </c>
      <c r="V553" s="104">
        <v>0.106636192658288</v>
      </c>
      <c r="W553" s="104">
        <v>8.0500134520248602E-4</v>
      </c>
      <c r="X553" s="104">
        <v>1.0058696500767E-2</v>
      </c>
      <c r="Y553" s="104">
        <v>0.124794539508863</v>
      </c>
      <c r="Z553" s="104">
        <v>3.7796158819690699E-4</v>
      </c>
      <c r="AA553" s="104">
        <v>0.24267239160131801</v>
      </c>
      <c r="AB553" s="104">
        <v>0.649032759485212</v>
      </c>
      <c r="AC553" s="104">
        <v>8.5406135927490398E-2</v>
      </c>
      <c r="AD553" s="104">
        <v>0.92594529236346801</v>
      </c>
      <c r="AE553" s="104">
        <v>1.66038418777617</v>
      </c>
      <c r="AF553" s="104">
        <v>0.22465661483169899</v>
      </c>
      <c r="AG553" s="104">
        <v>9.6225110376540004E-4</v>
      </c>
      <c r="AH553" s="104">
        <v>9.4407520544268597E-2</v>
      </c>
      <c r="AI553" s="104">
        <v>0.32002638647973303</v>
      </c>
      <c r="AJ553" s="104">
        <v>1026.7491788902901</v>
      </c>
      <c r="AK553" s="104">
        <v>5.34571456833421</v>
      </c>
      <c r="AL553" s="104">
        <v>7.46498458632776</v>
      </c>
      <c r="AM553" s="104">
        <v>1039.55987804495</v>
      </c>
      <c r="AN553" s="104">
        <v>6.0708778787620802E-3</v>
      </c>
      <c r="AO553" s="104">
        <v>2.94330807823159E-3</v>
      </c>
      <c r="AP553" s="104">
        <v>8.5142896389365993E-3</v>
      </c>
      <c r="AQ553" s="104">
        <v>1.7528475595930199E-2</v>
      </c>
      <c r="AR553" s="104">
        <v>7.3981317142108802E-4</v>
      </c>
      <c r="AS553" s="104">
        <v>0</v>
      </c>
      <c r="AT553" s="104">
        <v>8.4901591346515801E-5</v>
      </c>
      <c r="AU553" s="104">
        <v>8.2471476276760401E-4</v>
      </c>
      <c r="AV553" s="104">
        <v>7.6714301944797699E-3</v>
      </c>
      <c r="AW553" s="104">
        <v>8.3324517629041098E-2</v>
      </c>
      <c r="AX553" s="104">
        <v>9.1820662586288501E-2</v>
      </c>
      <c r="AY553" s="104">
        <v>6.8023090258180496E-4</v>
      </c>
      <c r="AZ553" s="104">
        <v>0</v>
      </c>
      <c r="BA553" s="104">
        <v>7.8063879291762896E-5</v>
      </c>
      <c r="BB553" s="104">
        <v>7.5829478187356802E-4</v>
      </c>
      <c r="BC553" s="104">
        <v>1.9178575486199401E-3</v>
      </c>
      <c r="BD553" s="104">
        <v>3.5710507555303299E-2</v>
      </c>
      <c r="BE553" s="104">
        <v>3.8386659885796801E-2</v>
      </c>
      <c r="BF553" s="104">
        <v>1.01605154654559E-2</v>
      </c>
      <c r="BG553" s="104">
        <v>5.2900179189017301E-5</v>
      </c>
      <c r="BH553" s="104">
        <v>7.3872074015924507E-5</v>
      </c>
      <c r="BI553" s="104">
        <v>1.02872877186608E-2</v>
      </c>
      <c r="BJ553" s="104">
        <v>1.1698339140456499E-2</v>
      </c>
      <c r="BK553" s="104">
        <v>8.3463811159041097E-5</v>
      </c>
      <c r="BL553" s="104">
        <v>7.5482049490482204E-3</v>
      </c>
      <c r="BM553" s="104">
        <v>1.93300079006638E-2</v>
      </c>
      <c r="BN553" s="104">
        <v>109.72887442155999</v>
      </c>
    </row>
    <row r="554" spans="1:66">
      <c r="A554" s="104" t="s">
        <v>799</v>
      </c>
      <c r="B554" s="104">
        <v>2027</v>
      </c>
      <c r="C554" s="104" t="s">
        <v>815</v>
      </c>
      <c r="D554" s="104" t="s">
        <v>801</v>
      </c>
      <c r="E554" s="104" t="s">
        <v>801</v>
      </c>
      <c r="F554" s="104" t="s">
        <v>802</v>
      </c>
      <c r="G554" s="104">
        <v>0</v>
      </c>
      <c r="H554" s="104">
        <v>484231.17421116697</v>
      </c>
      <c r="I554" s="104">
        <v>0</v>
      </c>
      <c r="J554" s="104">
        <v>1.63116601899954E-2</v>
      </c>
      <c r="K554" s="104">
        <v>0</v>
      </c>
      <c r="L554" s="104">
        <v>0</v>
      </c>
      <c r="M554" s="104">
        <v>1.63116601899954E-2</v>
      </c>
      <c r="N554" s="104">
        <v>0</v>
      </c>
      <c r="O554" s="104">
        <v>0</v>
      </c>
      <c r="P554" s="104">
        <v>0</v>
      </c>
      <c r="Q554" s="104">
        <v>0</v>
      </c>
      <c r="R554" s="104">
        <v>1.63116601899954E-2</v>
      </c>
      <c r="S554" s="104">
        <v>1.8569583461715399E-2</v>
      </c>
      <c r="T554" s="104">
        <v>0</v>
      </c>
      <c r="U554" s="104">
        <v>0</v>
      </c>
      <c r="V554" s="104">
        <v>1.8569583461715399E-2</v>
      </c>
      <c r="W554" s="104">
        <v>0</v>
      </c>
      <c r="X554" s="104">
        <v>0</v>
      </c>
      <c r="Y554" s="104">
        <v>0</v>
      </c>
      <c r="Z554" s="104">
        <v>0</v>
      </c>
      <c r="AA554" s="104">
        <v>1.8569583461715399E-2</v>
      </c>
      <c r="AB554" s="104">
        <v>0.22258112045956899</v>
      </c>
      <c r="AC554" s="104">
        <v>0</v>
      </c>
      <c r="AD554" s="104">
        <v>0</v>
      </c>
      <c r="AE554" s="104">
        <v>0.22258112045956899</v>
      </c>
      <c r="AF554" s="104">
        <v>2.4836598822642899</v>
      </c>
      <c r="AG554" s="104">
        <v>0</v>
      </c>
      <c r="AH554" s="104">
        <v>0</v>
      </c>
      <c r="AI554" s="104">
        <v>2.4836598822642899</v>
      </c>
      <c r="AJ554" s="104">
        <v>995.06204471899298</v>
      </c>
      <c r="AK554" s="104">
        <v>0</v>
      </c>
      <c r="AL554" s="104">
        <v>0</v>
      </c>
      <c r="AM554" s="104">
        <v>995.06204471899298</v>
      </c>
      <c r="AN554" s="104">
        <v>7.5763436831626798E-4</v>
      </c>
      <c r="AO554" s="104">
        <v>0</v>
      </c>
      <c r="AP554" s="104">
        <v>0</v>
      </c>
      <c r="AQ554" s="104">
        <v>7.5763436831626798E-4</v>
      </c>
      <c r="AR554" s="104">
        <v>3.5916111262589202E-3</v>
      </c>
      <c r="AS554" s="104">
        <v>0</v>
      </c>
      <c r="AT554" s="104">
        <v>0</v>
      </c>
      <c r="AU554" s="104">
        <v>3.5916111262589202E-3</v>
      </c>
      <c r="AV554" s="104">
        <v>0</v>
      </c>
      <c r="AW554" s="104">
        <v>0</v>
      </c>
      <c r="AX554" s="104">
        <v>3.5916111262589202E-3</v>
      </c>
      <c r="AY554" s="104">
        <v>3.4362396187849402E-3</v>
      </c>
      <c r="AZ554" s="104">
        <v>0</v>
      </c>
      <c r="BA554" s="104">
        <v>0</v>
      </c>
      <c r="BB554" s="104">
        <v>3.4362396187849402E-3</v>
      </c>
      <c r="BC554" s="104">
        <v>0</v>
      </c>
      <c r="BD554" s="104">
        <v>0</v>
      </c>
      <c r="BE554" s="104">
        <v>3.4362396187849402E-3</v>
      </c>
      <c r="BF554" s="104">
        <v>9.4008528013813097E-3</v>
      </c>
      <c r="BG554" s="104">
        <v>0</v>
      </c>
      <c r="BH554" s="104">
        <v>0</v>
      </c>
      <c r="BI554" s="104">
        <v>9.4008528013813097E-3</v>
      </c>
      <c r="BJ554" s="104">
        <v>0.15640989637497199</v>
      </c>
      <c r="BK554" s="104">
        <v>0</v>
      </c>
      <c r="BL554" s="104">
        <v>0</v>
      </c>
      <c r="BM554" s="104">
        <v>0.15640989637497199</v>
      </c>
      <c r="BN554" s="104">
        <v>88.682944901830595</v>
      </c>
    </row>
    <row r="555" spans="1:66">
      <c r="A555" s="104" t="s">
        <v>799</v>
      </c>
      <c r="B555" s="104">
        <v>2027</v>
      </c>
      <c r="C555" s="104" t="s">
        <v>816</v>
      </c>
      <c r="D555" s="104" t="s">
        <v>801</v>
      </c>
      <c r="E555" s="104" t="s">
        <v>801</v>
      </c>
      <c r="F555" s="104" t="s">
        <v>804</v>
      </c>
      <c r="G555" s="104">
        <v>6578.5172131156696</v>
      </c>
      <c r="H555" s="104">
        <v>292697.00841930899</v>
      </c>
      <c r="I555" s="104">
        <v>26314.068852462598</v>
      </c>
      <c r="J555" s="104">
        <v>1.30406896211654E-2</v>
      </c>
      <c r="K555" s="104">
        <v>7.7116152557522799E-2</v>
      </c>
      <c r="L555" s="104">
        <v>9.26750506312214E-3</v>
      </c>
      <c r="M555" s="104">
        <v>9.9424347241810401E-2</v>
      </c>
      <c r="N555" s="104">
        <v>2.5102005454112299E-4</v>
      </c>
      <c r="O555" s="104">
        <v>2.1406915728852398E-3</v>
      </c>
      <c r="P555" s="104">
        <v>1.33683180674843E-2</v>
      </c>
      <c r="Q555" s="104">
        <v>1.2840724698889099E-4</v>
      </c>
      <c r="R555" s="104">
        <v>0.11531278418370999</v>
      </c>
      <c r="S555" s="104">
        <v>1.90289436832667E-2</v>
      </c>
      <c r="T555" s="104">
        <v>0.112527708788161</v>
      </c>
      <c r="U555" s="104">
        <v>1.01467515228299E-2</v>
      </c>
      <c r="V555" s="104">
        <v>0.14170340399425799</v>
      </c>
      <c r="W555" s="104">
        <v>2.5102005454112299E-4</v>
      </c>
      <c r="X555" s="104">
        <v>2.1406915728843599E-3</v>
      </c>
      <c r="Y555" s="104">
        <v>1.3368318067478799E-2</v>
      </c>
      <c r="Z555" s="104">
        <v>1.2840724698889099E-4</v>
      </c>
      <c r="AA555" s="104">
        <v>0.157591840936151</v>
      </c>
      <c r="AB555" s="104">
        <v>0.28750768988803499</v>
      </c>
      <c r="AC555" s="104">
        <v>0.59606242136304</v>
      </c>
      <c r="AD555" s="104">
        <v>0.21899227156231599</v>
      </c>
      <c r="AE555" s="104">
        <v>1.1025623828133899</v>
      </c>
      <c r="AF555" s="104">
        <v>0.112390389112176</v>
      </c>
      <c r="AG555" s="104">
        <v>6.7152721216778202E-3</v>
      </c>
      <c r="AH555" s="104">
        <v>1.6718376571933199E-2</v>
      </c>
      <c r="AI555" s="104">
        <v>0.135824037805787</v>
      </c>
      <c r="AJ555" s="104">
        <v>265.39598367740501</v>
      </c>
      <c r="AK555" s="104">
        <v>17.884594545007701</v>
      </c>
      <c r="AL555" s="104">
        <v>1.3135248151011101</v>
      </c>
      <c r="AM555" s="104">
        <v>284.594103037514</v>
      </c>
      <c r="AN555" s="104">
        <v>2.6852029880569698E-3</v>
      </c>
      <c r="AO555" s="104">
        <v>1.7703032606468098E-2</v>
      </c>
      <c r="AP555" s="104">
        <v>1.62669099557309E-3</v>
      </c>
      <c r="AQ555" s="104">
        <v>2.2014926590098099E-2</v>
      </c>
      <c r="AR555" s="104">
        <v>3.9847770487656299E-4</v>
      </c>
      <c r="AS555" s="104">
        <v>0</v>
      </c>
      <c r="AT555" s="104">
        <v>1.5716062351503999E-5</v>
      </c>
      <c r="AU555" s="104">
        <v>4.1419376722806698E-4</v>
      </c>
      <c r="AV555" s="104">
        <v>2.5811457844346799E-3</v>
      </c>
      <c r="AW555" s="104">
        <v>0.240304669368965</v>
      </c>
      <c r="AX555" s="104">
        <v>0.243300008920628</v>
      </c>
      <c r="AY555" s="104">
        <v>3.6638554072542998E-4</v>
      </c>
      <c r="AZ555" s="104">
        <v>0</v>
      </c>
      <c r="BA555" s="104">
        <v>1.4450339209100899E-5</v>
      </c>
      <c r="BB555" s="104">
        <v>3.80835879934531E-4</v>
      </c>
      <c r="BC555" s="104">
        <v>6.4528644610867096E-4</v>
      </c>
      <c r="BD555" s="104">
        <v>0.102987715443842</v>
      </c>
      <c r="BE555" s="104">
        <v>0.104013837769885</v>
      </c>
      <c r="BF555" s="104">
        <v>2.6263084033226101E-3</v>
      </c>
      <c r="BG555" s="104">
        <v>1.76982561275928E-4</v>
      </c>
      <c r="BH555" s="104">
        <v>1.2998392862139299E-5</v>
      </c>
      <c r="BI555" s="104">
        <v>2.81628935746067E-3</v>
      </c>
      <c r="BJ555" s="104">
        <v>6.8127645448704003E-3</v>
      </c>
      <c r="BK555" s="104">
        <v>6.49982811492462E-4</v>
      </c>
      <c r="BL555" s="104">
        <v>1.55757617826096E-3</v>
      </c>
      <c r="BM555" s="104">
        <v>9.0203235346238298E-3</v>
      </c>
      <c r="BN555" s="104">
        <v>30.0398190165335</v>
      </c>
    </row>
    <row r="556" spans="1:66">
      <c r="A556" s="104" t="s">
        <v>799</v>
      </c>
      <c r="B556" s="104">
        <v>2027</v>
      </c>
      <c r="C556" s="104" t="s">
        <v>816</v>
      </c>
      <c r="D556" s="104" t="s">
        <v>801</v>
      </c>
      <c r="E556" s="104" t="s">
        <v>801</v>
      </c>
      <c r="F556" s="104" t="s">
        <v>802</v>
      </c>
      <c r="G556" s="104">
        <v>24419.339467633501</v>
      </c>
      <c r="H556" s="104">
        <v>767341.35900925996</v>
      </c>
      <c r="I556" s="104">
        <v>281795.79184392001</v>
      </c>
      <c r="J556" s="104">
        <v>7.7866681683505107E-2</v>
      </c>
      <c r="K556" s="104">
        <v>7.1834572922160897E-3</v>
      </c>
      <c r="L556" s="104">
        <v>0</v>
      </c>
      <c r="M556" s="104">
        <v>8.5050138975721196E-2</v>
      </c>
      <c r="N556" s="104">
        <v>0</v>
      </c>
      <c r="O556" s="104">
        <v>0</v>
      </c>
      <c r="P556" s="104">
        <v>0</v>
      </c>
      <c r="Q556" s="104">
        <v>0</v>
      </c>
      <c r="R556" s="104">
        <v>8.5050138975721196E-2</v>
      </c>
      <c r="S556" s="104">
        <v>8.8645289784514594E-2</v>
      </c>
      <c r="T556" s="104">
        <v>8.17781931316168E-3</v>
      </c>
      <c r="U556" s="104">
        <v>0</v>
      </c>
      <c r="V556" s="104">
        <v>9.6823109097676205E-2</v>
      </c>
      <c r="W556" s="104">
        <v>0</v>
      </c>
      <c r="X556" s="104">
        <v>0</v>
      </c>
      <c r="Y556" s="104">
        <v>0</v>
      </c>
      <c r="Z556" s="104">
        <v>0</v>
      </c>
      <c r="AA556" s="104">
        <v>9.6823109097676205E-2</v>
      </c>
      <c r="AB556" s="104">
        <v>0.231369183992753</v>
      </c>
      <c r="AC556" s="104">
        <v>0.189215163615435</v>
      </c>
      <c r="AD556" s="104">
        <v>0</v>
      </c>
      <c r="AE556" s="104">
        <v>0.42058434760818803</v>
      </c>
      <c r="AF556" s="104">
        <v>4.7466455482113403</v>
      </c>
      <c r="AG556" s="104">
        <v>1.03325128624561</v>
      </c>
      <c r="AH556" s="104">
        <v>0.33708558479681</v>
      </c>
      <c r="AI556" s="104">
        <v>6.1169824192537696</v>
      </c>
      <c r="AJ556" s="104">
        <v>940.30059604194105</v>
      </c>
      <c r="AK556" s="104">
        <v>96.066823369569804</v>
      </c>
      <c r="AL556" s="104">
        <v>0</v>
      </c>
      <c r="AM556" s="104">
        <v>1036.3674194115099</v>
      </c>
      <c r="AN556" s="104">
        <v>3.61670568801757E-3</v>
      </c>
      <c r="AO556" s="104">
        <v>3.3365298593291402E-4</v>
      </c>
      <c r="AP556" s="104">
        <v>0</v>
      </c>
      <c r="AQ556" s="104">
        <v>3.9503586739504798E-3</v>
      </c>
      <c r="AR556" s="104">
        <v>2.9333335922165901E-2</v>
      </c>
      <c r="AS556" s="104">
        <v>9.5619102756989798E-4</v>
      </c>
      <c r="AT556" s="104">
        <v>0</v>
      </c>
      <c r="AU556" s="104">
        <v>3.0289526949735801E-2</v>
      </c>
      <c r="AV556" s="104">
        <v>1.0150188712511899E-2</v>
      </c>
      <c r="AW556" s="104">
        <v>0.62998837942324404</v>
      </c>
      <c r="AX556" s="104">
        <v>0.67042809508549195</v>
      </c>
      <c r="AY556" s="104">
        <v>2.8064388794748301E-2</v>
      </c>
      <c r="AZ556" s="104">
        <v>9.1482662698085795E-4</v>
      </c>
      <c r="BA556" s="104">
        <v>0</v>
      </c>
      <c r="BB556" s="104">
        <v>2.8979215421729199E-2</v>
      </c>
      <c r="BC556" s="104">
        <v>2.53754717812799E-3</v>
      </c>
      <c r="BD556" s="104">
        <v>0.26999501975281898</v>
      </c>
      <c r="BE556" s="104">
        <v>0.30151178235267601</v>
      </c>
      <c r="BF556" s="104">
        <v>8.8834937875031904E-3</v>
      </c>
      <c r="BG556" s="104">
        <v>9.0759171288526299E-4</v>
      </c>
      <c r="BH556" s="104">
        <v>0</v>
      </c>
      <c r="BI556" s="104">
        <v>9.7910855003884491E-3</v>
      </c>
      <c r="BJ556" s="104">
        <v>0.147802159241012</v>
      </c>
      <c r="BK556" s="104">
        <v>1.5100366824412801E-2</v>
      </c>
      <c r="BL556" s="104">
        <v>0</v>
      </c>
      <c r="BM556" s="104">
        <v>0.16290252606542499</v>
      </c>
      <c r="BN556" s="104">
        <v>92.364205067914398</v>
      </c>
    </row>
    <row r="557" spans="1:66">
      <c r="A557" s="104" t="s">
        <v>799</v>
      </c>
      <c r="B557" s="104">
        <v>2027</v>
      </c>
      <c r="C557" s="104" t="s">
        <v>817</v>
      </c>
      <c r="D557" s="104" t="s">
        <v>801</v>
      </c>
      <c r="E557" s="104" t="s">
        <v>801</v>
      </c>
      <c r="F557" s="104" t="s">
        <v>802</v>
      </c>
      <c r="G557" s="104">
        <v>1114.88930221282</v>
      </c>
      <c r="H557" s="104">
        <v>8381.1561766137893</v>
      </c>
      <c r="I557" s="104">
        <v>4905.5129297364401</v>
      </c>
      <c r="J557" s="104">
        <v>9.4212526293645002E-5</v>
      </c>
      <c r="K557" s="104">
        <v>6.0626743171729097E-5</v>
      </c>
      <c r="L557" s="104">
        <v>0</v>
      </c>
      <c r="M557" s="104">
        <v>1.5483926946537399E-4</v>
      </c>
      <c r="N557" s="104">
        <v>0</v>
      </c>
      <c r="O557" s="104">
        <v>0</v>
      </c>
      <c r="P557" s="104">
        <v>0</v>
      </c>
      <c r="Q557" s="104">
        <v>0</v>
      </c>
      <c r="R557" s="104">
        <v>1.5483926946537399E-4</v>
      </c>
      <c r="S557" s="104">
        <v>1.07253789606402E-4</v>
      </c>
      <c r="T557" s="104">
        <v>6.9018932115194094E-5</v>
      </c>
      <c r="U557" s="104">
        <v>0</v>
      </c>
      <c r="V557" s="104">
        <v>1.76272721721596E-4</v>
      </c>
      <c r="W557" s="104">
        <v>0</v>
      </c>
      <c r="X557" s="104">
        <v>0</v>
      </c>
      <c r="Y557" s="104">
        <v>0</v>
      </c>
      <c r="Z557" s="104">
        <v>0</v>
      </c>
      <c r="AA557" s="104">
        <v>1.76272721721596E-4</v>
      </c>
      <c r="AB557" s="104">
        <v>7.5945316852966201E-4</v>
      </c>
      <c r="AC557" s="104">
        <v>2.56723013378592E-3</v>
      </c>
      <c r="AD557" s="104">
        <v>0</v>
      </c>
      <c r="AE557" s="104">
        <v>3.3266833023155901E-3</v>
      </c>
      <c r="AF557" s="104">
        <v>1.8971103541713101E-2</v>
      </c>
      <c r="AG557" s="104">
        <v>3.50927684601955E-3</v>
      </c>
      <c r="AH557" s="104">
        <v>2.1071056881421E-2</v>
      </c>
      <c r="AI557" s="104">
        <v>4.3551437269153802E-2</v>
      </c>
      <c r="AJ557" s="104">
        <v>9.6569206588983096</v>
      </c>
      <c r="AK557" s="104">
        <v>0.80146156010714298</v>
      </c>
      <c r="AL557" s="104">
        <v>0</v>
      </c>
      <c r="AM557" s="104">
        <v>10.458382219005401</v>
      </c>
      <c r="AN557" s="104">
        <v>4.37592783411125E-6</v>
      </c>
      <c r="AO557" s="104">
        <v>2.8159551959130401E-6</v>
      </c>
      <c r="AP557" s="104">
        <v>0</v>
      </c>
      <c r="AQ557" s="104">
        <v>7.1918830300242897E-6</v>
      </c>
      <c r="AR557" s="104">
        <v>1.81175543965011E-4</v>
      </c>
      <c r="AS557" s="104">
        <v>8.7594113936727899E-7</v>
      </c>
      <c r="AT557" s="104">
        <v>0</v>
      </c>
      <c r="AU557" s="104">
        <v>1.82051485104379E-4</v>
      </c>
      <c r="AV557" s="104">
        <v>1.10863719025262E-4</v>
      </c>
      <c r="AW557" s="104">
        <v>1.20416476147938E-3</v>
      </c>
      <c r="AX557" s="104">
        <v>1.4970799656090299E-3</v>
      </c>
      <c r="AY557" s="104">
        <v>1.7333797013151499E-4</v>
      </c>
      <c r="AZ557" s="104">
        <v>8.3804831341879499E-7</v>
      </c>
      <c r="BA557" s="104">
        <v>0</v>
      </c>
      <c r="BB557" s="104">
        <v>1.7417601844493401E-4</v>
      </c>
      <c r="BC557" s="104">
        <v>2.7715929756315501E-5</v>
      </c>
      <c r="BD557" s="104">
        <v>5.1607061206259503E-4</v>
      </c>
      <c r="BE557" s="104">
        <v>7.1796256026384502E-4</v>
      </c>
      <c r="BF557" s="104">
        <v>9.1233798043777802E-5</v>
      </c>
      <c r="BG557" s="104">
        <v>7.5718114187145E-6</v>
      </c>
      <c r="BH557" s="104">
        <v>0</v>
      </c>
      <c r="BI557" s="104">
        <v>9.8805609462492301E-5</v>
      </c>
      <c r="BJ557" s="104">
        <v>1.5179334470406399E-3</v>
      </c>
      <c r="BK557" s="104">
        <v>1.2597859623947601E-4</v>
      </c>
      <c r="BL557" s="104">
        <v>0</v>
      </c>
      <c r="BM557" s="104">
        <v>1.6439120432801099E-3</v>
      </c>
      <c r="BN557" s="104">
        <v>0.93208271686442101</v>
      </c>
    </row>
    <row r="558" spans="1:66">
      <c r="A558" s="104" t="s">
        <v>799</v>
      </c>
      <c r="B558" s="104">
        <v>2027</v>
      </c>
      <c r="C558" s="104" t="s">
        <v>818</v>
      </c>
      <c r="D558" s="104" t="s">
        <v>801</v>
      </c>
      <c r="E558" s="104" t="s">
        <v>801</v>
      </c>
      <c r="F558" s="104" t="s">
        <v>802</v>
      </c>
      <c r="G558" s="104">
        <v>2698.7046377541701</v>
      </c>
      <c r="H558" s="104">
        <v>493414.60060439497</v>
      </c>
      <c r="I558" s="104">
        <v>39401.087711210901</v>
      </c>
      <c r="J558" s="104">
        <v>4.0281664265398899E-3</v>
      </c>
      <c r="K558" s="104">
        <v>1.4675328989589899E-4</v>
      </c>
      <c r="L558" s="104">
        <v>0</v>
      </c>
      <c r="M558" s="104">
        <v>4.1749197164357901E-3</v>
      </c>
      <c r="N558" s="104">
        <v>0</v>
      </c>
      <c r="O558" s="104">
        <v>0</v>
      </c>
      <c r="P558" s="104">
        <v>0</v>
      </c>
      <c r="Q558" s="104">
        <v>0</v>
      </c>
      <c r="R558" s="104">
        <v>4.1749197164357901E-3</v>
      </c>
      <c r="S558" s="104">
        <v>4.58576084739621E-3</v>
      </c>
      <c r="T558" s="104">
        <v>1.67067449496934E-4</v>
      </c>
      <c r="U558" s="104">
        <v>0</v>
      </c>
      <c r="V558" s="104">
        <v>4.75282829689314E-3</v>
      </c>
      <c r="W558" s="104">
        <v>0</v>
      </c>
      <c r="X558" s="104">
        <v>0</v>
      </c>
      <c r="Y558" s="104">
        <v>0</v>
      </c>
      <c r="Z558" s="104">
        <v>0</v>
      </c>
      <c r="AA558" s="104">
        <v>4.75282829689314E-3</v>
      </c>
      <c r="AB558" s="104">
        <v>3.41796329824487E-2</v>
      </c>
      <c r="AC558" s="104">
        <v>6.2142455349416996E-3</v>
      </c>
      <c r="AD558" s="104">
        <v>0</v>
      </c>
      <c r="AE558" s="104">
        <v>4.0393878517390402E-2</v>
      </c>
      <c r="AF558" s="104">
        <v>0.49666469438289701</v>
      </c>
      <c r="AG558" s="104">
        <v>8.4945668423934903E-3</v>
      </c>
      <c r="AH558" s="104">
        <v>5.7042549839206598E-2</v>
      </c>
      <c r="AI558" s="104">
        <v>0.56220181106449696</v>
      </c>
      <c r="AJ558" s="104">
        <v>417.98919606754498</v>
      </c>
      <c r="AK558" s="104">
        <v>1.6354615266355399</v>
      </c>
      <c r="AL558" s="104">
        <v>0</v>
      </c>
      <c r="AM558" s="104">
        <v>419.62465759418001</v>
      </c>
      <c r="AN558" s="104">
        <v>1.87097897485394E-4</v>
      </c>
      <c r="AO558" s="104">
        <v>6.8163102218625201E-6</v>
      </c>
      <c r="AP558" s="104">
        <v>0</v>
      </c>
      <c r="AQ558" s="104">
        <v>1.9391420770725599E-4</v>
      </c>
      <c r="AR558" s="104">
        <v>4.8843415292453502E-3</v>
      </c>
      <c r="AS558" s="104">
        <v>2.1203059447411202E-6</v>
      </c>
      <c r="AT558" s="104">
        <v>0</v>
      </c>
      <c r="AU558" s="104">
        <v>4.8864618351900898E-3</v>
      </c>
      <c r="AV558" s="104">
        <v>6.5267579426575798E-3</v>
      </c>
      <c r="AW558" s="104">
        <v>7.0891469187165698E-2</v>
      </c>
      <c r="AX558" s="104">
        <v>8.2304688965013403E-2</v>
      </c>
      <c r="AY558" s="104">
        <v>4.6730470767729704E-3</v>
      </c>
      <c r="AZ558" s="104">
        <v>2.0285824481376299E-6</v>
      </c>
      <c r="BA558" s="104">
        <v>0</v>
      </c>
      <c r="BB558" s="104">
        <v>4.6750756592211003E-3</v>
      </c>
      <c r="BC558" s="104">
        <v>1.63168948566439E-3</v>
      </c>
      <c r="BD558" s="104">
        <v>3.0382058223070999E-2</v>
      </c>
      <c r="BE558" s="104">
        <v>3.6688823367956501E-2</v>
      </c>
      <c r="BF558" s="104">
        <v>3.9489546663478503E-3</v>
      </c>
      <c r="BG558" s="104">
        <v>1.5451029567271799E-5</v>
      </c>
      <c r="BH558" s="104">
        <v>0</v>
      </c>
      <c r="BI558" s="104">
        <v>3.9644056959151196E-3</v>
      </c>
      <c r="BJ558" s="104">
        <v>6.5702080779540997E-2</v>
      </c>
      <c r="BK558" s="104">
        <v>2.5707177684438498E-4</v>
      </c>
      <c r="BL558" s="104">
        <v>0</v>
      </c>
      <c r="BM558" s="104">
        <v>6.5959152556385403E-2</v>
      </c>
      <c r="BN558" s="104">
        <v>37.398221132415301</v>
      </c>
    </row>
    <row r="559" spans="1:66">
      <c r="A559" s="104" t="s">
        <v>799</v>
      </c>
      <c r="B559" s="104">
        <v>2027</v>
      </c>
      <c r="C559" s="104" t="s">
        <v>819</v>
      </c>
      <c r="D559" s="104" t="s">
        <v>801</v>
      </c>
      <c r="E559" s="104" t="s">
        <v>801</v>
      </c>
      <c r="F559" s="104" t="s">
        <v>802</v>
      </c>
      <c r="G559" s="104">
        <v>1435.9065124606</v>
      </c>
      <c r="H559" s="104">
        <v>68422.270460776999</v>
      </c>
      <c r="I559" s="104">
        <v>20964.235081924799</v>
      </c>
      <c r="J559" s="104">
        <v>5.6660464031659202E-4</v>
      </c>
      <c r="K559" s="104">
        <v>7.8083389244812995E-5</v>
      </c>
      <c r="L559" s="104">
        <v>0</v>
      </c>
      <c r="M559" s="104">
        <v>6.4468802956140501E-4</v>
      </c>
      <c r="N559" s="104">
        <v>0</v>
      </c>
      <c r="O559" s="104">
        <v>0</v>
      </c>
      <c r="P559" s="104">
        <v>0</v>
      </c>
      <c r="Q559" s="104">
        <v>0</v>
      </c>
      <c r="R559" s="104">
        <v>6.4468802956140501E-4</v>
      </c>
      <c r="S559" s="104">
        <v>6.4503625232503997E-4</v>
      </c>
      <c r="T559" s="104">
        <v>8.8891994847004798E-5</v>
      </c>
      <c r="U559" s="104">
        <v>0</v>
      </c>
      <c r="V559" s="104">
        <v>7.33928247172045E-4</v>
      </c>
      <c r="W559" s="104">
        <v>0</v>
      </c>
      <c r="X559" s="104">
        <v>0</v>
      </c>
      <c r="Y559" s="104">
        <v>0</v>
      </c>
      <c r="Z559" s="104">
        <v>0</v>
      </c>
      <c r="AA559" s="104">
        <v>7.33928247172045E-4</v>
      </c>
      <c r="AB559" s="104">
        <v>4.8081265051681896E-3</v>
      </c>
      <c r="AC559" s="104">
        <v>3.3064291322661E-3</v>
      </c>
      <c r="AD559" s="104">
        <v>0</v>
      </c>
      <c r="AE559" s="104">
        <v>8.1145556374342901E-3</v>
      </c>
      <c r="AF559" s="104">
        <v>7.0790910039090493E-2</v>
      </c>
      <c r="AG559" s="104">
        <v>4.5197253819059102E-3</v>
      </c>
      <c r="AH559" s="104">
        <v>3.03596718879071E-2</v>
      </c>
      <c r="AI559" s="104">
        <v>0.10567030730890301</v>
      </c>
      <c r="AJ559" s="104">
        <v>63.107269446105498</v>
      </c>
      <c r="AK559" s="104">
        <v>0.871180913978019</v>
      </c>
      <c r="AL559" s="104">
        <v>0</v>
      </c>
      <c r="AM559" s="104">
        <v>63.978450360083599</v>
      </c>
      <c r="AN559" s="104">
        <v>2.63173180259493E-5</v>
      </c>
      <c r="AO559" s="104">
        <v>3.6267711929636298E-6</v>
      </c>
      <c r="AP559" s="104">
        <v>0</v>
      </c>
      <c r="AQ559" s="104">
        <v>2.9944089218912999E-5</v>
      </c>
      <c r="AR559" s="104">
        <v>7.0295666424227601E-4</v>
      </c>
      <c r="AS559" s="104">
        <v>1.12815647621088E-6</v>
      </c>
      <c r="AT559" s="104">
        <v>0</v>
      </c>
      <c r="AU559" s="104">
        <v>7.0408482071848699E-4</v>
      </c>
      <c r="AV559" s="104">
        <v>9.0507171177650505E-4</v>
      </c>
      <c r="AW559" s="104">
        <v>9.8305872427457992E-3</v>
      </c>
      <c r="AX559" s="104">
        <v>1.14397437752407E-2</v>
      </c>
      <c r="AY559" s="104">
        <v>6.7254707011509495E-4</v>
      </c>
      <c r="AZ559" s="104">
        <v>1.0793529264351599E-6</v>
      </c>
      <c r="BA559" s="104">
        <v>0</v>
      </c>
      <c r="BB559" s="104">
        <v>6.7362642304152995E-4</v>
      </c>
      <c r="BC559" s="104">
        <v>2.2626792794412599E-4</v>
      </c>
      <c r="BD559" s="104">
        <v>4.2131088183196301E-3</v>
      </c>
      <c r="BE559" s="104">
        <v>5.1130031693052804E-3</v>
      </c>
      <c r="BF559" s="104">
        <v>5.9620619026573801E-4</v>
      </c>
      <c r="BG559" s="104">
        <v>8.2304853040525892E-6</v>
      </c>
      <c r="BH559" s="104">
        <v>0</v>
      </c>
      <c r="BI559" s="104">
        <v>6.0443667556979105E-4</v>
      </c>
      <c r="BJ559" s="104">
        <v>9.91958393645722E-3</v>
      </c>
      <c r="BK559" s="104">
        <v>1.3693750776881E-4</v>
      </c>
      <c r="BL559" s="104">
        <v>0</v>
      </c>
      <c r="BM559" s="104">
        <v>1.0056521444226E-2</v>
      </c>
      <c r="BN559" s="104">
        <v>5.7019533789876196</v>
      </c>
    </row>
    <row r="560" spans="1:66">
      <c r="A560" s="104" t="s">
        <v>799</v>
      </c>
      <c r="B560" s="104">
        <v>2027</v>
      </c>
      <c r="C560" s="104" t="s">
        <v>820</v>
      </c>
      <c r="D560" s="104" t="s">
        <v>801</v>
      </c>
      <c r="E560" s="104" t="s">
        <v>801</v>
      </c>
      <c r="F560" s="104" t="s">
        <v>802</v>
      </c>
      <c r="G560" s="104">
        <v>14043.852851170301</v>
      </c>
      <c r="H560" s="104">
        <v>862207.58571954002</v>
      </c>
      <c r="I560" s="104">
        <v>63491.712716397698</v>
      </c>
      <c r="J560" s="104">
        <v>1.6510661373571399E-2</v>
      </c>
      <c r="K560" s="104">
        <v>7.6633923722618596E-4</v>
      </c>
      <c r="L560" s="104">
        <v>0</v>
      </c>
      <c r="M560" s="104">
        <v>1.7277000610797601E-2</v>
      </c>
      <c r="N560" s="104">
        <v>0</v>
      </c>
      <c r="O560" s="104">
        <v>0</v>
      </c>
      <c r="P560" s="104">
        <v>0</v>
      </c>
      <c r="Q560" s="104">
        <v>0</v>
      </c>
      <c r="R560" s="104">
        <v>1.7277000610797601E-2</v>
      </c>
      <c r="S560" s="104">
        <v>1.87961311609901E-2</v>
      </c>
      <c r="T560" s="104">
        <v>8.7241888685169995E-4</v>
      </c>
      <c r="U560" s="104">
        <v>0</v>
      </c>
      <c r="V560" s="104">
        <v>1.96685500478418E-2</v>
      </c>
      <c r="W560" s="104">
        <v>0</v>
      </c>
      <c r="X560" s="104">
        <v>0</v>
      </c>
      <c r="Y560" s="104">
        <v>0</v>
      </c>
      <c r="Z560" s="104">
        <v>0</v>
      </c>
      <c r="AA560" s="104">
        <v>1.96685500478418E-2</v>
      </c>
      <c r="AB560" s="104">
        <v>0.14531593383289099</v>
      </c>
      <c r="AC560" s="104">
        <v>3.2101489865926099E-2</v>
      </c>
      <c r="AD560" s="104">
        <v>0</v>
      </c>
      <c r="AE560" s="104">
        <v>0.17741742369881799</v>
      </c>
      <c r="AF560" s="104">
        <v>1.90731300384131</v>
      </c>
      <c r="AG560" s="104">
        <v>4.5529385783307903E-2</v>
      </c>
      <c r="AH560" s="104">
        <v>0.18372813803240601</v>
      </c>
      <c r="AI560" s="104">
        <v>2.1365705276570299</v>
      </c>
      <c r="AJ560" s="104">
        <v>982.96049513436105</v>
      </c>
      <c r="AK560" s="104">
        <v>9.2601966418136996</v>
      </c>
      <c r="AL560" s="104">
        <v>0</v>
      </c>
      <c r="AM560" s="104">
        <v>992.22069177617504</v>
      </c>
      <c r="AN560" s="104">
        <v>7.6687745787653704E-4</v>
      </c>
      <c r="AO560" s="104">
        <v>3.5594472736008703E-5</v>
      </c>
      <c r="AP560" s="104">
        <v>0</v>
      </c>
      <c r="AQ560" s="104">
        <v>8.0247193061254495E-4</v>
      </c>
      <c r="AR560" s="104">
        <v>1.0813231490095899E-2</v>
      </c>
      <c r="AS560" s="104">
        <v>1.4227978795977601E-5</v>
      </c>
      <c r="AT560" s="104">
        <v>0</v>
      </c>
      <c r="AU560" s="104">
        <v>1.08274594688918E-2</v>
      </c>
      <c r="AV560" s="104">
        <v>1.14050540892414E-2</v>
      </c>
      <c r="AW560" s="104">
        <v>0.123877895832644</v>
      </c>
      <c r="AX560" s="104">
        <v>0.14611040939077799</v>
      </c>
      <c r="AY560" s="104">
        <v>1.03454558823754E-2</v>
      </c>
      <c r="AZ560" s="104">
        <v>1.36124827313628E-5</v>
      </c>
      <c r="BA560" s="104">
        <v>0</v>
      </c>
      <c r="BB560" s="104">
        <v>1.03590683651068E-2</v>
      </c>
      <c r="BC560" s="104">
        <v>2.85126352231037E-3</v>
      </c>
      <c r="BD560" s="104">
        <v>5.3090526785419097E-2</v>
      </c>
      <c r="BE560" s="104">
        <v>6.6300858672836305E-2</v>
      </c>
      <c r="BF560" s="104">
        <v>9.2865233614056707E-3</v>
      </c>
      <c r="BG560" s="104">
        <v>8.7485746244215598E-5</v>
      </c>
      <c r="BH560" s="104">
        <v>0</v>
      </c>
      <c r="BI560" s="104">
        <v>9.3740091076498794E-3</v>
      </c>
      <c r="BJ560" s="104">
        <v>0.154507701304268</v>
      </c>
      <c r="BK560" s="104">
        <v>1.4555739562621601E-3</v>
      </c>
      <c r="BL560" s="104">
        <v>0</v>
      </c>
      <c r="BM560" s="104">
        <v>0.15596327526053</v>
      </c>
      <c r="BN560" s="104">
        <v>88.429714917015204</v>
      </c>
    </row>
    <row r="561" spans="1:66">
      <c r="A561" s="104" t="s">
        <v>799</v>
      </c>
      <c r="B561" s="104">
        <v>2027</v>
      </c>
      <c r="C561" s="104" t="s">
        <v>821</v>
      </c>
      <c r="D561" s="104" t="s">
        <v>801</v>
      </c>
      <c r="E561" s="104" t="s">
        <v>801</v>
      </c>
      <c r="F561" s="104" t="s">
        <v>802</v>
      </c>
      <c r="G561" s="104">
        <v>43810.325455054401</v>
      </c>
      <c r="H561" s="104">
        <v>2255082.4586204202</v>
      </c>
      <c r="I561" s="104">
        <v>198064.77804076401</v>
      </c>
      <c r="J561" s="104">
        <v>2.98175159751865E-2</v>
      </c>
      <c r="K561" s="104">
        <v>2.3825020917301199E-3</v>
      </c>
      <c r="L561" s="104">
        <v>0</v>
      </c>
      <c r="M561" s="104">
        <v>3.2200018066916601E-2</v>
      </c>
      <c r="N561" s="104">
        <v>0</v>
      </c>
      <c r="O561" s="104">
        <v>0</v>
      </c>
      <c r="P561" s="104">
        <v>0</v>
      </c>
      <c r="Q561" s="104">
        <v>0</v>
      </c>
      <c r="R561" s="104">
        <v>3.2200018066916601E-2</v>
      </c>
      <c r="S561" s="104">
        <v>3.39449721900082E-2</v>
      </c>
      <c r="T561" s="104">
        <v>2.7122972723052099E-3</v>
      </c>
      <c r="U561" s="104">
        <v>0</v>
      </c>
      <c r="V561" s="104">
        <v>3.6657269462313402E-2</v>
      </c>
      <c r="W561" s="104">
        <v>0</v>
      </c>
      <c r="X561" s="104">
        <v>0</v>
      </c>
      <c r="Y561" s="104">
        <v>0</v>
      </c>
      <c r="Z561" s="104">
        <v>0</v>
      </c>
      <c r="AA561" s="104">
        <v>3.6657269462313402E-2</v>
      </c>
      <c r="AB561" s="104">
        <v>0.34659742792901999</v>
      </c>
      <c r="AC561" s="104">
        <v>0.100789869701934</v>
      </c>
      <c r="AD561" s="104">
        <v>0</v>
      </c>
      <c r="AE561" s="104">
        <v>0.44738729763095397</v>
      </c>
      <c r="AF561" s="104">
        <v>4.2252646898313202</v>
      </c>
      <c r="AG561" s="104">
        <v>0.138392923255335</v>
      </c>
      <c r="AH561" s="104">
        <v>0.58384141947332902</v>
      </c>
      <c r="AI561" s="104">
        <v>4.9474990325599899</v>
      </c>
      <c r="AJ561" s="104">
        <v>2496.76572024804</v>
      </c>
      <c r="AK561" s="104">
        <v>28.019833126445199</v>
      </c>
      <c r="AL561" s="104">
        <v>0</v>
      </c>
      <c r="AM561" s="104">
        <v>2524.7855533744801</v>
      </c>
      <c r="AN561" s="104">
        <v>1.3849463891159499E-3</v>
      </c>
      <c r="AO561" s="104">
        <v>1.10661051435295E-4</v>
      </c>
      <c r="AP561" s="104">
        <v>0</v>
      </c>
      <c r="AQ561" s="104">
        <v>1.4956074405512499E-3</v>
      </c>
      <c r="AR561" s="104">
        <v>2.1352486125984199E-2</v>
      </c>
      <c r="AS561" s="104">
        <v>3.5045778995634702E-5</v>
      </c>
      <c r="AT561" s="104">
        <v>0</v>
      </c>
      <c r="AU561" s="104">
        <v>2.1387531904979801E-2</v>
      </c>
      <c r="AV561" s="104">
        <v>2.9829634814453498E-2</v>
      </c>
      <c r="AW561" s="104">
        <v>0.32399955014298998</v>
      </c>
      <c r="AX561" s="104">
        <v>0.37521671686242303</v>
      </c>
      <c r="AY561" s="104">
        <v>2.0428787027978901E-2</v>
      </c>
      <c r="AZ561" s="104">
        <v>3.3529714109505697E-5</v>
      </c>
      <c r="BA561" s="104">
        <v>0</v>
      </c>
      <c r="BB561" s="104">
        <v>2.0462316742088399E-2</v>
      </c>
      <c r="BC561" s="104">
        <v>7.4574087036133902E-3</v>
      </c>
      <c r="BD561" s="104">
        <v>0.13885695006128099</v>
      </c>
      <c r="BE561" s="104">
        <v>0.166776675506983</v>
      </c>
      <c r="BF561" s="104">
        <v>2.35882045146391E-2</v>
      </c>
      <c r="BG561" s="104">
        <v>2.6471748986804802E-4</v>
      </c>
      <c r="BH561" s="104">
        <v>0</v>
      </c>
      <c r="BI561" s="104">
        <v>2.3852922004507199E-2</v>
      </c>
      <c r="BJ561" s="104">
        <v>0.39245680171316499</v>
      </c>
      <c r="BK561" s="104">
        <v>4.4043275683265997E-3</v>
      </c>
      <c r="BL561" s="104">
        <v>0</v>
      </c>
      <c r="BM561" s="104">
        <v>0.39686112928149198</v>
      </c>
      <c r="BN561" s="104">
        <v>225.016539729519</v>
      </c>
    </row>
    <row r="562" spans="1:66">
      <c r="A562" s="104" t="s">
        <v>799</v>
      </c>
      <c r="B562" s="104">
        <v>2027</v>
      </c>
      <c r="C562" s="104" t="s">
        <v>822</v>
      </c>
      <c r="D562" s="104" t="s">
        <v>801</v>
      </c>
      <c r="E562" s="104" t="s">
        <v>801</v>
      </c>
      <c r="F562" s="104" t="s">
        <v>802</v>
      </c>
      <c r="G562" s="104">
        <v>57527.071826977102</v>
      </c>
      <c r="H562" s="104">
        <v>6714133.8981446996</v>
      </c>
      <c r="I562" s="104">
        <v>663854.43305834301</v>
      </c>
      <c r="J562" s="104">
        <v>7.0198982063400001E-2</v>
      </c>
      <c r="K562" s="104">
        <v>3.13833042848331E-3</v>
      </c>
      <c r="L562" s="104">
        <v>0</v>
      </c>
      <c r="M562" s="104">
        <v>7.33373124918833E-2</v>
      </c>
      <c r="N562" s="104">
        <v>0</v>
      </c>
      <c r="O562" s="104">
        <v>0</v>
      </c>
      <c r="P562" s="104">
        <v>0</v>
      </c>
      <c r="Q562" s="104">
        <v>0</v>
      </c>
      <c r="R562" s="104">
        <v>7.33373124918833E-2</v>
      </c>
      <c r="S562" s="104">
        <v>7.9916197442201395E-2</v>
      </c>
      <c r="T562" s="104">
        <v>3.5727502990716901E-3</v>
      </c>
      <c r="U562" s="104">
        <v>0</v>
      </c>
      <c r="V562" s="104">
        <v>8.3488947741272995E-2</v>
      </c>
      <c r="W562" s="104">
        <v>0</v>
      </c>
      <c r="X562" s="104">
        <v>0</v>
      </c>
      <c r="Y562" s="104">
        <v>0</v>
      </c>
      <c r="Z562" s="104">
        <v>0</v>
      </c>
      <c r="AA562" s="104">
        <v>8.3488947741272995E-2</v>
      </c>
      <c r="AB562" s="104">
        <v>0.67869477165879499</v>
      </c>
      <c r="AC562" s="104">
        <v>0.13155824832163299</v>
      </c>
      <c r="AD562" s="104">
        <v>0</v>
      </c>
      <c r="AE562" s="104">
        <v>0.81025301998042798</v>
      </c>
      <c r="AF562" s="104">
        <v>10.3669983570721</v>
      </c>
      <c r="AG562" s="104">
        <v>0.186150191098752</v>
      </c>
      <c r="AH562" s="104">
        <v>1.5423453875583</v>
      </c>
      <c r="AI562" s="104">
        <v>12.095493935729101</v>
      </c>
      <c r="AJ562" s="104">
        <v>6357.2471418880295</v>
      </c>
      <c r="AK562" s="104">
        <v>37.014066789635699</v>
      </c>
      <c r="AL562" s="104">
        <v>0</v>
      </c>
      <c r="AM562" s="104">
        <v>6394.2612086776699</v>
      </c>
      <c r="AN562" s="104">
        <v>3.2605609001510201E-3</v>
      </c>
      <c r="AO562" s="104">
        <v>1.45767320067764E-4</v>
      </c>
      <c r="AP562" s="104">
        <v>0</v>
      </c>
      <c r="AQ562" s="104">
        <v>3.40632822021878E-3</v>
      </c>
      <c r="AR562" s="104">
        <v>5.9517608956750602E-2</v>
      </c>
      <c r="AS562" s="104">
        <v>5.7405132548703902E-5</v>
      </c>
      <c r="AT562" s="104">
        <v>0</v>
      </c>
      <c r="AU562" s="104">
        <v>5.95750140892993E-2</v>
      </c>
      <c r="AV562" s="104">
        <v>8.8812788867829104E-2</v>
      </c>
      <c r="AW562" s="104">
        <v>0.96465490841940305</v>
      </c>
      <c r="AX562" s="104">
        <v>1.11304271137653</v>
      </c>
      <c r="AY562" s="104">
        <v>5.69429035391045E-2</v>
      </c>
      <c r="AZ562" s="104">
        <v>5.4921811925369702E-5</v>
      </c>
      <c r="BA562" s="104">
        <v>0</v>
      </c>
      <c r="BB562" s="104">
        <v>5.6997825351029902E-2</v>
      </c>
      <c r="BC562" s="104">
        <v>2.22031972169572E-2</v>
      </c>
      <c r="BD562" s="104">
        <v>0.41342353217974398</v>
      </c>
      <c r="BE562" s="104">
        <v>0.49262455474773098</v>
      </c>
      <c r="BF562" s="104">
        <v>6.0060118783616903E-2</v>
      </c>
      <c r="BG562" s="104">
        <v>3.4969054976680098E-4</v>
      </c>
      <c r="BH562" s="104">
        <v>0</v>
      </c>
      <c r="BI562" s="104">
        <v>6.0409809333383697E-2</v>
      </c>
      <c r="BJ562" s="104">
        <v>0.999270720825852</v>
      </c>
      <c r="BK562" s="104">
        <v>5.81809584810175E-3</v>
      </c>
      <c r="BL562" s="104">
        <v>0</v>
      </c>
      <c r="BM562" s="104">
        <v>1.00508881667395</v>
      </c>
      <c r="BN562" s="104">
        <v>569.87593634647499</v>
      </c>
    </row>
    <row r="563" spans="1:66">
      <c r="A563" s="104" t="s">
        <v>799</v>
      </c>
      <c r="B563" s="104">
        <v>2027</v>
      </c>
      <c r="C563" s="104" t="s">
        <v>823</v>
      </c>
      <c r="D563" s="104" t="s">
        <v>801</v>
      </c>
      <c r="E563" s="104" t="s">
        <v>801</v>
      </c>
      <c r="F563" s="104" t="s">
        <v>802</v>
      </c>
      <c r="G563" s="104">
        <v>181848.349758606</v>
      </c>
      <c r="H563" s="104">
        <v>8687608.3880624995</v>
      </c>
      <c r="I563" s="104">
        <v>2098504.74390013</v>
      </c>
      <c r="J563" s="104">
        <v>7.8901021711848804E-2</v>
      </c>
      <c r="K563" s="104">
        <v>9.8892566515137604E-3</v>
      </c>
      <c r="L563" s="104">
        <v>0</v>
      </c>
      <c r="M563" s="104">
        <v>8.8790278363362493E-2</v>
      </c>
      <c r="N563" s="104">
        <v>0</v>
      </c>
      <c r="O563" s="104">
        <v>0</v>
      </c>
      <c r="P563" s="104">
        <v>0</v>
      </c>
      <c r="Q563" s="104">
        <v>0</v>
      </c>
      <c r="R563" s="104">
        <v>8.8790278363362493E-2</v>
      </c>
      <c r="S563" s="104">
        <v>8.9822807171487995E-2</v>
      </c>
      <c r="T563" s="104">
        <v>1.12581659147878E-2</v>
      </c>
      <c r="U563" s="104">
        <v>0</v>
      </c>
      <c r="V563" s="104">
        <v>0.10108097308627501</v>
      </c>
      <c r="W563" s="104">
        <v>0</v>
      </c>
      <c r="X563" s="104">
        <v>0</v>
      </c>
      <c r="Y563" s="104">
        <v>0</v>
      </c>
      <c r="Z563" s="104">
        <v>0</v>
      </c>
      <c r="AA563" s="104">
        <v>0.10108097308627501</v>
      </c>
      <c r="AB563" s="104">
        <v>0.83414273181285403</v>
      </c>
      <c r="AC563" s="104">
        <v>0.41839780816649003</v>
      </c>
      <c r="AD563" s="104">
        <v>0</v>
      </c>
      <c r="AE563" s="104">
        <v>1.2525405399793399</v>
      </c>
      <c r="AF563" s="104">
        <v>12.4187333482077</v>
      </c>
      <c r="AG563" s="104">
        <v>0.57423588870050302</v>
      </c>
      <c r="AH563" s="104">
        <v>4.9312544334274104</v>
      </c>
      <c r="AI563" s="104">
        <v>17.9242236703356</v>
      </c>
      <c r="AJ563" s="104">
        <v>8591.4282490041296</v>
      </c>
      <c r="AK563" s="104">
        <v>115.79613668863701</v>
      </c>
      <c r="AL563" s="104">
        <v>0</v>
      </c>
      <c r="AM563" s="104">
        <v>8707.2243856927707</v>
      </c>
      <c r="AN563" s="104">
        <v>3.66474810337386E-3</v>
      </c>
      <c r="AO563" s="104">
        <v>4.5933035810067198E-4</v>
      </c>
      <c r="AP563" s="104">
        <v>0</v>
      </c>
      <c r="AQ563" s="104">
        <v>4.1240784614745302E-3</v>
      </c>
      <c r="AR563" s="104">
        <v>7.0037039215946201E-2</v>
      </c>
      <c r="AS563" s="104">
        <v>1.45205855192776E-4</v>
      </c>
      <c r="AT563" s="104">
        <v>0</v>
      </c>
      <c r="AU563" s="104">
        <v>7.0182245071138905E-2</v>
      </c>
      <c r="AV563" s="104">
        <v>0.114917387892514</v>
      </c>
      <c r="AW563" s="104">
        <v>1.2481943614925199</v>
      </c>
      <c r="AX563" s="104">
        <v>1.43329399445618</v>
      </c>
      <c r="AY563" s="104">
        <v>6.7007267901775497E-2</v>
      </c>
      <c r="AZ563" s="104">
        <v>1.3892431417337E-4</v>
      </c>
      <c r="BA563" s="104">
        <v>0</v>
      </c>
      <c r="BB563" s="104">
        <v>6.7146192215948794E-2</v>
      </c>
      <c r="BC563" s="104">
        <v>2.8729346973128601E-2</v>
      </c>
      <c r="BD563" s="104">
        <v>0.53494044063965496</v>
      </c>
      <c r="BE563" s="104">
        <v>0.63081597982873305</v>
      </c>
      <c r="BF563" s="104">
        <v>8.1167554074807094E-2</v>
      </c>
      <c r="BG563" s="104">
        <v>1.0939844824308701E-3</v>
      </c>
      <c r="BH563" s="104">
        <v>0</v>
      </c>
      <c r="BI563" s="104">
        <v>8.2261538557238001E-2</v>
      </c>
      <c r="BJ563" s="104">
        <v>1.3504528780607099</v>
      </c>
      <c r="BK563" s="104">
        <v>1.8201540131305701E-2</v>
      </c>
      <c r="BL563" s="104">
        <v>0</v>
      </c>
      <c r="BM563" s="104">
        <v>1.3686544181920199</v>
      </c>
      <c r="BN563" s="104">
        <v>776.01422397970498</v>
      </c>
    </row>
    <row r="564" spans="1:66">
      <c r="A564" s="104" t="s">
        <v>799</v>
      </c>
      <c r="B564" s="104">
        <v>2027</v>
      </c>
      <c r="C564" s="104" t="s">
        <v>824</v>
      </c>
      <c r="D564" s="104" t="s">
        <v>801</v>
      </c>
      <c r="E564" s="104" t="s">
        <v>801</v>
      </c>
      <c r="F564" s="104" t="s">
        <v>802</v>
      </c>
      <c r="G564" s="104">
        <v>1548.40797182041</v>
      </c>
      <c r="H564" s="104">
        <v>283095.44951236102</v>
      </c>
      <c r="I564" s="104">
        <v>22606.756388578</v>
      </c>
      <c r="J564" s="104">
        <v>2.31177268679222E-3</v>
      </c>
      <c r="K564" s="104">
        <v>8.4201124045491695E-5</v>
      </c>
      <c r="L564" s="104">
        <v>0</v>
      </c>
      <c r="M564" s="104">
        <v>2.3959738108377099E-3</v>
      </c>
      <c r="N564" s="104">
        <v>0</v>
      </c>
      <c r="O564" s="104">
        <v>0</v>
      </c>
      <c r="P564" s="104">
        <v>0</v>
      </c>
      <c r="Q564" s="104">
        <v>0</v>
      </c>
      <c r="R564" s="104">
        <v>2.3959738108377099E-3</v>
      </c>
      <c r="S564" s="104">
        <v>2.63177722879686E-3</v>
      </c>
      <c r="T564" s="104">
        <v>9.5856570227720604E-5</v>
      </c>
      <c r="U564" s="104">
        <v>0</v>
      </c>
      <c r="V564" s="104">
        <v>2.7276337990245801E-3</v>
      </c>
      <c r="W564" s="104">
        <v>0</v>
      </c>
      <c r="X564" s="104">
        <v>0</v>
      </c>
      <c r="Y564" s="104">
        <v>0</v>
      </c>
      <c r="Z564" s="104">
        <v>0</v>
      </c>
      <c r="AA564" s="104">
        <v>2.7276337990245801E-3</v>
      </c>
      <c r="AB564" s="104">
        <v>1.9622512177775699E-2</v>
      </c>
      <c r="AC564" s="104">
        <v>3.5654836733673102E-3</v>
      </c>
      <c r="AD564" s="104">
        <v>0</v>
      </c>
      <c r="AE564" s="104">
        <v>2.3187995851142999E-2</v>
      </c>
      <c r="AF564" s="104">
        <v>0.28503953905472701</v>
      </c>
      <c r="AG564" s="104">
        <v>4.8738401497946896E-3</v>
      </c>
      <c r="AH564" s="104">
        <v>3.2729672778798097E-2</v>
      </c>
      <c r="AI564" s="104">
        <v>0.32264305198332</v>
      </c>
      <c r="AJ564" s="104">
        <v>239.86338010414499</v>
      </c>
      <c r="AK564" s="104">
        <v>0.93831281226630803</v>
      </c>
      <c r="AL564" s="104">
        <v>0</v>
      </c>
      <c r="AM564" s="104">
        <v>240.80169291641101</v>
      </c>
      <c r="AN564" s="104">
        <v>1.0737585376642801E-4</v>
      </c>
      <c r="AO564" s="104">
        <v>3.9109241294060802E-6</v>
      </c>
      <c r="AP564" s="104">
        <v>0</v>
      </c>
      <c r="AQ564" s="104">
        <v>1.11286777895834E-4</v>
      </c>
      <c r="AR564" s="104">
        <v>2.8016019967683102E-3</v>
      </c>
      <c r="AS564" s="104">
        <v>1.21654610942067E-6</v>
      </c>
      <c r="AT564" s="104">
        <v>0</v>
      </c>
      <c r="AU564" s="104">
        <v>2.8028185428777301E-3</v>
      </c>
      <c r="AV564" s="104">
        <v>3.7447117928243998E-3</v>
      </c>
      <c r="AW564" s="104">
        <v>4.0673811256394299E-2</v>
      </c>
      <c r="AX564" s="104">
        <v>4.72213415920964E-2</v>
      </c>
      <c r="AY564" s="104">
        <v>2.6804059345338599E-3</v>
      </c>
      <c r="AZ564" s="104">
        <v>1.1639188632384901E-6</v>
      </c>
      <c r="BA564" s="104">
        <v>0</v>
      </c>
      <c r="BB564" s="104">
        <v>2.6815698533970999E-3</v>
      </c>
      <c r="BC564" s="104">
        <v>9.3617794820609996E-4</v>
      </c>
      <c r="BD564" s="104">
        <v>1.7431633395597501E-2</v>
      </c>
      <c r="BE564" s="104">
        <v>2.1049381197200699E-2</v>
      </c>
      <c r="BF564" s="104">
        <v>2.2661102800254299E-3</v>
      </c>
      <c r="BG564" s="104">
        <v>8.8647141920248204E-6</v>
      </c>
      <c r="BH564" s="104">
        <v>0</v>
      </c>
      <c r="BI564" s="104">
        <v>2.27497499421746E-3</v>
      </c>
      <c r="BJ564" s="104">
        <v>3.77031830581325E-2</v>
      </c>
      <c r="BK564" s="104">
        <v>1.47489707313002E-4</v>
      </c>
      <c r="BL564" s="104">
        <v>0</v>
      </c>
      <c r="BM564" s="104">
        <v>3.7850672765445501E-2</v>
      </c>
      <c r="BN564" s="104">
        <v>21.4609766079504</v>
      </c>
    </row>
    <row r="565" spans="1:66">
      <c r="A565" s="104" t="s">
        <v>799</v>
      </c>
      <c r="B565" s="104">
        <v>2027</v>
      </c>
      <c r="C565" s="104" t="s">
        <v>825</v>
      </c>
      <c r="D565" s="104" t="s">
        <v>801</v>
      </c>
      <c r="E565" s="104" t="s">
        <v>801</v>
      </c>
      <c r="F565" s="104" t="s">
        <v>802</v>
      </c>
      <c r="G565" s="104">
        <v>830.73818195696401</v>
      </c>
      <c r="H565" s="104">
        <v>39339.757833028503</v>
      </c>
      <c r="I565" s="104">
        <v>12128.777456571601</v>
      </c>
      <c r="J565" s="104">
        <v>3.2642623720294901E-4</v>
      </c>
      <c r="K565" s="104">
        <v>4.5174844085856601E-5</v>
      </c>
      <c r="L565" s="104">
        <v>0</v>
      </c>
      <c r="M565" s="104">
        <v>3.7160108128880598E-4</v>
      </c>
      <c r="N565" s="104">
        <v>0</v>
      </c>
      <c r="O565" s="104">
        <v>0</v>
      </c>
      <c r="P565" s="104">
        <v>0</v>
      </c>
      <c r="Q565" s="104">
        <v>0</v>
      </c>
      <c r="R565" s="104">
        <v>3.7160108128880598E-4</v>
      </c>
      <c r="S565" s="104">
        <v>3.7161142306971797E-4</v>
      </c>
      <c r="T565" s="104">
        <v>5.1428121224399499E-5</v>
      </c>
      <c r="U565" s="104">
        <v>0</v>
      </c>
      <c r="V565" s="104">
        <v>4.2303954429411802E-4</v>
      </c>
      <c r="W565" s="104">
        <v>0</v>
      </c>
      <c r="X565" s="104">
        <v>0</v>
      </c>
      <c r="Y565" s="104">
        <v>0</v>
      </c>
      <c r="Z565" s="104">
        <v>0</v>
      </c>
      <c r="AA565" s="104">
        <v>4.2303954429411802E-4</v>
      </c>
      <c r="AB565" s="104">
        <v>2.7688460767200298E-3</v>
      </c>
      <c r="AC565" s="104">
        <v>1.91292183876326E-3</v>
      </c>
      <c r="AD565" s="104">
        <v>0</v>
      </c>
      <c r="AE565" s="104">
        <v>4.6817679154832897E-3</v>
      </c>
      <c r="AF565" s="104">
        <v>4.0885988767231499E-2</v>
      </c>
      <c r="AG565" s="104">
        <v>2.6148697106158402E-3</v>
      </c>
      <c r="AH565" s="104">
        <v>1.7561557739419701E-2</v>
      </c>
      <c r="AI565" s="104">
        <v>6.1062416217267101E-2</v>
      </c>
      <c r="AJ565" s="104">
        <v>36.327065794227401</v>
      </c>
      <c r="AK565" s="104">
        <v>0.50469900363102105</v>
      </c>
      <c r="AL565" s="104">
        <v>0</v>
      </c>
      <c r="AM565" s="104">
        <v>36.831764797858497</v>
      </c>
      <c r="AN565" s="104">
        <v>1.51616532679364E-5</v>
      </c>
      <c r="AO565" s="104">
        <v>2.0982545040857299E-6</v>
      </c>
      <c r="AP565" s="104">
        <v>0</v>
      </c>
      <c r="AQ565" s="104">
        <v>1.7259907772022101E-5</v>
      </c>
      <c r="AR565" s="104">
        <v>4.0634239770569701E-4</v>
      </c>
      <c r="AS565" s="104">
        <v>6.5269058387679604E-7</v>
      </c>
      <c r="AT565" s="104">
        <v>0</v>
      </c>
      <c r="AU565" s="104">
        <v>4.0699508828957297E-4</v>
      </c>
      <c r="AV565" s="104">
        <v>5.2037592034048297E-4</v>
      </c>
      <c r="AW565" s="104">
        <v>5.6521497880982104E-3</v>
      </c>
      <c r="AX565" s="104">
        <v>6.5795207967282703E-3</v>
      </c>
      <c r="AY565" s="104">
        <v>3.8876420545082198E-4</v>
      </c>
      <c r="AZ565" s="104">
        <v>6.2445547813564701E-7</v>
      </c>
      <c r="BA565" s="104">
        <v>0</v>
      </c>
      <c r="BB565" s="104">
        <v>3.89388660928958E-4</v>
      </c>
      <c r="BC565" s="104">
        <v>1.3009398008512001E-4</v>
      </c>
      <c r="BD565" s="104">
        <v>2.4223499091849498E-3</v>
      </c>
      <c r="BE565" s="104">
        <v>2.9418325501990301E-3</v>
      </c>
      <c r="BF565" s="104">
        <v>3.43200105008596E-4</v>
      </c>
      <c r="BG565" s="104">
        <v>4.7681459335321398E-6</v>
      </c>
      <c r="BH565" s="104">
        <v>0</v>
      </c>
      <c r="BI565" s="104">
        <v>3.4796825094212801E-4</v>
      </c>
      <c r="BJ565" s="104">
        <v>5.7101088586757297E-3</v>
      </c>
      <c r="BK565" s="104">
        <v>7.9331655023353296E-5</v>
      </c>
      <c r="BL565" s="104">
        <v>0</v>
      </c>
      <c r="BM565" s="104">
        <v>5.7894405136990797E-3</v>
      </c>
      <c r="BN565" s="104">
        <v>3.2825584952625602</v>
      </c>
    </row>
    <row r="566" spans="1:66">
      <c r="A566" s="104" t="s">
        <v>799</v>
      </c>
      <c r="B566" s="104">
        <v>2027</v>
      </c>
      <c r="C566" s="104" t="s">
        <v>826</v>
      </c>
      <c r="D566" s="104" t="s">
        <v>801</v>
      </c>
      <c r="E566" s="104" t="s">
        <v>801</v>
      </c>
      <c r="F566" s="104" t="s">
        <v>802</v>
      </c>
      <c r="G566" s="104">
        <v>27116.556173660199</v>
      </c>
      <c r="H566" s="104">
        <v>426446.26366224798</v>
      </c>
      <c r="I566" s="104">
        <v>82253.553644515807</v>
      </c>
      <c r="J566" s="104">
        <v>1.8418262411294201E-2</v>
      </c>
      <c r="K566" s="104">
        <v>8.6537750974941801E-3</v>
      </c>
      <c r="L566" s="104">
        <v>0</v>
      </c>
      <c r="M566" s="104">
        <v>2.70720375087884E-2</v>
      </c>
      <c r="N566" s="104">
        <v>0</v>
      </c>
      <c r="O566" s="104">
        <v>0</v>
      </c>
      <c r="P566" s="104">
        <v>0</v>
      </c>
      <c r="Q566" s="104">
        <v>0</v>
      </c>
      <c r="R566" s="104">
        <v>2.70720375087884E-2</v>
      </c>
      <c r="S566" s="104">
        <v>2.0967789733388299E-2</v>
      </c>
      <c r="T566" s="104">
        <v>9.8516642119846499E-3</v>
      </c>
      <c r="U566" s="104">
        <v>0</v>
      </c>
      <c r="V566" s="104">
        <v>3.0819453945372902E-2</v>
      </c>
      <c r="W566" s="104">
        <v>0</v>
      </c>
      <c r="X566" s="104">
        <v>0</v>
      </c>
      <c r="Y566" s="104">
        <v>0</v>
      </c>
      <c r="Z566" s="104">
        <v>0</v>
      </c>
      <c r="AA566" s="104">
        <v>3.0819453945372902E-2</v>
      </c>
      <c r="AB566" s="104">
        <v>6.9192958717331096E-2</v>
      </c>
      <c r="AC566" s="104">
        <v>0.26067772141690898</v>
      </c>
      <c r="AD566" s="104">
        <v>0</v>
      </c>
      <c r="AE566" s="104">
        <v>0.32987068013424098</v>
      </c>
      <c r="AF566" s="104">
        <v>1.4890620418640801</v>
      </c>
      <c r="AG566" s="104">
        <v>0.785882417403721</v>
      </c>
      <c r="AH566" s="104">
        <v>0.20639369417838099</v>
      </c>
      <c r="AI566" s="104">
        <v>2.4813381534461798</v>
      </c>
      <c r="AJ566" s="104">
        <v>478.40096541766002</v>
      </c>
      <c r="AK566" s="104">
        <v>94.190281637525999</v>
      </c>
      <c r="AL566" s="104">
        <v>0</v>
      </c>
      <c r="AM566" s="104">
        <v>572.59124705518605</v>
      </c>
      <c r="AN566" s="104">
        <v>8.5548058535592296E-4</v>
      </c>
      <c r="AO566" s="104">
        <v>4.01945439837101E-4</v>
      </c>
      <c r="AP566" s="104">
        <v>0</v>
      </c>
      <c r="AQ566" s="104">
        <v>1.2574260251930201E-3</v>
      </c>
      <c r="AR566" s="104">
        <v>8.07138538040208E-3</v>
      </c>
      <c r="AS566" s="104">
        <v>9.1388213463128602E-4</v>
      </c>
      <c r="AT566" s="104">
        <v>0</v>
      </c>
      <c r="AU566" s="104">
        <v>8.9852675150333596E-3</v>
      </c>
      <c r="AV566" s="104">
        <v>5.6409184792360701E-3</v>
      </c>
      <c r="AW566" s="104">
        <v>6.1269776215302503E-2</v>
      </c>
      <c r="AX566" s="104">
        <v>7.5895962209571996E-2</v>
      </c>
      <c r="AY566" s="104">
        <v>7.7222208216925301E-3</v>
      </c>
      <c r="AZ566" s="104">
        <v>8.7434799802248696E-4</v>
      </c>
      <c r="BA566" s="104">
        <v>0</v>
      </c>
      <c r="BB566" s="104">
        <v>8.5965688197150204E-3</v>
      </c>
      <c r="BC566" s="104">
        <v>1.4102296198090099E-3</v>
      </c>
      <c r="BD566" s="104">
        <v>2.6258475520843899E-2</v>
      </c>
      <c r="BE566" s="104">
        <v>3.6265273960367897E-2</v>
      </c>
      <c r="BF566" s="104">
        <v>4.5196951082585E-3</v>
      </c>
      <c r="BG566" s="104">
        <v>8.8986307707585098E-4</v>
      </c>
      <c r="BH566" s="104">
        <v>0</v>
      </c>
      <c r="BI566" s="104">
        <v>5.4095581853343504E-3</v>
      </c>
      <c r="BJ566" s="104">
        <v>7.5197969637957496E-2</v>
      </c>
      <c r="BK566" s="104">
        <v>1.48054005965178E-2</v>
      </c>
      <c r="BL566" s="104">
        <v>0</v>
      </c>
      <c r="BM566" s="104">
        <v>9.0003370234475397E-2</v>
      </c>
      <c r="BN566" s="104">
        <v>51.031067141351599</v>
      </c>
    </row>
    <row r="567" spans="1:66">
      <c r="A567" s="104" t="s">
        <v>799</v>
      </c>
      <c r="B567" s="104">
        <v>2027</v>
      </c>
      <c r="C567" s="104" t="s">
        <v>827</v>
      </c>
      <c r="D567" s="104" t="s">
        <v>801</v>
      </c>
      <c r="E567" s="104" t="s">
        <v>801</v>
      </c>
      <c r="F567" s="104" t="s">
        <v>802</v>
      </c>
      <c r="G567" s="104">
        <v>4248.4413714955999</v>
      </c>
      <c r="H567" s="104">
        <v>70500.715256064097</v>
      </c>
      <c r="I567" s="104">
        <v>48857.075772199401</v>
      </c>
      <c r="J567" s="104">
        <v>5.1583681349749396E-4</v>
      </c>
      <c r="K567" s="104">
        <v>6.3493692323694198E-4</v>
      </c>
      <c r="L567" s="104">
        <v>0</v>
      </c>
      <c r="M567" s="104">
        <v>1.1507737367344301E-3</v>
      </c>
      <c r="N567" s="104">
        <v>0</v>
      </c>
      <c r="O567" s="104">
        <v>0</v>
      </c>
      <c r="P567" s="104">
        <v>0</v>
      </c>
      <c r="Q567" s="104">
        <v>0</v>
      </c>
      <c r="R567" s="104">
        <v>1.1507737367344301E-3</v>
      </c>
      <c r="S567" s="104">
        <v>5.8724094600389896E-4</v>
      </c>
      <c r="T567" s="104">
        <v>7.2282735488842398E-4</v>
      </c>
      <c r="U567" s="104">
        <v>0</v>
      </c>
      <c r="V567" s="104">
        <v>1.3100683008923199E-3</v>
      </c>
      <c r="W567" s="104">
        <v>0</v>
      </c>
      <c r="X567" s="104">
        <v>0</v>
      </c>
      <c r="Y567" s="104">
        <v>0</v>
      </c>
      <c r="Z567" s="104">
        <v>0</v>
      </c>
      <c r="AA567" s="104">
        <v>1.3100683008923199E-3</v>
      </c>
      <c r="AB567" s="104">
        <v>5.6411730626832503E-3</v>
      </c>
      <c r="AC567" s="104">
        <v>2.68863065556736E-2</v>
      </c>
      <c r="AD567" s="104">
        <v>0</v>
      </c>
      <c r="AE567" s="104">
        <v>3.2527479618356801E-2</v>
      </c>
      <c r="AF567" s="104">
        <v>6.7296877981206399E-2</v>
      </c>
      <c r="AG567" s="104">
        <v>3.6752253656226697E-2</v>
      </c>
      <c r="AH567" s="104">
        <v>0.105726102244644</v>
      </c>
      <c r="AI567" s="104">
        <v>0.209775233882077</v>
      </c>
      <c r="AJ567" s="104">
        <v>68.128113129563502</v>
      </c>
      <c r="AK567" s="104">
        <v>7.1416574607210999</v>
      </c>
      <c r="AL567" s="104">
        <v>0</v>
      </c>
      <c r="AM567" s="104">
        <v>75.269770590284594</v>
      </c>
      <c r="AN567" s="104">
        <v>2.3959283959835801E-5</v>
      </c>
      <c r="AO567" s="104">
        <v>2.9491175585691799E-5</v>
      </c>
      <c r="AP567" s="104">
        <v>0</v>
      </c>
      <c r="AQ567" s="104">
        <v>5.3450459545527701E-5</v>
      </c>
      <c r="AR567" s="104">
        <v>2.9743062148310901E-4</v>
      </c>
      <c r="AS567" s="104">
        <v>9.1736310227178501E-6</v>
      </c>
      <c r="AT567" s="104">
        <v>0</v>
      </c>
      <c r="AU567" s="104">
        <v>3.0660425250582699E-4</v>
      </c>
      <c r="AV567" s="104">
        <v>9.3256483026022796E-4</v>
      </c>
      <c r="AW567" s="104">
        <v>1.0129208331343099E-2</v>
      </c>
      <c r="AX567" s="104">
        <v>1.1368377414109201E-2</v>
      </c>
      <c r="AY567" s="104">
        <v>2.8456390445717901E-4</v>
      </c>
      <c r="AZ567" s="104">
        <v>8.7767838054372994E-6</v>
      </c>
      <c r="BA567" s="104">
        <v>0</v>
      </c>
      <c r="BB567" s="104">
        <v>2.9334068826261699E-4</v>
      </c>
      <c r="BC567" s="104">
        <v>2.3314120756505699E-4</v>
      </c>
      <c r="BD567" s="104">
        <v>4.3410892848613604E-3</v>
      </c>
      <c r="BE567" s="104">
        <v>4.8675711806890299E-3</v>
      </c>
      <c r="BF567" s="104">
        <v>6.4364063182386505E-4</v>
      </c>
      <c r="BG567" s="104">
        <v>6.7470838529556598E-5</v>
      </c>
      <c r="BH567" s="104">
        <v>0</v>
      </c>
      <c r="BI567" s="104">
        <v>7.1111147035342196E-4</v>
      </c>
      <c r="BJ567" s="104">
        <v>1.07087906441317E-2</v>
      </c>
      <c r="BK567" s="104">
        <v>1.1225690993895501E-3</v>
      </c>
      <c r="BL567" s="104">
        <v>0</v>
      </c>
      <c r="BM567" s="104">
        <v>1.18313597435213E-2</v>
      </c>
      <c r="BN567" s="104">
        <v>6.7082700555789998</v>
      </c>
    </row>
    <row r="568" spans="1:66">
      <c r="A568" s="104" t="s">
        <v>799</v>
      </c>
      <c r="B568" s="104">
        <v>2027</v>
      </c>
      <c r="C568" s="104" t="s">
        <v>828</v>
      </c>
      <c r="D568" s="104" t="s">
        <v>801</v>
      </c>
      <c r="E568" s="104" t="s">
        <v>801</v>
      </c>
      <c r="F568" s="104" t="s">
        <v>804</v>
      </c>
      <c r="G568" s="104">
        <v>51463.122571034801</v>
      </c>
      <c r="H568" s="104">
        <v>2765812.5272506801</v>
      </c>
      <c r="I568" s="104">
        <v>1029674.1564012601</v>
      </c>
      <c r="J568" s="104">
        <v>8.7469293895213795E-2</v>
      </c>
      <c r="K568" s="104">
        <v>5.7603785217527702E-2</v>
      </c>
      <c r="L568" s="104">
        <v>0.19998843011093301</v>
      </c>
      <c r="M568" s="104">
        <v>0.34506150922367501</v>
      </c>
      <c r="N568" s="104">
        <v>1.9144717287343E-3</v>
      </c>
      <c r="O568" s="104">
        <v>8.1772941262219595E-2</v>
      </c>
      <c r="P568" s="104">
        <v>0.43397149738416402</v>
      </c>
      <c r="Q568" s="104">
        <v>1.2015617123758301E-3</v>
      </c>
      <c r="R568" s="104">
        <v>0.86392198131116904</v>
      </c>
      <c r="S568" s="104">
        <v>0.12763498832497899</v>
      </c>
      <c r="T568" s="104">
        <v>8.4055308169305606E-2</v>
      </c>
      <c r="U568" s="104">
        <v>0.21896215798697899</v>
      </c>
      <c r="V568" s="104">
        <v>0.43065245448126399</v>
      </c>
      <c r="W568" s="104">
        <v>1.9144717287343E-3</v>
      </c>
      <c r="X568" s="104">
        <v>8.17729412621859E-2</v>
      </c>
      <c r="Y568" s="104">
        <v>0.43397149738398599</v>
      </c>
      <c r="Z568" s="104">
        <v>1.2015617123758301E-3</v>
      </c>
      <c r="AA568" s="104">
        <v>0.94951292656854602</v>
      </c>
      <c r="AB568" s="104">
        <v>2.0125390108561398</v>
      </c>
      <c r="AC568" s="104">
        <v>0.83804696159744096</v>
      </c>
      <c r="AD568" s="104">
        <v>4.22717026258952</v>
      </c>
      <c r="AE568" s="104">
        <v>7.0777562350431102</v>
      </c>
      <c r="AF568" s="104">
        <v>0.65494468528757299</v>
      </c>
      <c r="AG568" s="104">
        <v>5.0777520331939203E-3</v>
      </c>
      <c r="AH568" s="104">
        <v>0.38214641306722402</v>
      </c>
      <c r="AI568" s="104">
        <v>1.04216885038799</v>
      </c>
      <c r="AJ568" s="104">
        <v>4797.0961654787698</v>
      </c>
      <c r="AK568" s="104">
        <v>28.975976868454399</v>
      </c>
      <c r="AL568" s="104">
        <v>40.339884036788902</v>
      </c>
      <c r="AM568" s="104">
        <v>4866.4120263840096</v>
      </c>
      <c r="AN568" s="104">
        <v>1.9288116769550001E-2</v>
      </c>
      <c r="AO568" s="104">
        <v>1.5548540962881E-2</v>
      </c>
      <c r="AP568" s="104">
        <v>3.9402399688592202E-2</v>
      </c>
      <c r="AQ568" s="104">
        <v>7.42390574210232E-2</v>
      </c>
      <c r="AR568" s="104">
        <v>3.6703247585387101E-3</v>
      </c>
      <c r="AS568" s="104">
        <v>0</v>
      </c>
      <c r="AT568" s="104">
        <v>4.6622218152160598E-4</v>
      </c>
      <c r="AU568" s="104">
        <v>4.13654694006032E-3</v>
      </c>
      <c r="AV568" s="104">
        <v>3.6585437192217497E-2</v>
      </c>
      <c r="AW568" s="104">
        <v>0.39737882363613602</v>
      </c>
      <c r="AX568" s="104">
        <v>0.43810080776841298</v>
      </c>
      <c r="AY568" s="104">
        <v>3.3747281336899602E-3</v>
      </c>
      <c r="AZ568" s="104">
        <v>0</v>
      </c>
      <c r="BA568" s="104">
        <v>4.28674086365503E-4</v>
      </c>
      <c r="BB568" s="104">
        <v>3.80340222005546E-3</v>
      </c>
      <c r="BC568" s="104">
        <v>9.1463592980543795E-3</v>
      </c>
      <c r="BD568" s="104">
        <v>0.17030521012977201</v>
      </c>
      <c r="BE568" s="104">
        <v>0.18325497164788199</v>
      </c>
      <c r="BF568" s="104">
        <v>4.7471155351987197E-2</v>
      </c>
      <c r="BG568" s="104">
        <v>2.86740780661566E-4</v>
      </c>
      <c r="BH568" s="104">
        <v>3.9919585431125702E-4</v>
      </c>
      <c r="BI568" s="104">
        <v>4.8157091986959999E-2</v>
      </c>
      <c r="BJ568" s="104">
        <v>4.1014499086064297E-2</v>
      </c>
      <c r="BK568" s="104">
        <v>4.7123815785405602E-4</v>
      </c>
      <c r="BL568" s="104">
        <v>3.34751084276214E-2</v>
      </c>
      <c r="BM568" s="104">
        <v>7.4960845671539794E-2</v>
      </c>
      <c r="BN568" s="104">
        <v>513.66537455341597</v>
      </c>
    </row>
    <row r="569" spans="1:66">
      <c r="A569" s="104" t="s">
        <v>799</v>
      </c>
      <c r="B569" s="104">
        <v>2027</v>
      </c>
      <c r="C569" s="104" t="s">
        <v>829</v>
      </c>
      <c r="D569" s="104" t="s">
        <v>801</v>
      </c>
      <c r="E569" s="104" t="s">
        <v>801</v>
      </c>
      <c r="F569" s="104" t="s">
        <v>802</v>
      </c>
      <c r="G569" s="104">
        <v>1364.28337452913</v>
      </c>
      <c r="H569" s="104">
        <v>7976.22388002355</v>
      </c>
      <c r="I569" s="104">
        <v>6002.8468479281701</v>
      </c>
      <c r="J569" s="104">
        <v>1.9348383291241199E-4</v>
      </c>
      <c r="K569" s="104">
        <v>1.0980454890998699E-3</v>
      </c>
      <c r="L569" s="104">
        <v>0</v>
      </c>
      <c r="M569" s="104">
        <v>1.2915293220122799E-3</v>
      </c>
      <c r="N569" s="104">
        <v>0</v>
      </c>
      <c r="O569" s="104">
        <v>0</v>
      </c>
      <c r="P569" s="104">
        <v>0</v>
      </c>
      <c r="Q569" s="104">
        <v>0</v>
      </c>
      <c r="R569" s="104">
        <v>1.2915293220122799E-3</v>
      </c>
      <c r="S569" s="104">
        <v>2.20266615532079E-4</v>
      </c>
      <c r="T569" s="104">
        <v>1.25004120470253E-3</v>
      </c>
      <c r="U569" s="104">
        <v>0</v>
      </c>
      <c r="V569" s="104">
        <v>1.47030782023461E-3</v>
      </c>
      <c r="W569" s="104">
        <v>0</v>
      </c>
      <c r="X569" s="104">
        <v>0</v>
      </c>
      <c r="Y569" s="104">
        <v>0</v>
      </c>
      <c r="Z569" s="104">
        <v>0</v>
      </c>
      <c r="AA569" s="104">
        <v>1.47030782023461E-3</v>
      </c>
      <c r="AB569" s="104">
        <v>1.6522855516802699E-3</v>
      </c>
      <c r="AC569" s="104">
        <v>1.6224522159957899E-2</v>
      </c>
      <c r="AD569" s="104">
        <v>0</v>
      </c>
      <c r="AE569" s="104">
        <v>1.7876807711638201E-2</v>
      </c>
      <c r="AF569" s="104">
        <v>3.2136550346140297E-2</v>
      </c>
      <c r="AG569" s="104">
        <v>1.29755342009836E-2</v>
      </c>
      <c r="AH569" s="104">
        <v>4.3755733614039297E-2</v>
      </c>
      <c r="AI569" s="104">
        <v>8.8867818161163195E-2</v>
      </c>
      <c r="AJ569" s="104">
        <v>14.253816088928</v>
      </c>
      <c r="AK569" s="104">
        <v>3.0946424816604399</v>
      </c>
      <c r="AL569" s="104">
        <v>0</v>
      </c>
      <c r="AM569" s="104">
        <v>17.348458570588399</v>
      </c>
      <c r="AN569" s="104">
        <v>8.98682291198752E-6</v>
      </c>
      <c r="AO569" s="104">
        <v>5.1001369010062797E-5</v>
      </c>
      <c r="AP569" s="104">
        <v>0</v>
      </c>
      <c r="AQ569" s="104">
        <v>5.9988191922050303E-5</v>
      </c>
      <c r="AR569" s="104">
        <v>3.4292430932463197E-4</v>
      </c>
      <c r="AS569" s="104">
        <v>4.6730884807556702E-6</v>
      </c>
      <c r="AT569" s="104">
        <v>0</v>
      </c>
      <c r="AU569" s="104">
        <v>3.4759739780538802E-4</v>
      </c>
      <c r="AV569" s="104">
        <v>3.16522144850945E-4</v>
      </c>
      <c r="AW569" s="104">
        <v>5.4283547841937202E-4</v>
      </c>
      <c r="AX569" s="104">
        <v>1.2069550210757E-3</v>
      </c>
      <c r="AY569" s="104">
        <v>3.2808955550072999E-4</v>
      </c>
      <c r="AZ569" s="104">
        <v>4.4709327416485298E-6</v>
      </c>
      <c r="BA569" s="104">
        <v>0</v>
      </c>
      <c r="BB569" s="104">
        <v>3.3256048824237798E-4</v>
      </c>
      <c r="BC569" s="104">
        <v>7.91305362127364E-5</v>
      </c>
      <c r="BD569" s="104">
        <v>2.3264377646544499E-4</v>
      </c>
      <c r="BE569" s="104">
        <v>6.4433480092056E-4</v>
      </c>
      <c r="BF569" s="104">
        <v>1.34662986716385E-4</v>
      </c>
      <c r="BG569" s="104">
        <v>2.9236647701909701E-5</v>
      </c>
      <c r="BH569" s="104">
        <v>0</v>
      </c>
      <c r="BI569" s="104">
        <v>1.6389963441829501E-4</v>
      </c>
      <c r="BJ569" s="104">
        <v>2.2405013931033101E-3</v>
      </c>
      <c r="BK569" s="104">
        <v>4.86434702683074E-4</v>
      </c>
      <c r="BL569" s="104">
        <v>0</v>
      </c>
      <c r="BM569" s="104">
        <v>2.7269360957863898E-3</v>
      </c>
      <c r="BN569" s="104">
        <v>1.54614720128498</v>
      </c>
    </row>
    <row r="570" spans="1:66">
      <c r="A570" s="104" t="s">
        <v>799</v>
      </c>
      <c r="B570" s="104">
        <v>2027</v>
      </c>
      <c r="C570" s="104" t="s">
        <v>830</v>
      </c>
      <c r="D570" s="104" t="s">
        <v>801</v>
      </c>
      <c r="E570" s="104" t="s">
        <v>801</v>
      </c>
      <c r="F570" s="104" t="s">
        <v>802</v>
      </c>
      <c r="G570" s="104">
        <v>51565.897994616302</v>
      </c>
      <c r="H570" s="104">
        <v>9786540.7336305901</v>
      </c>
      <c r="I570" s="104">
        <v>752862.11072139803</v>
      </c>
      <c r="J570" s="104">
        <v>0.21385975233872201</v>
      </c>
      <c r="K570" s="104">
        <v>0.593098720179151</v>
      </c>
      <c r="L570" s="104">
        <v>0</v>
      </c>
      <c r="M570" s="104">
        <v>0.806958472517873</v>
      </c>
      <c r="N570" s="104">
        <v>0</v>
      </c>
      <c r="O570" s="104">
        <v>0</v>
      </c>
      <c r="P570" s="104">
        <v>0</v>
      </c>
      <c r="Q570" s="104">
        <v>0</v>
      </c>
      <c r="R570" s="104">
        <v>0.806958472517873</v>
      </c>
      <c r="S570" s="104">
        <v>0.24346304875768701</v>
      </c>
      <c r="T570" s="104">
        <v>0.67519774548506095</v>
      </c>
      <c r="U570" s="104">
        <v>0</v>
      </c>
      <c r="V570" s="104">
        <v>0.91866079424274905</v>
      </c>
      <c r="W570" s="104">
        <v>0</v>
      </c>
      <c r="X570" s="104">
        <v>0</v>
      </c>
      <c r="Y570" s="104">
        <v>0</v>
      </c>
      <c r="Z570" s="104">
        <v>0</v>
      </c>
      <c r="AA570" s="104">
        <v>0.91866079424274905</v>
      </c>
      <c r="AB570" s="104">
        <v>1.9849408295601001</v>
      </c>
      <c r="AC570" s="104">
        <v>8.7635197486013308</v>
      </c>
      <c r="AD570" s="104">
        <v>0</v>
      </c>
      <c r="AE570" s="104">
        <v>10.748460578161399</v>
      </c>
      <c r="AF570" s="104">
        <v>22.944898848566702</v>
      </c>
      <c r="AG570" s="104">
        <v>7.0086101210185996</v>
      </c>
      <c r="AH570" s="104">
        <v>1.8494839563642</v>
      </c>
      <c r="AI570" s="104">
        <v>31.8029929259495</v>
      </c>
      <c r="AJ570" s="104">
        <v>12577.2210485495</v>
      </c>
      <c r="AK570" s="104">
        <v>1367.2744507120301</v>
      </c>
      <c r="AL570" s="104">
        <v>0</v>
      </c>
      <c r="AM570" s="104">
        <v>13944.4954992615</v>
      </c>
      <c r="AN570" s="104">
        <v>9.9332315953221603E-3</v>
      </c>
      <c r="AO570" s="104">
        <v>2.7547899415396201E-2</v>
      </c>
      <c r="AP570" s="104">
        <v>0</v>
      </c>
      <c r="AQ570" s="104">
        <v>3.7481131010718399E-2</v>
      </c>
      <c r="AR570" s="104">
        <v>0.30223067740424098</v>
      </c>
      <c r="AS570" s="104">
        <v>2.52412384070914E-3</v>
      </c>
      <c r="AT570" s="104">
        <v>0</v>
      </c>
      <c r="AU570" s="104">
        <v>0.30475480124495102</v>
      </c>
      <c r="AV570" s="104">
        <v>0.38836132363811698</v>
      </c>
      <c r="AW570" s="104">
        <v>0.66603967003937004</v>
      </c>
      <c r="AX570" s="104">
        <v>1.35915579492243</v>
      </c>
      <c r="AY570" s="104">
        <v>0.28915631208393699</v>
      </c>
      <c r="AZ570" s="104">
        <v>2.4149313606784601E-3</v>
      </c>
      <c r="BA570" s="104">
        <v>0</v>
      </c>
      <c r="BB570" s="104">
        <v>0.29157124344461599</v>
      </c>
      <c r="BC570" s="104">
        <v>9.7090330909529204E-2</v>
      </c>
      <c r="BD570" s="104">
        <v>0.28544557287401601</v>
      </c>
      <c r="BE570" s="104">
        <v>0.67410714722816101</v>
      </c>
      <c r="BF570" s="104">
        <v>0.118823348107141</v>
      </c>
      <c r="BG570" s="104">
        <v>1.29173310533245E-2</v>
      </c>
      <c r="BH570" s="104">
        <v>0</v>
      </c>
      <c r="BI570" s="104">
        <v>0.131740679160466</v>
      </c>
      <c r="BJ570" s="104">
        <v>1.97696400071644</v>
      </c>
      <c r="BK570" s="104">
        <v>0.214916503234136</v>
      </c>
      <c r="BL570" s="104">
        <v>0</v>
      </c>
      <c r="BM570" s="104">
        <v>2.1918805039505802</v>
      </c>
      <c r="BN570" s="104">
        <v>1242.77569686025</v>
      </c>
    </row>
    <row r="571" spans="1:66">
      <c r="A571" s="104" t="s">
        <v>799</v>
      </c>
      <c r="B571" s="104">
        <v>2027</v>
      </c>
      <c r="C571" s="104" t="s">
        <v>831</v>
      </c>
      <c r="D571" s="104" t="s">
        <v>801</v>
      </c>
      <c r="E571" s="104" t="s">
        <v>801</v>
      </c>
      <c r="F571" s="104" t="s">
        <v>802</v>
      </c>
      <c r="G571" s="104">
        <v>3378.3433693884299</v>
      </c>
      <c r="H571" s="104">
        <v>619331.19861338497</v>
      </c>
      <c r="I571" s="104">
        <v>15273.3590233169</v>
      </c>
      <c r="J571" s="104">
        <v>1.9304702669415499E-2</v>
      </c>
      <c r="K571" s="104">
        <v>5.9375400936060099E-3</v>
      </c>
      <c r="L571" s="104">
        <v>0</v>
      </c>
      <c r="M571" s="104">
        <v>2.5242242763021502E-2</v>
      </c>
      <c r="N571" s="104">
        <v>0</v>
      </c>
      <c r="O571" s="104">
        <v>0</v>
      </c>
      <c r="P571" s="104">
        <v>0</v>
      </c>
      <c r="Q571" s="104">
        <v>0</v>
      </c>
      <c r="R571" s="104">
        <v>2.5242242763021502E-2</v>
      </c>
      <c r="S571" s="104">
        <v>2.1976934490284601E-2</v>
      </c>
      <c r="T571" s="104">
        <v>6.7594374233668503E-3</v>
      </c>
      <c r="U571" s="104">
        <v>0</v>
      </c>
      <c r="V571" s="104">
        <v>2.8736371913651401E-2</v>
      </c>
      <c r="W571" s="104">
        <v>0</v>
      </c>
      <c r="X571" s="104">
        <v>0</v>
      </c>
      <c r="Y571" s="104">
        <v>0</v>
      </c>
      <c r="Z571" s="104">
        <v>0</v>
      </c>
      <c r="AA571" s="104">
        <v>2.8736371913651401E-2</v>
      </c>
      <c r="AB571" s="104">
        <v>0.25004987928778999</v>
      </c>
      <c r="AC571" s="104">
        <v>8.7732021833921994E-2</v>
      </c>
      <c r="AD571" s="104">
        <v>0</v>
      </c>
      <c r="AE571" s="104">
        <v>0.33778190112171202</v>
      </c>
      <c r="AF571" s="104">
        <v>2.2198133189613301</v>
      </c>
      <c r="AG571" s="104">
        <v>7.0163536318930103E-2</v>
      </c>
      <c r="AH571" s="104">
        <v>7.6719095742349294E-2</v>
      </c>
      <c r="AI571" s="104">
        <v>2.36669595102261</v>
      </c>
      <c r="AJ571" s="104">
        <v>945.54559225957598</v>
      </c>
      <c r="AK571" s="104">
        <v>13.453363089444199</v>
      </c>
      <c r="AL571" s="104">
        <v>0</v>
      </c>
      <c r="AM571" s="104">
        <v>958.99895534901998</v>
      </c>
      <c r="AN571" s="104">
        <v>8.9665343944858795E-4</v>
      </c>
      <c r="AO571" s="104">
        <v>2.7578335900663202E-4</v>
      </c>
      <c r="AP571" s="104">
        <v>0</v>
      </c>
      <c r="AQ571" s="104">
        <v>1.1724367984552199E-3</v>
      </c>
      <c r="AR571" s="104">
        <v>1.46061065852132E-2</v>
      </c>
      <c r="AS571" s="104">
        <v>2.5269126362151501E-5</v>
      </c>
      <c r="AT571" s="104">
        <v>0</v>
      </c>
      <c r="AU571" s="104">
        <v>1.4631375711575301E-2</v>
      </c>
      <c r="AV571" s="104">
        <v>2.4577048275836101E-2</v>
      </c>
      <c r="AW571" s="104">
        <v>4.2149637793058997E-2</v>
      </c>
      <c r="AX571" s="104">
        <v>8.13580617804706E-2</v>
      </c>
      <c r="AY571" s="104">
        <v>1.3974252879816599E-2</v>
      </c>
      <c r="AZ571" s="104">
        <v>2.4175995141253599E-5</v>
      </c>
      <c r="BA571" s="104">
        <v>0</v>
      </c>
      <c r="BB571" s="104">
        <v>1.39984288749579E-2</v>
      </c>
      <c r="BC571" s="104">
        <v>6.14426206895904E-3</v>
      </c>
      <c r="BD571" s="104">
        <v>1.8064130482739499E-2</v>
      </c>
      <c r="BE571" s="104">
        <v>3.8206821426656497E-2</v>
      </c>
      <c r="BF571" s="104">
        <v>8.9330459110591696E-3</v>
      </c>
      <c r="BG571" s="104">
        <v>1.2710070367834999E-4</v>
      </c>
      <c r="BH571" s="104">
        <v>0</v>
      </c>
      <c r="BI571" s="104">
        <v>9.0601466147375194E-3</v>
      </c>
      <c r="BJ571" s="104">
        <v>0.148626599605552</v>
      </c>
      <c r="BK571" s="104">
        <v>2.1146813285487999E-3</v>
      </c>
      <c r="BL571" s="104">
        <v>0</v>
      </c>
      <c r="BM571" s="104">
        <v>0.1507412809341</v>
      </c>
      <c r="BN571" s="104">
        <v>85.4688930901265</v>
      </c>
    </row>
    <row r="572" spans="1:66">
      <c r="A572" s="104" t="s">
        <v>799</v>
      </c>
      <c r="B572" s="104">
        <v>2027</v>
      </c>
      <c r="C572" s="104" t="s">
        <v>832</v>
      </c>
      <c r="D572" s="104" t="s">
        <v>801</v>
      </c>
      <c r="E572" s="104" t="s">
        <v>801</v>
      </c>
      <c r="F572" s="104" t="s">
        <v>802</v>
      </c>
      <c r="G572" s="104">
        <v>64450.467329256899</v>
      </c>
      <c r="H572" s="104">
        <v>11931290.693044599</v>
      </c>
      <c r="I572" s="104">
        <v>940976.82300715102</v>
      </c>
      <c r="J572" s="104">
        <v>0.23722011853324401</v>
      </c>
      <c r="K572" s="104">
        <v>0.92004571820287295</v>
      </c>
      <c r="L572" s="104">
        <v>0</v>
      </c>
      <c r="M572" s="104">
        <v>1.1572658367361099</v>
      </c>
      <c r="N572" s="104">
        <v>0</v>
      </c>
      <c r="O572" s="104">
        <v>0</v>
      </c>
      <c r="P572" s="104">
        <v>0</v>
      </c>
      <c r="Q572" s="104">
        <v>0</v>
      </c>
      <c r="R572" s="104">
        <v>1.1572658367361099</v>
      </c>
      <c r="S572" s="104">
        <v>0.27005704744897102</v>
      </c>
      <c r="T572" s="104">
        <v>1.0474020151082399</v>
      </c>
      <c r="U572" s="104">
        <v>0</v>
      </c>
      <c r="V572" s="104">
        <v>1.31745906255721</v>
      </c>
      <c r="W572" s="104">
        <v>0</v>
      </c>
      <c r="X572" s="104">
        <v>0</v>
      </c>
      <c r="Y572" s="104">
        <v>0</v>
      </c>
      <c r="Z572" s="104">
        <v>0</v>
      </c>
      <c r="AA572" s="104">
        <v>1.31745906255721</v>
      </c>
      <c r="AB572" s="104">
        <v>2.20177134065902</v>
      </c>
      <c r="AC572" s="104">
        <v>13.594429640063099</v>
      </c>
      <c r="AD572" s="104">
        <v>0</v>
      </c>
      <c r="AE572" s="104">
        <v>15.7962009807221</v>
      </c>
      <c r="AF572" s="104">
        <v>24.0966412148506</v>
      </c>
      <c r="AG572" s="104">
        <v>10.872122149325699</v>
      </c>
      <c r="AH572" s="104">
        <v>2.3139879721460201</v>
      </c>
      <c r="AI572" s="104">
        <v>37.282751336322299</v>
      </c>
      <c r="AJ572" s="104">
        <v>14136.216580514199</v>
      </c>
      <c r="AK572" s="104">
        <v>1984.56293304212</v>
      </c>
      <c r="AL572" s="104">
        <v>0</v>
      </c>
      <c r="AM572" s="104">
        <v>16120.779513556299</v>
      </c>
      <c r="AN572" s="104">
        <v>1.1018260101266501E-2</v>
      </c>
      <c r="AO572" s="104">
        <v>4.2733740674677202E-2</v>
      </c>
      <c r="AP572" s="104">
        <v>0</v>
      </c>
      <c r="AQ572" s="104">
        <v>5.3752000775943699E-2</v>
      </c>
      <c r="AR572" s="104">
        <v>0.30361831575804799</v>
      </c>
      <c r="AS572" s="104">
        <v>3.9155527618686499E-3</v>
      </c>
      <c r="AT572" s="104">
        <v>0</v>
      </c>
      <c r="AU572" s="104">
        <v>0.30753386851991699</v>
      </c>
      <c r="AV572" s="104">
        <v>0.47347188065531998</v>
      </c>
      <c r="AW572" s="104">
        <v>0.81200427532387398</v>
      </c>
      <c r="AX572" s="104">
        <v>1.5930100244991099</v>
      </c>
      <c r="AY572" s="104">
        <v>0.29048392181680499</v>
      </c>
      <c r="AZ572" s="104">
        <v>3.7461676826328898E-3</v>
      </c>
      <c r="BA572" s="104">
        <v>0</v>
      </c>
      <c r="BB572" s="104">
        <v>0.29423008949943702</v>
      </c>
      <c r="BC572" s="104">
        <v>0.11836797016382999</v>
      </c>
      <c r="BD572" s="104">
        <v>0.34800183228165998</v>
      </c>
      <c r="BE572" s="104">
        <v>0.76059989194492805</v>
      </c>
      <c r="BF572" s="104">
        <v>0.13355196487208901</v>
      </c>
      <c r="BG572" s="104">
        <v>1.8749166554609301E-2</v>
      </c>
      <c r="BH572" s="104">
        <v>0</v>
      </c>
      <c r="BI572" s="104">
        <v>0.15230113142669799</v>
      </c>
      <c r="BJ572" s="104">
        <v>2.2220163880502399</v>
      </c>
      <c r="BK572" s="104">
        <v>0.31194565640817601</v>
      </c>
      <c r="BL572" s="104">
        <v>0</v>
      </c>
      <c r="BM572" s="104">
        <v>2.5339620444584199</v>
      </c>
      <c r="BN572" s="104">
        <v>1436.7327233137501</v>
      </c>
    </row>
    <row r="573" spans="1:66">
      <c r="A573" s="104" t="s">
        <v>799</v>
      </c>
      <c r="B573" s="104">
        <v>2027</v>
      </c>
      <c r="C573" s="104" t="s">
        <v>833</v>
      </c>
      <c r="D573" s="104" t="s">
        <v>801</v>
      </c>
      <c r="E573" s="104" t="s">
        <v>801</v>
      </c>
      <c r="F573" s="104" t="s">
        <v>802</v>
      </c>
      <c r="G573" s="104">
        <v>20585.478381357199</v>
      </c>
      <c r="H573" s="104">
        <v>3844873.4855148899</v>
      </c>
      <c r="I573" s="104">
        <v>300547.98436781601</v>
      </c>
      <c r="J573" s="104">
        <v>8.4188382430439607E-2</v>
      </c>
      <c r="K573" s="104">
        <v>0.29386258978029201</v>
      </c>
      <c r="L573" s="104">
        <v>0</v>
      </c>
      <c r="M573" s="104">
        <v>0.37805097221073197</v>
      </c>
      <c r="N573" s="104">
        <v>0</v>
      </c>
      <c r="O573" s="104">
        <v>0</v>
      </c>
      <c r="P573" s="104">
        <v>0</v>
      </c>
      <c r="Q573" s="104">
        <v>0</v>
      </c>
      <c r="R573" s="104">
        <v>0.37805097221073197</v>
      </c>
      <c r="S573" s="104">
        <v>9.5842064868891894E-2</v>
      </c>
      <c r="T573" s="104">
        <v>0.33454018926583001</v>
      </c>
      <c r="U573" s="104">
        <v>0</v>
      </c>
      <c r="V573" s="104">
        <v>0.43038225413472198</v>
      </c>
      <c r="W573" s="104">
        <v>0</v>
      </c>
      <c r="X573" s="104">
        <v>0</v>
      </c>
      <c r="Y573" s="104">
        <v>0</v>
      </c>
      <c r="Z573" s="104">
        <v>0</v>
      </c>
      <c r="AA573" s="104">
        <v>0.43038225413472198</v>
      </c>
      <c r="AB573" s="104">
        <v>0.781394711940533</v>
      </c>
      <c r="AC573" s="104">
        <v>4.3420606406583397</v>
      </c>
      <c r="AD573" s="104">
        <v>0</v>
      </c>
      <c r="AE573" s="104">
        <v>5.12345535259887</v>
      </c>
      <c r="AF573" s="104">
        <v>9.0440799494169593</v>
      </c>
      <c r="AG573" s="104">
        <v>3.47255566543928</v>
      </c>
      <c r="AH573" s="104">
        <v>0.73830135711062805</v>
      </c>
      <c r="AI573" s="104">
        <v>13.254936971966799</v>
      </c>
      <c r="AJ573" s="104">
        <v>4953.0281174685397</v>
      </c>
      <c r="AK573" s="104">
        <v>678.58393910180303</v>
      </c>
      <c r="AL573" s="104">
        <v>0</v>
      </c>
      <c r="AM573" s="104">
        <v>5631.6120565703504</v>
      </c>
      <c r="AN573" s="104">
        <v>3.91033231438794E-3</v>
      </c>
      <c r="AO573" s="104">
        <v>1.36491561856179E-2</v>
      </c>
      <c r="AP573" s="104">
        <v>0</v>
      </c>
      <c r="AQ573" s="104">
        <v>1.7559488500005799E-2</v>
      </c>
      <c r="AR573" s="104">
        <v>0.11920391444364301</v>
      </c>
      <c r="AS573" s="104">
        <v>1.2506274984591299E-3</v>
      </c>
      <c r="AT573" s="104">
        <v>0</v>
      </c>
      <c r="AU573" s="104">
        <v>0.12045454194210201</v>
      </c>
      <c r="AV573" s="104">
        <v>0.152576911157628</v>
      </c>
      <c r="AW573" s="104">
        <v>0.261669402635332</v>
      </c>
      <c r="AX573" s="104">
        <v>0.53470085573506299</v>
      </c>
      <c r="AY573" s="104">
        <v>0.114047205871131</v>
      </c>
      <c r="AZ573" s="104">
        <v>1.19652590647348E-3</v>
      </c>
      <c r="BA573" s="104">
        <v>0</v>
      </c>
      <c r="BB573" s="104">
        <v>0.115243731777605</v>
      </c>
      <c r="BC573" s="104">
        <v>3.8144227789407001E-2</v>
      </c>
      <c r="BD573" s="104">
        <v>0.112144029700856</v>
      </c>
      <c r="BE573" s="104">
        <v>0.26553198926786797</v>
      </c>
      <c r="BF573" s="104">
        <v>4.6793753716708103E-2</v>
      </c>
      <c r="BG573" s="104">
        <v>6.4109245837821703E-3</v>
      </c>
      <c r="BH573" s="104">
        <v>0</v>
      </c>
      <c r="BI573" s="104">
        <v>5.3204678300490298E-2</v>
      </c>
      <c r="BJ573" s="104">
        <v>0.77854704508838402</v>
      </c>
      <c r="BK573" s="104">
        <v>0.10666394538906</v>
      </c>
      <c r="BL573" s="104">
        <v>0</v>
      </c>
      <c r="BM573" s="104">
        <v>0.885210990477444</v>
      </c>
      <c r="BN573" s="104">
        <v>501.90633274767498</v>
      </c>
    </row>
    <row r="574" spans="1:66">
      <c r="A574" s="104" t="s">
        <v>799</v>
      </c>
      <c r="B574" s="104">
        <v>2027</v>
      </c>
      <c r="C574" s="104" t="s">
        <v>834</v>
      </c>
      <c r="D574" s="104" t="s">
        <v>801</v>
      </c>
      <c r="E574" s="104" t="s">
        <v>801</v>
      </c>
      <c r="F574" s="104" t="s">
        <v>802</v>
      </c>
      <c r="G574" s="104">
        <v>1515.09326206425</v>
      </c>
      <c r="H574" s="104">
        <v>303246.49470007</v>
      </c>
      <c r="I574" s="104">
        <v>11514.708791688299</v>
      </c>
      <c r="J574" s="104">
        <v>9.6359867069981692E-3</v>
      </c>
      <c r="K574" s="104">
        <v>2.74230561450802E-3</v>
      </c>
      <c r="L574" s="104">
        <v>0</v>
      </c>
      <c r="M574" s="104">
        <v>1.23782923215061E-2</v>
      </c>
      <c r="N574" s="104">
        <v>0</v>
      </c>
      <c r="O574" s="104">
        <v>0</v>
      </c>
      <c r="P574" s="104">
        <v>0</v>
      </c>
      <c r="Q574" s="104">
        <v>0</v>
      </c>
      <c r="R574" s="104">
        <v>1.23782923215061E-2</v>
      </c>
      <c r="S574" s="104">
        <v>1.09698373621914E-2</v>
      </c>
      <c r="T574" s="104">
        <v>3.1219061942800099E-3</v>
      </c>
      <c r="U574" s="104">
        <v>0</v>
      </c>
      <c r="V574" s="104">
        <v>1.4091743556471401E-2</v>
      </c>
      <c r="W574" s="104">
        <v>0</v>
      </c>
      <c r="X574" s="104">
        <v>0</v>
      </c>
      <c r="Y574" s="104">
        <v>0</v>
      </c>
      <c r="Z574" s="104">
        <v>0</v>
      </c>
      <c r="AA574" s="104">
        <v>1.4091743556471401E-2</v>
      </c>
      <c r="AB574" s="104">
        <v>0.13615467599821901</v>
      </c>
      <c r="AC574" s="104">
        <v>4.0519813298842002E-2</v>
      </c>
      <c r="AD574" s="104">
        <v>0</v>
      </c>
      <c r="AE574" s="104">
        <v>0.176674489297061</v>
      </c>
      <c r="AF574" s="104">
        <v>1.3172262974698701</v>
      </c>
      <c r="AG574" s="104">
        <v>3.24056522647048E-2</v>
      </c>
      <c r="AH574" s="104">
        <v>2.2517349819879798E-2</v>
      </c>
      <c r="AI574" s="104">
        <v>1.37214929955446</v>
      </c>
      <c r="AJ574" s="104">
        <v>504.787421762044</v>
      </c>
      <c r="AK574" s="104">
        <v>6.6400095239177297</v>
      </c>
      <c r="AL574" s="104">
        <v>0</v>
      </c>
      <c r="AM574" s="104">
        <v>511.42743128596101</v>
      </c>
      <c r="AN574" s="104">
        <v>4.4756662515187801E-4</v>
      </c>
      <c r="AO574" s="104">
        <v>1.2737299317038499E-4</v>
      </c>
      <c r="AP574" s="104">
        <v>0</v>
      </c>
      <c r="AQ574" s="104">
        <v>5.7493961832226395E-4</v>
      </c>
      <c r="AR574" s="104">
        <v>5.5110188635754198E-3</v>
      </c>
      <c r="AS574" s="104">
        <v>1.1670770387094001E-5</v>
      </c>
      <c r="AT574" s="104">
        <v>0</v>
      </c>
      <c r="AU574" s="104">
        <v>5.5226896339625204E-3</v>
      </c>
      <c r="AV574" s="104">
        <v>1.2033793479818099E-2</v>
      </c>
      <c r="AW574" s="104">
        <v>2.06379558178881E-2</v>
      </c>
      <c r="AX574" s="104">
        <v>3.8194438931668698E-2</v>
      </c>
      <c r="AY574" s="104">
        <v>5.2726146270223604E-3</v>
      </c>
      <c r="AZ574" s="104">
        <v>1.11658980262841E-5</v>
      </c>
      <c r="BA574" s="104">
        <v>0</v>
      </c>
      <c r="BB574" s="104">
        <v>5.2837805250486496E-3</v>
      </c>
      <c r="BC574" s="104">
        <v>3.0084483699545301E-3</v>
      </c>
      <c r="BD574" s="104">
        <v>8.8448382076663293E-3</v>
      </c>
      <c r="BE574" s="104">
        <v>1.71370671026695E-2</v>
      </c>
      <c r="BF574" s="104">
        <v>4.7689812641923002E-3</v>
      </c>
      <c r="BG574" s="104">
        <v>6.2731517562554195E-5</v>
      </c>
      <c r="BH574" s="104">
        <v>0</v>
      </c>
      <c r="BI574" s="104">
        <v>4.8317127817548502E-3</v>
      </c>
      <c r="BJ574" s="104">
        <v>7.9345553122254997E-2</v>
      </c>
      <c r="BK574" s="104">
        <v>1.0437170295828999E-3</v>
      </c>
      <c r="BL574" s="104">
        <v>0</v>
      </c>
      <c r="BM574" s="104">
        <v>8.0389270151837902E-2</v>
      </c>
      <c r="BN574" s="104">
        <v>45.579962526684398</v>
      </c>
    </row>
    <row r="575" spans="1:66">
      <c r="A575" s="104" t="s">
        <v>799</v>
      </c>
      <c r="B575" s="104">
        <v>2027</v>
      </c>
      <c r="C575" s="104" t="s">
        <v>835</v>
      </c>
      <c r="D575" s="104" t="s">
        <v>801</v>
      </c>
      <c r="E575" s="104" t="s">
        <v>801</v>
      </c>
      <c r="F575" s="104" t="s">
        <v>802</v>
      </c>
      <c r="G575" s="104">
        <v>5399.2581373804696</v>
      </c>
      <c r="H575" s="104">
        <v>861718.28913807694</v>
      </c>
      <c r="I575" s="104">
        <v>41034.361844091502</v>
      </c>
      <c r="J575" s="104">
        <v>2.88506738217361E-2</v>
      </c>
      <c r="K575" s="104">
        <v>1.56037595224358E-2</v>
      </c>
      <c r="L575" s="104">
        <v>0</v>
      </c>
      <c r="M575" s="104">
        <v>4.4454433344171998E-2</v>
      </c>
      <c r="N575" s="104">
        <v>0</v>
      </c>
      <c r="O575" s="104">
        <v>0</v>
      </c>
      <c r="P575" s="104">
        <v>0</v>
      </c>
      <c r="Q575" s="104">
        <v>0</v>
      </c>
      <c r="R575" s="104">
        <v>4.4454433344171998E-2</v>
      </c>
      <c r="S575" s="104">
        <v>3.2844295995575597E-2</v>
      </c>
      <c r="T575" s="104">
        <v>1.77636924380099E-2</v>
      </c>
      <c r="U575" s="104">
        <v>0</v>
      </c>
      <c r="V575" s="104">
        <v>5.0607988433585598E-2</v>
      </c>
      <c r="W575" s="104">
        <v>0</v>
      </c>
      <c r="X575" s="104">
        <v>0</v>
      </c>
      <c r="Y575" s="104">
        <v>0</v>
      </c>
      <c r="Z575" s="104">
        <v>0</v>
      </c>
      <c r="AA575" s="104">
        <v>5.0607988433585598E-2</v>
      </c>
      <c r="AB575" s="104">
        <v>0.41186005697983402</v>
      </c>
      <c r="AC575" s="104">
        <v>0.23055833721237501</v>
      </c>
      <c r="AD575" s="104">
        <v>0</v>
      </c>
      <c r="AE575" s="104">
        <v>0.64241839419220903</v>
      </c>
      <c r="AF575" s="104">
        <v>3.9970353069303801</v>
      </c>
      <c r="AG575" s="104">
        <v>0.18438864086884299</v>
      </c>
      <c r="AH575" s="104">
        <v>8.02406606041354E-2</v>
      </c>
      <c r="AI575" s="104">
        <v>4.2616646084033603</v>
      </c>
      <c r="AJ575" s="104">
        <v>1488.7664243044301</v>
      </c>
      <c r="AK575" s="104">
        <v>37.829406959238199</v>
      </c>
      <c r="AL575" s="104">
        <v>0</v>
      </c>
      <c r="AM575" s="104">
        <v>1526.5958312636701</v>
      </c>
      <c r="AN575" s="104">
        <v>1.3400390752276801E-3</v>
      </c>
      <c r="AO575" s="104">
        <v>7.2475421578426901E-4</v>
      </c>
      <c r="AP575" s="104">
        <v>0</v>
      </c>
      <c r="AQ575" s="104">
        <v>2.0647932910119499E-3</v>
      </c>
      <c r="AR575" s="104">
        <v>1.6121188692560399E-2</v>
      </c>
      <c r="AS575" s="104">
        <v>6.6406856186396399E-5</v>
      </c>
      <c r="AT575" s="104">
        <v>0</v>
      </c>
      <c r="AU575" s="104">
        <v>1.6187595548746801E-2</v>
      </c>
      <c r="AV575" s="104">
        <v>3.4195745410103298E-2</v>
      </c>
      <c r="AW575" s="104">
        <v>5.8645703378327203E-2</v>
      </c>
      <c r="AX575" s="104">
        <v>0.109029044337177</v>
      </c>
      <c r="AY575" s="104">
        <v>1.54237932058601E-2</v>
      </c>
      <c r="AZ575" s="104">
        <v>6.3534124983161995E-5</v>
      </c>
      <c r="BA575" s="104">
        <v>0</v>
      </c>
      <c r="BB575" s="104">
        <v>1.5487327330843299E-2</v>
      </c>
      <c r="BC575" s="104">
        <v>8.5489363525258297E-3</v>
      </c>
      <c r="BD575" s="104">
        <v>2.5133872876425899E-2</v>
      </c>
      <c r="BE575" s="104">
        <v>4.9170136559794998E-2</v>
      </c>
      <c r="BF575" s="104">
        <v>1.40651269785666E-2</v>
      </c>
      <c r="BG575" s="104">
        <v>3.5739347940638E-4</v>
      </c>
      <c r="BH575" s="104">
        <v>0</v>
      </c>
      <c r="BI575" s="104">
        <v>1.44225204579729E-2</v>
      </c>
      <c r="BJ575" s="104">
        <v>0.23401334960751399</v>
      </c>
      <c r="BK575" s="104">
        <v>5.9462559684828904E-3</v>
      </c>
      <c r="BL575" s="104">
        <v>0</v>
      </c>
      <c r="BM575" s="104">
        <v>0.23995960557599699</v>
      </c>
      <c r="BN575" s="104">
        <v>136.05484674028801</v>
      </c>
    </row>
    <row r="576" spans="1:66">
      <c r="A576" s="104" t="s">
        <v>799</v>
      </c>
      <c r="B576" s="104">
        <v>2027</v>
      </c>
      <c r="C576" s="104" t="s">
        <v>836</v>
      </c>
      <c r="D576" s="104" t="s">
        <v>801</v>
      </c>
      <c r="E576" s="104" t="s">
        <v>801</v>
      </c>
      <c r="F576" s="104" t="s">
        <v>802</v>
      </c>
      <c r="G576" s="104">
        <v>18577.7579707611</v>
      </c>
      <c r="H576" s="104">
        <v>2860900.7983754901</v>
      </c>
      <c r="I576" s="104">
        <v>141190.96057778399</v>
      </c>
      <c r="J576" s="104">
        <v>7.8431676491138497E-2</v>
      </c>
      <c r="K576" s="104">
        <v>6.6944262458093304E-2</v>
      </c>
      <c r="L576" s="104">
        <v>0</v>
      </c>
      <c r="M576" s="104">
        <v>0.14537593894923101</v>
      </c>
      <c r="N576" s="104">
        <v>0</v>
      </c>
      <c r="O576" s="104">
        <v>0</v>
      </c>
      <c r="P576" s="104">
        <v>0</v>
      </c>
      <c r="Q576" s="104">
        <v>0</v>
      </c>
      <c r="R576" s="104">
        <v>0.14537593894923101</v>
      </c>
      <c r="S576" s="104">
        <v>8.9288493364872407E-2</v>
      </c>
      <c r="T576" s="104">
        <v>7.6210946925010306E-2</v>
      </c>
      <c r="U576" s="104">
        <v>0</v>
      </c>
      <c r="V576" s="104">
        <v>0.165499440289882</v>
      </c>
      <c r="W576" s="104">
        <v>0</v>
      </c>
      <c r="X576" s="104">
        <v>0</v>
      </c>
      <c r="Y576" s="104">
        <v>0</v>
      </c>
      <c r="Z576" s="104">
        <v>0</v>
      </c>
      <c r="AA576" s="104">
        <v>0.165499440289882</v>
      </c>
      <c r="AB576" s="104">
        <v>0.96876884529968799</v>
      </c>
      <c r="AC576" s="104">
        <v>0.98915635145839298</v>
      </c>
      <c r="AD576" s="104">
        <v>0</v>
      </c>
      <c r="AE576" s="104">
        <v>1.95792519675808</v>
      </c>
      <c r="AF576" s="104">
        <v>10.444480547015299</v>
      </c>
      <c r="AG576" s="104">
        <v>0.79107612180683295</v>
      </c>
      <c r="AH576" s="104">
        <v>0.27536367177423698</v>
      </c>
      <c r="AI576" s="104">
        <v>11.5109203405964</v>
      </c>
      <c r="AJ576" s="104">
        <v>4558.2154168348097</v>
      </c>
      <c r="AK576" s="104">
        <v>163.97511048080801</v>
      </c>
      <c r="AL576" s="104">
        <v>0</v>
      </c>
      <c r="AM576" s="104">
        <v>4722.1905273156099</v>
      </c>
      <c r="AN576" s="104">
        <v>3.6429482334848799E-3</v>
      </c>
      <c r="AO576" s="104">
        <v>3.1093876042699799E-3</v>
      </c>
      <c r="AP576" s="104">
        <v>0</v>
      </c>
      <c r="AQ576" s="104">
        <v>6.7523358377548698E-3</v>
      </c>
      <c r="AR576" s="104">
        <v>7.2713763099131495E-2</v>
      </c>
      <c r="AS576" s="104">
        <v>2.8490300707127199E-4</v>
      </c>
      <c r="AT576" s="104">
        <v>0</v>
      </c>
      <c r="AU576" s="104">
        <v>7.2998666106202703E-2</v>
      </c>
      <c r="AV576" s="104">
        <v>0.113529719141349</v>
      </c>
      <c r="AW576" s="104">
        <v>0.194703468327413</v>
      </c>
      <c r="AX576" s="104">
        <v>0.38123185357496497</v>
      </c>
      <c r="AY576" s="104">
        <v>6.9568197894641901E-2</v>
      </c>
      <c r="AZ576" s="104">
        <v>2.7257822909937602E-4</v>
      </c>
      <c r="BA576" s="104">
        <v>0</v>
      </c>
      <c r="BB576" s="104">
        <v>6.9840776123741302E-2</v>
      </c>
      <c r="BC576" s="104">
        <v>2.8382429785337199E-2</v>
      </c>
      <c r="BD576" s="104">
        <v>8.3444343568891605E-2</v>
      </c>
      <c r="BE576" s="104">
        <v>0.18166754947797001</v>
      </c>
      <c r="BF576" s="104">
        <v>4.3063759087255897E-2</v>
      </c>
      <c r="BG576" s="104">
        <v>1.54915553748775E-3</v>
      </c>
      <c r="BH576" s="104">
        <v>0</v>
      </c>
      <c r="BI576" s="104">
        <v>4.4612914624743601E-2</v>
      </c>
      <c r="BJ576" s="104">
        <v>0.71648798663933599</v>
      </c>
      <c r="BK576" s="104">
        <v>2.5774603879721501E-2</v>
      </c>
      <c r="BL576" s="104">
        <v>0</v>
      </c>
      <c r="BM576" s="104">
        <v>0.74226259051905696</v>
      </c>
      <c r="BN576" s="104">
        <v>420.85593011251899</v>
      </c>
    </row>
    <row r="577" spans="1:66">
      <c r="A577" s="104" t="s">
        <v>799</v>
      </c>
      <c r="B577" s="104">
        <v>2027</v>
      </c>
      <c r="C577" s="104" t="s">
        <v>837</v>
      </c>
      <c r="D577" s="104" t="s">
        <v>801</v>
      </c>
      <c r="E577" s="104" t="s">
        <v>801</v>
      </c>
      <c r="F577" s="104" t="s">
        <v>802</v>
      </c>
      <c r="G577" s="104">
        <v>27012.332222620302</v>
      </c>
      <c r="H577" s="104">
        <v>547215.55566915497</v>
      </c>
      <c r="I577" s="104">
        <v>81937.407660010998</v>
      </c>
      <c r="J577" s="104">
        <v>5.1893869967836903E-2</v>
      </c>
      <c r="K577" s="104">
        <v>3.4388586117990498E-2</v>
      </c>
      <c r="L577" s="104">
        <v>0</v>
      </c>
      <c r="M577" s="104">
        <v>8.6282456085827394E-2</v>
      </c>
      <c r="N577" s="104">
        <v>0</v>
      </c>
      <c r="O577" s="104">
        <v>0</v>
      </c>
      <c r="P577" s="104">
        <v>0</v>
      </c>
      <c r="Q577" s="104">
        <v>0</v>
      </c>
      <c r="R577" s="104">
        <v>8.6282456085827394E-2</v>
      </c>
      <c r="S577" s="104">
        <v>5.9077220730125203E-2</v>
      </c>
      <c r="T577" s="104">
        <v>3.9148787591840498E-2</v>
      </c>
      <c r="U577" s="104">
        <v>0</v>
      </c>
      <c r="V577" s="104">
        <v>9.8226008321965694E-2</v>
      </c>
      <c r="W577" s="104">
        <v>0</v>
      </c>
      <c r="X577" s="104">
        <v>0</v>
      </c>
      <c r="Y577" s="104">
        <v>0</v>
      </c>
      <c r="Z577" s="104">
        <v>0</v>
      </c>
      <c r="AA577" s="104">
        <v>9.8226008321965694E-2</v>
      </c>
      <c r="AB577" s="104">
        <v>0.21715615639522501</v>
      </c>
      <c r="AC577" s="104">
        <v>0.38307088762406</v>
      </c>
      <c r="AD577" s="104">
        <v>0</v>
      </c>
      <c r="AE577" s="104">
        <v>0.60022704401928595</v>
      </c>
      <c r="AF577" s="104">
        <v>4.0221399052936198</v>
      </c>
      <c r="AG577" s="104">
        <v>0.80108256986054904</v>
      </c>
      <c r="AH577" s="104">
        <v>0.30707586132734299</v>
      </c>
      <c r="AI577" s="104">
        <v>5.13029833648151</v>
      </c>
      <c r="AJ577" s="104">
        <v>943.30610605500306</v>
      </c>
      <c r="AK577" s="104">
        <v>90.971992983159296</v>
      </c>
      <c r="AL577" s="104">
        <v>0</v>
      </c>
      <c r="AM577" s="104">
        <v>1034.27809903816</v>
      </c>
      <c r="AN577" s="104">
        <v>2.4103358538993501E-3</v>
      </c>
      <c r="AO577" s="104">
        <v>1.5972607580909E-3</v>
      </c>
      <c r="AP577" s="104">
        <v>0</v>
      </c>
      <c r="AQ577" s="104">
        <v>4.0075966119902497E-3</v>
      </c>
      <c r="AR577" s="104">
        <v>2.31239114410779E-2</v>
      </c>
      <c r="AS577" s="104">
        <v>1.5308694520819799E-3</v>
      </c>
      <c r="AT577" s="104">
        <v>0</v>
      </c>
      <c r="AU577" s="104">
        <v>2.4654780893159901E-2</v>
      </c>
      <c r="AV577" s="104">
        <v>2.17152682750038E-2</v>
      </c>
      <c r="AW577" s="104">
        <v>3.7241685091631498E-2</v>
      </c>
      <c r="AX577" s="104">
        <v>8.3611734259795303E-2</v>
      </c>
      <c r="AY577" s="104">
        <v>2.2123581268073501E-2</v>
      </c>
      <c r="AZ577" s="104">
        <v>1.4646447172333599E-3</v>
      </c>
      <c r="BA577" s="104">
        <v>0</v>
      </c>
      <c r="BB577" s="104">
        <v>2.3588225985306899E-2</v>
      </c>
      <c r="BC577" s="104">
        <v>5.4288170687509596E-3</v>
      </c>
      <c r="BD577" s="104">
        <v>1.5960722182127799E-2</v>
      </c>
      <c r="BE577" s="104">
        <v>4.4977765236185602E-2</v>
      </c>
      <c r="BF577" s="104">
        <v>8.9118883558377202E-3</v>
      </c>
      <c r="BG577" s="104">
        <v>8.5945828164362098E-4</v>
      </c>
      <c r="BH577" s="104">
        <v>0</v>
      </c>
      <c r="BI577" s="104">
        <v>9.7713466374813492E-3</v>
      </c>
      <c r="BJ577" s="104">
        <v>0.148274583560874</v>
      </c>
      <c r="BK577" s="104">
        <v>1.42995304373597E-2</v>
      </c>
      <c r="BL577" s="104">
        <v>0</v>
      </c>
      <c r="BM577" s="104">
        <v>0.16257411399823399</v>
      </c>
      <c r="BN577" s="104">
        <v>92.177998504680303</v>
      </c>
    </row>
    <row r="578" spans="1:66">
      <c r="A578" s="104" t="s">
        <v>799</v>
      </c>
      <c r="B578" s="104">
        <v>2027</v>
      </c>
      <c r="C578" s="104" t="s">
        <v>838</v>
      </c>
      <c r="D578" s="104" t="s">
        <v>801</v>
      </c>
      <c r="E578" s="104" t="s">
        <v>801</v>
      </c>
      <c r="F578" s="104" t="s">
        <v>802</v>
      </c>
      <c r="G578" s="104">
        <v>35211.485567322001</v>
      </c>
      <c r="H578" s="104">
        <v>2438684.98311905</v>
      </c>
      <c r="I578" s="104">
        <v>406335.66156021197</v>
      </c>
      <c r="J578" s="104">
        <v>5.3554145278753601E-2</v>
      </c>
      <c r="K578" s="104">
        <v>8.4292521044469201E-2</v>
      </c>
      <c r="L578" s="104">
        <v>0</v>
      </c>
      <c r="M578" s="104">
        <v>0.13784666632322201</v>
      </c>
      <c r="N578" s="104">
        <v>0</v>
      </c>
      <c r="O578" s="104">
        <v>0</v>
      </c>
      <c r="P578" s="104">
        <v>0</v>
      </c>
      <c r="Q578" s="104">
        <v>0</v>
      </c>
      <c r="R578" s="104">
        <v>0.13784666632322201</v>
      </c>
      <c r="S578" s="104">
        <v>6.0967317789307501E-2</v>
      </c>
      <c r="T578" s="104">
        <v>9.5960618753799104E-2</v>
      </c>
      <c r="U578" s="104">
        <v>0</v>
      </c>
      <c r="V578" s="104">
        <v>0.15692793654310599</v>
      </c>
      <c r="W578" s="104">
        <v>0</v>
      </c>
      <c r="X578" s="104">
        <v>0</v>
      </c>
      <c r="Y578" s="104">
        <v>0</v>
      </c>
      <c r="Z578" s="104">
        <v>0</v>
      </c>
      <c r="AA578" s="104">
        <v>0.15692793654310599</v>
      </c>
      <c r="AB578" s="104">
        <v>0.52323490145809204</v>
      </c>
      <c r="AC578" s="104">
        <v>1.24376976657612</v>
      </c>
      <c r="AD578" s="104">
        <v>0</v>
      </c>
      <c r="AE578" s="104">
        <v>1.76700466803421</v>
      </c>
      <c r="AF578" s="104">
        <v>5.7748557451419202</v>
      </c>
      <c r="AG578" s="104">
        <v>1.0039919687974701</v>
      </c>
      <c r="AH578" s="104">
        <v>1.59730618728792</v>
      </c>
      <c r="AI578" s="104">
        <v>8.3761539012273296</v>
      </c>
      <c r="AJ578" s="104">
        <v>3600.4547631456198</v>
      </c>
      <c r="AK578" s="104">
        <v>205.43622066573499</v>
      </c>
      <c r="AL578" s="104">
        <v>0</v>
      </c>
      <c r="AM578" s="104">
        <v>3805.89098381135</v>
      </c>
      <c r="AN578" s="104">
        <v>2.4874513419468999E-3</v>
      </c>
      <c r="AO578" s="104">
        <v>3.91516928328863E-3</v>
      </c>
      <c r="AP578" s="104">
        <v>0</v>
      </c>
      <c r="AQ578" s="104">
        <v>6.4026206252355399E-3</v>
      </c>
      <c r="AR578" s="104">
        <v>3.9832985039528299E-2</v>
      </c>
      <c r="AS578" s="104">
        <v>3.7759130066780899E-4</v>
      </c>
      <c r="AT578" s="104">
        <v>0</v>
      </c>
      <c r="AU578" s="104">
        <v>4.0210576340196098E-2</v>
      </c>
      <c r="AV578" s="104">
        <v>9.6774841464248806E-2</v>
      </c>
      <c r="AW578" s="104">
        <v>0.165968853111186</v>
      </c>
      <c r="AX578" s="104">
        <v>0.30295427091563099</v>
      </c>
      <c r="AY578" s="104">
        <v>3.8109827739025597E-2</v>
      </c>
      <c r="AZ578" s="104">
        <v>3.6125686814395002E-4</v>
      </c>
      <c r="BA578" s="104">
        <v>0</v>
      </c>
      <c r="BB578" s="104">
        <v>3.8471084607169498E-2</v>
      </c>
      <c r="BC578" s="104">
        <v>2.4193710366062202E-2</v>
      </c>
      <c r="BD578" s="104">
        <v>7.1129508476222902E-2</v>
      </c>
      <c r="BE578" s="104">
        <v>0.13379430344945401</v>
      </c>
      <c r="BF578" s="104">
        <v>3.4015311332594E-2</v>
      </c>
      <c r="BG578" s="104">
        <v>1.94085954820642E-3</v>
      </c>
      <c r="BH578" s="104">
        <v>0</v>
      </c>
      <c r="BI578" s="104">
        <v>3.59561708808004E-2</v>
      </c>
      <c r="BJ578" s="104">
        <v>0.56594134948179398</v>
      </c>
      <c r="BK578" s="104">
        <v>3.2291713020837498E-2</v>
      </c>
      <c r="BL578" s="104">
        <v>0</v>
      </c>
      <c r="BM578" s="104">
        <v>0.59823306250263197</v>
      </c>
      <c r="BN578" s="104">
        <v>339.19253800403101</v>
      </c>
    </row>
    <row r="579" spans="1:66">
      <c r="A579" s="104" t="s">
        <v>799</v>
      </c>
      <c r="B579" s="104">
        <v>2027</v>
      </c>
      <c r="C579" s="104" t="s">
        <v>839</v>
      </c>
      <c r="D579" s="104" t="s">
        <v>801</v>
      </c>
      <c r="E579" s="104" t="s">
        <v>801</v>
      </c>
      <c r="F579" s="104" t="s">
        <v>802</v>
      </c>
      <c r="G579" s="104">
        <v>21855.070315318499</v>
      </c>
      <c r="H579" s="104">
        <v>1536446.7899918801</v>
      </c>
      <c r="I579" s="104">
        <v>98805.923172375202</v>
      </c>
      <c r="J579" s="104">
        <v>4.98140428519354E-2</v>
      </c>
      <c r="K579" s="104">
        <v>3.8170715985633402E-2</v>
      </c>
      <c r="L579" s="104">
        <v>0</v>
      </c>
      <c r="M579" s="104">
        <v>8.7984758837568802E-2</v>
      </c>
      <c r="N579" s="104">
        <v>0</v>
      </c>
      <c r="O579" s="104">
        <v>0</v>
      </c>
      <c r="P579" s="104">
        <v>0</v>
      </c>
      <c r="Q579" s="104">
        <v>0</v>
      </c>
      <c r="R579" s="104">
        <v>8.7984758837568802E-2</v>
      </c>
      <c r="S579" s="104">
        <v>5.6709495877791602E-2</v>
      </c>
      <c r="T579" s="104">
        <v>4.3454454545552502E-2</v>
      </c>
      <c r="U579" s="104">
        <v>0</v>
      </c>
      <c r="V579" s="104">
        <v>0.100163950423344</v>
      </c>
      <c r="W579" s="104">
        <v>0</v>
      </c>
      <c r="X579" s="104">
        <v>0</v>
      </c>
      <c r="Y579" s="104">
        <v>0</v>
      </c>
      <c r="Z579" s="104">
        <v>0</v>
      </c>
      <c r="AA579" s="104">
        <v>0.100163950423344</v>
      </c>
      <c r="AB579" s="104">
        <v>0.53630673212637803</v>
      </c>
      <c r="AC579" s="104">
        <v>0.56296427570157104</v>
      </c>
      <c r="AD579" s="104">
        <v>0</v>
      </c>
      <c r="AE579" s="104">
        <v>1.09927100782795</v>
      </c>
      <c r="AF579" s="104">
        <v>4.7235469471359597</v>
      </c>
      <c r="AG579" s="104">
        <v>0.45604578292829001</v>
      </c>
      <c r="AH579" s="104">
        <v>0.48766753489540798</v>
      </c>
      <c r="AI579" s="104">
        <v>5.6672602649596602</v>
      </c>
      <c r="AJ579" s="104">
        <v>2523.5803707555901</v>
      </c>
      <c r="AK579" s="104">
        <v>92.252284628953305</v>
      </c>
      <c r="AL579" s="104">
        <v>0</v>
      </c>
      <c r="AM579" s="104">
        <v>2615.83265538454</v>
      </c>
      <c r="AN579" s="104">
        <v>2.3137332711573701E-3</v>
      </c>
      <c r="AO579" s="104">
        <v>1.7729308946548799E-3</v>
      </c>
      <c r="AP579" s="104">
        <v>0</v>
      </c>
      <c r="AQ579" s="104">
        <v>4.0866641658122496E-3</v>
      </c>
      <c r="AR579" s="104">
        <v>2.7772228762594699E-2</v>
      </c>
      <c r="AS579" s="104">
        <v>1.7456364490788201E-4</v>
      </c>
      <c r="AT579" s="104">
        <v>0</v>
      </c>
      <c r="AU579" s="104">
        <v>2.7946792407502599E-2</v>
      </c>
      <c r="AV579" s="104">
        <v>6.09711363086946E-2</v>
      </c>
      <c r="AW579" s="104">
        <v>0.104565498769411</v>
      </c>
      <c r="AX579" s="104">
        <v>0.19348342748560801</v>
      </c>
      <c r="AY579" s="104">
        <v>2.6570814439866801E-2</v>
      </c>
      <c r="AZ579" s="104">
        <v>1.6701209890080101E-4</v>
      </c>
      <c r="BA579" s="104">
        <v>0</v>
      </c>
      <c r="BB579" s="104">
        <v>2.6737826538767599E-2</v>
      </c>
      <c r="BC579" s="104">
        <v>1.52427840771736E-2</v>
      </c>
      <c r="BD579" s="104">
        <v>4.4813785186890498E-2</v>
      </c>
      <c r="BE579" s="104">
        <v>8.6794395802831797E-2</v>
      </c>
      <c r="BF579" s="104">
        <v>2.38415360367083E-2</v>
      </c>
      <c r="BG579" s="104">
        <v>8.7155384228612004E-4</v>
      </c>
      <c r="BH579" s="104">
        <v>0</v>
      </c>
      <c r="BI579" s="104">
        <v>2.4713089878994499E-2</v>
      </c>
      <c r="BJ579" s="104">
        <v>0.39667169135695701</v>
      </c>
      <c r="BK579" s="104">
        <v>1.4500774454967599E-2</v>
      </c>
      <c r="BL579" s="104">
        <v>0</v>
      </c>
      <c r="BM579" s="104">
        <v>0.41117246581192501</v>
      </c>
      <c r="BN579" s="104">
        <v>233.130933373494</v>
      </c>
    </row>
    <row r="580" spans="1:66">
      <c r="A580" s="104" t="s">
        <v>799</v>
      </c>
      <c r="B580" s="104">
        <v>2027</v>
      </c>
      <c r="C580" s="104" t="s">
        <v>840</v>
      </c>
      <c r="D580" s="104" t="s">
        <v>801</v>
      </c>
      <c r="E580" s="104" t="s">
        <v>801</v>
      </c>
      <c r="F580" s="104" t="s">
        <v>802</v>
      </c>
      <c r="G580" s="104">
        <v>5886.7302751463903</v>
      </c>
      <c r="H580" s="104">
        <v>240257.89231954099</v>
      </c>
      <c r="I580" s="104">
        <v>22958.248073070899</v>
      </c>
      <c r="J580" s="104">
        <v>6.84289529099983E-3</v>
      </c>
      <c r="K580" s="104">
        <v>8.1906011034343796E-3</v>
      </c>
      <c r="L580" s="104">
        <v>0</v>
      </c>
      <c r="M580" s="104">
        <v>1.5033496394434199E-2</v>
      </c>
      <c r="N580" s="104">
        <v>0</v>
      </c>
      <c r="O580" s="104">
        <v>0</v>
      </c>
      <c r="P580" s="104">
        <v>0</v>
      </c>
      <c r="Q580" s="104">
        <v>0</v>
      </c>
      <c r="R580" s="104">
        <v>1.5033496394434199E-2</v>
      </c>
      <c r="S580" s="104">
        <v>7.7901153987953702E-3</v>
      </c>
      <c r="T580" s="104">
        <v>9.3243758771488806E-3</v>
      </c>
      <c r="U580" s="104">
        <v>0</v>
      </c>
      <c r="V580" s="104">
        <v>1.7114491275944201E-2</v>
      </c>
      <c r="W580" s="104">
        <v>0</v>
      </c>
      <c r="X580" s="104">
        <v>0</v>
      </c>
      <c r="Y580" s="104">
        <v>0</v>
      </c>
      <c r="Z580" s="104">
        <v>0</v>
      </c>
      <c r="AA580" s="104">
        <v>1.7114491275944201E-2</v>
      </c>
      <c r="AB580" s="104">
        <v>1.95228529792973E-2</v>
      </c>
      <c r="AC580" s="104">
        <v>7.7066431209426495E-2</v>
      </c>
      <c r="AD580" s="104">
        <v>0</v>
      </c>
      <c r="AE580" s="104">
        <v>9.6589284188723895E-2</v>
      </c>
      <c r="AF580" s="104">
        <v>2.5119202979259501</v>
      </c>
      <c r="AG580" s="104">
        <v>0.29839749169503599</v>
      </c>
      <c r="AH580" s="104">
        <v>5.7161659599855502E-2</v>
      </c>
      <c r="AI580" s="104">
        <v>2.86747944922084</v>
      </c>
      <c r="AJ580" s="104">
        <v>1076.85474016803</v>
      </c>
      <c r="AK580" s="104">
        <v>26.635995446045499</v>
      </c>
      <c r="AL580" s="104">
        <v>0</v>
      </c>
      <c r="AM580" s="104">
        <v>1103.49073561407</v>
      </c>
      <c r="AN580" s="104">
        <v>3.1783476303845601E-4</v>
      </c>
      <c r="AO580" s="104">
        <v>3.80432207442445E-4</v>
      </c>
      <c r="AP580" s="104">
        <v>0</v>
      </c>
      <c r="AQ580" s="104">
        <v>6.9826697048090203E-4</v>
      </c>
      <c r="AR580" s="104">
        <v>4.1423643886743999E-3</v>
      </c>
      <c r="AS580" s="104">
        <v>4.7521003411942099E-4</v>
      </c>
      <c r="AT580" s="104">
        <v>0</v>
      </c>
      <c r="AU580" s="104">
        <v>4.6175744227938296E-3</v>
      </c>
      <c r="AV580" s="104">
        <v>9.5342037207366195E-3</v>
      </c>
      <c r="AW580" s="104">
        <v>1.6351159381063299E-2</v>
      </c>
      <c r="AX580" s="104">
        <v>3.0502937524593699E-2</v>
      </c>
      <c r="AY580" s="104">
        <v>3.9631675388625302E-3</v>
      </c>
      <c r="AZ580" s="104">
        <v>4.5465265839795697E-4</v>
      </c>
      <c r="BA580" s="104">
        <v>0</v>
      </c>
      <c r="BB580" s="104">
        <v>4.4178201972604903E-3</v>
      </c>
      <c r="BC580" s="104">
        <v>2.3835509301841501E-3</v>
      </c>
      <c r="BD580" s="104">
        <v>7.00763973474142E-3</v>
      </c>
      <c r="BE580" s="104">
        <v>1.3809010862186E-2</v>
      </c>
      <c r="BF580" s="104">
        <v>1.01735896314367E-2</v>
      </c>
      <c r="BG580" s="104">
        <v>2.5164367763343902E-4</v>
      </c>
      <c r="BH580" s="104">
        <v>0</v>
      </c>
      <c r="BI580" s="104">
        <v>1.04252333090701E-2</v>
      </c>
      <c r="BJ580" s="104">
        <v>0.169266569069212</v>
      </c>
      <c r="BK580" s="104">
        <v>4.1868075560421297E-3</v>
      </c>
      <c r="BL580" s="104">
        <v>0</v>
      </c>
      <c r="BM580" s="104">
        <v>0.17345337662525401</v>
      </c>
      <c r="BN580" s="104">
        <v>98.346438421113504</v>
      </c>
    </row>
    <row r="581" spans="1:66">
      <c r="A581" s="104" t="s">
        <v>799</v>
      </c>
      <c r="B581" s="104">
        <v>2027</v>
      </c>
      <c r="C581" s="104" t="s">
        <v>840</v>
      </c>
      <c r="D581" s="104" t="s">
        <v>801</v>
      </c>
      <c r="E581" s="104" t="s">
        <v>801</v>
      </c>
      <c r="F581" s="104" t="s">
        <v>841</v>
      </c>
      <c r="G581" s="104">
        <v>10576.0574902837</v>
      </c>
      <c r="H581" s="104">
        <v>430994.16413101298</v>
      </c>
      <c r="I581" s="104">
        <v>41246.624212106697</v>
      </c>
      <c r="J581" s="104">
        <v>7.9619726164791502E-2</v>
      </c>
      <c r="K581" s="104">
        <v>4.5211415987143802E-4</v>
      </c>
      <c r="L581" s="104">
        <v>0</v>
      </c>
      <c r="M581" s="104">
        <v>8.0071840324662899E-2</v>
      </c>
      <c r="N581" s="104">
        <v>0</v>
      </c>
      <c r="O581" s="104">
        <v>0</v>
      </c>
      <c r="P581" s="104">
        <v>0</v>
      </c>
      <c r="Q581" s="104">
        <v>0</v>
      </c>
      <c r="R581" s="104">
        <v>8.0071840324662899E-2</v>
      </c>
      <c r="S581" s="104">
        <v>2.0322771012746199</v>
      </c>
      <c r="T581" s="104">
        <v>1.47767466509499E-2</v>
      </c>
      <c r="U581" s="104">
        <v>0</v>
      </c>
      <c r="V581" s="104">
        <v>2.0470538479255702</v>
      </c>
      <c r="W581" s="104">
        <v>0</v>
      </c>
      <c r="X581" s="104">
        <v>0</v>
      </c>
      <c r="Y581" s="104">
        <v>0</v>
      </c>
      <c r="Z581" s="104">
        <v>0</v>
      </c>
      <c r="AA581" s="104">
        <v>2.0470538479255702</v>
      </c>
      <c r="AB581" s="104">
        <v>6.1094022526442</v>
      </c>
      <c r="AC581" s="104">
        <v>0.24806490487182001</v>
      </c>
      <c r="AD581" s="104">
        <v>0</v>
      </c>
      <c r="AE581" s="104">
        <v>6.3574671575160204</v>
      </c>
      <c r="AF581" s="104">
        <v>0.73549295128004699</v>
      </c>
      <c r="AG581" s="104">
        <v>0.23753560536314</v>
      </c>
      <c r="AH581" s="104">
        <v>0</v>
      </c>
      <c r="AI581" s="104">
        <v>0.97302855664318699</v>
      </c>
      <c r="AJ581" s="104">
        <v>1458.5170485968199</v>
      </c>
      <c r="AK581" s="104">
        <v>43.409484323361603</v>
      </c>
      <c r="AL581" s="104">
        <v>0</v>
      </c>
      <c r="AM581" s="104">
        <v>1501.9265329201901</v>
      </c>
      <c r="AN581" s="104">
        <v>1.9332588106878901</v>
      </c>
      <c r="AO581" s="104">
        <v>1.4200641160487099E-2</v>
      </c>
      <c r="AP581" s="104">
        <v>0</v>
      </c>
      <c r="AQ581" s="104">
        <v>1.9474594518483801</v>
      </c>
      <c r="AR581" s="104">
        <v>2.1350458952779801E-3</v>
      </c>
      <c r="AS581" s="104">
        <v>2.8263868621044002E-4</v>
      </c>
      <c r="AT581" s="104">
        <v>0</v>
      </c>
      <c r="AU581" s="104">
        <v>2.4176845814884202E-3</v>
      </c>
      <c r="AV581" s="104">
        <v>1.7103230714304599E-2</v>
      </c>
      <c r="AW581" s="104">
        <v>2.9332040675032402E-2</v>
      </c>
      <c r="AX581" s="104">
        <v>4.88529559708255E-2</v>
      </c>
      <c r="AY581" s="104">
        <v>2.0426847549389901E-3</v>
      </c>
      <c r="AZ581" s="104">
        <v>2.7041186175666898E-4</v>
      </c>
      <c r="BA581" s="104">
        <v>0</v>
      </c>
      <c r="BB581" s="104">
        <v>2.31309661669566E-3</v>
      </c>
      <c r="BC581" s="104">
        <v>4.2758076785761601E-3</v>
      </c>
      <c r="BD581" s="104">
        <v>1.25708745750139E-2</v>
      </c>
      <c r="BE581" s="104">
        <v>1.91597788702857E-2</v>
      </c>
      <c r="BF581" s="104">
        <v>0</v>
      </c>
      <c r="BG581" s="104">
        <v>0</v>
      </c>
      <c r="BH581" s="104">
        <v>0</v>
      </c>
      <c r="BI581" s="104">
        <v>0</v>
      </c>
      <c r="BJ581" s="104">
        <v>0.29732824160784299</v>
      </c>
      <c r="BK581" s="104">
        <v>8.8493073532362708E-3</v>
      </c>
      <c r="BL581" s="104">
        <v>0</v>
      </c>
      <c r="BM581" s="104">
        <v>0.30617754896107902</v>
      </c>
      <c r="BN581" s="104">
        <v>173.59979984641001</v>
      </c>
    </row>
    <row r="582" spans="1:66">
      <c r="A582" s="104" t="s">
        <v>799</v>
      </c>
      <c r="B582" s="104">
        <v>2027</v>
      </c>
      <c r="C582" s="104" t="s">
        <v>842</v>
      </c>
      <c r="D582" s="104" t="s">
        <v>801</v>
      </c>
      <c r="E582" s="104" t="s">
        <v>801</v>
      </c>
      <c r="F582" s="104" t="s">
        <v>802</v>
      </c>
      <c r="G582" s="104">
        <v>88335.372883596603</v>
      </c>
      <c r="H582" s="104">
        <v>10685221.592878001</v>
      </c>
      <c r="I582" s="104">
        <v>1121859.23562167</v>
      </c>
      <c r="J582" s="104">
        <v>0.22432032867888099</v>
      </c>
      <c r="K582" s="104">
        <v>0.18274007917920501</v>
      </c>
      <c r="L582" s="104">
        <v>0</v>
      </c>
      <c r="M582" s="104">
        <v>0.407060407858086</v>
      </c>
      <c r="N582" s="104">
        <v>0</v>
      </c>
      <c r="O582" s="104">
        <v>0</v>
      </c>
      <c r="P582" s="104">
        <v>0</v>
      </c>
      <c r="Q582" s="104">
        <v>0</v>
      </c>
      <c r="R582" s="104">
        <v>0.407060407858086</v>
      </c>
      <c r="S582" s="104">
        <v>0.25537161864840702</v>
      </c>
      <c r="T582" s="104">
        <v>0.20803566973520199</v>
      </c>
      <c r="U582" s="104">
        <v>0</v>
      </c>
      <c r="V582" s="104">
        <v>0.46340728838360901</v>
      </c>
      <c r="W582" s="104">
        <v>0</v>
      </c>
      <c r="X582" s="104">
        <v>0</v>
      </c>
      <c r="Y582" s="104">
        <v>0</v>
      </c>
      <c r="Z582" s="104">
        <v>0</v>
      </c>
      <c r="AA582" s="104">
        <v>0.46340728838360901</v>
      </c>
      <c r="AB582" s="104">
        <v>2.0317872811303599</v>
      </c>
      <c r="AC582" s="104">
        <v>2.6985568603068999</v>
      </c>
      <c r="AD582" s="104">
        <v>0</v>
      </c>
      <c r="AE582" s="104">
        <v>4.7303441414372598</v>
      </c>
      <c r="AF582" s="104">
        <v>24.992966553761502</v>
      </c>
      <c r="AG582" s="104">
        <v>2.1652698522790002</v>
      </c>
      <c r="AH582" s="104">
        <v>2.29814671627557</v>
      </c>
      <c r="AI582" s="104">
        <v>29.456383122316101</v>
      </c>
      <c r="AJ582" s="104">
        <v>14031.889620690999</v>
      </c>
      <c r="AK582" s="104">
        <v>434.57101964279502</v>
      </c>
      <c r="AL582" s="104">
        <v>0</v>
      </c>
      <c r="AM582" s="104">
        <v>14466.4606403338</v>
      </c>
      <c r="AN582" s="104">
        <v>1.04190982732315E-2</v>
      </c>
      <c r="AO582" s="104">
        <v>8.4878033776058306E-3</v>
      </c>
      <c r="AP582" s="104">
        <v>0</v>
      </c>
      <c r="AQ582" s="104">
        <v>1.8906901650837402E-2</v>
      </c>
      <c r="AR582" s="104">
        <v>0.31946158159987498</v>
      </c>
      <c r="AS582" s="104">
        <v>7.8681527499883898E-4</v>
      </c>
      <c r="AT582" s="104">
        <v>0</v>
      </c>
      <c r="AU582" s="104">
        <v>0.320248396874874</v>
      </c>
      <c r="AV582" s="104">
        <v>0.42402386237626499</v>
      </c>
      <c r="AW582" s="104">
        <v>0.72720092397529501</v>
      </c>
      <c r="AX582" s="104">
        <v>1.4714731832264301</v>
      </c>
      <c r="AY582" s="104">
        <v>0.30564181499143001</v>
      </c>
      <c r="AZ582" s="104">
        <v>7.5277799449084096E-4</v>
      </c>
      <c r="BA582" s="104">
        <v>0</v>
      </c>
      <c r="BB582" s="104">
        <v>0.30639459298592098</v>
      </c>
      <c r="BC582" s="104">
        <v>0.106005965594066</v>
      </c>
      <c r="BD582" s="104">
        <v>0.311657538846555</v>
      </c>
      <c r="BE582" s="104">
        <v>0.72405809742654303</v>
      </c>
      <c r="BF582" s="104">
        <v>0.13256633548574201</v>
      </c>
      <c r="BG582" s="104">
        <v>4.10561151346277E-3</v>
      </c>
      <c r="BH582" s="104">
        <v>0</v>
      </c>
      <c r="BI582" s="104">
        <v>0.13667194699920501</v>
      </c>
      <c r="BJ582" s="104">
        <v>2.2056176428045</v>
      </c>
      <c r="BK582" s="104">
        <v>6.8308512530081203E-2</v>
      </c>
      <c r="BL582" s="104">
        <v>0</v>
      </c>
      <c r="BM582" s="104">
        <v>2.2739261553345802</v>
      </c>
      <c r="BN582" s="104">
        <v>1289.2948120169999</v>
      </c>
    </row>
    <row r="583" spans="1:66">
      <c r="A583" s="104" t="s">
        <v>799</v>
      </c>
      <c r="B583" s="104">
        <v>2027</v>
      </c>
      <c r="C583" s="104" t="s">
        <v>843</v>
      </c>
      <c r="D583" s="104" t="s">
        <v>801</v>
      </c>
      <c r="E583" s="104" t="s">
        <v>801</v>
      </c>
      <c r="F583" s="104" t="s">
        <v>802</v>
      </c>
      <c r="G583" s="104">
        <v>18568.992452152601</v>
      </c>
      <c r="H583" s="104">
        <v>1267433.3317108301</v>
      </c>
      <c r="I583" s="104">
        <v>83949.692915415493</v>
      </c>
      <c r="J583" s="104">
        <v>4.4843677347902303E-2</v>
      </c>
      <c r="K583" s="104">
        <v>3.25699964986991E-2</v>
      </c>
      <c r="L583" s="104">
        <v>0</v>
      </c>
      <c r="M583" s="104">
        <v>7.74136738466015E-2</v>
      </c>
      <c r="N583" s="104">
        <v>0</v>
      </c>
      <c r="O583" s="104">
        <v>0</v>
      </c>
      <c r="P583" s="104">
        <v>0</v>
      </c>
      <c r="Q583" s="104">
        <v>0</v>
      </c>
      <c r="R583" s="104">
        <v>7.74136738466015E-2</v>
      </c>
      <c r="S583" s="104">
        <v>5.10511131020773E-2</v>
      </c>
      <c r="T583" s="104">
        <v>3.7078461743662798E-2</v>
      </c>
      <c r="U583" s="104">
        <v>0</v>
      </c>
      <c r="V583" s="104">
        <v>8.8129574845740202E-2</v>
      </c>
      <c r="W583" s="104">
        <v>0</v>
      </c>
      <c r="X583" s="104">
        <v>0</v>
      </c>
      <c r="Y583" s="104">
        <v>0</v>
      </c>
      <c r="Z583" s="104">
        <v>0</v>
      </c>
      <c r="AA583" s="104">
        <v>8.8129574845740202E-2</v>
      </c>
      <c r="AB583" s="104">
        <v>0.54615241120693503</v>
      </c>
      <c r="AC583" s="104">
        <v>0.48084406444991601</v>
      </c>
      <c r="AD583" s="104">
        <v>0</v>
      </c>
      <c r="AE583" s="104">
        <v>1.0269964756568499</v>
      </c>
      <c r="AF583" s="104">
        <v>5.1037702668799598</v>
      </c>
      <c r="AG583" s="104">
        <v>0.386474790806135</v>
      </c>
      <c r="AH583" s="104">
        <v>0.41720919570475801</v>
      </c>
      <c r="AI583" s="104">
        <v>5.9074542533908598</v>
      </c>
      <c r="AJ583" s="104">
        <v>2099.1978256710299</v>
      </c>
      <c r="AK583" s="104">
        <v>78.681777277114705</v>
      </c>
      <c r="AL583" s="104">
        <v>0</v>
      </c>
      <c r="AM583" s="104">
        <v>2177.87960294814</v>
      </c>
      <c r="AN583" s="104">
        <v>2.0828726668358799E-3</v>
      </c>
      <c r="AO583" s="104">
        <v>1.51279198045639E-3</v>
      </c>
      <c r="AP583" s="104">
        <v>0</v>
      </c>
      <c r="AQ583" s="104">
        <v>3.5956646472922798E-3</v>
      </c>
      <c r="AR583" s="104">
        <v>3.3951897097324699E-2</v>
      </c>
      <c r="AS583" s="104">
        <v>1.4112859522506701E-4</v>
      </c>
      <c r="AT583" s="104">
        <v>0</v>
      </c>
      <c r="AU583" s="104">
        <v>3.4093025692549697E-2</v>
      </c>
      <c r="AV583" s="104">
        <v>5.0295819505947699E-2</v>
      </c>
      <c r="AW583" s="104">
        <v>8.6257330452700301E-2</v>
      </c>
      <c r="AX583" s="104">
        <v>0.170646175651197</v>
      </c>
      <c r="AY583" s="104">
        <v>3.2483153057903197E-2</v>
      </c>
      <c r="AZ583" s="104">
        <v>1.3502343466704101E-4</v>
      </c>
      <c r="BA583" s="104">
        <v>0</v>
      </c>
      <c r="BB583" s="104">
        <v>3.2618176492570199E-2</v>
      </c>
      <c r="BC583" s="104">
        <v>1.25739548764869E-2</v>
      </c>
      <c r="BD583" s="104">
        <v>3.69674273368715E-2</v>
      </c>
      <c r="BE583" s="104">
        <v>8.2159558705928698E-2</v>
      </c>
      <c r="BF583" s="104">
        <v>1.98321801789616E-2</v>
      </c>
      <c r="BG583" s="104">
        <v>7.4334641770213404E-4</v>
      </c>
      <c r="BH583" s="104">
        <v>0</v>
      </c>
      <c r="BI583" s="104">
        <v>2.0575526596663798E-2</v>
      </c>
      <c r="BJ583" s="104">
        <v>0.32996466514456801</v>
      </c>
      <c r="BK583" s="104">
        <v>1.2367679679700301E-2</v>
      </c>
      <c r="BL583" s="104">
        <v>0</v>
      </c>
      <c r="BM583" s="104">
        <v>0.342332344824269</v>
      </c>
      <c r="BN583" s="104">
        <v>194.099230149627</v>
      </c>
    </row>
    <row r="584" spans="1:66">
      <c r="A584" s="104" t="s">
        <v>799</v>
      </c>
      <c r="B584" s="104">
        <v>2027</v>
      </c>
      <c r="C584" s="104" t="s">
        <v>844</v>
      </c>
      <c r="D584" s="104" t="s">
        <v>801</v>
      </c>
      <c r="E584" s="104" t="s">
        <v>801</v>
      </c>
      <c r="F584" s="104" t="s">
        <v>802</v>
      </c>
      <c r="G584" s="104">
        <v>1675.1571613142501</v>
      </c>
      <c r="H584" s="104">
        <v>33944.604044531799</v>
      </c>
      <c r="I584" s="104">
        <v>19264.3073551138</v>
      </c>
      <c r="J584" s="104">
        <v>5.3391158662400196E-4</v>
      </c>
      <c r="K584" s="104">
        <v>1.1733442551708001E-3</v>
      </c>
      <c r="L584" s="104">
        <v>0</v>
      </c>
      <c r="M584" s="104">
        <v>1.70725584179481E-3</v>
      </c>
      <c r="N584" s="104">
        <v>0</v>
      </c>
      <c r="O584" s="104">
        <v>0</v>
      </c>
      <c r="P584" s="104">
        <v>0</v>
      </c>
      <c r="Q584" s="104">
        <v>0</v>
      </c>
      <c r="R584" s="104">
        <v>1.70725584179481E-3</v>
      </c>
      <c r="S584" s="104">
        <v>6.0781769933340496E-4</v>
      </c>
      <c r="T584" s="104">
        <v>1.3357631180351799E-3</v>
      </c>
      <c r="U584" s="104">
        <v>0</v>
      </c>
      <c r="V584" s="104">
        <v>1.94358081736858E-3</v>
      </c>
      <c r="W584" s="104">
        <v>0</v>
      </c>
      <c r="X584" s="104">
        <v>0</v>
      </c>
      <c r="Y584" s="104">
        <v>0</v>
      </c>
      <c r="Z584" s="104">
        <v>0</v>
      </c>
      <c r="AA584" s="104">
        <v>1.94358081736858E-3</v>
      </c>
      <c r="AB584" s="104">
        <v>6.3795407665178496E-3</v>
      </c>
      <c r="AC584" s="104">
        <v>1.7337123150411301E-2</v>
      </c>
      <c r="AD584" s="104">
        <v>0</v>
      </c>
      <c r="AE584" s="104">
        <v>2.3716663916929202E-2</v>
      </c>
      <c r="AF584" s="104">
        <v>6.2091170489111003E-2</v>
      </c>
      <c r="AG584" s="104">
        <v>1.3865334964380201E-2</v>
      </c>
      <c r="AH584" s="104">
        <v>6.9759589163663899E-2</v>
      </c>
      <c r="AI584" s="104">
        <v>0.14571609461715501</v>
      </c>
      <c r="AJ584" s="104">
        <v>55.628281583366899</v>
      </c>
      <c r="AK584" s="104">
        <v>2.9716535786670102</v>
      </c>
      <c r="AL584" s="104">
        <v>0</v>
      </c>
      <c r="AM584" s="104">
        <v>58.599935162033901</v>
      </c>
      <c r="AN584" s="104">
        <v>2.4798810357557199E-5</v>
      </c>
      <c r="AO584" s="104">
        <v>5.4498801668826699E-5</v>
      </c>
      <c r="AP584" s="104">
        <v>0</v>
      </c>
      <c r="AQ584" s="104">
        <v>7.9297612026383901E-5</v>
      </c>
      <c r="AR584" s="104">
        <v>2.9796790126220902E-4</v>
      </c>
      <c r="AS584" s="104">
        <v>4.9935467858388797E-6</v>
      </c>
      <c r="AT584" s="104">
        <v>0</v>
      </c>
      <c r="AU584" s="104">
        <v>3.0296144804804699E-4</v>
      </c>
      <c r="AV584" s="104">
        <v>1.34703075539294E-3</v>
      </c>
      <c r="AW584" s="104">
        <v>2.3101577454988898E-3</v>
      </c>
      <c r="AX584" s="104">
        <v>3.9601499489398699E-3</v>
      </c>
      <c r="AY584" s="104">
        <v>2.8507794175086599E-4</v>
      </c>
      <c r="AZ584" s="104">
        <v>4.7775281623066097E-6</v>
      </c>
      <c r="BA584" s="104">
        <v>0</v>
      </c>
      <c r="BB584" s="104">
        <v>2.8985546991317201E-4</v>
      </c>
      <c r="BC584" s="104">
        <v>3.3675768884823499E-4</v>
      </c>
      <c r="BD584" s="104">
        <v>9.9006760521380991E-4</v>
      </c>
      <c r="BE584" s="104">
        <v>1.61668076397521E-3</v>
      </c>
      <c r="BF584" s="104">
        <v>5.2554842136171096E-4</v>
      </c>
      <c r="BG584" s="104">
        <v>2.8074709529932599E-5</v>
      </c>
      <c r="BH584" s="104">
        <v>0</v>
      </c>
      <c r="BI584" s="104">
        <v>5.5362313089164404E-4</v>
      </c>
      <c r="BJ584" s="104">
        <v>8.7439911954729395E-3</v>
      </c>
      <c r="BK584" s="104">
        <v>4.67102559853824E-4</v>
      </c>
      <c r="BL584" s="104">
        <v>0</v>
      </c>
      <c r="BM584" s="104">
        <v>9.2110937553267699E-3</v>
      </c>
      <c r="BN584" s="104">
        <v>5.2226038052663197</v>
      </c>
    </row>
    <row r="585" spans="1:66">
      <c r="A585" s="104" t="s">
        <v>799</v>
      </c>
      <c r="B585" s="104">
        <v>2027</v>
      </c>
      <c r="C585" s="104" t="s">
        <v>845</v>
      </c>
      <c r="D585" s="104" t="s">
        <v>801</v>
      </c>
      <c r="E585" s="104" t="s">
        <v>801</v>
      </c>
      <c r="F585" s="104" t="s">
        <v>804</v>
      </c>
      <c r="G585" s="104">
        <v>159.50840097032099</v>
      </c>
      <c r="H585" s="104">
        <v>21644.543327083498</v>
      </c>
      <c r="I585" s="104">
        <v>3191.4440866141899</v>
      </c>
      <c r="J585" s="104">
        <v>7.9373206437258498E-3</v>
      </c>
      <c r="K585" s="104">
        <v>0</v>
      </c>
      <c r="L585" s="104">
        <v>5.6894186556273403E-6</v>
      </c>
      <c r="M585" s="104">
        <v>7.9430100623814805E-3</v>
      </c>
      <c r="N585" s="104">
        <v>6.23700949549654E-6</v>
      </c>
      <c r="O585" s="104">
        <v>2.4715200872875599E-4</v>
      </c>
      <c r="P585" s="104">
        <v>1.2492749131360499E-3</v>
      </c>
      <c r="Q585" s="104">
        <v>4.1000699657357702E-6</v>
      </c>
      <c r="R585" s="104">
        <v>9.4497740637075299E-3</v>
      </c>
      <c r="S585" s="104">
        <v>1.15821196511225E-2</v>
      </c>
      <c r="T585" s="104">
        <v>0</v>
      </c>
      <c r="U585" s="104">
        <v>6.2291972882456996E-6</v>
      </c>
      <c r="V585" s="104">
        <v>1.1588348848410699E-2</v>
      </c>
      <c r="W585" s="104">
        <v>6.23700949549654E-6</v>
      </c>
      <c r="X585" s="104">
        <v>2.47152008728655E-4</v>
      </c>
      <c r="Y585" s="104">
        <v>1.2492749131355399E-3</v>
      </c>
      <c r="Z585" s="104">
        <v>4.1000699657357702E-6</v>
      </c>
      <c r="AA585" s="104">
        <v>1.30951128497361E-2</v>
      </c>
      <c r="AB585" s="104">
        <v>0.67819920172026404</v>
      </c>
      <c r="AC585" s="104">
        <v>0</v>
      </c>
      <c r="AD585" s="104">
        <v>1.7644509853162699E-2</v>
      </c>
      <c r="AE585" s="104">
        <v>0.69584371157342695</v>
      </c>
      <c r="AF585" s="104">
        <v>7.2141817093632807E-2</v>
      </c>
      <c r="AG585" s="104">
        <v>0</v>
      </c>
      <c r="AH585" s="104">
        <v>3.7452205470325702E-4</v>
      </c>
      <c r="AI585" s="104">
        <v>7.2516339148335995E-2</v>
      </c>
      <c r="AJ585" s="104">
        <v>43.429594313276901</v>
      </c>
      <c r="AK585" s="104">
        <v>0</v>
      </c>
      <c r="AL585" s="104">
        <v>0.15146431166402</v>
      </c>
      <c r="AM585" s="104">
        <v>43.581058624940901</v>
      </c>
      <c r="AN585" s="104">
        <v>1.7438763301322201E-3</v>
      </c>
      <c r="AO585" s="104">
        <v>0</v>
      </c>
      <c r="AP585" s="104">
        <v>1.0883303111003101E-6</v>
      </c>
      <c r="AQ585" s="104">
        <v>1.7449646604433199E-3</v>
      </c>
      <c r="AR585" s="104">
        <v>2.7471814474741101E-5</v>
      </c>
      <c r="AS585" s="104">
        <v>0</v>
      </c>
      <c r="AT585" s="104">
        <v>1.7188805579246699E-6</v>
      </c>
      <c r="AU585" s="104">
        <v>2.91906950326658E-5</v>
      </c>
      <c r="AV585" s="104">
        <v>4.7718049858474202E-4</v>
      </c>
      <c r="AW585" s="104">
        <v>1.4730561991311E-3</v>
      </c>
      <c r="AX585" s="104">
        <v>1.9794273927485101E-3</v>
      </c>
      <c r="AY585" s="104">
        <v>2.5259319349258599E-5</v>
      </c>
      <c r="AZ585" s="104">
        <v>0</v>
      </c>
      <c r="BA585" s="104">
        <v>1.58044722440053E-6</v>
      </c>
      <c r="BB585" s="104">
        <v>2.6839766573659102E-5</v>
      </c>
      <c r="BC585" s="104">
        <v>1.19295124646185E-4</v>
      </c>
      <c r="BD585" s="104">
        <v>6.3130979962761405E-4</v>
      </c>
      <c r="BE585" s="104">
        <v>7.7744469084745896E-4</v>
      </c>
      <c r="BF585" s="104">
        <v>4.2977104218914201E-4</v>
      </c>
      <c r="BG585" s="104">
        <v>0</v>
      </c>
      <c r="BH585" s="104">
        <v>1.49886214936175E-6</v>
      </c>
      <c r="BI585" s="104">
        <v>4.3126990433850401E-4</v>
      </c>
      <c r="BJ585" s="104">
        <v>3.07449329977471E-3</v>
      </c>
      <c r="BK585" s="104">
        <v>0</v>
      </c>
      <c r="BL585" s="104">
        <v>1.2018698766855501E-5</v>
      </c>
      <c r="BM585" s="104">
        <v>3.0865119985415699E-3</v>
      </c>
      <c r="BN585" s="104">
        <v>4.6001203105378297</v>
      </c>
    </row>
    <row r="586" spans="1:66">
      <c r="A586" s="104" t="s">
        <v>799</v>
      </c>
      <c r="B586" s="104">
        <v>2027</v>
      </c>
      <c r="C586" s="104" t="s">
        <v>846</v>
      </c>
      <c r="D586" s="104" t="s">
        <v>801</v>
      </c>
      <c r="E586" s="104" t="s">
        <v>801</v>
      </c>
      <c r="F586" s="104" t="s">
        <v>804</v>
      </c>
      <c r="G586" s="104">
        <v>2771.6169497948399</v>
      </c>
      <c r="H586" s="104">
        <v>253299.472816711</v>
      </c>
      <c r="I586" s="104">
        <v>11086.4677991793</v>
      </c>
      <c r="J586" s="104">
        <v>4.5415682023316299E-3</v>
      </c>
      <c r="K586" s="104">
        <v>0</v>
      </c>
      <c r="L586" s="104">
        <v>4.31679386668483E-3</v>
      </c>
      <c r="M586" s="104">
        <v>8.8583620690164695E-3</v>
      </c>
      <c r="N586" s="104">
        <v>3.8905701541584402E-5</v>
      </c>
      <c r="O586" s="104">
        <v>3.9866694150790701E-4</v>
      </c>
      <c r="P586" s="104">
        <v>2.1164593729833402E-3</v>
      </c>
      <c r="Q586" s="104">
        <v>2.44170678417886E-5</v>
      </c>
      <c r="R586" s="104">
        <v>1.1436811152891E-2</v>
      </c>
      <c r="S586" s="104">
        <v>6.6270456598874301E-3</v>
      </c>
      <c r="T586" s="104">
        <v>0</v>
      </c>
      <c r="U586" s="104">
        <v>4.7263459196612402E-3</v>
      </c>
      <c r="V586" s="104">
        <v>1.1353391579548599E-2</v>
      </c>
      <c r="W586" s="104">
        <v>3.8905701541584402E-5</v>
      </c>
      <c r="X586" s="104">
        <v>3.9866694150774302E-4</v>
      </c>
      <c r="Y586" s="104">
        <v>2.1164593729824698E-3</v>
      </c>
      <c r="Z586" s="104">
        <v>2.44170678417886E-5</v>
      </c>
      <c r="AA586" s="104">
        <v>1.39318406634222E-2</v>
      </c>
      <c r="AB586" s="104">
        <v>7.6160005813867795E-2</v>
      </c>
      <c r="AC586" s="104">
        <v>0</v>
      </c>
      <c r="AD586" s="104">
        <v>7.8133330042222005E-2</v>
      </c>
      <c r="AE586" s="104">
        <v>0.15429333585608901</v>
      </c>
      <c r="AF586" s="104">
        <v>5.2647437085854301E-2</v>
      </c>
      <c r="AG586" s="104">
        <v>0</v>
      </c>
      <c r="AH586" s="104">
        <v>7.9268921104894297E-3</v>
      </c>
      <c r="AI586" s="104">
        <v>6.0574329196343799E-2</v>
      </c>
      <c r="AJ586" s="104">
        <v>444.16950108919201</v>
      </c>
      <c r="AK586" s="104">
        <v>0</v>
      </c>
      <c r="AL586" s="104">
        <v>0.82643923905401095</v>
      </c>
      <c r="AM586" s="104">
        <v>444.99594032824598</v>
      </c>
      <c r="AN586" s="104">
        <v>1.41725752150658E-3</v>
      </c>
      <c r="AO586" s="104">
        <v>0</v>
      </c>
      <c r="AP586" s="104">
        <v>1.02834405252664E-3</v>
      </c>
      <c r="AQ586" s="104">
        <v>2.4456015740332202E-3</v>
      </c>
      <c r="AR586" s="104">
        <v>5.9913050256720705E-4</v>
      </c>
      <c r="AS586" s="104">
        <v>0</v>
      </c>
      <c r="AT586" s="104">
        <v>9.5786114481675398E-6</v>
      </c>
      <c r="AU586" s="104">
        <v>6.0870911401537497E-4</v>
      </c>
      <c r="AV586" s="104">
        <v>2.9410022089698001E-3</v>
      </c>
      <c r="AW586" s="104">
        <v>3.2178327376524603E-2</v>
      </c>
      <c r="AX586" s="104">
        <v>3.5728038699509801E-2</v>
      </c>
      <c r="AY586" s="104">
        <v>5.5087838155508297E-4</v>
      </c>
      <c r="AZ586" s="104">
        <v>0</v>
      </c>
      <c r="BA586" s="104">
        <v>8.8071796536842399E-6</v>
      </c>
      <c r="BB586" s="104">
        <v>5.5968556120876705E-4</v>
      </c>
      <c r="BC586" s="104">
        <v>7.3525055224245002E-4</v>
      </c>
      <c r="BD586" s="104">
        <v>1.3790711732796199E-2</v>
      </c>
      <c r="BE586" s="104">
        <v>1.50856478462475E-2</v>
      </c>
      <c r="BF586" s="104">
        <v>4.3954172819287802E-3</v>
      </c>
      <c r="BG586" s="104">
        <v>0</v>
      </c>
      <c r="BH586" s="104">
        <v>8.17828622833029E-6</v>
      </c>
      <c r="BI586" s="104">
        <v>4.4035955681571096E-3</v>
      </c>
      <c r="BJ586" s="104">
        <v>4.9374488763680698E-3</v>
      </c>
      <c r="BK586" s="104">
        <v>0</v>
      </c>
      <c r="BL586" s="104">
        <v>7.5681804741852703E-4</v>
      </c>
      <c r="BM586" s="104">
        <v>5.6942669237865897E-3</v>
      </c>
      <c r="BN586" s="104">
        <v>46.970746645409598</v>
      </c>
    </row>
    <row r="587" spans="1:66">
      <c r="A587" s="104" t="s">
        <v>799</v>
      </c>
      <c r="B587" s="104">
        <v>2027</v>
      </c>
      <c r="C587" s="104" t="s">
        <v>846</v>
      </c>
      <c r="D587" s="104" t="s">
        <v>801</v>
      </c>
      <c r="E587" s="104" t="s">
        <v>801</v>
      </c>
      <c r="F587" s="104" t="s">
        <v>802</v>
      </c>
      <c r="G587" s="104">
        <v>3095.4256168960901</v>
      </c>
      <c r="H587" s="104">
        <v>307590.72710592102</v>
      </c>
      <c r="I587" s="104">
        <v>12381.7024675843</v>
      </c>
      <c r="J587" s="104">
        <v>9.3822721837807498E-4</v>
      </c>
      <c r="K587" s="104">
        <v>0</v>
      </c>
      <c r="L587" s="104">
        <v>0</v>
      </c>
      <c r="M587" s="104">
        <v>9.3822721837807498E-4</v>
      </c>
      <c r="N587" s="104">
        <v>0</v>
      </c>
      <c r="O587" s="104">
        <v>0</v>
      </c>
      <c r="P587" s="104">
        <v>0</v>
      </c>
      <c r="Q587" s="104">
        <v>0</v>
      </c>
      <c r="R587" s="104">
        <v>9.3822721837807498E-4</v>
      </c>
      <c r="S587" s="104">
        <v>2.5452939344589101E-2</v>
      </c>
      <c r="T587" s="104">
        <v>0</v>
      </c>
      <c r="U587" s="104">
        <v>0</v>
      </c>
      <c r="V587" s="104">
        <v>2.5452939344589101E-2</v>
      </c>
      <c r="W587" s="104">
        <v>0</v>
      </c>
      <c r="X587" s="104">
        <v>0</v>
      </c>
      <c r="Y587" s="104">
        <v>0</v>
      </c>
      <c r="Z587" s="104">
        <v>0</v>
      </c>
      <c r="AA587" s="104">
        <v>2.5452939344589101E-2</v>
      </c>
      <c r="AB587" s="104">
        <v>4.3314676192696501E-2</v>
      </c>
      <c r="AC587" s="104">
        <v>0</v>
      </c>
      <c r="AD587" s="104">
        <v>0</v>
      </c>
      <c r="AE587" s="104">
        <v>4.3314676192696501E-2</v>
      </c>
      <c r="AF587" s="104">
        <v>0.25641932088195302</v>
      </c>
      <c r="AG587" s="104">
        <v>0</v>
      </c>
      <c r="AH587" s="104">
        <v>0</v>
      </c>
      <c r="AI587" s="104">
        <v>0.25641932088195302</v>
      </c>
      <c r="AJ587" s="104">
        <v>503.17989730148099</v>
      </c>
      <c r="AK587" s="104">
        <v>0</v>
      </c>
      <c r="AL587" s="104">
        <v>0</v>
      </c>
      <c r="AM587" s="104">
        <v>503.17989730148099</v>
      </c>
      <c r="AN587" s="104">
        <v>2.4307711055980001E-2</v>
      </c>
      <c r="AO587" s="104">
        <v>0</v>
      </c>
      <c r="AP587" s="104">
        <v>0</v>
      </c>
      <c r="AQ587" s="104">
        <v>2.4307711055980001E-2</v>
      </c>
      <c r="AR587" s="104">
        <v>1.9632347292909001E-3</v>
      </c>
      <c r="AS587" s="104">
        <v>0</v>
      </c>
      <c r="AT587" s="104">
        <v>0</v>
      </c>
      <c r="AU587" s="104">
        <v>1.9632347292909001E-3</v>
      </c>
      <c r="AV587" s="104">
        <v>1.04289611265536E-2</v>
      </c>
      <c r="AW587" s="104">
        <v>2.5844574780989699E-2</v>
      </c>
      <c r="AX587" s="104">
        <v>3.8236770636834297E-2</v>
      </c>
      <c r="AY587" s="104">
        <v>1.87830606393929E-3</v>
      </c>
      <c r="AZ587" s="104">
        <v>0</v>
      </c>
      <c r="BA587" s="104">
        <v>0</v>
      </c>
      <c r="BB587" s="104">
        <v>1.87830606393929E-3</v>
      </c>
      <c r="BC587" s="104">
        <v>2.6072402816384099E-3</v>
      </c>
      <c r="BD587" s="104">
        <v>1.10762463347099E-2</v>
      </c>
      <c r="BE587" s="104">
        <v>1.55617926802876E-2</v>
      </c>
      <c r="BF587" s="104">
        <v>4.7568595779262004E-3</v>
      </c>
      <c r="BG587" s="104">
        <v>0</v>
      </c>
      <c r="BH587" s="104">
        <v>0</v>
      </c>
      <c r="BI587" s="104">
        <v>4.7568595779262004E-3</v>
      </c>
      <c r="BJ587" s="104">
        <v>7.9092872663150696E-2</v>
      </c>
      <c r="BK587" s="104">
        <v>0</v>
      </c>
      <c r="BL587" s="104">
        <v>0</v>
      </c>
      <c r="BM587" s="104">
        <v>7.9092872663150696E-2</v>
      </c>
      <c r="BN587" s="104">
        <v>44.8449173043252</v>
      </c>
    </row>
    <row r="588" spans="1:66">
      <c r="A588" s="104" t="s">
        <v>799</v>
      </c>
      <c r="B588" s="104">
        <v>2027</v>
      </c>
      <c r="C588" s="104" t="s">
        <v>846</v>
      </c>
      <c r="D588" s="104" t="s">
        <v>801</v>
      </c>
      <c r="E588" s="104" t="s">
        <v>801</v>
      </c>
      <c r="F588" s="104" t="s">
        <v>805</v>
      </c>
      <c r="G588" s="104">
        <v>18.2528993077979</v>
      </c>
      <c r="H588" s="104">
        <v>1425.4386718045801</v>
      </c>
      <c r="I588" s="104">
        <v>73.011597231191601</v>
      </c>
      <c r="J588" s="104">
        <v>0</v>
      </c>
      <c r="K588" s="104">
        <v>0</v>
      </c>
      <c r="L588" s="104">
        <v>0</v>
      </c>
      <c r="M588" s="104">
        <v>0</v>
      </c>
      <c r="N588" s="104">
        <v>0</v>
      </c>
      <c r="O588" s="104">
        <v>0</v>
      </c>
      <c r="P588" s="104">
        <v>0</v>
      </c>
      <c r="Q588" s="104">
        <v>0</v>
      </c>
      <c r="R588" s="104">
        <v>0</v>
      </c>
      <c r="S588" s="104">
        <v>0</v>
      </c>
      <c r="T588" s="104">
        <v>0</v>
      </c>
      <c r="U588" s="104">
        <v>0</v>
      </c>
      <c r="V588" s="104">
        <v>0</v>
      </c>
      <c r="W588" s="104">
        <v>0</v>
      </c>
      <c r="X588" s="104">
        <v>0</v>
      </c>
      <c r="Y588" s="104">
        <v>0</v>
      </c>
      <c r="Z588" s="104">
        <v>0</v>
      </c>
      <c r="AA588" s="104">
        <v>0</v>
      </c>
      <c r="AB588" s="104">
        <v>0</v>
      </c>
      <c r="AC588" s="104">
        <v>0</v>
      </c>
      <c r="AD588" s="104">
        <v>0</v>
      </c>
      <c r="AE588" s="104">
        <v>0</v>
      </c>
      <c r="AF588" s="104">
        <v>0</v>
      </c>
      <c r="AG588" s="104">
        <v>0</v>
      </c>
      <c r="AH588" s="104">
        <v>0</v>
      </c>
      <c r="AI588" s="104">
        <v>0</v>
      </c>
      <c r="AJ588" s="104">
        <v>0</v>
      </c>
      <c r="AK588" s="104">
        <v>0</v>
      </c>
      <c r="AL588" s="104">
        <v>0</v>
      </c>
      <c r="AM588" s="104">
        <v>0</v>
      </c>
      <c r="AN588" s="104">
        <v>0</v>
      </c>
      <c r="AO588" s="104">
        <v>0</v>
      </c>
      <c r="AP588" s="104">
        <v>0</v>
      </c>
      <c r="AQ588" s="104">
        <v>0</v>
      </c>
      <c r="AR588" s="104">
        <v>0</v>
      </c>
      <c r="AS588" s="104">
        <v>0</v>
      </c>
      <c r="AT588" s="104">
        <v>0</v>
      </c>
      <c r="AU588" s="104">
        <v>0</v>
      </c>
      <c r="AV588" s="104">
        <v>2.7560451198539201E-5</v>
      </c>
      <c r="AW588" s="104">
        <v>1.7991819960798999E-4</v>
      </c>
      <c r="AX588" s="104">
        <v>2.0747865080652901E-4</v>
      </c>
      <c r="AY588" s="104">
        <v>0</v>
      </c>
      <c r="AZ588" s="104">
        <v>0</v>
      </c>
      <c r="BA588" s="104">
        <v>0</v>
      </c>
      <c r="BB588" s="104">
        <v>0</v>
      </c>
      <c r="BC588" s="104">
        <v>6.8901127996348197E-6</v>
      </c>
      <c r="BD588" s="104">
        <v>7.7107799831995698E-5</v>
      </c>
      <c r="BE588" s="104">
        <v>8.3997912631630494E-5</v>
      </c>
      <c r="BF588" s="104">
        <v>0</v>
      </c>
      <c r="BG588" s="104">
        <v>0</v>
      </c>
      <c r="BH588" s="104">
        <v>0</v>
      </c>
      <c r="BI588" s="104">
        <v>0</v>
      </c>
      <c r="BJ588" s="104">
        <v>0</v>
      </c>
      <c r="BK588" s="104">
        <v>0</v>
      </c>
      <c r="BL588" s="104">
        <v>0</v>
      </c>
      <c r="BM588" s="104">
        <v>0</v>
      </c>
      <c r="BN588" s="104">
        <v>0</v>
      </c>
    </row>
    <row r="589" spans="1:66">
      <c r="A589" s="104" t="s">
        <v>799</v>
      </c>
      <c r="B589" s="104">
        <v>2027</v>
      </c>
      <c r="C589" s="104" t="s">
        <v>846</v>
      </c>
      <c r="D589" s="104" t="s">
        <v>801</v>
      </c>
      <c r="E589" s="104" t="s">
        <v>801</v>
      </c>
      <c r="F589" s="104" t="s">
        <v>841</v>
      </c>
      <c r="G589" s="104">
        <v>9371.4897190357096</v>
      </c>
      <c r="H589" s="104">
        <v>1017690.40214481</v>
      </c>
      <c r="I589" s="104">
        <v>37485.958876142802</v>
      </c>
      <c r="J589" s="104">
        <v>9.99516645298862E-2</v>
      </c>
      <c r="K589" s="104">
        <v>0</v>
      </c>
      <c r="L589" s="104">
        <v>0</v>
      </c>
      <c r="M589" s="104">
        <v>9.99516645298862E-2</v>
      </c>
      <c r="N589" s="104">
        <v>0</v>
      </c>
      <c r="O589" s="104">
        <v>0</v>
      </c>
      <c r="P589" s="104">
        <v>0</v>
      </c>
      <c r="Q589" s="104">
        <v>0</v>
      </c>
      <c r="R589" s="104">
        <v>9.99516645298862E-2</v>
      </c>
      <c r="S589" s="104">
        <v>7.0747495301466996</v>
      </c>
      <c r="T589" s="104">
        <v>0</v>
      </c>
      <c r="U589" s="104">
        <v>0</v>
      </c>
      <c r="V589" s="104">
        <v>7.0747495301466996</v>
      </c>
      <c r="W589" s="104">
        <v>0</v>
      </c>
      <c r="X589" s="104">
        <v>0</v>
      </c>
      <c r="Y589" s="104">
        <v>0</v>
      </c>
      <c r="Z589" s="104">
        <v>0</v>
      </c>
      <c r="AA589" s="104">
        <v>7.0747495301466996</v>
      </c>
      <c r="AB589" s="104">
        <v>53.763284778520898</v>
      </c>
      <c r="AC589" s="104">
        <v>0</v>
      </c>
      <c r="AD589" s="104">
        <v>0</v>
      </c>
      <c r="AE589" s="104">
        <v>53.763284778520898</v>
      </c>
      <c r="AF589" s="104">
        <v>0.53227808439832902</v>
      </c>
      <c r="AG589" s="104">
        <v>0</v>
      </c>
      <c r="AH589" s="104">
        <v>0</v>
      </c>
      <c r="AI589" s="104">
        <v>0.53227808439832902</v>
      </c>
      <c r="AJ589" s="104">
        <v>2204.0580911092402</v>
      </c>
      <c r="AK589" s="104">
        <v>0</v>
      </c>
      <c r="AL589" s="104">
        <v>0</v>
      </c>
      <c r="AM589" s="104">
        <v>2204.0580911092402</v>
      </c>
      <c r="AN589" s="104">
        <v>6.9311490292431399</v>
      </c>
      <c r="AO589" s="104">
        <v>0</v>
      </c>
      <c r="AP589" s="104">
        <v>0</v>
      </c>
      <c r="AQ589" s="104">
        <v>6.9311490292431399</v>
      </c>
      <c r="AR589" s="104">
        <v>3.7841185244631699E-3</v>
      </c>
      <c r="AS589" s="104">
        <v>0</v>
      </c>
      <c r="AT589" s="104">
        <v>0</v>
      </c>
      <c r="AU589" s="104">
        <v>3.7841185244631699E-3</v>
      </c>
      <c r="AV589" s="104">
        <v>3.6670711836258897E-2</v>
      </c>
      <c r="AW589" s="104">
        <v>7.9281561028764005E-2</v>
      </c>
      <c r="AX589" s="104">
        <v>0.119736391389486</v>
      </c>
      <c r="AY589" s="104">
        <v>3.6204192321574202E-3</v>
      </c>
      <c r="AZ589" s="104">
        <v>0</v>
      </c>
      <c r="BA589" s="104">
        <v>0</v>
      </c>
      <c r="BB589" s="104">
        <v>3.6204192321574202E-3</v>
      </c>
      <c r="BC589" s="104">
        <v>9.1676779590647399E-3</v>
      </c>
      <c r="BD589" s="104">
        <v>3.3977811869470298E-2</v>
      </c>
      <c r="BE589" s="104">
        <v>4.6765909060692397E-2</v>
      </c>
      <c r="BF589" s="104">
        <v>0</v>
      </c>
      <c r="BG589" s="104">
        <v>0</v>
      </c>
      <c r="BH589" s="104">
        <v>0</v>
      </c>
      <c r="BI589" s="104">
        <v>0</v>
      </c>
      <c r="BJ589" s="104">
        <v>0.44931166026582398</v>
      </c>
      <c r="BK589" s="104">
        <v>0</v>
      </c>
      <c r="BL589" s="104">
        <v>0</v>
      </c>
      <c r="BM589" s="104">
        <v>0.44931166026582398</v>
      </c>
      <c r="BN589" s="104">
        <v>254.755499073907</v>
      </c>
    </row>
    <row r="590" spans="1:66">
      <c r="A590" s="104" t="s">
        <v>799</v>
      </c>
      <c r="B590" s="104">
        <v>2028</v>
      </c>
      <c r="C590" s="104" t="s">
        <v>800</v>
      </c>
      <c r="D590" s="104" t="s">
        <v>801</v>
      </c>
      <c r="E590" s="104" t="s">
        <v>801</v>
      </c>
      <c r="F590" s="104" t="s">
        <v>802</v>
      </c>
      <c r="G590" s="104">
        <v>10646.3901944467</v>
      </c>
      <c r="H590" s="104">
        <v>583631.54396175302</v>
      </c>
      <c r="I590" s="104">
        <v>89429.677633353</v>
      </c>
      <c r="J590" s="104">
        <v>5.9381843126718598E-3</v>
      </c>
      <c r="K590" s="104">
        <v>5.7894175159453295E-4</v>
      </c>
      <c r="L590" s="104">
        <v>0</v>
      </c>
      <c r="M590" s="104">
        <v>6.5171260642664002E-3</v>
      </c>
      <c r="N590" s="104">
        <v>0</v>
      </c>
      <c r="O590" s="104">
        <v>0</v>
      </c>
      <c r="P590" s="104">
        <v>0</v>
      </c>
      <c r="Q590" s="104">
        <v>0</v>
      </c>
      <c r="R590" s="104">
        <v>6.5171260642664002E-3</v>
      </c>
      <c r="S590" s="104">
        <v>6.76017081773454E-3</v>
      </c>
      <c r="T590" s="104">
        <v>6.5908111439816602E-4</v>
      </c>
      <c r="U590" s="104">
        <v>0</v>
      </c>
      <c r="V590" s="104">
        <v>7.4192519321327104E-3</v>
      </c>
      <c r="W590" s="104">
        <v>0</v>
      </c>
      <c r="X590" s="104">
        <v>0</v>
      </c>
      <c r="Y590" s="104">
        <v>0</v>
      </c>
      <c r="Z590" s="104">
        <v>0</v>
      </c>
      <c r="AA590" s="104">
        <v>7.4192519321327104E-3</v>
      </c>
      <c r="AB590" s="104">
        <v>6.9901147170948599E-2</v>
      </c>
      <c r="AC590" s="104">
        <v>2.4515199607379801E-2</v>
      </c>
      <c r="AD590" s="104">
        <v>0</v>
      </c>
      <c r="AE590" s="104">
        <v>9.44163467783284E-2</v>
      </c>
      <c r="AF590" s="104">
        <v>1.06313884256933</v>
      </c>
      <c r="AG590" s="104">
        <v>3.35110675219659E-2</v>
      </c>
      <c r="AH590" s="104">
        <v>0.21785456508586601</v>
      </c>
      <c r="AI590" s="104">
        <v>1.31450447517716</v>
      </c>
      <c r="AJ590" s="104">
        <v>598.53366786407105</v>
      </c>
      <c r="AK590" s="104">
        <v>6.8317170226284398</v>
      </c>
      <c r="AL590" s="104">
        <v>0</v>
      </c>
      <c r="AM590" s="104">
        <v>605.36538488669999</v>
      </c>
      <c r="AN590" s="104">
        <v>2.7581328131370098E-4</v>
      </c>
      <c r="AO590" s="104">
        <v>2.6890344891457599E-5</v>
      </c>
      <c r="AP590" s="104">
        <v>0</v>
      </c>
      <c r="AQ590" s="104">
        <v>3.0270362620515899E-4</v>
      </c>
      <c r="AR590" s="104">
        <v>4.3930315339728698E-3</v>
      </c>
      <c r="AS590" s="104">
        <v>8.3646072836628606E-6</v>
      </c>
      <c r="AT590" s="104">
        <v>0</v>
      </c>
      <c r="AU590" s="104">
        <v>4.40139614125653E-3</v>
      </c>
      <c r="AV590" s="104">
        <v>7.7201238278556501E-3</v>
      </c>
      <c r="AW590" s="104">
        <v>8.3853411643558806E-2</v>
      </c>
      <c r="AX590" s="104">
        <v>9.5974931612670997E-2</v>
      </c>
      <c r="AY590" s="104">
        <v>4.2029909344146899E-3</v>
      </c>
      <c r="AZ590" s="104">
        <v>8.0027580752146698E-6</v>
      </c>
      <c r="BA590" s="104">
        <v>0</v>
      </c>
      <c r="BB590" s="104">
        <v>4.2109936924899002E-3</v>
      </c>
      <c r="BC590" s="104">
        <v>1.9300309569639099E-3</v>
      </c>
      <c r="BD590" s="104">
        <v>3.5937176418667997E-2</v>
      </c>
      <c r="BE590" s="104">
        <v>4.2078201068121802E-2</v>
      </c>
      <c r="BF590" s="104">
        <v>5.65464931370182E-3</v>
      </c>
      <c r="BG590" s="104">
        <v>6.4542674953055706E-5</v>
      </c>
      <c r="BH590" s="104">
        <v>0</v>
      </c>
      <c r="BI590" s="104">
        <v>5.71919198865487E-3</v>
      </c>
      <c r="BJ590" s="104">
        <v>9.4081157516151398E-2</v>
      </c>
      <c r="BK590" s="104">
        <v>1.0738507786961201E-3</v>
      </c>
      <c r="BL590" s="104">
        <v>0</v>
      </c>
      <c r="BM590" s="104">
        <v>9.5155008294847507E-2</v>
      </c>
      <c r="BN590" s="104">
        <v>53.951997624975803</v>
      </c>
    </row>
    <row r="591" spans="1:66">
      <c r="A591" s="104" t="s">
        <v>799</v>
      </c>
      <c r="B591" s="104">
        <v>2028</v>
      </c>
      <c r="C591" s="104" t="s">
        <v>803</v>
      </c>
      <c r="D591" s="104" t="s">
        <v>801</v>
      </c>
      <c r="E591" s="104" t="s">
        <v>801</v>
      </c>
      <c r="F591" s="104" t="s">
        <v>804</v>
      </c>
      <c r="G591" s="104">
        <v>17273824.670900099</v>
      </c>
      <c r="H591" s="104">
        <v>619088705.98260999</v>
      </c>
      <c r="I591" s="104">
        <v>81235956.746412396</v>
      </c>
      <c r="J591" s="104">
        <v>3.2745050177169701</v>
      </c>
      <c r="K591" s="104">
        <v>0</v>
      </c>
      <c r="L591" s="104">
        <v>13.0450090836285</v>
      </c>
      <c r="M591" s="104">
        <v>16.319514101345501</v>
      </c>
      <c r="N591" s="104">
        <v>3.3714244526946202</v>
      </c>
      <c r="O591" s="104">
        <v>7.0075191167319399</v>
      </c>
      <c r="P591" s="104">
        <v>17.1381917537452</v>
      </c>
      <c r="Q591" s="104">
        <v>3.0945969285240502</v>
      </c>
      <c r="R591" s="104">
        <v>46.931246353041303</v>
      </c>
      <c r="S591" s="104">
        <v>4.7781500352235096</v>
      </c>
      <c r="T591" s="104">
        <v>0</v>
      </c>
      <c r="U591" s="104">
        <v>14.2826429425273</v>
      </c>
      <c r="V591" s="104">
        <v>19.060792977750801</v>
      </c>
      <c r="W591" s="104">
        <v>3.3714244526946202</v>
      </c>
      <c r="X591" s="104">
        <v>7.0075191167290498</v>
      </c>
      <c r="Y591" s="104">
        <v>17.138191753738099</v>
      </c>
      <c r="Z591" s="104">
        <v>3.0945969285240502</v>
      </c>
      <c r="AA591" s="104">
        <v>49.672525229436701</v>
      </c>
      <c r="AB591" s="104">
        <v>332.00773107984702</v>
      </c>
      <c r="AC591" s="104">
        <v>0</v>
      </c>
      <c r="AD591" s="104">
        <v>165.16808842701599</v>
      </c>
      <c r="AE591" s="104">
        <v>497.175819506864</v>
      </c>
      <c r="AF591" s="104">
        <v>15.8546488888231</v>
      </c>
      <c r="AG591" s="104">
        <v>0</v>
      </c>
      <c r="AH591" s="104">
        <v>12.6372666442059</v>
      </c>
      <c r="AI591" s="104">
        <v>28.491915533029101</v>
      </c>
      <c r="AJ591" s="104">
        <v>156468.846096016</v>
      </c>
      <c r="AK591" s="104">
        <v>0</v>
      </c>
      <c r="AL591" s="104">
        <v>4204.87336019551</v>
      </c>
      <c r="AM591" s="104">
        <v>160673.71945621201</v>
      </c>
      <c r="AN591" s="104">
        <v>0.94913959527691005</v>
      </c>
      <c r="AO591" s="104">
        <v>0</v>
      </c>
      <c r="AP591" s="104">
        <v>3.1099483394248999</v>
      </c>
      <c r="AQ591" s="104">
        <v>4.0590879347018101</v>
      </c>
      <c r="AR591" s="104">
        <v>0.81322982420007905</v>
      </c>
      <c r="AS591" s="104">
        <v>0</v>
      </c>
      <c r="AT591" s="104">
        <v>0.13570835463137099</v>
      </c>
      <c r="AU591" s="104">
        <v>0.94893817883145004</v>
      </c>
      <c r="AV591" s="104">
        <v>5.4594278645613903</v>
      </c>
      <c r="AW591" s="104">
        <v>25.079246752828901</v>
      </c>
      <c r="AX591" s="104">
        <v>31.487612796221701</v>
      </c>
      <c r="AY591" s="104">
        <v>0.74773480480141397</v>
      </c>
      <c r="AZ591" s="104">
        <v>0</v>
      </c>
      <c r="BA591" s="104">
        <v>0.12477882271475001</v>
      </c>
      <c r="BB591" s="104">
        <v>0.87251362751616501</v>
      </c>
      <c r="BC591" s="104">
        <v>1.36485696614034</v>
      </c>
      <c r="BD591" s="104">
        <v>10.748248608355199</v>
      </c>
      <c r="BE591" s="104">
        <v>12.9856192020117</v>
      </c>
      <c r="BF591" s="104">
        <v>1.54838607452199</v>
      </c>
      <c r="BG591" s="104">
        <v>0</v>
      </c>
      <c r="BH591" s="104">
        <v>4.1610630604765497E-2</v>
      </c>
      <c r="BI591" s="104">
        <v>1.5899967051267601</v>
      </c>
      <c r="BJ591" s="104">
        <v>2.2810365679909999</v>
      </c>
      <c r="BK591" s="104">
        <v>0</v>
      </c>
      <c r="BL591" s="104">
        <v>1.9074849211420799</v>
      </c>
      <c r="BM591" s="104">
        <v>4.1885214891330902</v>
      </c>
      <c r="BN591" s="104">
        <v>16959.625662172199</v>
      </c>
    </row>
    <row r="592" spans="1:66">
      <c r="A592" s="104" t="s">
        <v>799</v>
      </c>
      <c r="B592" s="104">
        <v>2028</v>
      </c>
      <c r="C592" s="104" t="s">
        <v>803</v>
      </c>
      <c r="D592" s="104" t="s">
        <v>801</v>
      </c>
      <c r="E592" s="104" t="s">
        <v>801</v>
      </c>
      <c r="F592" s="104" t="s">
        <v>802</v>
      </c>
      <c r="G592" s="104">
        <v>196817.39888152599</v>
      </c>
      <c r="H592" s="104">
        <v>7252758.7706968002</v>
      </c>
      <c r="I592" s="104">
        <v>933748.35664249095</v>
      </c>
      <c r="J592" s="104">
        <v>7.2361587183272597E-2</v>
      </c>
      <c r="K592" s="104">
        <v>0</v>
      </c>
      <c r="L592" s="104">
        <v>0</v>
      </c>
      <c r="M592" s="104">
        <v>7.2361587183272597E-2</v>
      </c>
      <c r="N592" s="104">
        <v>0</v>
      </c>
      <c r="O592" s="104">
        <v>0</v>
      </c>
      <c r="P592" s="104">
        <v>0</v>
      </c>
      <c r="Q592" s="104">
        <v>0</v>
      </c>
      <c r="R592" s="104">
        <v>7.2361587183272597E-2</v>
      </c>
      <c r="S592" s="104">
        <v>8.2378856082960694E-2</v>
      </c>
      <c r="T592" s="104">
        <v>0</v>
      </c>
      <c r="U592" s="104">
        <v>0</v>
      </c>
      <c r="V592" s="104">
        <v>8.2378856082960694E-2</v>
      </c>
      <c r="W592" s="104">
        <v>0</v>
      </c>
      <c r="X592" s="104">
        <v>0</v>
      </c>
      <c r="Y592" s="104">
        <v>0</v>
      </c>
      <c r="Z592" s="104">
        <v>0</v>
      </c>
      <c r="AA592" s="104">
        <v>8.2378856082960694E-2</v>
      </c>
      <c r="AB592" s="104">
        <v>1.58456899683505</v>
      </c>
      <c r="AC592" s="104">
        <v>0</v>
      </c>
      <c r="AD592" s="104">
        <v>0</v>
      </c>
      <c r="AE592" s="104">
        <v>1.58456899683505</v>
      </c>
      <c r="AF592" s="104">
        <v>0.21782088695642901</v>
      </c>
      <c r="AG592" s="104">
        <v>0</v>
      </c>
      <c r="AH592" s="104">
        <v>0</v>
      </c>
      <c r="AI592" s="104">
        <v>0.21782088695642901</v>
      </c>
      <c r="AJ592" s="104">
        <v>1440.3161583972901</v>
      </c>
      <c r="AK592" s="104">
        <v>0</v>
      </c>
      <c r="AL592" s="104">
        <v>0</v>
      </c>
      <c r="AM592" s="104">
        <v>1440.3161583972901</v>
      </c>
      <c r="AN592" s="104">
        <v>3.3610574105636501E-3</v>
      </c>
      <c r="AO592" s="104">
        <v>0</v>
      </c>
      <c r="AP592" s="104">
        <v>0</v>
      </c>
      <c r="AQ592" s="104">
        <v>3.3610574105636501E-3</v>
      </c>
      <c r="AR592" s="104">
        <v>2.34788198071877E-2</v>
      </c>
      <c r="AS592" s="104">
        <v>0</v>
      </c>
      <c r="AT592" s="104">
        <v>0</v>
      </c>
      <c r="AU592" s="104">
        <v>2.34788198071877E-2</v>
      </c>
      <c r="AV592" s="104">
        <v>6.39583842267612E-2</v>
      </c>
      <c r="AW592" s="104">
        <v>0.29380882754168403</v>
      </c>
      <c r="AX592" s="104">
        <v>0.38124603157563303</v>
      </c>
      <c r="AY592" s="104">
        <v>2.24631364553677E-2</v>
      </c>
      <c r="AZ592" s="104">
        <v>0</v>
      </c>
      <c r="BA592" s="104">
        <v>0</v>
      </c>
      <c r="BB592" s="104">
        <v>2.24631364553677E-2</v>
      </c>
      <c r="BC592" s="104">
        <v>1.59895960566903E-2</v>
      </c>
      <c r="BD592" s="104">
        <v>0.12591806894643601</v>
      </c>
      <c r="BE592" s="104">
        <v>0.164370801458494</v>
      </c>
      <c r="BF592" s="104">
        <v>1.3616167398692799E-2</v>
      </c>
      <c r="BG592" s="104">
        <v>0</v>
      </c>
      <c r="BH592" s="104">
        <v>0</v>
      </c>
      <c r="BI592" s="104">
        <v>1.3616167398692799E-2</v>
      </c>
      <c r="BJ592" s="104">
        <v>0.226397642516591</v>
      </c>
      <c r="BK592" s="104">
        <v>0</v>
      </c>
      <c r="BL592" s="104">
        <v>0</v>
      </c>
      <c r="BM592" s="104">
        <v>0.226397642516591</v>
      </c>
      <c r="BN592" s="104">
        <v>128.36534082900801</v>
      </c>
    </row>
    <row r="593" spans="1:66">
      <c r="A593" s="104" t="s">
        <v>799</v>
      </c>
      <c r="B593" s="104">
        <v>2028</v>
      </c>
      <c r="C593" s="104" t="s">
        <v>803</v>
      </c>
      <c r="D593" s="104" t="s">
        <v>801</v>
      </c>
      <c r="E593" s="104" t="s">
        <v>801</v>
      </c>
      <c r="F593" s="104" t="s">
        <v>805</v>
      </c>
      <c r="G593" s="104">
        <v>695703.16525945999</v>
      </c>
      <c r="H593" s="104">
        <v>28296507.767073199</v>
      </c>
      <c r="I593" s="104">
        <v>3415638.4978545299</v>
      </c>
      <c r="J593" s="104">
        <v>0</v>
      </c>
      <c r="K593" s="104">
        <v>0</v>
      </c>
      <c r="L593" s="104">
        <v>0</v>
      </c>
      <c r="M593" s="104">
        <v>0</v>
      </c>
      <c r="N593" s="104">
        <v>1.68381941379766E-2</v>
      </c>
      <c r="O593" s="104">
        <v>1.84038874757563E-2</v>
      </c>
      <c r="P593" s="104">
        <v>0</v>
      </c>
      <c r="Q593" s="104">
        <v>5.6842581492819698E-3</v>
      </c>
      <c r="R593" s="104">
        <v>4.0926339763014997E-2</v>
      </c>
      <c r="S593" s="104">
        <v>0</v>
      </c>
      <c r="T593" s="104">
        <v>0</v>
      </c>
      <c r="U593" s="104">
        <v>0</v>
      </c>
      <c r="V593" s="104">
        <v>0</v>
      </c>
      <c r="W593" s="104">
        <v>1.68381941379766E-2</v>
      </c>
      <c r="X593" s="104">
        <v>1.8403887475748799E-2</v>
      </c>
      <c r="Y593" s="104">
        <v>0</v>
      </c>
      <c r="Z593" s="104">
        <v>5.6842581492819698E-3</v>
      </c>
      <c r="AA593" s="104">
        <v>4.0926339763007399E-2</v>
      </c>
      <c r="AB593" s="104">
        <v>0</v>
      </c>
      <c r="AC593" s="104">
        <v>0</v>
      </c>
      <c r="AD593" s="104">
        <v>0</v>
      </c>
      <c r="AE593" s="104">
        <v>0</v>
      </c>
      <c r="AF593" s="104">
        <v>0</v>
      </c>
      <c r="AG593" s="104">
        <v>0</v>
      </c>
      <c r="AH593" s="104">
        <v>0</v>
      </c>
      <c r="AI593" s="104">
        <v>0</v>
      </c>
      <c r="AJ593" s="104">
        <v>0</v>
      </c>
      <c r="AK593" s="104">
        <v>0</v>
      </c>
      <c r="AL593" s="104">
        <v>0</v>
      </c>
      <c r="AM593" s="104">
        <v>0</v>
      </c>
      <c r="AN593" s="104">
        <v>0</v>
      </c>
      <c r="AO593" s="104">
        <v>0</v>
      </c>
      <c r="AP593" s="104">
        <v>0</v>
      </c>
      <c r="AQ593" s="104">
        <v>0</v>
      </c>
      <c r="AR593" s="104">
        <v>0</v>
      </c>
      <c r="AS593" s="104">
        <v>0</v>
      </c>
      <c r="AT593" s="104">
        <v>0</v>
      </c>
      <c r="AU593" s="104">
        <v>0</v>
      </c>
      <c r="AV593" s="104">
        <v>0.249532484570437</v>
      </c>
      <c r="AW593" s="104">
        <v>1.14628985099544</v>
      </c>
      <c r="AX593" s="104">
        <v>1.3958223355658801</v>
      </c>
      <c r="AY593" s="104">
        <v>0</v>
      </c>
      <c r="AZ593" s="104">
        <v>0</v>
      </c>
      <c r="BA593" s="104">
        <v>0</v>
      </c>
      <c r="BB593" s="104">
        <v>0</v>
      </c>
      <c r="BC593" s="104">
        <v>6.2383121142609202E-2</v>
      </c>
      <c r="BD593" s="104">
        <v>0.491267078998048</v>
      </c>
      <c r="BE593" s="104">
        <v>0.55365020014065702</v>
      </c>
      <c r="BF593" s="104">
        <v>0</v>
      </c>
      <c r="BG593" s="104">
        <v>0</v>
      </c>
      <c r="BH593" s="104">
        <v>0</v>
      </c>
      <c r="BI593" s="104">
        <v>0</v>
      </c>
      <c r="BJ593" s="104">
        <v>0</v>
      </c>
      <c r="BK593" s="104">
        <v>0</v>
      </c>
      <c r="BL593" s="104">
        <v>0</v>
      </c>
      <c r="BM593" s="104">
        <v>0</v>
      </c>
      <c r="BN593" s="104">
        <v>0</v>
      </c>
    </row>
    <row r="594" spans="1:66">
      <c r="A594" s="104" t="s">
        <v>799</v>
      </c>
      <c r="B594" s="104">
        <v>2028</v>
      </c>
      <c r="C594" s="104" t="s">
        <v>806</v>
      </c>
      <c r="D594" s="104" t="s">
        <v>801</v>
      </c>
      <c r="E594" s="104" t="s">
        <v>801</v>
      </c>
      <c r="F594" s="104" t="s">
        <v>804</v>
      </c>
      <c r="G594" s="104">
        <v>1985524.59232693</v>
      </c>
      <c r="H594" s="104">
        <v>66936163.201982901</v>
      </c>
      <c r="I594" s="104">
        <v>9126716.3262692001</v>
      </c>
      <c r="J594" s="104">
        <v>0.94098715431888902</v>
      </c>
      <c r="K594" s="104">
        <v>0</v>
      </c>
      <c r="L594" s="104">
        <v>2.1779811991019802</v>
      </c>
      <c r="M594" s="104">
        <v>3.1189683534208701</v>
      </c>
      <c r="N594" s="104">
        <v>0.865944513855607</v>
      </c>
      <c r="O594" s="104">
        <v>1.4455068804441</v>
      </c>
      <c r="P594" s="104">
        <v>5.3213775183318504</v>
      </c>
      <c r="Q594" s="104">
        <v>0.732639428062551</v>
      </c>
      <c r="R594" s="104">
        <v>11.484436694114899</v>
      </c>
      <c r="S594" s="104">
        <v>1.37308624669278</v>
      </c>
      <c r="T594" s="104">
        <v>0</v>
      </c>
      <c r="U594" s="104">
        <v>2.3846152657226498</v>
      </c>
      <c r="V594" s="104">
        <v>3.75770151241543</v>
      </c>
      <c r="W594" s="104">
        <v>0.865944513855607</v>
      </c>
      <c r="X594" s="104">
        <v>1.4455068804435101</v>
      </c>
      <c r="Y594" s="104">
        <v>5.3213775183296601</v>
      </c>
      <c r="Z594" s="104">
        <v>0.732639428062551</v>
      </c>
      <c r="AA594" s="104">
        <v>12.123169853106701</v>
      </c>
      <c r="AB594" s="104">
        <v>55.795984305914502</v>
      </c>
      <c r="AC594" s="104">
        <v>0</v>
      </c>
      <c r="AD594" s="104">
        <v>19.645207353516799</v>
      </c>
      <c r="AE594" s="104">
        <v>75.441191659431396</v>
      </c>
      <c r="AF594" s="104">
        <v>3.9953199157112498</v>
      </c>
      <c r="AG594" s="104">
        <v>0</v>
      </c>
      <c r="AH594" s="104">
        <v>1.8516942220879899</v>
      </c>
      <c r="AI594" s="104">
        <v>5.8470141377992499</v>
      </c>
      <c r="AJ594" s="104">
        <v>20020.2973430327</v>
      </c>
      <c r="AK594" s="104">
        <v>0</v>
      </c>
      <c r="AL594" s="104">
        <v>561.20378851547798</v>
      </c>
      <c r="AM594" s="104">
        <v>20581.501131548099</v>
      </c>
      <c r="AN594" s="104">
        <v>0.22686961661875599</v>
      </c>
      <c r="AO594" s="104">
        <v>0</v>
      </c>
      <c r="AP594" s="104">
        <v>0.466539899710255</v>
      </c>
      <c r="AQ594" s="104">
        <v>0.69340951632901204</v>
      </c>
      <c r="AR594" s="104">
        <v>0.11009757876878699</v>
      </c>
      <c r="AS594" s="104">
        <v>0</v>
      </c>
      <c r="AT594" s="104">
        <v>1.8327370627441799E-2</v>
      </c>
      <c r="AU594" s="104">
        <v>0.128424949396229</v>
      </c>
      <c r="AV594" s="104">
        <v>0.59027591845941196</v>
      </c>
      <c r="AW594" s="104">
        <v>2.71158000042292</v>
      </c>
      <c r="AX594" s="104">
        <v>3.4302808682785599</v>
      </c>
      <c r="AY594" s="104">
        <v>0.101230659673314</v>
      </c>
      <c r="AZ594" s="104">
        <v>0</v>
      </c>
      <c r="BA594" s="104">
        <v>1.6851340778251799E-2</v>
      </c>
      <c r="BB594" s="104">
        <v>0.118082000451566</v>
      </c>
      <c r="BC594" s="104">
        <v>0.14756897961485299</v>
      </c>
      <c r="BD594" s="104">
        <v>1.16210571446696</v>
      </c>
      <c r="BE594" s="104">
        <v>1.4277566945333799</v>
      </c>
      <c r="BF594" s="104">
        <v>0.19811707178257701</v>
      </c>
      <c r="BG594" s="104">
        <v>0</v>
      </c>
      <c r="BH594" s="104">
        <v>5.5535664305539599E-3</v>
      </c>
      <c r="BI594" s="104">
        <v>0.203670638213131</v>
      </c>
      <c r="BJ594" s="104">
        <v>0.37449317077638899</v>
      </c>
      <c r="BK594" s="104">
        <v>0</v>
      </c>
      <c r="BL594" s="104">
        <v>0.23769517072485999</v>
      </c>
      <c r="BM594" s="104">
        <v>0.61218834150124901</v>
      </c>
      <c r="BN594" s="104">
        <v>2172.4433587395501</v>
      </c>
    </row>
    <row r="595" spans="1:66">
      <c r="A595" s="104" t="s">
        <v>799</v>
      </c>
      <c r="B595" s="104">
        <v>2028</v>
      </c>
      <c r="C595" s="104" t="s">
        <v>806</v>
      </c>
      <c r="D595" s="104" t="s">
        <v>801</v>
      </c>
      <c r="E595" s="104" t="s">
        <v>801</v>
      </c>
      <c r="F595" s="104" t="s">
        <v>802</v>
      </c>
      <c r="G595" s="104">
        <v>554.16910084700703</v>
      </c>
      <c r="H595" s="104">
        <v>12733.619979270799</v>
      </c>
      <c r="I595" s="104">
        <v>2094.5473422045402</v>
      </c>
      <c r="J595" s="104">
        <v>1.22917426289595E-3</v>
      </c>
      <c r="K595" s="104">
        <v>0</v>
      </c>
      <c r="L595" s="104">
        <v>0</v>
      </c>
      <c r="M595" s="104">
        <v>1.22917426289595E-3</v>
      </c>
      <c r="N595" s="104">
        <v>0</v>
      </c>
      <c r="O595" s="104">
        <v>0</v>
      </c>
      <c r="P595" s="104">
        <v>0</v>
      </c>
      <c r="Q595" s="104">
        <v>0</v>
      </c>
      <c r="R595" s="104">
        <v>1.22917426289595E-3</v>
      </c>
      <c r="S595" s="104">
        <v>1.39933317724949E-3</v>
      </c>
      <c r="T595" s="104">
        <v>0</v>
      </c>
      <c r="U595" s="104">
        <v>0</v>
      </c>
      <c r="V595" s="104">
        <v>1.39933317724949E-3</v>
      </c>
      <c r="W595" s="104">
        <v>0</v>
      </c>
      <c r="X595" s="104">
        <v>0</v>
      </c>
      <c r="Y595" s="104">
        <v>0</v>
      </c>
      <c r="Z595" s="104">
        <v>0</v>
      </c>
      <c r="AA595" s="104">
        <v>1.39933317724949E-3</v>
      </c>
      <c r="AB595" s="104">
        <v>9.5422498156595304E-3</v>
      </c>
      <c r="AC595" s="104">
        <v>0</v>
      </c>
      <c r="AD595" s="104">
        <v>0</v>
      </c>
      <c r="AE595" s="104">
        <v>9.5422498156595304E-3</v>
      </c>
      <c r="AF595" s="104">
        <v>7.1135249759049397E-3</v>
      </c>
      <c r="AG595" s="104">
        <v>0</v>
      </c>
      <c r="AH595" s="104">
        <v>0</v>
      </c>
      <c r="AI595" s="104">
        <v>7.1135249759049397E-3</v>
      </c>
      <c r="AJ595" s="104">
        <v>5.4417573084116198</v>
      </c>
      <c r="AK595" s="104">
        <v>0</v>
      </c>
      <c r="AL595" s="104">
        <v>0</v>
      </c>
      <c r="AM595" s="104">
        <v>5.4417573084116198</v>
      </c>
      <c r="AN595" s="104">
        <v>5.7092795031112397E-5</v>
      </c>
      <c r="AO595" s="104">
        <v>0</v>
      </c>
      <c r="AP595" s="104">
        <v>0</v>
      </c>
      <c r="AQ595" s="104">
        <v>5.7092795031112397E-5</v>
      </c>
      <c r="AR595" s="104">
        <v>7.2820833887539405E-4</v>
      </c>
      <c r="AS595" s="104">
        <v>0</v>
      </c>
      <c r="AT595" s="104">
        <v>0</v>
      </c>
      <c r="AU595" s="104">
        <v>7.2820833887539405E-4</v>
      </c>
      <c r="AV595" s="104">
        <v>1.12291306657303E-4</v>
      </c>
      <c r="AW595" s="104">
        <v>5.1583818995698896E-4</v>
      </c>
      <c r="AX595" s="104">
        <v>1.35633783548968E-3</v>
      </c>
      <c r="AY595" s="104">
        <v>6.9670636848138804E-4</v>
      </c>
      <c r="AZ595" s="104">
        <v>0</v>
      </c>
      <c r="BA595" s="104">
        <v>0</v>
      </c>
      <c r="BB595" s="104">
        <v>6.9670636848138804E-4</v>
      </c>
      <c r="BC595" s="104">
        <v>2.8072826664325899E-5</v>
      </c>
      <c r="BD595" s="104">
        <v>2.21073509981566E-4</v>
      </c>
      <c r="BE595" s="104">
        <v>9.4585270512728096E-4</v>
      </c>
      <c r="BF595" s="104">
        <v>5.14441763514219E-5</v>
      </c>
      <c r="BG595" s="104">
        <v>0</v>
      </c>
      <c r="BH595" s="104">
        <v>0</v>
      </c>
      <c r="BI595" s="104">
        <v>5.14441763514219E-5</v>
      </c>
      <c r="BJ595" s="104">
        <v>8.5536846794992904E-4</v>
      </c>
      <c r="BK595" s="104">
        <v>0</v>
      </c>
      <c r="BL595" s="104">
        <v>0</v>
      </c>
      <c r="BM595" s="104">
        <v>8.5536846794992904E-4</v>
      </c>
      <c r="BN595" s="104">
        <v>0.48498590224822202</v>
      </c>
    </row>
    <row r="596" spans="1:66">
      <c r="A596" s="104" t="s">
        <v>799</v>
      </c>
      <c r="B596" s="104">
        <v>2028</v>
      </c>
      <c r="C596" s="104" t="s">
        <v>806</v>
      </c>
      <c r="D596" s="104" t="s">
        <v>801</v>
      </c>
      <c r="E596" s="104" t="s">
        <v>801</v>
      </c>
      <c r="F596" s="104" t="s">
        <v>805</v>
      </c>
      <c r="G596" s="104">
        <v>38164.954640525102</v>
      </c>
      <c r="H596" s="104">
        <v>1599106.91794472</v>
      </c>
      <c r="I596" s="104">
        <v>189436.57632986101</v>
      </c>
      <c r="J596" s="104">
        <v>0</v>
      </c>
      <c r="K596" s="104">
        <v>0</v>
      </c>
      <c r="L596" s="104">
        <v>0</v>
      </c>
      <c r="M596" s="104">
        <v>0</v>
      </c>
      <c r="N596" s="104">
        <v>9.2942175859103205E-4</v>
      </c>
      <c r="O596" s="104">
        <v>1.0207079691709701E-3</v>
      </c>
      <c r="P596" s="104">
        <v>0</v>
      </c>
      <c r="Q596" s="104">
        <v>3.1488795142006699E-4</v>
      </c>
      <c r="R596" s="104">
        <v>2.2650176791820802E-3</v>
      </c>
      <c r="S596" s="104">
        <v>0</v>
      </c>
      <c r="T596" s="104">
        <v>0</v>
      </c>
      <c r="U596" s="104">
        <v>0</v>
      </c>
      <c r="V596" s="104">
        <v>0</v>
      </c>
      <c r="W596" s="104">
        <v>9.2942175859103205E-4</v>
      </c>
      <c r="X596" s="104">
        <v>1.0207079691705501E-3</v>
      </c>
      <c r="Y596" s="104">
        <v>0</v>
      </c>
      <c r="Z596" s="104">
        <v>3.1488795142006699E-4</v>
      </c>
      <c r="AA596" s="104">
        <v>2.2650176791816599E-3</v>
      </c>
      <c r="AB596" s="104">
        <v>0</v>
      </c>
      <c r="AC596" s="104">
        <v>0</v>
      </c>
      <c r="AD596" s="104">
        <v>0</v>
      </c>
      <c r="AE596" s="104">
        <v>0</v>
      </c>
      <c r="AF596" s="104">
        <v>0</v>
      </c>
      <c r="AG596" s="104">
        <v>0</v>
      </c>
      <c r="AH596" s="104">
        <v>0</v>
      </c>
      <c r="AI596" s="104">
        <v>0</v>
      </c>
      <c r="AJ596" s="104">
        <v>0</v>
      </c>
      <c r="AK596" s="104">
        <v>0</v>
      </c>
      <c r="AL596" s="104">
        <v>0</v>
      </c>
      <c r="AM596" s="104">
        <v>0</v>
      </c>
      <c r="AN596" s="104">
        <v>0</v>
      </c>
      <c r="AO596" s="104">
        <v>0</v>
      </c>
      <c r="AP596" s="104">
        <v>0</v>
      </c>
      <c r="AQ596" s="104">
        <v>0</v>
      </c>
      <c r="AR596" s="104">
        <v>0</v>
      </c>
      <c r="AS596" s="104">
        <v>0</v>
      </c>
      <c r="AT596" s="104">
        <v>0</v>
      </c>
      <c r="AU596" s="104">
        <v>0</v>
      </c>
      <c r="AV596" s="104">
        <v>1.41017091442232E-2</v>
      </c>
      <c r="AW596" s="104">
        <v>6.4779726381275604E-2</v>
      </c>
      <c r="AX596" s="104">
        <v>7.8881435525498894E-2</v>
      </c>
      <c r="AY596" s="104">
        <v>0</v>
      </c>
      <c r="AZ596" s="104">
        <v>0</v>
      </c>
      <c r="BA596" s="104">
        <v>0</v>
      </c>
      <c r="BB596" s="104">
        <v>0</v>
      </c>
      <c r="BC596" s="104">
        <v>3.5254272860558099E-3</v>
      </c>
      <c r="BD596" s="104">
        <v>2.7762739877689499E-2</v>
      </c>
      <c r="BE596" s="104">
        <v>3.1288167163745301E-2</v>
      </c>
      <c r="BF596" s="104">
        <v>0</v>
      </c>
      <c r="BG596" s="104">
        <v>0</v>
      </c>
      <c r="BH596" s="104">
        <v>0</v>
      </c>
      <c r="BI596" s="104">
        <v>0</v>
      </c>
      <c r="BJ596" s="104">
        <v>0</v>
      </c>
      <c r="BK596" s="104">
        <v>0</v>
      </c>
      <c r="BL596" s="104">
        <v>0</v>
      </c>
      <c r="BM596" s="104">
        <v>0</v>
      </c>
      <c r="BN596" s="104">
        <v>0</v>
      </c>
    </row>
    <row r="597" spans="1:66">
      <c r="A597" s="104" t="s">
        <v>799</v>
      </c>
      <c r="B597" s="104">
        <v>2028</v>
      </c>
      <c r="C597" s="104" t="s">
        <v>807</v>
      </c>
      <c r="D597" s="104" t="s">
        <v>801</v>
      </c>
      <c r="E597" s="104" t="s">
        <v>801</v>
      </c>
      <c r="F597" s="104" t="s">
        <v>804</v>
      </c>
      <c r="G597" s="104">
        <v>5991242.8570541702</v>
      </c>
      <c r="H597" s="104">
        <v>205131179.40787899</v>
      </c>
      <c r="I597" s="104">
        <v>27824841.657702301</v>
      </c>
      <c r="J597" s="104">
        <v>2.16993555493625</v>
      </c>
      <c r="K597" s="104">
        <v>0</v>
      </c>
      <c r="L597" s="104">
        <v>6.79420886507629</v>
      </c>
      <c r="M597" s="104">
        <v>8.9641444200125395</v>
      </c>
      <c r="N597" s="104">
        <v>2.0897533218415298</v>
      </c>
      <c r="O597" s="104">
        <v>3.3919992476421301</v>
      </c>
      <c r="P597" s="104">
        <v>12.5430312747231</v>
      </c>
      <c r="Q597" s="104">
        <v>2.0181754957805</v>
      </c>
      <c r="R597" s="104">
        <v>29.007103759999801</v>
      </c>
      <c r="S597" s="104">
        <v>3.1663648680191301</v>
      </c>
      <c r="T597" s="104">
        <v>0</v>
      </c>
      <c r="U597" s="104">
        <v>7.4388035052135697</v>
      </c>
      <c r="V597" s="104">
        <v>10.605168373232701</v>
      </c>
      <c r="W597" s="104">
        <v>2.0897533218415298</v>
      </c>
      <c r="X597" s="104">
        <v>3.3919992476407299</v>
      </c>
      <c r="Y597" s="104">
        <v>12.543031274717899</v>
      </c>
      <c r="Z597" s="104">
        <v>2.0181754957805</v>
      </c>
      <c r="AA597" s="104">
        <v>30.648127713213398</v>
      </c>
      <c r="AB597" s="104">
        <v>150.89849363223601</v>
      </c>
      <c r="AC597" s="104">
        <v>0</v>
      </c>
      <c r="AD597" s="104">
        <v>73.063256402267896</v>
      </c>
      <c r="AE597" s="104">
        <v>223.96175003450401</v>
      </c>
      <c r="AF597" s="104">
        <v>10.318024429813599</v>
      </c>
      <c r="AG597" s="104">
        <v>0</v>
      </c>
      <c r="AH597" s="104">
        <v>6.0890391295688797</v>
      </c>
      <c r="AI597" s="104">
        <v>16.4070635593825</v>
      </c>
      <c r="AJ597" s="104">
        <v>63244.112571948601</v>
      </c>
      <c r="AK597" s="104">
        <v>0</v>
      </c>
      <c r="AL597" s="104">
        <v>1806.5205846679301</v>
      </c>
      <c r="AM597" s="104">
        <v>65050.633156616503</v>
      </c>
      <c r="AN597" s="104">
        <v>0.56271028220195396</v>
      </c>
      <c r="AO597" s="104">
        <v>0</v>
      </c>
      <c r="AP597" s="104">
        <v>1.52042991939296</v>
      </c>
      <c r="AQ597" s="104">
        <v>2.0831402015949201</v>
      </c>
      <c r="AR597" s="104">
        <v>0.28785353177482198</v>
      </c>
      <c r="AS597" s="104">
        <v>0</v>
      </c>
      <c r="AT597" s="104">
        <v>4.8070613808030502E-2</v>
      </c>
      <c r="AU597" s="104">
        <v>0.335924145582852</v>
      </c>
      <c r="AV597" s="104">
        <v>1.80894735427652</v>
      </c>
      <c r="AW597" s="104">
        <v>8.3098519087077793</v>
      </c>
      <c r="AX597" s="104">
        <v>10.4547234085671</v>
      </c>
      <c r="AY597" s="104">
        <v>0.26467069700101098</v>
      </c>
      <c r="AZ597" s="104">
        <v>0</v>
      </c>
      <c r="BA597" s="104">
        <v>4.4199154977853601E-2</v>
      </c>
      <c r="BB597" s="104">
        <v>0.30886985197886402</v>
      </c>
      <c r="BC597" s="104">
        <v>0.45223683856913099</v>
      </c>
      <c r="BD597" s="104">
        <v>3.5613651037318999</v>
      </c>
      <c r="BE597" s="104">
        <v>4.3224717942798998</v>
      </c>
      <c r="BF597" s="104">
        <v>0.62585176311592705</v>
      </c>
      <c r="BG597" s="104">
        <v>0</v>
      </c>
      <c r="BH597" s="104">
        <v>1.7876985651959498E-2</v>
      </c>
      <c r="BI597" s="104">
        <v>0.64372874876788599</v>
      </c>
      <c r="BJ597" s="104">
        <v>1.0193106113466399</v>
      </c>
      <c r="BK597" s="104">
        <v>0</v>
      </c>
      <c r="BL597" s="104">
        <v>0.77715407435580397</v>
      </c>
      <c r="BM597" s="104">
        <v>1.79646468570244</v>
      </c>
      <c r="BN597" s="104">
        <v>6866.3026608042401</v>
      </c>
    </row>
    <row r="598" spans="1:66">
      <c r="A598" s="104" t="s">
        <v>799</v>
      </c>
      <c r="B598" s="104">
        <v>2028</v>
      </c>
      <c r="C598" s="104" t="s">
        <v>807</v>
      </c>
      <c r="D598" s="104" t="s">
        <v>801</v>
      </c>
      <c r="E598" s="104" t="s">
        <v>801</v>
      </c>
      <c r="F598" s="104" t="s">
        <v>802</v>
      </c>
      <c r="G598" s="104">
        <v>50504.276775568498</v>
      </c>
      <c r="H598" s="104">
        <v>1867222.55335936</v>
      </c>
      <c r="I598" s="104">
        <v>242837.382126949</v>
      </c>
      <c r="J598" s="104">
        <v>3.4331824371438897E-2</v>
      </c>
      <c r="K598" s="104">
        <v>0</v>
      </c>
      <c r="L598" s="104">
        <v>0</v>
      </c>
      <c r="M598" s="104">
        <v>3.4331824371438897E-2</v>
      </c>
      <c r="N598" s="104">
        <v>0</v>
      </c>
      <c r="O598" s="104">
        <v>0</v>
      </c>
      <c r="P598" s="104">
        <v>0</v>
      </c>
      <c r="Q598" s="104">
        <v>0</v>
      </c>
      <c r="R598" s="104">
        <v>3.4331824371438897E-2</v>
      </c>
      <c r="S598" s="104">
        <v>3.9084499512111702E-2</v>
      </c>
      <c r="T598" s="104">
        <v>0</v>
      </c>
      <c r="U598" s="104">
        <v>0</v>
      </c>
      <c r="V598" s="104">
        <v>3.9084499512111702E-2</v>
      </c>
      <c r="W598" s="104">
        <v>0</v>
      </c>
      <c r="X598" s="104">
        <v>0</v>
      </c>
      <c r="Y598" s="104">
        <v>0</v>
      </c>
      <c r="Z598" s="104">
        <v>0</v>
      </c>
      <c r="AA598" s="104">
        <v>3.9084499512111702E-2</v>
      </c>
      <c r="AB598" s="104">
        <v>0.33728169476296199</v>
      </c>
      <c r="AC598" s="104">
        <v>0</v>
      </c>
      <c r="AD598" s="104">
        <v>0</v>
      </c>
      <c r="AE598" s="104">
        <v>0.33728169476296199</v>
      </c>
      <c r="AF598" s="104">
        <v>7.0101937628873096E-2</v>
      </c>
      <c r="AG598" s="104">
        <v>0</v>
      </c>
      <c r="AH598" s="104">
        <v>0</v>
      </c>
      <c r="AI598" s="104">
        <v>7.0101937628873096E-2</v>
      </c>
      <c r="AJ598" s="104">
        <v>501.601416785987</v>
      </c>
      <c r="AK598" s="104">
        <v>0</v>
      </c>
      <c r="AL598" s="104">
        <v>0</v>
      </c>
      <c r="AM598" s="104">
        <v>501.601416785987</v>
      </c>
      <c r="AN598" s="104">
        <v>1.59464761917865E-3</v>
      </c>
      <c r="AO598" s="104">
        <v>0</v>
      </c>
      <c r="AP598" s="104">
        <v>0</v>
      </c>
      <c r="AQ598" s="104">
        <v>1.59464761917865E-3</v>
      </c>
      <c r="AR598" s="104">
        <v>8.9589664721192001E-3</v>
      </c>
      <c r="AS598" s="104">
        <v>0</v>
      </c>
      <c r="AT598" s="104">
        <v>0</v>
      </c>
      <c r="AU598" s="104">
        <v>8.9589664721192001E-3</v>
      </c>
      <c r="AV598" s="104">
        <v>1.6466084324649102E-2</v>
      </c>
      <c r="AW598" s="104">
        <v>7.5641074866356794E-2</v>
      </c>
      <c r="AX598" s="104">
        <v>0.10106612566312501</v>
      </c>
      <c r="AY598" s="104">
        <v>8.5714055482750094E-3</v>
      </c>
      <c r="AZ598" s="104">
        <v>0</v>
      </c>
      <c r="BA598" s="104">
        <v>0</v>
      </c>
      <c r="BB598" s="104">
        <v>8.5714055482750094E-3</v>
      </c>
      <c r="BC598" s="104">
        <v>4.1165210811622797E-3</v>
      </c>
      <c r="BD598" s="104">
        <v>3.2417603514152897E-2</v>
      </c>
      <c r="BE598" s="104">
        <v>4.51055301435902E-2</v>
      </c>
      <c r="BF598" s="104">
        <v>4.7419372604827498E-3</v>
      </c>
      <c r="BG598" s="104">
        <v>0</v>
      </c>
      <c r="BH598" s="104">
        <v>0</v>
      </c>
      <c r="BI598" s="104">
        <v>4.7419372604827498E-3</v>
      </c>
      <c r="BJ598" s="104">
        <v>7.8844757507750399E-2</v>
      </c>
      <c r="BK598" s="104">
        <v>0</v>
      </c>
      <c r="BL598" s="104">
        <v>0</v>
      </c>
      <c r="BM598" s="104">
        <v>7.8844757507750399E-2</v>
      </c>
      <c r="BN598" s="104">
        <v>44.7042383372928</v>
      </c>
    </row>
    <row r="599" spans="1:66">
      <c r="A599" s="104" t="s">
        <v>799</v>
      </c>
      <c r="B599" s="104">
        <v>2028</v>
      </c>
      <c r="C599" s="104" t="s">
        <v>807</v>
      </c>
      <c r="D599" s="104" t="s">
        <v>801</v>
      </c>
      <c r="E599" s="104" t="s">
        <v>801</v>
      </c>
      <c r="F599" s="104" t="s">
        <v>805</v>
      </c>
      <c r="G599" s="104">
        <v>144662.184447862</v>
      </c>
      <c r="H599" s="104">
        <v>4164051.8550887699</v>
      </c>
      <c r="I599" s="104">
        <v>716348.833836445</v>
      </c>
      <c r="J599" s="104">
        <v>0</v>
      </c>
      <c r="K599" s="104">
        <v>0</v>
      </c>
      <c r="L599" s="104">
        <v>0</v>
      </c>
      <c r="M599" s="104">
        <v>0</v>
      </c>
      <c r="N599" s="104">
        <v>3.5258676759747799E-3</v>
      </c>
      <c r="O599" s="104">
        <v>3.8597771220801802E-3</v>
      </c>
      <c r="P599" s="104">
        <v>0</v>
      </c>
      <c r="Q599" s="104">
        <v>1.1929848162704399E-3</v>
      </c>
      <c r="R599" s="104">
        <v>8.5786296143254108E-3</v>
      </c>
      <c r="S599" s="104">
        <v>0</v>
      </c>
      <c r="T599" s="104">
        <v>0</v>
      </c>
      <c r="U599" s="104">
        <v>0</v>
      </c>
      <c r="V599" s="104">
        <v>0</v>
      </c>
      <c r="W599" s="104">
        <v>3.5258676759747799E-3</v>
      </c>
      <c r="X599" s="104">
        <v>3.8597771220785899E-3</v>
      </c>
      <c r="Y599" s="104">
        <v>0</v>
      </c>
      <c r="Z599" s="104">
        <v>1.1929848162704399E-3</v>
      </c>
      <c r="AA599" s="104">
        <v>8.5786296143238201E-3</v>
      </c>
      <c r="AB599" s="104">
        <v>0</v>
      </c>
      <c r="AC599" s="104">
        <v>0</v>
      </c>
      <c r="AD599" s="104">
        <v>0</v>
      </c>
      <c r="AE599" s="104">
        <v>0</v>
      </c>
      <c r="AF599" s="104">
        <v>0</v>
      </c>
      <c r="AG599" s="104">
        <v>0</v>
      </c>
      <c r="AH599" s="104">
        <v>0</v>
      </c>
      <c r="AI599" s="104">
        <v>0</v>
      </c>
      <c r="AJ599" s="104">
        <v>0</v>
      </c>
      <c r="AK599" s="104">
        <v>0</v>
      </c>
      <c r="AL599" s="104">
        <v>0</v>
      </c>
      <c r="AM599" s="104">
        <v>0</v>
      </c>
      <c r="AN599" s="104">
        <v>0</v>
      </c>
      <c r="AO599" s="104">
        <v>0</v>
      </c>
      <c r="AP599" s="104">
        <v>0</v>
      </c>
      <c r="AQ599" s="104">
        <v>0</v>
      </c>
      <c r="AR599" s="104">
        <v>0</v>
      </c>
      <c r="AS599" s="104">
        <v>0</v>
      </c>
      <c r="AT599" s="104">
        <v>0</v>
      </c>
      <c r="AU599" s="104">
        <v>0</v>
      </c>
      <c r="AV599" s="104">
        <v>3.6720651673120198E-2</v>
      </c>
      <c r="AW599" s="104">
        <v>0.16868549362339599</v>
      </c>
      <c r="AX599" s="104">
        <v>0.20540614529651599</v>
      </c>
      <c r="AY599" s="104">
        <v>0</v>
      </c>
      <c r="AZ599" s="104">
        <v>0</v>
      </c>
      <c r="BA599" s="104">
        <v>0</v>
      </c>
      <c r="BB599" s="104">
        <v>0</v>
      </c>
      <c r="BC599" s="104">
        <v>9.1801629182800704E-3</v>
      </c>
      <c r="BD599" s="104">
        <v>7.2293782981455501E-2</v>
      </c>
      <c r="BE599" s="104">
        <v>8.1473945899735598E-2</v>
      </c>
      <c r="BF599" s="104">
        <v>0</v>
      </c>
      <c r="BG599" s="104">
        <v>0</v>
      </c>
      <c r="BH599" s="104">
        <v>0</v>
      </c>
      <c r="BI599" s="104">
        <v>0</v>
      </c>
      <c r="BJ599" s="104">
        <v>0</v>
      </c>
      <c r="BK599" s="104">
        <v>0</v>
      </c>
      <c r="BL599" s="104">
        <v>0</v>
      </c>
      <c r="BM599" s="104">
        <v>0</v>
      </c>
      <c r="BN599" s="104">
        <v>0</v>
      </c>
    </row>
    <row r="600" spans="1:66">
      <c r="A600" s="104" t="s">
        <v>799</v>
      </c>
      <c r="B600" s="104">
        <v>2028</v>
      </c>
      <c r="C600" s="104" t="s">
        <v>808</v>
      </c>
      <c r="D600" s="104" t="s">
        <v>801</v>
      </c>
      <c r="E600" s="104" t="s">
        <v>801</v>
      </c>
      <c r="F600" s="104" t="s">
        <v>804</v>
      </c>
      <c r="G600" s="104">
        <v>417840.49588571599</v>
      </c>
      <c r="H600" s="104">
        <v>13976738.190230399</v>
      </c>
      <c r="I600" s="104">
        <v>6225200.8063583001</v>
      </c>
      <c r="J600" s="104">
        <v>0.421491073036661</v>
      </c>
      <c r="K600" s="104">
        <v>0.17546900783928901</v>
      </c>
      <c r="L600" s="104">
        <v>0.65525783128367099</v>
      </c>
      <c r="M600" s="104">
        <v>1.25221791215962</v>
      </c>
      <c r="N600" s="104">
        <v>2.4158249104078201E-2</v>
      </c>
      <c r="O600" s="104">
        <v>0.84192351867429804</v>
      </c>
      <c r="P600" s="104">
        <v>6.78075570524756</v>
      </c>
      <c r="Q600" s="104">
        <v>1.34493035343583E-2</v>
      </c>
      <c r="R600" s="104">
        <v>8.9125046887199204</v>
      </c>
      <c r="S600" s="104">
        <v>0.61503878435974002</v>
      </c>
      <c r="T600" s="104">
        <v>0.25604396434013998</v>
      </c>
      <c r="U600" s="104">
        <v>0.71742484650814098</v>
      </c>
      <c r="V600" s="104">
        <v>1.5885075952080201</v>
      </c>
      <c r="W600" s="104">
        <v>2.4158249104078201E-2</v>
      </c>
      <c r="X600" s="104">
        <v>0.84192351867395099</v>
      </c>
      <c r="Y600" s="104">
        <v>6.7807557052447702</v>
      </c>
      <c r="Z600" s="104">
        <v>1.34493035343583E-2</v>
      </c>
      <c r="AA600" s="104">
        <v>9.2487943717651895</v>
      </c>
      <c r="AB600" s="104">
        <v>9.3088575438237093</v>
      </c>
      <c r="AC600" s="104">
        <v>1.73155486887448</v>
      </c>
      <c r="AD600" s="104">
        <v>11.2815642415711</v>
      </c>
      <c r="AE600" s="104">
        <v>22.321976654269299</v>
      </c>
      <c r="AF600" s="104">
        <v>2.2216874412749799</v>
      </c>
      <c r="AG600" s="104">
        <v>1.53122319573784E-2</v>
      </c>
      <c r="AH600" s="104">
        <v>2.9950201670764001</v>
      </c>
      <c r="AI600" s="104">
        <v>5.2320198403087597</v>
      </c>
      <c r="AJ600" s="104">
        <v>12970.638460227599</v>
      </c>
      <c r="AK600" s="104">
        <v>52.682466171346</v>
      </c>
      <c r="AL600" s="104">
        <v>123.64157584809701</v>
      </c>
      <c r="AM600" s="104">
        <v>13146.962502247001</v>
      </c>
      <c r="AN600" s="104">
        <v>9.02992643227329E-2</v>
      </c>
      <c r="AO600" s="104">
        <v>5.0275739352137097E-2</v>
      </c>
      <c r="AP600" s="104">
        <v>0.13144754131955599</v>
      </c>
      <c r="AQ600" s="104">
        <v>0.27202254499442602</v>
      </c>
      <c r="AR600" s="104">
        <v>2.8330187296065599E-2</v>
      </c>
      <c r="AS600" s="104">
        <v>0</v>
      </c>
      <c r="AT600" s="104">
        <v>2.7114740136431601E-3</v>
      </c>
      <c r="AU600" s="104">
        <v>3.1041661309708701E-2</v>
      </c>
      <c r="AV600" s="104">
        <v>0.123253732775359</v>
      </c>
      <c r="AW600" s="104">
        <v>1.1776894166685501</v>
      </c>
      <c r="AX600" s="104">
        <v>1.3319848107536201</v>
      </c>
      <c r="AY600" s="104">
        <v>2.6048561473563599E-2</v>
      </c>
      <c r="AZ600" s="104">
        <v>0</v>
      </c>
      <c r="BA600" s="104">
        <v>2.4931002675779301E-3</v>
      </c>
      <c r="BB600" s="104">
        <v>2.8541661741141599E-2</v>
      </c>
      <c r="BC600" s="104">
        <v>3.0813433193839699E-2</v>
      </c>
      <c r="BD600" s="104">
        <v>0.50472403571509505</v>
      </c>
      <c r="BE600" s="104">
        <v>0.56407913065007698</v>
      </c>
      <c r="BF600" s="104">
        <v>0.12835498228926401</v>
      </c>
      <c r="BG600" s="104">
        <v>5.2133571012041196E-4</v>
      </c>
      <c r="BH600" s="104">
        <v>1.22353362379671E-3</v>
      </c>
      <c r="BI600" s="104">
        <v>0.130099851623181</v>
      </c>
      <c r="BJ600" s="104">
        <v>0.139479708356395</v>
      </c>
      <c r="BK600" s="104">
        <v>1.3504321823212999E-3</v>
      </c>
      <c r="BL600" s="104">
        <v>0.248461211831072</v>
      </c>
      <c r="BM600" s="104">
        <v>0.38929135236978801</v>
      </c>
      <c r="BN600" s="104">
        <v>1387.70399656734</v>
      </c>
    </row>
    <row r="601" spans="1:66">
      <c r="A601" s="104" t="s">
        <v>799</v>
      </c>
      <c r="B601" s="104">
        <v>2028</v>
      </c>
      <c r="C601" s="104" t="s">
        <v>808</v>
      </c>
      <c r="D601" s="104" t="s">
        <v>801</v>
      </c>
      <c r="E601" s="104" t="s">
        <v>801</v>
      </c>
      <c r="F601" s="104" t="s">
        <v>802</v>
      </c>
      <c r="G601" s="104">
        <v>414155.407701366</v>
      </c>
      <c r="H601" s="104">
        <v>14214200.913188901</v>
      </c>
      <c r="I601" s="104">
        <v>5209554.0213802904</v>
      </c>
      <c r="J601" s="104">
        <v>1.73352960699125</v>
      </c>
      <c r="K601" s="104">
        <v>5.0108385129402001E-2</v>
      </c>
      <c r="L601" s="104">
        <v>0</v>
      </c>
      <c r="M601" s="104">
        <v>1.78363799212066</v>
      </c>
      <c r="N601" s="104">
        <v>0</v>
      </c>
      <c r="O601" s="104">
        <v>0</v>
      </c>
      <c r="P601" s="104">
        <v>0</v>
      </c>
      <c r="Q601" s="104">
        <v>0</v>
      </c>
      <c r="R601" s="104">
        <v>1.78363799212066</v>
      </c>
      <c r="S601" s="104">
        <v>1.97350820468039</v>
      </c>
      <c r="T601" s="104">
        <v>5.7045065038025998E-2</v>
      </c>
      <c r="U601" s="104">
        <v>0</v>
      </c>
      <c r="V601" s="104">
        <v>2.0305532697184199</v>
      </c>
      <c r="W601" s="104">
        <v>0</v>
      </c>
      <c r="X601" s="104">
        <v>0</v>
      </c>
      <c r="Y601" s="104">
        <v>0</v>
      </c>
      <c r="Z601" s="104">
        <v>0</v>
      </c>
      <c r="AA601" s="104">
        <v>2.0305532697184199</v>
      </c>
      <c r="AB601" s="104">
        <v>8.3421751552667107</v>
      </c>
      <c r="AC601" s="104">
        <v>0.415324154161055</v>
      </c>
      <c r="AD601" s="104">
        <v>0</v>
      </c>
      <c r="AE601" s="104">
        <v>8.7574993094277698</v>
      </c>
      <c r="AF601" s="104">
        <v>18.3532780293326</v>
      </c>
      <c r="AG601" s="104">
        <v>0.78197817847172901</v>
      </c>
      <c r="AH601" s="104">
        <v>0</v>
      </c>
      <c r="AI601" s="104">
        <v>19.1352562078044</v>
      </c>
      <c r="AJ601" s="104">
        <v>7470.7987244682899</v>
      </c>
      <c r="AK601" s="104">
        <v>57.563287026062397</v>
      </c>
      <c r="AL601" s="104">
        <v>0</v>
      </c>
      <c r="AM601" s="104">
        <v>7528.3620114943496</v>
      </c>
      <c r="AN601" s="104">
        <v>8.0519136724468296E-2</v>
      </c>
      <c r="AO601" s="104">
        <v>2.3274387105965198E-3</v>
      </c>
      <c r="AP601" s="104">
        <v>0</v>
      </c>
      <c r="AQ601" s="104">
        <v>8.2846575435064795E-2</v>
      </c>
      <c r="AR601" s="104">
        <v>0.262257433487259</v>
      </c>
      <c r="AS601" s="104">
        <v>1.25209452583845E-2</v>
      </c>
      <c r="AT601" s="104">
        <v>0</v>
      </c>
      <c r="AU601" s="104">
        <v>0.27477837874564398</v>
      </c>
      <c r="AV601" s="104">
        <v>0.188021693308319</v>
      </c>
      <c r="AW601" s="104">
        <v>1.1976981863739899</v>
      </c>
      <c r="AX601" s="104">
        <v>1.66049825842795</v>
      </c>
      <c r="AY601" s="104">
        <v>0.25091229300440998</v>
      </c>
      <c r="AZ601" s="104">
        <v>1.19792947089776E-2</v>
      </c>
      <c r="BA601" s="104">
        <v>0</v>
      </c>
      <c r="BB601" s="104">
        <v>0.262891587713388</v>
      </c>
      <c r="BC601" s="104">
        <v>4.7005423327079798E-2</v>
      </c>
      <c r="BD601" s="104">
        <v>0.51329922273171202</v>
      </c>
      <c r="BE601" s="104">
        <v>0.82319623377217899</v>
      </c>
      <c r="BF601" s="104">
        <v>7.0625914623837799E-2</v>
      </c>
      <c r="BG601" s="104">
        <v>5.4418007296261404E-4</v>
      </c>
      <c r="BH601" s="104">
        <v>0</v>
      </c>
      <c r="BI601" s="104">
        <v>7.1170094696800398E-2</v>
      </c>
      <c r="BJ601" s="104">
        <v>1.1743055224886401</v>
      </c>
      <c r="BK601" s="104">
        <v>9.0481471045273203E-3</v>
      </c>
      <c r="BL601" s="104">
        <v>0</v>
      </c>
      <c r="BM601" s="104">
        <v>1.1833536695931699</v>
      </c>
      <c r="BN601" s="104">
        <v>670.950436718677</v>
      </c>
    </row>
    <row r="602" spans="1:66">
      <c r="A602" s="104" t="s">
        <v>799</v>
      </c>
      <c r="B602" s="104">
        <v>2028</v>
      </c>
      <c r="C602" s="104" t="s">
        <v>809</v>
      </c>
      <c r="D602" s="104" t="s">
        <v>801</v>
      </c>
      <c r="E602" s="104" t="s">
        <v>801</v>
      </c>
      <c r="F602" s="104" t="s">
        <v>804</v>
      </c>
      <c r="G602" s="104">
        <v>66815.390205255302</v>
      </c>
      <c r="H602" s="104">
        <v>2206923.2287574201</v>
      </c>
      <c r="I602" s="104">
        <v>995449.75912689895</v>
      </c>
      <c r="J602" s="104">
        <v>3.4119876249803102E-2</v>
      </c>
      <c r="K602" s="104">
        <v>2.81307590133902E-2</v>
      </c>
      <c r="L602" s="104">
        <v>9.5427693293567498E-2</v>
      </c>
      <c r="M602" s="104">
        <v>0.15767832855676001</v>
      </c>
      <c r="N602" s="104">
        <v>3.0345237995530699E-3</v>
      </c>
      <c r="O602" s="104">
        <v>0.10454247063043599</v>
      </c>
      <c r="P602" s="104">
        <v>0.61763723862738096</v>
      </c>
      <c r="Q602" s="104">
        <v>1.87734999743559E-3</v>
      </c>
      <c r="R602" s="104">
        <v>0.88476991161156704</v>
      </c>
      <c r="S602" s="104">
        <v>4.9787643330131498E-2</v>
      </c>
      <c r="T602" s="104">
        <v>4.1048337517714098E-2</v>
      </c>
      <c r="U602" s="104">
        <v>0.104481312462369</v>
      </c>
      <c r="V602" s="104">
        <v>0.195317293310215</v>
      </c>
      <c r="W602" s="104">
        <v>3.0345237995530699E-3</v>
      </c>
      <c r="X602" s="104">
        <v>0.104542470630393</v>
      </c>
      <c r="Y602" s="104">
        <v>0.61763723862712605</v>
      </c>
      <c r="Z602" s="104">
        <v>1.87734999743559E-3</v>
      </c>
      <c r="AA602" s="104">
        <v>0.92240887636472402</v>
      </c>
      <c r="AB602" s="104">
        <v>0.74887233601438796</v>
      </c>
      <c r="AC602" s="104">
        <v>0.27786399079295399</v>
      </c>
      <c r="AD602" s="104">
        <v>1.6407815553596301</v>
      </c>
      <c r="AE602" s="104">
        <v>2.6675178821669698</v>
      </c>
      <c r="AF602" s="104">
        <v>0.28873485296267998</v>
      </c>
      <c r="AG602" s="104">
        <v>2.4513709933491599E-3</v>
      </c>
      <c r="AH602" s="104">
        <v>0.48520811384635198</v>
      </c>
      <c r="AI602" s="104">
        <v>0.77639433780238098</v>
      </c>
      <c r="AJ602" s="104">
        <v>2328.6285603188599</v>
      </c>
      <c r="AK602" s="104">
        <v>9.7019185196924607</v>
      </c>
      <c r="AL602" s="104">
        <v>22.270114743697999</v>
      </c>
      <c r="AM602" s="104">
        <v>2360.60059358225</v>
      </c>
      <c r="AN602" s="104">
        <v>8.3700387678883898E-3</v>
      </c>
      <c r="AO602" s="104">
        <v>8.1350106901911801E-3</v>
      </c>
      <c r="AP602" s="104">
        <v>1.98199952037021E-2</v>
      </c>
      <c r="AQ602" s="104">
        <v>3.63250446617817E-2</v>
      </c>
      <c r="AR602" s="104">
        <v>3.8146134138340999E-3</v>
      </c>
      <c r="AS602" s="104">
        <v>0</v>
      </c>
      <c r="AT602" s="104">
        <v>3.4555607725562302E-4</v>
      </c>
      <c r="AU602" s="104">
        <v>4.1601694910897297E-3</v>
      </c>
      <c r="AV602" s="104">
        <v>1.9461731499208601E-2</v>
      </c>
      <c r="AW602" s="104">
        <v>0.21694965188742801</v>
      </c>
      <c r="AX602" s="104">
        <v>0.240571552877726</v>
      </c>
      <c r="AY602" s="104">
        <v>3.5073962261427702E-3</v>
      </c>
      <c r="AZ602" s="104">
        <v>0</v>
      </c>
      <c r="BA602" s="104">
        <v>3.17726057610875E-4</v>
      </c>
      <c r="BB602" s="104">
        <v>3.8251222837536402E-3</v>
      </c>
      <c r="BC602" s="104">
        <v>4.8654328748021503E-3</v>
      </c>
      <c r="BD602" s="104">
        <v>9.2978422237469105E-2</v>
      </c>
      <c r="BE602" s="104">
        <v>0.101668977396024</v>
      </c>
      <c r="BF602" s="104">
        <v>2.30436673209653E-2</v>
      </c>
      <c r="BG602" s="104">
        <v>9.6008348670382896E-5</v>
      </c>
      <c r="BH602" s="104">
        <v>2.2038083879003401E-4</v>
      </c>
      <c r="BI602" s="104">
        <v>2.3360056508425701E-2</v>
      </c>
      <c r="BJ602" s="104">
        <v>2.0688995174022801E-2</v>
      </c>
      <c r="BK602" s="104">
        <v>2.14911693157345E-4</v>
      </c>
      <c r="BL602" s="104">
        <v>3.9919373064168998E-2</v>
      </c>
      <c r="BM602" s="104">
        <v>6.08232799313492E-2</v>
      </c>
      <c r="BN602" s="104">
        <v>249.16895271082001</v>
      </c>
    </row>
    <row r="603" spans="1:66">
      <c r="A603" s="104" t="s">
        <v>799</v>
      </c>
      <c r="B603" s="104">
        <v>2028</v>
      </c>
      <c r="C603" s="104" t="s">
        <v>809</v>
      </c>
      <c r="D603" s="104" t="s">
        <v>801</v>
      </c>
      <c r="E603" s="104" t="s">
        <v>801</v>
      </c>
      <c r="F603" s="104" t="s">
        <v>802</v>
      </c>
      <c r="G603" s="104">
        <v>156514.31260723999</v>
      </c>
      <c r="H603" s="104">
        <v>5347652.5841955403</v>
      </c>
      <c r="I603" s="104">
        <v>1968753.15759382</v>
      </c>
      <c r="J603" s="104">
        <v>0.60104019400320996</v>
      </c>
      <c r="K603" s="104">
        <v>1.8936561755683499E-2</v>
      </c>
      <c r="L603" s="104">
        <v>0</v>
      </c>
      <c r="M603" s="104">
        <v>0.61997675575889299</v>
      </c>
      <c r="N603" s="104">
        <v>0</v>
      </c>
      <c r="O603" s="104">
        <v>0</v>
      </c>
      <c r="P603" s="104">
        <v>0</v>
      </c>
      <c r="Q603" s="104">
        <v>0</v>
      </c>
      <c r="R603" s="104">
        <v>0.61997675575889299</v>
      </c>
      <c r="S603" s="104">
        <v>0.68424430100547595</v>
      </c>
      <c r="T603" s="104">
        <v>2.1558016570678001E-2</v>
      </c>
      <c r="U603" s="104">
        <v>0</v>
      </c>
      <c r="V603" s="104">
        <v>0.70580231757615397</v>
      </c>
      <c r="W603" s="104">
        <v>0</v>
      </c>
      <c r="X603" s="104">
        <v>0</v>
      </c>
      <c r="Y603" s="104">
        <v>0</v>
      </c>
      <c r="Z603" s="104">
        <v>0</v>
      </c>
      <c r="AA603" s="104">
        <v>0.70580231757615397</v>
      </c>
      <c r="AB603" s="104">
        <v>2.8851754049321299</v>
      </c>
      <c r="AC603" s="104">
        <v>0.15695599595930701</v>
      </c>
      <c r="AD603" s="104">
        <v>0</v>
      </c>
      <c r="AE603" s="104">
        <v>3.04213140089144</v>
      </c>
      <c r="AF603" s="104">
        <v>5.2552749216016696</v>
      </c>
      <c r="AG603" s="104">
        <v>0.28748473222167797</v>
      </c>
      <c r="AH603" s="104">
        <v>0</v>
      </c>
      <c r="AI603" s="104">
        <v>5.5427596538233503</v>
      </c>
      <c r="AJ603" s="104">
        <v>3107.43382233182</v>
      </c>
      <c r="AK603" s="104">
        <v>34.736849296513199</v>
      </c>
      <c r="AL603" s="104">
        <v>0</v>
      </c>
      <c r="AM603" s="104">
        <v>3142.1706716283302</v>
      </c>
      <c r="AN603" s="104">
        <v>2.7917168165267701E-2</v>
      </c>
      <c r="AO603" s="104">
        <v>8.7956709764167897E-4</v>
      </c>
      <c r="AP603" s="104">
        <v>0</v>
      </c>
      <c r="AQ603" s="104">
        <v>2.8796735262909399E-2</v>
      </c>
      <c r="AR603" s="104">
        <v>0.110436627702231</v>
      </c>
      <c r="AS603" s="104">
        <v>4.8276096253106896E-3</v>
      </c>
      <c r="AT603" s="104">
        <v>0</v>
      </c>
      <c r="AU603" s="104">
        <v>0.115264237327542</v>
      </c>
      <c r="AV603" s="104">
        <v>7.0737335165433304E-2</v>
      </c>
      <c r="AW603" s="104">
        <v>0.52569629583777799</v>
      </c>
      <c r="AX603" s="104">
        <v>0.71169786833075399</v>
      </c>
      <c r="AY603" s="104">
        <v>0.105659188073261</v>
      </c>
      <c r="AZ603" s="104">
        <v>4.6187693698898002E-3</v>
      </c>
      <c r="BA603" s="104">
        <v>0</v>
      </c>
      <c r="BB603" s="104">
        <v>0.110277957443151</v>
      </c>
      <c r="BC603" s="104">
        <v>1.7684333791358298E-2</v>
      </c>
      <c r="BD603" s="104">
        <v>0.22529841250190499</v>
      </c>
      <c r="BE603" s="104">
        <v>0.35326070373641499</v>
      </c>
      <c r="BF603" s="104">
        <v>2.9376424654092501E-2</v>
      </c>
      <c r="BG603" s="104">
        <v>3.2838814739869301E-4</v>
      </c>
      <c r="BH603" s="104">
        <v>0</v>
      </c>
      <c r="BI603" s="104">
        <v>2.97048128014912E-2</v>
      </c>
      <c r="BJ603" s="104">
        <v>0.48844532330670898</v>
      </c>
      <c r="BK603" s="104">
        <v>5.4601489703036401E-3</v>
      </c>
      <c r="BL603" s="104">
        <v>0</v>
      </c>
      <c r="BM603" s="104">
        <v>0.49390547227701198</v>
      </c>
      <c r="BN603" s="104">
        <v>280.03977241726301</v>
      </c>
    </row>
    <row r="604" spans="1:66">
      <c r="A604" s="104" t="s">
        <v>799</v>
      </c>
      <c r="B604" s="104">
        <v>2028</v>
      </c>
      <c r="C604" s="104" t="s">
        <v>810</v>
      </c>
      <c r="D604" s="104" t="s">
        <v>801</v>
      </c>
      <c r="E604" s="104" t="s">
        <v>801</v>
      </c>
      <c r="F604" s="104" t="s">
        <v>804</v>
      </c>
      <c r="G604" s="104">
        <v>870344.37354044395</v>
      </c>
      <c r="H604" s="104">
        <v>5968800.34738167</v>
      </c>
      <c r="I604" s="104">
        <v>1740688.74708088</v>
      </c>
      <c r="J604" s="104">
        <v>15.418156750795401</v>
      </c>
      <c r="K604" s="104">
        <v>0</v>
      </c>
      <c r="L604" s="104">
        <v>3.58176282528055</v>
      </c>
      <c r="M604" s="104">
        <v>18.999919576076</v>
      </c>
      <c r="N604" s="104">
        <v>2.1900878438223801</v>
      </c>
      <c r="O604" s="104">
        <v>1.39782898606214</v>
      </c>
      <c r="P604" s="104">
        <v>3.1768916886149801</v>
      </c>
      <c r="Q604" s="104">
        <v>1.24880873367719</v>
      </c>
      <c r="R604" s="104">
        <v>27.0135368282527</v>
      </c>
      <c r="S604" s="104">
        <v>19.223040939263001</v>
      </c>
      <c r="T604" s="104">
        <v>0</v>
      </c>
      <c r="U604" s="104">
        <v>3.8994542333758502</v>
      </c>
      <c r="V604" s="104">
        <v>23.1224951726388</v>
      </c>
      <c r="W604" s="104">
        <v>2.1900878438223801</v>
      </c>
      <c r="X604" s="104">
        <v>1.39782898606156</v>
      </c>
      <c r="Y604" s="104">
        <v>3.1768916886136802</v>
      </c>
      <c r="Z604" s="104">
        <v>1.24880873367719</v>
      </c>
      <c r="AA604" s="104">
        <v>31.1361124248137</v>
      </c>
      <c r="AB604" s="104">
        <v>123.757531280823</v>
      </c>
      <c r="AC604" s="104">
        <v>0</v>
      </c>
      <c r="AD604" s="104">
        <v>17.1687683562469</v>
      </c>
      <c r="AE604" s="104">
        <v>140.92629963707</v>
      </c>
      <c r="AF604" s="104">
        <v>7.5467435693614098</v>
      </c>
      <c r="AG604" s="104">
        <v>0</v>
      </c>
      <c r="AH604" s="104">
        <v>0.51349537389414202</v>
      </c>
      <c r="AI604" s="104">
        <v>8.0602389432555501</v>
      </c>
      <c r="AJ604" s="104">
        <v>1427.5107832303299</v>
      </c>
      <c r="AK604" s="104">
        <v>0</v>
      </c>
      <c r="AL604" s="104">
        <v>114.70392214308799</v>
      </c>
      <c r="AM604" s="104">
        <v>1542.21470537342</v>
      </c>
      <c r="AN604" s="104">
        <v>2.2793476292633801</v>
      </c>
      <c r="AO604" s="104">
        <v>0</v>
      </c>
      <c r="AP604" s="104">
        <v>0.46764170067150501</v>
      </c>
      <c r="AQ604" s="104">
        <v>2.7469893299348902</v>
      </c>
      <c r="AR604" s="104">
        <v>1.49060368907303E-2</v>
      </c>
      <c r="AS604" s="104">
        <v>0</v>
      </c>
      <c r="AT604" s="104">
        <v>5.5111276134149796E-3</v>
      </c>
      <c r="AU604" s="104">
        <v>2.04171645041453E-2</v>
      </c>
      <c r="AV604" s="104">
        <v>2.63179045422729E-2</v>
      </c>
      <c r="AW604" s="104">
        <v>7.7374639354282501E-2</v>
      </c>
      <c r="AX604" s="104">
        <v>0.1241097084007</v>
      </c>
      <c r="AY604" s="104">
        <v>1.3912256820328E-2</v>
      </c>
      <c r="AZ604" s="104">
        <v>0</v>
      </c>
      <c r="BA604" s="104">
        <v>5.1661826740785396E-3</v>
      </c>
      <c r="BB604" s="104">
        <v>1.9078439494406602E-2</v>
      </c>
      <c r="BC604" s="104">
        <v>6.5794761355682397E-3</v>
      </c>
      <c r="BD604" s="104">
        <v>3.3160559723263899E-2</v>
      </c>
      <c r="BE604" s="104">
        <v>5.8818475353238697E-2</v>
      </c>
      <c r="BF604" s="104">
        <v>1.4126376420181899E-2</v>
      </c>
      <c r="BG604" s="104">
        <v>0</v>
      </c>
      <c r="BH604" s="104">
        <v>1.1350882950234399E-3</v>
      </c>
      <c r="BI604" s="104">
        <v>1.52614647152053E-2</v>
      </c>
      <c r="BJ604" s="104">
        <v>0.43446074359551201</v>
      </c>
      <c r="BK604" s="104">
        <v>0</v>
      </c>
      <c r="BL604" s="104">
        <v>2.91284943924724E-2</v>
      </c>
      <c r="BM604" s="104">
        <v>0.46358923798798501</v>
      </c>
      <c r="BN604" s="104">
        <v>162.785701248165</v>
      </c>
    </row>
    <row r="605" spans="1:66">
      <c r="A605" s="104" t="s">
        <v>799</v>
      </c>
      <c r="B605" s="104">
        <v>2028</v>
      </c>
      <c r="C605" s="104" t="s">
        <v>811</v>
      </c>
      <c r="D605" s="104" t="s">
        <v>801</v>
      </c>
      <c r="E605" s="104" t="s">
        <v>801</v>
      </c>
      <c r="F605" s="104" t="s">
        <v>804</v>
      </c>
      <c r="G605" s="104">
        <v>4075988.3160603899</v>
      </c>
      <c r="H605" s="104">
        <v>132633837.786679</v>
      </c>
      <c r="I605" s="104">
        <v>18672195.1586316</v>
      </c>
      <c r="J605" s="104">
        <v>1.6480208034405099</v>
      </c>
      <c r="K605" s="104">
        <v>0</v>
      </c>
      <c r="L605" s="104">
        <v>5.4947963183932096</v>
      </c>
      <c r="M605" s="104">
        <v>7.14281712183372</v>
      </c>
      <c r="N605" s="104">
        <v>1.79272152277612</v>
      </c>
      <c r="O605" s="104">
        <v>2.7769503015052202</v>
      </c>
      <c r="P605" s="104">
        <v>9.3934207643379004</v>
      </c>
      <c r="Q605" s="104">
        <v>1.76213524439586</v>
      </c>
      <c r="R605" s="104">
        <v>22.868044954848799</v>
      </c>
      <c r="S605" s="104">
        <v>2.40478808778817</v>
      </c>
      <c r="T605" s="104">
        <v>0</v>
      </c>
      <c r="U605" s="104">
        <v>6.0161103265168698</v>
      </c>
      <c r="V605" s="104">
        <v>8.42089841430505</v>
      </c>
      <c r="W605" s="104">
        <v>1.79272152277612</v>
      </c>
      <c r="X605" s="104">
        <v>2.7769503015040802</v>
      </c>
      <c r="Y605" s="104">
        <v>9.3934207643340297</v>
      </c>
      <c r="Z605" s="104">
        <v>1.76213524439586</v>
      </c>
      <c r="AA605" s="104">
        <v>24.146126247315099</v>
      </c>
      <c r="AB605" s="104">
        <v>102.98335479137801</v>
      </c>
      <c r="AC605" s="104">
        <v>0</v>
      </c>
      <c r="AD605" s="104">
        <v>53.361399031409697</v>
      </c>
      <c r="AE605" s="104">
        <v>156.344753822787</v>
      </c>
      <c r="AF605" s="104">
        <v>7.6817096438871797</v>
      </c>
      <c r="AG605" s="104">
        <v>0</v>
      </c>
      <c r="AH605" s="104">
        <v>4.7783482929419696</v>
      </c>
      <c r="AI605" s="104">
        <v>12.4600579368291</v>
      </c>
      <c r="AJ605" s="104">
        <v>50485.505059595504</v>
      </c>
      <c r="AK605" s="104">
        <v>0</v>
      </c>
      <c r="AL605" s="104">
        <v>1507.9817776555799</v>
      </c>
      <c r="AM605" s="104">
        <v>51993.486837251097</v>
      </c>
      <c r="AN605" s="104">
        <v>0.418498983885081</v>
      </c>
      <c r="AO605" s="104">
        <v>0</v>
      </c>
      <c r="AP605" s="104">
        <v>1.1708069102393199</v>
      </c>
      <c r="AQ605" s="104">
        <v>1.58930589412441</v>
      </c>
      <c r="AR605" s="104">
        <v>0.18584912322424499</v>
      </c>
      <c r="AS605" s="104">
        <v>0</v>
      </c>
      <c r="AT605" s="104">
        <v>3.3197593425169501E-2</v>
      </c>
      <c r="AU605" s="104">
        <v>0.219046716649414</v>
      </c>
      <c r="AV605" s="104">
        <v>1.1696302368285301</v>
      </c>
      <c r="AW605" s="104">
        <v>5.3729889004310998</v>
      </c>
      <c r="AX605" s="104">
        <v>6.76166585390905</v>
      </c>
      <c r="AY605" s="104">
        <v>0.170881408602158</v>
      </c>
      <c r="AZ605" s="104">
        <v>0</v>
      </c>
      <c r="BA605" s="104">
        <v>3.0523961739921002E-2</v>
      </c>
      <c r="BB605" s="104">
        <v>0.201405370342079</v>
      </c>
      <c r="BC605" s="104">
        <v>0.29240755920713402</v>
      </c>
      <c r="BD605" s="104">
        <v>2.3027095287561798</v>
      </c>
      <c r="BE605" s="104">
        <v>2.7965224583053998</v>
      </c>
      <c r="BF605" s="104">
        <v>0.49959499894003101</v>
      </c>
      <c r="BG605" s="104">
        <v>0</v>
      </c>
      <c r="BH605" s="104">
        <v>1.4922702144310599E-2</v>
      </c>
      <c r="BI605" s="104">
        <v>0.51451770108434203</v>
      </c>
      <c r="BJ605" s="104">
        <v>0.73583511708593896</v>
      </c>
      <c r="BK605" s="104">
        <v>0</v>
      </c>
      <c r="BL605" s="104">
        <v>0.55721189178852204</v>
      </c>
      <c r="BM605" s="104">
        <v>1.2930470088744599</v>
      </c>
      <c r="BN605" s="104">
        <v>5488.0790499853201</v>
      </c>
    </row>
    <row r="606" spans="1:66">
      <c r="A606" s="104" t="s">
        <v>799</v>
      </c>
      <c r="B606" s="104">
        <v>2028</v>
      </c>
      <c r="C606" s="104" t="s">
        <v>811</v>
      </c>
      <c r="D606" s="104" t="s">
        <v>801</v>
      </c>
      <c r="E606" s="104" t="s">
        <v>801</v>
      </c>
      <c r="F606" s="104" t="s">
        <v>802</v>
      </c>
      <c r="G606" s="104">
        <v>120745.11887069501</v>
      </c>
      <c r="H606" s="104">
        <v>4276811.3912252197</v>
      </c>
      <c r="I606" s="104">
        <v>574239.64589816204</v>
      </c>
      <c r="J606" s="104">
        <v>4.4379450050743299E-2</v>
      </c>
      <c r="K606" s="104">
        <v>0</v>
      </c>
      <c r="L606" s="104">
        <v>0</v>
      </c>
      <c r="M606" s="104">
        <v>4.4379450050743299E-2</v>
      </c>
      <c r="N606" s="104">
        <v>0</v>
      </c>
      <c r="O606" s="104">
        <v>0</v>
      </c>
      <c r="P606" s="104">
        <v>0</v>
      </c>
      <c r="Q606" s="104">
        <v>0</v>
      </c>
      <c r="R606" s="104">
        <v>4.4379450050743299E-2</v>
      </c>
      <c r="S606" s="104">
        <v>5.0523053336456403E-2</v>
      </c>
      <c r="T606" s="104">
        <v>0</v>
      </c>
      <c r="U606" s="104">
        <v>0</v>
      </c>
      <c r="V606" s="104">
        <v>5.0523053336456403E-2</v>
      </c>
      <c r="W606" s="104">
        <v>0</v>
      </c>
      <c r="X606" s="104">
        <v>0</v>
      </c>
      <c r="Y606" s="104">
        <v>0</v>
      </c>
      <c r="Z606" s="104">
        <v>0</v>
      </c>
      <c r="AA606" s="104">
        <v>5.0523053336456403E-2</v>
      </c>
      <c r="AB606" s="104">
        <v>1.01207813935757</v>
      </c>
      <c r="AC606" s="104">
        <v>0</v>
      </c>
      <c r="AD606" s="104">
        <v>0</v>
      </c>
      <c r="AE606" s="104">
        <v>1.01207813935757</v>
      </c>
      <c r="AF606" s="104">
        <v>0.12301810024476</v>
      </c>
      <c r="AG606" s="104">
        <v>0</v>
      </c>
      <c r="AH606" s="104">
        <v>0</v>
      </c>
      <c r="AI606" s="104">
        <v>0.12301810024476</v>
      </c>
      <c r="AJ606" s="104">
        <v>1517.1800869234</v>
      </c>
      <c r="AK606" s="104">
        <v>0</v>
      </c>
      <c r="AL606" s="104">
        <v>0</v>
      </c>
      <c r="AM606" s="104">
        <v>1517.1800869234</v>
      </c>
      <c r="AN606" s="104">
        <v>2.0613406266504698E-3</v>
      </c>
      <c r="AO606" s="104">
        <v>0</v>
      </c>
      <c r="AP606" s="104">
        <v>0</v>
      </c>
      <c r="AQ606" s="104">
        <v>2.0613406266504698E-3</v>
      </c>
      <c r="AR606" s="104">
        <v>1.37168307017411E-2</v>
      </c>
      <c r="AS606" s="104">
        <v>0</v>
      </c>
      <c r="AT606" s="104">
        <v>0</v>
      </c>
      <c r="AU606" s="104">
        <v>1.37168307017411E-2</v>
      </c>
      <c r="AV606" s="104">
        <v>3.7715020569902599E-2</v>
      </c>
      <c r="AW606" s="104">
        <v>0.17325337574298999</v>
      </c>
      <c r="AX606" s="104">
        <v>0.224685227014633</v>
      </c>
      <c r="AY606" s="104">
        <v>1.3123446677420301E-2</v>
      </c>
      <c r="AZ606" s="104">
        <v>0</v>
      </c>
      <c r="BA606" s="104">
        <v>0</v>
      </c>
      <c r="BB606" s="104">
        <v>1.3123446677420301E-2</v>
      </c>
      <c r="BC606" s="104">
        <v>9.4287551424756498E-3</v>
      </c>
      <c r="BD606" s="104">
        <v>7.42514467469957E-2</v>
      </c>
      <c r="BE606" s="104">
        <v>9.6803648566891706E-2</v>
      </c>
      <c r="BF606" s="104">
        <v>1.43428079432919E-2</v>
      </c>
      <c r="BG606" s="104">
        <v>0</v>
      </c>
      <c r="BH606" s="104">
        <v>0</v>
      </c>
      <c r="BI606" s="104">
        <v>1.43428079432919E-2</v>
      </c>
      <c r="BJ606" s="104">
        <v>0.238479581687667</v>
      </c>
      <c r="BK606" s="104">
        <v>0</v>
      </c>
      <c r="BL606" s="104">
        <v>0</v>
      </c>
      <c r="BM606" s="104">
        <v>0.238479581687667</v>
      </c>
      <c r="BN606" s="104">
        <v>135.21568707082901</v>
      </c>
    </row>
    <row r="607" spans="1:66">
      <c r="A607" s="104" t="s">
        <v>799</v>
      </c>
      <c r="B607" s="104">
        <v>2028</v>
      </c>
      <c r="C607" s="104" t="s">
        <v>811</v>
      </c>
      <c r="D607" s="104" t="s">
        <v>801</v>
      </c>
      <c r="E607" s="104" t="s">
        <v>801</v>
      </c>
      <c r="F607" s="104" t="s">
        <v>805</v>
      </c>
      <c r="G607" s="104">
        <v>96265.955448483393</v>
      </c>
      <c r="H607" s="104">
        <v>2831619.3592279102</v>
      </c>
      <c r="I607" s="104">
        <v>480142.66225167998</v>
      </c>
      <c r="J607" s="104">
        <v>0</v>
      </c>
      <c r="K607" s="104">
        <v>0</v>
      </c>
      <c r="L607" s="104">
        <v>0</v>
      </c>
      <c r="M607" s="104">
        <v>0</v>
      </c>
      <c r="N607" s="104">
        <v>2.3564740471017798E-3</v>
      </c>
      <c r="O607" s="104">
        <v>2.5870687234438002E-3</v>
      </c>
      <c r="P607" s="104">
        <v>0</v>
      </c>
      <c r="Q607" s="104">
        <v>7.9910140637353604E-4</v>
      </c>
      <c r="R607" s="104">
        <v>5.7426441769191303E-3</v>
      </c>
      <c r="S607" s="104">
        <v>0</v>
      </c>
      <c r="T607" s="104">
        <v>0</v>
      </c>
      <c r="U607" s="104">
        <v>0</v>
      </c>
      <c r="V607" s="104">
        <v>0</v>
      </c>
      <c r="W607" s="104">
        <v>2.3564740471017798E-3</v>
      </c>
      <c r="X607" s="104">
        <v>2.5870687234427299E-3</v>
      </c>
      <c r="Y607" s="104">
        <v>0</v>
      </c>
      <c r="Z607" s="104">
        <v>7.9910140637353604E-4</v>
      </c>
      <c r="AA607" s="104">
        <v>5.7426441769180599E-3</v>
      </c>
      <c r="AB607" s="104">
        <v>0</v>
      </c>
      <c r="AC607" s="104">
        <v>0</v>
      </c>
      <c r="AD607" s="104">
        <v>0</v>
      </c>
      <c r="AE607" s="104">
        <v>0</v>
      </c>
      <c r="AF607" s="104">
        <v>0</v>
      </c>
      <c r="AG607" s="104">
        <v>0</v>
      </c>
      <c r="AH607" s="104">
        <v>0</v>
      </c>
      <c r="AI607" s="104">
        <v>0</v>
      </c>
      <c r="AJ607" s="104">
        <v>0</v>
      </c>
      <c r="AK607" s="104">
        <v>0</v>
      </c>
      <c r="AL607" s="104">
        <v>0</v>
      </c>
      <c r="AM607" s="104">
        <v>0</v>
      </c>
      <c r="AN607" s="104">
        <v>0</v>
      </c>
      <c r="AO607" s="104">
        <v>0</v>
      </c>
      <c r="AP607" s="104">
        <v>0</v>
      </c>
      <c r="AQ607" s="104">
        <v>0</v>
      </c>
      <c r="AR607" s="104">
        <v>0</v>
      </c>
      <c r="AS607" s="104">
        <v>0</v>
      </c>
      <c r="AT607" s="104">
        <v>0</v>
      </c>
      <c r="AU607" s="104">
        <v>0</v>
      </c>
      <c r="AV607" s="104">
        <v>2.4970608383275101E-2</v>
      </c>
      <c r="AW607" s="104">
        <v>0.11470873226066999</v>
      </c>
      <c r="AX607" s="104">
        <v>0.13967934064394499</v>
      </c>
      <c r="AY607" s="104">
        <v>0</v>
      </c>
      <c r="AZ607" s="104">
        <v>0</v>
      </c>
      <c r="BA607" s="104">
        <v>0</v>
      </c>
      <c r="BB607" s="104">
        <v>0</v>
      </c>
      <c r="BC607" s="104">
        <v>6.24265209581879E-3</v>
      </c>
      <c r="BD607" s="104">
        <v>4.9160885254573003E-2</v>
      </c>
      <c r="BE607" s="104">
        <v>5.5403537350391802E-2</v>
      </c>
      <c r="BF607" s="104">
        <v>0</v>
      </c>
      <c r="BG607" s="104">
        <v>0</v>
      </c>
      <c r="BH607" s="104">
        <v>0</v>
      </c>
      <c r="BI607" s="104">
        <v>0</v>
      </c>
      <c r="BJ607" s="104">
        <v>0</v>
      </c>
      <c r="BK607" s="104">
        <v>0</v>
      </c>
      <c r="BL607" s="104">
        <v>0</v>
      </c>
      <c r="BM607" s="104">
        <v>0</v>
      </c>
      <c r="BN607" s="104">
        <v>0</v>
      </c>
    </row>
    <row r="608" spans="1:66">
      <c r="A608" s="104" t="s">
        <v>799</v>
      </c>
      <c r="B608" s="104">
        <v>2028</v>
      </c>
      <c r="C608" s="104" t="s">
        <v>812</v>
      </c>
      <c r="D608" s="104" t="s">
        <v>801</v>
      </c>
      <c r="E608" s="104" t="s">
        <v>801</v>
      </c>
      <c r="F608" s="104" t="s">
        <v>804</v>
      </c>
      <c r="G608" s="104">
        <v>79713.537581048993</v>
      </c>
      <c r="H608" s="104">
        <v>729594.838194718</v>
      </c>
      <c r="I608" s="104">
        <v>7974.5422996081297</v>
      </c>
      <c r="J608" s="104">
        <v>2.3209222780904998E-2</v>
      </c>
      <c r="K608" s="104">
        <v>0</v>
      </c>
      <c r="L608" s="104">
        <v>1.01619947820734E-3</v>
      </c>
      <c r="M608" s="104">
        <v>2.4225422259112402E-2</v>
      </c>
      <c r="N608" s="104">
        <v>7.4198422982597097E-3</v>
      </c>
      <c r="O608" s="104">
        <v>5.4668901541892498E-4</v>
      </c>
      <c r="P608" s="104">
        <v>1.14638397712772E-2</v>
      </c>
      <c r="Q608" s="104">
        <v>3.0669605385207801E-3</v>
      </c>
      <c r="R608" s="104">
        <v>4.6722753882589098E-2</v>
      </c>
      <c r="S608" s="104">
        <v>3.3866843400170002E-2</v>
      </c>
      <c r="T608" s="104">
        <v>0</v>
      </c>
      <c r="U608" s="104">
        <v>1.1126105173689101E-3</v>
      </c>
      <c r="V608" s="104">
        <v>3.49794539175389E-2</v>
      </c>
      <c r="W608" s="104">
        <v>7.4198422982597097E-3</v>
      </c>
      <c r="X608" s="104">
        <v>5.466890154187E-4</v>
      </c>
      <c r="Y608" s="104">
        <v>1.1463839771272501E-2</v>
      </c>
      <c r="Z608" s="104">
        <v>3.0669605385207801E-3</v>
      </c>
      <c r="AA608" s="104">
        <v>5.7476785541010697E-2</v>
      </c>
      <c r="AB608" s="104">
        <v>0.53207963215600396</v>
      </c>
      <c r="AC608" s="104">
        <v>0</v>
      </c>
      <c r="AD608" s="104">
        <v>2.2078924452382201E-2</v>
      </c>
      <c r="AE608" s="104">
        <v>0.55415855660838598</v>
      </c>
      <c r="AF608" s="104">
        <v>0.187593608036526</v>
      </c>
      <c r="AG608" s="104">
        <v>0</v>
      </c>
      <c r="AH608" s="104">
        <v>3.0903863891445201E-3</v>
      </c>
      <c r="AI608" s="104">
        <v>0.19068399442567099</v>
      </c>
      <c r="AJ608" s="104">
        <v>1271.98370329778</v>
      </c>
      <c r="AK608" s="104">
        <v>0</v>
      </c>
      <c r="AL608" s="104">
        <v>0.20995728425708299</v>
      </c>
      <c r="AM608" s="104">
        <v>1272.1936605820299</v>
      </c>
      <c r="AN608" s="104">
        <v>6.05475929215284E-3</v>
      </c>
      <c r="AO608" s="104">
        <v>0</v>
      </c>
      <c r="AP608" s="104">
        <v>2.6117974035578899E-4</v>
      </c>
      <c r="AQ608" s="104">
        <v>6.3159390325086299E-3</v>
      </c>
      <c r="AR608" s="104">
        <v>1.0711082730660299E-3</v>
      </c>
      <c r="AS608" s="104">
        <v>0</v>
      </c>
      <c r="AT608" s="104">
        <v>2.72437909779033E-6</v>
      </c>
      <c r="AU608" s="104">
        <v>1.07383265216382E-3</v>
      </c>
      <c r="AV608" s="104">
        <v>9.6508877104090392E-3</v>
      </c>
      <c r="AW608" s="104">
        <v>0.104824725347892</v>
      </c>
      <c r="AX608" s="104">
        <v>0.11554944571046501</v>
      </c>
      <c r="AY608" s="104">
        <v>9.8484451953051292E-4</v>
      </c>
      <c r="AZ608" s="104">
        <v>0</v>
      </c>
      <c r="BA608" s="104">
        <v>2.5049660160890902E-6</v>
      </c>
      <c r="BB608" s="104">
        <v>9.8734948554660205E-4</v>
      </c>
      <c r="BC608" s="104">
        <v>2.4127219276022598E-3</v>
      </c>
      <c r="BD608" s="104">
        <v>4.4924882291954002E-2</v>
      </c>
      <c r="BE608" s="104">
        <v>4.8324953705102897E-2</v>
      </c>
      <c r="BF608" s="104">
        <v>1.25873098852956E-2</v>
      </c>
      <c r="BG608" s="104">
        <v>0</v>
      </c>
      <c r="BH608" s="104">
        <v>2.0776975308466901E-6</v>
      </c>
      <c r="BI608" s="104">
        <v>1.2589387582826499E-2</v>
      </c>
      <c r="BJ608" s="104">
        <v>1.4278568550081999E-2</v>
      </c>
      <c r="BK608" s="104">
        <v>0</v>
      </c>
      <c r="BL608" s="104">
        <v>3.46448816529272E-4</v>
      </c>
      <c r="BM608" s="104">
        <v>1.4625017366611299E-2</v>
      </c>
      <c r="BN608" s="104">
        <v>134.28411520117899</v>
      </c>
    </row>
    <row r="609" spans="1:66">
      <c r="A609" s="104" t="s">
        <v>799</v>
      </c>
      <c r="B609" s="104">
        <v>2028</v>
      </c>
      <c r="C609" s="104" t="s">
        <v>812</v>
      </c>
      <c r="D609" s="104" t="s">
        <v>801</v>
      </c>
      <c r="E609" s="104" t="s">
        <v>801</v>
      </c>
      <c r="F609" s="104" t="s">
        <v>802</v>
      </c>
      <c r="G609" s="104">
        <v>37125.638910030699</v>
      </c>
      <c r="H609" s="104">
        <v>316838.70073183201</v>
      </c>
      <c r="I609" s="104">
        <v>3712.5638910030698</v>
      </c>
      <c r="J609" s="104">
        <v>3.1318842658814301E-2</v>
      </c>
      <c r="K609" s="104">
        <v>0</v>
      </c>
      <c r="L609" s="104">
        <v>0</v>
      </c>
      <c r="M609" s="104">
        <v>3.1318842658814301E-2</v>
      </c>
      <c r="N609" s="104">
        <v>0</v>
      </c>
      <c r="O609" s="104">
        <v>0</v>
      </c>
      <c r="P609" s="104">
        <v>0</v>
      </c>
      <c r="Q609" s="104">
        <v>0</v>
      </c>
      <c r="R609" s="104">
        <v>3.1318842658814301E-2</v>
      </c>
      <c r="S609" s="104">
        <v>3.5654420148923401E-2</v>
      </c>
      <c r="T609" s="104">
        <v>0</v>
      </c>
      <c r="U609" s="104">
        <v>0</v>
      </c>
      <c r="V609" s="104">
        <v>3.5654420148923401E-2</v>
      </c>
      <c r="W609" s="104">
        <v>0</v>
      </c>
      <c r="X609" s="104">
        <v>0</v>
      </c>
      <c r="Y609" s="104">
        <v>0</v>
      </c>
      <c r="Z609" s="104">
        <v>0</v>
      </c>
      <c r="AA609" s="104">
        <v>3.5654420148923401E-2</v>
      </c>
      <c r="AB609" s="104">
        <v>0.11450839572758301</v>
      </c>
      <c r="AC609" s="104">
        <v>0</v>
      </c>
      <c r="AD609" s="104">
        <v>0</v>
      </c>
      <c r="AE609" s="104">
        <v>0.11450839572758301</v>
      </c>
      <c r="AF609" s="104">
        <v>1.2865894808596701</v>
      </c>
      <c r="AG609" s="104">
        <v>0</v>
      </c>
      <c r="AH609" s="104">
        <v>0</v>
      </c>
      <c r="AI609" s="104">
        <v>1.2865894808596701</v>
      </c>
      <c r="AJ609" s="104">
        <v>326.47481300778099</v>
      </c>
      <c r="AK609" s="104">
        <v>0</v>
      </c>
      <c r="AL609" s="104">
        <v>0</v>
      </c>
      <c r="AM609" s="104">
        <v>326.47481300778099</v>
      </c>
      <c r="AN609" s="104">
        <v>1.4547003777304901E-3</v>
      </c>
      <c r="AO609" s="104">
        <v>0</v>
      </c>
      <c r="AP609" s="104">
        <v>0</v>
      </c>
      <c r="AQ609" s="104">
        <v>1.4547003777304901E-3</v>
      </c>
      <c r="AR609" s="104">
        <v>2.8585086807143001E-2</v>
      </c>
      <c r="AS609" s="104">
        <v>0</v>
      </c>
      <c r="AT609" s="104">
        <v>0</v>
      </c>
      <c r="AU609" s="104">
        <v>2.8585086807143001E-2</v>
      </c>
      <c r="AV609" s="104">
        <v>5.5880781368845703E-3</v>
      </c>
      <c r="AW609" s="104">
        <v>4.5521881522595897E-2</v>
      </c>
      <c r="AX609" s="104">
        <v>7.9695046466623495E-2</v>
      </c>
      <c r="AY609" s="104">
        <v>2.7348508605224298E-2</v>
      </c>
      <c r="AZ609" s="104">
        <v>0</v>
      </c>
      <c r="BA609" s="104">
        <v>0</v>
      </c>
      <c r="BB609" s="104">
        <v>2.7348508605224298E-2</v>
      </c>
      <c r="BC609" s="104">
        <v>1.39701953422114E-3</v>
      </c>
      <c r="BD609" s="104">
        <v>1.95093777953982E-2</v>
      </c>
      <c r="BE609" s="104">
        <v>4.8254905934843703E-2</v>
      </c>
      <c r="BF609" s="104">
        <v>3.0863610600032599E-3</v>
      </c>
      <c r="BG609" s="104">
        <v>0</v>
      </c>
      <c r="BH609" s="104">
        <v>0</v>
      </c>
      <c r="BI609" s="104">
        <v>3.0863610600032599E-3</v>
      </c>
      <c r="BJ609" s="104">
        <v>5.1317294175365603E-2</v>
      </c>
      <c r="BK609" s="104">
        <v>0</v>
      </c>
      <c r="BL609" s="104">
        <v>0</v>
      </c>
      <c r="BM609" s="104">
        <v>5.1317294175365603E-2</v>
      </c>
      <c r="BN609" s="104">
        <v>29.096424697799399</v>
      </c>
    </row>
    <row r="610" spans="1:66">
      <c r="A610" s="104" t="s">
        <v>799</v>
      </c>
      <c r="B610" s="104">
        <v>2028</v>
      </c>
      <c r="C610" s="104" t="s">
        <v>813</v>
      </c>
      <c r="D610" s="104" t="s">
        <v>801</v>
      </c>
      <c r="E610" s="104" t="s">
        <v>801</v>
      </c>
      <c r="F610" s="104" t="s">
        <v>802</v>
      </c>
      <c r="G610" s="104">
        <v>2712.60372409401</v>
      </c>
      <c r="H610" s="104">
        <v>328258.24904639198</v>
      </c>
      <c r="I610" s="104">
        <v>39604.014371772602</v>
      </c>
      <c r="J610" s="104">
        <v>6.3568877670133698E-3</v>
      </c>
      <c r="K610" s="104">
        <v>1.19453181311127E-2</v>
      </c>
      <c r="L610" s="104">
        <v>0</v>
      </c>
      <c r="M610" s="104">
        <v>1.83022058981261E-2</v>
      </c>
      <c r="N610" s="104">
        <v>0</v>
      </c>
      <c r="O610" s="104">
        <v>0</v>
      </c>
      <c r="P610" s="104">
        <v>0</v>
      </c>
      <c r="Q610" s="104">
        <v>0</v>
      </c>
      <c r="R610" s="104">
        <v>1.83022058981261E-2</v>
      </c>
      <c r="S610" s="104">
        <v>7.2368328282558297E-3</v>
      </c>
      <c r="T610" s="104">
        <v>1.35988353992619E-2</v>
      </c>
      <c r="U610" s="104">
        <v>0</v>
      </c>
      <c r="V610" s="104">
        <v>2.0835668227517701E-2</v>
      </c>
      <c r="W610" s="104">
        <v>0</v>
      </c>
      <c r="X610" s="104">
        <v>0</v>
      </c>
      <c r="Y610" s="104">
        <v>0</v>
      </c>
      <c r="Z610" s="104">
        <v>0</v>
      </c>
      <c r="AA610" s="104">
        <v>2.0835668227517701E-2</v>
      </c>
      <c r="AB610" s="104">
        <v>6.2894261583426106E-2</v>
      </c>
      <c r="AC610" s="104">
        <v>0.17650186686242</v>
      </c>
      <c r="AD610" s="104">
        <v>0</v>
      </c>
      <c r="AE610" s="104">
        <v>0.23939612844584601</v>
      </c>
      <c r="AF610" s="104">
        <v>0.71234088652208805</v>
      </c>
      <c r="AG610" s="104">
        <v>0.141157069985273</v>
      </c>
      <c r="AH610" s="104">
        <v>9.7091189100939904E-2</v>
      </c>
      <c r="AI610" s="104">
        <v>0.95058914560830099</v>
      </c>
      <c r="AJ610" s="104">
        <v>481.81330768297801</v>
      </c>
      <c r="AK610" s="104">
        <v>29.305657135147801</v>
      </c>
      <c r="AL610" s="104">
        <v>0</v>
      </c>
      <c r="AM610" s="104">
        <v>511.11896481812602</v>
      </c>
      <c r="AN610" s="104">
        <v>2.9526097231798301E-4</v>
      </c>
      <c r="AO610" s="104">
        <v>5.5482908858984895E-4</v>
      </c>
      <c r="AP610" s="104">
        <v>0</v>
      </c>
      <c r="AQ610" s="104">
        <v>8.5009006090783299E-4</v>
      </c>
      <c r="AR610" s="104">
        <v>7.5215172723394497E-3</v>
      </c>
      <c r="AS610" s="104">
        <v>5.0837173060311898E-5</v>
      </c>
      <c r="AT610" s="104">
        <v>0</v>
      </c>
      <c r="AU610" s="104">
        <v>7.5723544453997604E-3</v>
      </c>
      <c r="AV610" s="104">
        <v>4.3421133699368796E-3</v>
      </c>
      <c r="AW610" s="104">
        <v>4.7162588053131102E-2</v>
      </c>
      <c r="AX610" s="104">
        <v>5.9077055868467697E-2</v>
      </c>
      <c r="AY610" s="104">
        <v>7.1961397645823001E-3</v>
      </c>
      <c r="AZ610" s="104">
        <v>4.8637979457099202E-5</v>
      </c>
      <c r="BA610" s="104">
        <v>0</v>
      </c>
      <c r="BB610" s="104">
        <v>7.2447777440394004E-3</v>
      </c>
      <c r="BC610" s="104">
        <v>1.0855283424842199E-3</v>
      </c>
      <c r="BD610" s="104">
        <v>2.0212537737056099E-2</v>
      </c>
      <c r="BE610" s="104">
        <v>2.85428438235798E-2</v>
      </c>
      <c r="BF610" s="104">
        <v>4.5519332259863696E-3</v>
      </c>
      <c r="BG610" s="104">
        <v>2.7686531753210998E-4</v>
      </c>
      <c r="BH610" s="104">
        <v>0</v>
      </c>
      <c r="BI610" s="104">
        <v>4.8287985435184798E-3</v>
      </c>
      <c r="BJ610" s="104">
        <v>7.5734342322401602E-2</v>
      </c>
      <c r="BK610" s="104">
        <v>4.6064411963410504E-3</v>
      </c>
      <c r="BL610" s="104">
        <v>0</v>
      </c>
      <c r="BM610" s="104">
        <v>8.0340783518742603E-2</v>
      </c>
      <c r="BN610" s="104">
        <v>45.552471060281597</v>
      </c>
    </row>
    <row r="611" spans="1:66">
      <c r="A611" s="104" t="s">
        <v>799</v>
      </c>
      <c r="B611" s="104">
        <v>2028</v>
      </c>
      <c r="C611" s="104" t="s">
        <v>814</v>
      </c>
      <c r="D611" s="104" t="s">
        <v>801</v>
      </c>
      <c r="E611" s="104" t="s">
        <v>801</v>
      </c>
      <c r="F611" s="104" t="s">
        <v>804</v>
      </c>
      <c r="G611" s="104">
        <v>13391.6364968949</v>
      </c>
      <c r="H611" s="104">
        <v>572252.58713388501</v>
      </c>
      <c r="I611" s="104">
        <v>267939.863029873</v>
      </c>
      <c r="J611" s="104">
        <v>2.52128751422197E-2</v>
      </c>
      <c r="K611" s="104">
        <v>1.10086778660598E-2</v>
      </c>
      <c r="L611" s="104">
        <v>4.3708143072848399E-2</v>
      </c>
      <c r="M611" s="104">
        <v>7.9929696081128099E-2</v>
      </c>
      <c r="N611" s="104">
        <v>7.9807853005442301E-4</v>
      </c>
      <c r="O611" s="104">
        <v>1.0035678845897299E-2</v>
      </c>
      <c r="P611" s="104">
        <v>0.125224203777201</v>
      </c>
      <c r="Q611" s="104">
        <v>3.7742854514326199E-4</v>
      </c>
      <c r="R611" s="104">
        <v>0.21636508577942401</v>
      </c>
      <c r="S611" s="104">
        <v>3.67905682223926E-2</v>
      </c>
      <c r="T611" s="104">
        <v>1.6063836900195801E-2</v>
      </c>
      <c r="U611" s="104">
        <v>4.78549150244632E-2</v>
      </c>
      <c r="V611" s="104">
        <v>0.100709320147051</v>
      </c>
      <c r="W611" s="104">
        <v>7.9807853005442301E-4</v>
      </c>
      <c r="X611" s="104">
        <v>1.00356788458932E-2</v>
      </c>
      <c r="Y611" s="104">
        <v>0.12522420377714899</v>
      </c>
      <c r="Z611" s="104">
        <v>3.7742854514326199E-4</v>
      </c>
      <c r="AA611" s="104">
        <v>0.23714470984529201</v>
      </c>
      <c r="AB611" s="104">
        <v>0.57163938931620994</v>
      </c>
      <c r="AC611" s="104">
        <v>8.5197455356553306E-2</v>
      </c>
      <c r="AD611" s="104">
        <v>0.90545259497697494</v>
      </c>
      <c r="AE611" s="104">
        <v>1.56228943964973</v>
      </c>
      <c r="AF611" s="104">
        <v>0.20165160636483601</v>
      </c>
      <c r="AG611" s="104">
        <v>9.5989388590838796E-4</v>
      </c>
      <c r="AH611" s="104">
        <v>9.4095599968573904E-2</v>
      </c>
      <c r="AI611" s="104">
        <v>0.29670710021931801</v>
      </c>
      <c r="AJ611" s="104">
        <v>994.99372937599696</v>
      </c>
      <c r="AK611" s="104">
        <v>5.2689033408747497</v>
      </c>
      <c r="AL611" s="104">
        <v>7.3435935677389503</v>
      </c>
      <c r="AM611" s="104">
        <v>1007.60622628461</v>
      </c>
      <c r="AN611" s="104">
        <v>5.3840753082807303E-3</v>
      </c>
      <c r="AO611" s="104">
        <v>2.9381717214876099E-3</v>
      </c>
      <c r="AP611" s="104">
        <v>8.3953329331630105E-3</v>
      </c>
      <c r="AQ611" s="104">
        <v>1.67175799629313E-2</v>
      </c>
      <c r="AR611" s="104">
        <v>7.4386886887210595E-4</v>
      </c>
      <c r="AS611" s="104">
        <v>0</v>
      </c>
      <c r="AT611" s="104">
        <v>8.5214719632467997E-5</v>
      </c>
      <c r="AU611" s="104">
        <v>8.2908358850457395E-4</v>
      </c>
      <c r="AV611" s="104">
        <v>7.5696059940411004E-3</v>
      </c>
      <c r="AW611" s="104">
        <v>8.2218537105276407E-2</v>
      </c>
      <c r="AX611" s="104">
        <v>9.06172266878221E-2</v>
      </c>
      <c r="AY611" s="104">
        <v>6.8395996668106304E-4</v>
      </c>
      <c r="AZ611" s="104">
        <v>0</v>
      </c>
      <c r="BA611" s="104">
        <v>7.8351789192269202E-5</v>
      </c>
      <c r="BB611" s="104">
        <v>7.62311755873333E-4</v>
      </c>
      <c r="BC611" s="104">
        <v>1.8924014985102699E-3</v>
      </c>
      <c r="BD611" s="104">
        <v>3.5236515902261303E-2</v>
      </c>
      <c r="BE611" s="104">
        <v>3.7891229156644897E-2</v>
      </c>
      <c r="BF611" s="104">
        <v>9.8462695497677204E-3</v>
      </c>
      <c r="BG611" s="104">
        <v>5.2140069825826997E-5</v>
      </c>
      <c r="BH611" s="104">
        <v>7.2670811480636194E-5</v>
      </c>
      <c r="BI611" s="104">
        <v>9.9710804310741905E-3</v>
      </c>
      <c r="BJ611" s="104">
        <v>1.0758794016047299E-2</v>
      </c>
      <c r="BK611" s="104">
        <v>8.3540890473333095E-5</v>
      </c>
      <c r="BL611" s="104">
        <v>7.5528010274697596E-3</v>
      </c>
      <c r="BM611" s="104">
        <v>1.8395135933990399E-2</v>
      </c>
      <c r="BN611" s="104">
        <v>106.35606414350799</v>
      </c>
    </row>
    <row r="612" spans="1:66">
      <c r="A612" s="104" t="s">
        <v>799</v>
      </c>
      <c r="B612" s="104">
        <v>2028</v>
      </c>
      <c r="C612" s="104" t="s">
        <v>815</v>
      </c>
      <c r="D612" s="104" t="s">
        <v>801</v>
      </c>
      <c r="E612" s="104" t="s">
        <v>801</v>
      </c>
      <c r="F612" s="104" t="s">
        <v>802</v>
      </c>
      <c r="G612" s="104">
        <v>0</v>
      </c>
      <c r="H612" s="104">
        <v>490040.01154822903</v>
      </c>
      <c r="I612" s="104">
        <v>0</v>
      </c>
      <c r="J612" s="104">
        <v>1.61594056775946E-2</v>
      </c>
      <c r="K612" s="104">
        <v>0</v>
      </c>
      <c r="L612" s="104">
        <v>0</v>
      </c>
      <c r="M612" s="104">
        <v>1.61594056775946E-2</v>
      </c>
      <c r="N612" s="104">
        <v>0</v>
      </c>
      <c r="O612" s="104">
        <v>0</v>
      </c>
      <c r="P612" s="104">
        <v>0</v>
      </c>
      <c r="Q612" s="104">
        <v>0</v>
      </c>
      <c r="R612" s="104">
        <v>1.61594056775946E-2</v>
      </c>
      <c r="S612" s="104">
        <v>1.83962532891568E-2</v>
      </c>
      <c r="T612" s="104">
        <v>0</v>
      </c>
      <c r="U612" s="104">
        <v>0</v>
      </c>
      <c r="V612" s="104">
        <v>1.83962532891568E-2</v>
      </c>
      <c r="W612" s="104">
        <v>0</v>
      </c>
      <c r="X612" s="104">
        <v>0</v>
      </c>
      <c r="Y612" s="104">
        <v>0</v>
      </c>
      <c r="Z612" s="104">
        <v>0</v>
      </c>
      <c r="AA612" s="104">
        <v>1.83962532891568E-2</v>
      </c>
      <c r="AB612" s="104">
        <v>0.225311753506446</v>
      </c>
      <c r="AC612" s="104">
        <v>0</v>
      </c>
      <c r="AD612" s="104">
        <v>0</v>
      </c>
      <c r="AE612" s="104">
        <v>0.225311753506446</v>
      </c>
      <c r="AF612" s="104">
        <v>2.52071053017466</v>
      </c>
      <c r="AG612" s="104">
        <v>0</v>
      </c>
      <c r="AH612" s="104">
        <v>0</v>
      </c>
      <c r="AI612" s="104">
        <v>2.52071053017466</v>
      </c>
      <c r="AJ612" s="104">
        <v>994.15643753731297</v>
      </c>
      <c r="AK612" s="104">
        <v>0</v>
      </c>
      <c r="AL612" s="104">
        <v>0</v>
      </c>
      <c r="AM612" s="104">
        <v>994.15643753731297</v>
      </c>
      <c r="AN612" s="104">
        <v>7.5056254055732403E-4</v>
      </c>
      <c r="AO612" s="104">
        <v>0</v>
      </c>
      <c r="AP612" s="104">
        <v>0</v>
      </c>
      <c r="AQ612" s="104">
        <v>7.5056254055732403E-4</v>
      </c>
      <c r="AR612" s="104">
        <v>3.4892661459655799E-3</v>
      </c>
      <c r="AS612" s="104">
        <v>0</v>
      </c>
      <c r="AT612" s="104">
        <v>0</v>
      </c>
      <c r="AU612" s="104">
        <v>3.4892661459655799E-3</v>
      </c>
      <c r="AV612" s="104">
        <v>0</v>
      </c>
      <c r="AW612" s="104">
        <v>0</v>
      </c>
      <c r="AX612" s="104">
        <v>3.4892661459655799E-3</v>
      </c>
      <c r="AY612" s="104">
        <v>3.3383220370354801E-3</v>
      </c>
      <c r="AZ612" s="104">
        <v>0</v>
      </c>
      <c r="BA612" s="104">
        <v>0</v>
      </c>
      <c r="BB612" s="104">
        <v>3.3383220370354801E-3</v>
      </c>
      <c r="BC612" s="104">
        <v>0</v>
      </c>
      <c r="BD612" s="104">
        <v>0</v>
      </c>
      <c r="BE612" s="104">
        <v>3.3383220370354801E-3</v>
      </c>
      <c r="BF612" s="104">
        <v>9.3922970737701193E-3</v>
      </c>
      <c r="BG612" s="104">
        <v>0</v>
      </c>
      <c r="BH612" s="104">
        <v>0</v>
      </c>
      <c r="BI612" s="104">
        <v>9.3922970737701193E-3</v>
      </c>
      <c r="BJ612" s="104">
        <v>0.15626754753733399</v>
      </c>
      <c r="BK612" s="104">
        <v>0</v>
      </c>
      <c r="BL612" s="104">
        <v>0</v>
      </c>
      <c r="BM612" s="104">
        <v>0.15626754753733399</v>
      </c>
      <c r="BN612" s="104">
        <v>88.602234445410403</v>
      </c>
    </row>
    <row r="613" spans="1:66">
      <c r="A613" s="104" t="s">
        <v>799</v>
      </c>
      <c r="B613" s="104">
        <v>2028</v>
      </c>
      <c r="C613" s="104" t="s">
        <v>816</v>
      </c>
      <c r="D613" s="104" t="s">
        <v>801</v>
      </c>
      <c r="E613" s="104" t="s">
        <v>801</v>
      </c>
      <c r="F613" s="104" t="s">
        <v>804</v>
      </c>
      <c r="G613" s="104">
        <v>6890.0365942800399</v>
      </c>
      <c r="H613" s="104">
        <v>303926.80155238899</v>
      </c>
      <c r="I613" s="104">
        <v>27560.146377120102</v>
      </c>
      <c r="J613" s="104">
        <v>1.2039256620720499E-2</v>
      </c>
      <c r="K613" s="104">
        <v>8.08067311167672E-2</v>
      </c>
      <c r="L613" s="104">
        <v>9.5380579677253399E-3</v>
      </c>
      <c r="M613" s="104">
        <v>0.10238404570521301</v>
      </c>
      <c r="N613" s="104">
        <v>2.6282625842447103E-4</v>
      </c>
      <c r="O613" s="104">
        <v>2.23323865281509E-3</v>
      </c>
      <c r="P613" s="104">
        <v>1.39221473650303E-2</v>
      </c>
      <c r="Q613" s="104">
        <v>1.37099626176487E-4</v>
      </c>
      <c r="R613" s="104">
        <v>0.118939357607659</v>
      </c>
      <c r="S613" s="104">
        <v>1.7567654999798399E-2</v>
      </c>
      <c r="T613" s="104">
        <v>0.117912992358483</v>
      </c>
      <c r="U613" s="104">
        <v>1.0442972898280001E-2</v>
      </c>
      <c r="V613" s="104">
        <v>0.145923620256562</v>
      </c>
      <c r="W613" s="104">
        <v>2.6282625842447103E-4</v>
      </c>
      <c r="X613" s="104">
        <v>2.2332386528141701E-3</v>
      </c>
      <c r="Y613" s="104">
        <v>1.39221473650246E-2</v>
      </c>
      <c r="Z613" s="104">
        <v>1.37099626176487E-4</v>
      </c>
      <c r="AA613" s="104">
        <v>0.162478932159002</v>
      </c>
      <c r="AB613" s="104">
        <v>0.26519194096875598</v>
      </c>
      <c r="AC613" s="104">
        <v>0.624524092576769</v>
      </c>
      <c r="AD613" s="104">
        <v>0.22468449136586099</v>
      </c>
      <c r="AE613" s="104">
        <v>1.11440052491138</v>
      </c>
      <c r="AF613" s="104">
        <v>0.105210092366767</v>
      </c>
      <c r="AG613" s="104">
        <v>7.0359236213593003E-3</v>
      </c>
      <c r="AH613" s="104">
        <v>1.7354665069543401E-2</v>
      </c>
      <c r="AI613" s="104">
        <v>0.129600681057669</v>
      </c>
      <c r="AJ613" s="104">
        <v>272.64497179815299</v>
      </c>
      <c r="AK613" s="104">
        <v>18.5516734671046</v>
      </c>
      <c r="AL613" s="104">
        <v>1.3575875037865199</v>
      </c>
      <c r="AM613" s="104">
        <v>292.55423276904497</v>
      </c>
      <c r="AN613" s="104">
        <v>2.4926471726917799E-3</v>
      </c>
      <c r="AO613" s="104">
        <v>1.8549288220558301E-2</v>
      </c>
      <c r="AP613" s="104">
        <v>1.6779057252526901E-3</v>
      </c>
      <c r="AQ613" s="104">
        <v>2.2719841118502799E-2</v>
      </c>
      <c r="AR613" s="104">
        <v>4.13300364282615E-4</v>
      </c>
      <c r="AS613" s="104">
        <v>0</v>
      </c>
      <c r="AT613" s="104">
        <v>1.6689134186579199E-5</v>
      </c>
      <c r="AU613" s="104">
        <v>4.2998949846919401E-4</v>
      </c>
      <c r="AV613" s="104">
        <v>2.6801756083541599E-3</v>
      </c>
      <c r="AW613" s="104">
        <v>0.24952434585455699</v>
      </c>
      <c r="AX613" s="104">
        <v>0.25263451096138101</v>
      </c>
      <c r="AY613" s="104">
        <v>3.8001442890415001E-4</v>
      </c>
      <c r="AZ613" s="104">
        <v>0</v>
      </c>
      <c r="BA613" s="104">
        <v>1.5345042842693599E-5</v>
      </c>
      <c r="BB613" s="104">
        <v>3.95359471746843E-4</v>
      </c>
      <c r="BC613" s="104">
        <v>6.7004390208854204E-4</v>
      </c>
      <c r="BD613" s="104">
        <v>0.106939005366239</v>
      </c>
      <c r="BE613" s="104">
        <v>0.108004408740074</v>
      </c>
      <c r="BF613" s="104">
        <v>2.6980430172128E-3</v>
      </c>
      <c r="BG613" s="104">
        <v>1.8358384798157701E-4</v>
      </c>
      <c r="BH613" s="104">
        <v>1.3434428886362399E-5</v>
      </c>
      <c r="BI613" s="104">
        <v>2.8950612940807398E-3</v>
      </c>
      <c r="BJ613" s="104">
        <v>6.6375431583719996E-3</v>
      </c>
      <c r="BK613" s="104">
        <v>6.8565860654970197E-4</v>
      </c>
      <c r="BL613" s="104">
        <v>1.6259961850029301E-3</v>
      </c>
      <c r="BM613" s="104">
        <v>8.9491979499246501E-3</v>
      </c>
      <c r="BN613" s="104">
        <v>30.8800362028039</v>
      </c>
    </row>
    <row r="614" spans="1:66">
      <c r="A614" s="104" t="s">
        <v>799</v>
      </c>
      <c r="B614" s="104">
        <v>2028</v>
      </c>
      <c r="C614" s="104" t="s">
        <v>816</v>
      </c>
      <c r="D614" s="104" t="s">
        <v>801</v>
      </c>
      <c r="E614" s="104" t="s">
        <v>801</v>
      </c>
      <c r="F614" s="104" t="s">
        <v>802</v>
      </c>
      <c r="G614" s="104">
        <v>24408.1091087889</v>
      </c>
      <c r="H614" s="104">
        <v>767341.35900926101</v>
      </c>
      <c r="I614" s="104">
        <v>281666.195059883</v>
      </c>
      <c r="J614" s="104">
        <v>7.3831283936551806E-2</v>
      </c>
      <c r="K614" s="104">
        <v>7.1479507232458696E-3</v>
      </c>
      <c r="L614" s="104">
        <v>0</v>
      </c>
      <c r="M614" s="104">
        <v>8.09792346597977E-2</v>
      </c>
      <c r="N614" s="104">
        <v>0</v>
      </c>
      <c r="O614" s="104">
        <v>0</v>
      </c>
      <c r="P614" s="104">
        <v>0</v>
      </c>
      <c r="Q614" s="104">
        <v>0</v>
      </c>
      <c r="R614" s="104">
        <v>8.09792346597977E-2</v>
      </c>
      <c r="S614" s="104">
        <v>8.4051296629285205E-2</v>
      </c>
      <c r="T614" s="104">
        <v>8.1373977871948607E-3</v>
      </c>
      <c r="U614" s="104">
        <v>0</v>
      </c>
      <c r="V614" s="104">
        <v>9.2188694416480102E-2</v>
      </c>
      <c r="W614" s="104">
        <v>0</v>
      </c>
      <c r="X614" s="104">
        <v>0</v>
      </c>
      <c r="Y614" s="104">
        <v>0</v>
      </c>
      <c r="Z614" s="104">
        <v>0</v>
      </c>
      <c r="AA614" s="104">
        <v>9.2188694416480102E-2</v>
      </c>
      <c r="AB614" s="104">
        <v>0.22417683566190699</v>
      </c>
      <c r="AC614" s="104">
        <v>0.19695118036422099</v>
      </c>
      <c r="AD614" s="104">
        <v>0</v>
      </c>
      <c r="AE614" s="104">
        <v>0.42112801602612798</v>
      </c>
      <c r="AF614" s="104">
        <v>4.4393911064022804</v>
      </c>
      <c r="AG614" s="104">
        <v>0.98981413772272697</v>
      </c>
      <c r="AH614" s="104">
        <v>0.35940127050804699</v>
      </c>
      <c r="AI614" s="104">
        <v>5.7886065146330603</v>
      </c>
      <c r="AJ614" s="104">
        <v>927.46472424471699</v>
      </c>
      <c r="AK614" s="104">
        <v>94.981736396024502</v>
      </c>
      <c r="AL614" s="104">
        <v>0</v>
      </c>
      <c r="AM614" s="104">
        <v>1022.44646064074</v>
      </c>
      <c r="AN614" s="104">
        <v>3.42927191442823E-3</v>
      </c>
      <c r="AO614" s="104">
        <v>3.3200379776693399E-4</v>
      </c>
      <c r="AP614" s="104">
        <v>0</v>
      </c>
      <c r="AQ614" s="104">
        <v>3.7612757121951701E-3</v>
      </c>
      <c r="AR614" s="104">
        <v>2.7623526706220199E-2</v>
      </c>
      <c r="AS614" s="104">
        <v>8.6237490055179802E-4</v>
      </c>
      <c r="AT614" s="104">
        <v>0</v>
      </c>
      <c r="AU614" s="104">
        <v>2.8485901606772002E-2</v>
      </c>
      <c r="AV614" s="104">
        <v>1.0150188712512E-2</v>
      </c>
      <c r="AW614" s="104">
        <v>0.62998837942324504</v>
      </c>
      <c r="AX614" s="104">
        <v>0.66862446974252898</v>
      </c>
      <c r="AY614" s="104">
        <v>2.64285451686271E-2</v>
      </c>
      <c r="AZ614" s="104">
        <v>8.2506894408929598E-4</v>
      </c>
      <c r="BA614" s="104">
        <v>0</v>
      </c>
      <c r="BB614" s="104">
        <v>2.7253614112716401E-2</v>
      </c>
      <c r="BC614" s="104">
        <v>2.537547178128E-3</v>
      </c>
      <c r="BD614" s="104">
        <v>0.26999501975281898</v>
      </c>
      <c r="BE614" s="104">
        <v>0.299786181043663</v>
      </c>
      <c r="BF614" s="104">
        <v>8.7622268353734108E-3</v>
      </c>
      <c r="BG614" s="104">
        <v>8.9734034919479498E-4</v>
      </c>
      <c r="BH614" s="104">
        <v>0</v>
      </c>
      <c r="BI614" s="104">
        <v>9.6595671845682001E-3</v>
      </c>
      <c r="BJ614" s="104">
        <v>0.145784538944528</v>
      </c>
      <c r="BK614" s="104">
        <v>1.49298062628973E-2</v>
      </c>
      <c r="BL614" s="104">
        <v>0</v>
      </c>
      <c r="BM614" s="104">
        <v>0.160714345207425</v>
      </c>
      <c r="BN614" s="104">
        <v>91.123527035624093</v>
      </c>
    </row>
    <row r="615" spans="1:66">
      <c r="A615" s="104" t="s">
        <v>799</v>
      </c>
      <c r="B615" s="104">
        <v>2028</v>
      </c>
      <c r="C615" s="104" t="s">
        <v>817</v>
      </c>
      <c r="D615" s="104" t="s">
        <v>801</v>
      </c>
      <c r="E615" s="104" t="s">
        <v>801</v>
      </c>
      <c r="F615" s="104" t="s">
        <v>802</v>
      </c>
      <c r="G615" s="104">
        <v>1105.7368597536999</v>
      </c>
      <c r="H615" s="104">
        <v>7669.9527266698697</v>
      </c>
      <c r="I615" s="104">
        <v>4865.2421829162804</v>
      </c>
      <c r="J615" s="104">
        <v>8.6605016683374397E-5</v>
      </c>
      <c r="K615" s="104">
        <v>6.0129041043578502E-5</v>
      </c>
      <c r="L615" s="104">
        <v>0</v>
      </c>
      <c r="M615" s="104">
        <v>1.46734057726952E-4</v>
      </c>
      <c r="N615" s="104">
        <v>0</v>
      </c>
      <c r="O615" s="104">
        <v>0</v>
      </c>
      <c r="P615" s="104">
        <v>0</v>
      </c>
      <c r="Q615" s="104">
        <v>0</v>
      </c>
      <c r="R615" s="104">
        <v>1.46734057726952E-4</v>
      </c>
      <c r="S615" s="104">
        <v>9.8593219008544504E-5</v>
      </c>
      <c r="T615" s="104">
        <v>6.8452336128022105E-5</v>
      </c>
      <c r="U615" s="104">
        <v>0</v>
      </c>
      <c r="V615" s="104">
        <v>1.67045555136566E-4</v>
      </c>
      <c r="W615" s="104">
        <v>0</v>
      </c>
      <c r="X615" s="104">
        <v>0</v>
      </c>
      <c r="Y615" s="104">
        <v>0</v>
      </c>
      <c r="Z615" s="104">
        <v>0</v>
      </c>
      <c r="AA615" s="104">
        <v>1.67045555136566E-4</v>
      </c>
      <c r="AB615" s="104">
        <v>7.00990481132501E-4</v>
      </c>
      <c r="AC615" s="104">
        <v>2.5461550135635102E-3</v>
      </c>
      <c r="AD615" s="104">
        <v>0</v>
      </c>
      <c r="AE615" s="104">
        <v>3.2471454946960102E-3</v>
      </c>
      <c r="AF615" s="104">
        <v>1.7432391806875398E-2</v>
      </c>
      <c r="AG615" s="104">
        <v>3.48046819717648E-3</v>
      </c>
      <c r="AH615" s="104">
        <v>2.0901711665983199E-2</v>
      </c>
      <c r="AI615" s="104">
        <v>4.1814571670035203E-2</v>
      </c>
      <c r="AJ615" s="104">
        <v>8.7983602596537605</v>
      </c>
      <c r="AK615" s="104">
        <v>0.79436682808288905</v>
      </c>
      <c r="AL615" s="104">
        <v>0</v>
      </c>
      <c r="AM615" s="104">
        <v>9.5927270877366499</v>
      </c>
      <c r="AN615" s="104">
        <v>4.0225787163082401E-6</v>
      </c>
      <c r="AO615" s="104">
        <v>2.79283822111839E-6</v>
      </c>
      <c r="AP615" s="104">
        <v>0</v>
      </c>
      <c r="AQ615" s="104">
        <v>6.8154169374266403E-6</v>
      </c>
      <c r="AR615" s="104">
        <v>1.6661144116748801E-4</v>
      </c>
      <c r="AS615" s="104">
        <v>8.6875029014150303E-7</v>
      </c>
      <c r="AT615" s="104">
        <v>0</v>
      </c>
      <c r="AU615" s="104">
        <v>1.6748019145763001E-4</v>
      </c>
      <c r="AV615" s="104">
        <v>1.01456107738362E-4</v>
      </c>
      <c r="AW615" s="104">
        <v>1.1019824235515101E-3</v>
      </c>
      <c r="AX615" s="104">
        <v>1.3709187227474999E-3</v>
      </c>
      <c r="AY615" s="104">
        <v>1.5940390397412599E-4</v>
      </c>
      <c r="AZ615" s="104">
        <v>8.3116853714745497E-7</v>
      </c>
      <c r="BA615" s="104">
        <v>0</v>
      </c>
      <c r="BB615" s="104">
        <v>1.60235072511273E-4</v>
      </c>
      <c r="BC615" s="104">
        <v>2.5364026934590602E-5</v>
      </c>
      <c r="BD615" s="104">
        <v>4.7227818152207799E-4</v>
      </c>
      <c r="BE615" s="104">
        <v>6.5787728096794202E-4</v>
      </c>
      <c r="BF615" s="104">
        <v>8.3122545105100497E-5</v>
      </c>
      <c r="BG615" s="104">
        <v>7.5047839084409198E-6</v>
      </c>
      <c r="BH615" s="104">
        <v>0</v>
      </c>
      <c r="BI615" s="104">
        <v>9.0627329013541399E-5</v>
      </c>
      <c r="BJ615" s="104">
        <v>1.3829797084369099E-3</v>
      </c>
      <c r="BK615" s="104">
        <v>1.2486340316522401E-4</v>
      </c>
      <c r="BL615" s="104">
        <v>0</v>
      </c>
      <c r="BM615" s="104">
        <v>1.5078431116021401E-3</v>
      </c>
      <c r="BN615" s="104">
        <v>0.85493290824924295</v>
      </c>
    </row>
    <row r="616" spans="1:66">
      <c r="A616" s="104" t="s">
        <v>799</v>
      </c>
      <c r="B616" s="104">
        <v>2028</v>
      </c>
      <c r="C616" s="104" t="s">
        <v>818</v>
      </c>
      <c r="D616" s="104" t="s">
        <v>801</v>
      </c>
      <c r="E616" s="104" t="s">
        <v>801</v>
      </c>
      <c r="F616" s="104" t="s">
        <v>802</v>
      </c>
      <c r="G616" s="104">
        <v>2764.43947666855</v>
      </c>
      <c r="H616" s="104">
        <v>499333.602327717</v>
      </c>
      <c r="I616" s="104">
        <v>40360.816359360899</v>
      </c>
      <c r="J616" s="104">
        <v>4.0756590095722897E-3</v>
      </c>
      <c r="K616" s="104">
        <v>1.5032789518486101E-4</v>
      </c>
      <c r="L616" s="104">
        <v>0</v>
      </c>
      <c r="M616" s="104">
        <v>4.2259869047571504E-3</v>
      </c>
      <c r="N616" s="104">
        <v>0</v>
      </c>
      <c r="O616" s="104">
        <v>0</v>
      </c>
      <c r="P616" s="104">
        <v>0</v>
      </c>
      <c r="Q616" s="104">
        <v>0</v>
      </c>
      <c r="R616" s="104">
        <v>4.2259869047571504E-3</v>
      </c>
      <c r="S616" s="104">
        <v>4.6398275379819802E-3</v>
      </c>
      <c r="T616" s="104">
        <v>1.7113686551485701E-4</v>
      </c>
      <c r="U616" s="104">
        <v>0</v>
      </c>
      <c r="V616" s="104">
        <v>4.8109644034968297E-3</v>
      </c>
      <c r="W616" s="104">
        <v>0</v>
      </c>
      <c r="X616" s="104">
        <v>0</v>
      </c>
      <c r="Y616" s="104">
        <v>0</v>
      </c>
      <c r="Z616" s="104">
        <v>0</v>
      </c>
      <c r="AA616" s="104">
        <v>4.8109644034968297E-3</v>
      </c>
      <c r="AB616" s="104">
        <v>3.4583550185395003E-2</v>
      </c>
      <c r="AC616" s="104">
        <v>6.3656116472235501E-3</v>
      </c>
      <c r="AD616" s="104">
        <v>0</v>
      </c>
      <c r="AE616" s="104">
        <v>4.0949161832618597E-2</v>
      </c>
      <c r="AF616" s="104">
        <v>0.50132833373978603</v>
      </c>
      <c r="AG616" s="104">
        <v>8.7014768447777804E-3</v>
      </c>
      <c r="AH616" s="104">
        <v>5.8447760142881597E-2</v>
      </c>
      <c r="AI616" s="104">
        <v>0.56847757072744498</v>
      </c>
      <c r="AJ616" s="104">
        <v>412.35014280832502</v>
      </c>
      <c r="AK616" s="104">
        <v>1.6461556165298501</v>
      </c>
      <c r="AL616" s="104">
        <v>0</v>
      </c>
      <c r="AM616" s="104">
        <v>413.99629842485501</v>
      </c>
      <c r="AN616" s="104">
        <v>1.89303804960559E-4</v>
      </c>
      <c r="AO616" s="104">
        <v>6.9823413792393803E-6</v>
      </c>
      <c r="AP616" s="104">
        <v>0</v>
      </c>
      <c r="AQ616" s="104">
        <v>1.96286146339798E-4</v>
      </c>
      <c r="AR616" s="104">
        <v>4.9400926967664398E-3</v>
      </c>
      <c r="AS616" s="104">
        <v>2.1719521930103501E-6</v>
      </c>
      <c r="AT616" s="104">
        <v>0</v>
      </c>
      <c r="AU616" s="104">
        <v>4.9422646489594496E-3</v>
      </c>
      <c r="AV616" s="104">
        <v>6.60505293324556E-3</v>
      </c>
      <c r="AW616" s="104">
        <v>7.1741883276602206E-2</v>
      </c>
      <c r="AX616" s="104">
        <v>8.32892008588072E-2</v>
      </c>
      <c r="AY616" s="104">
        <v>4.7263864734656798E-3</v>
      </c>
      <c r="AZ616" s="104">
        <v>2.07799450256826E-6</v>
      </c>
      <c r="BA616" s="104">
        <v>0</v>
      </c>
      <c r="BB616" s="104">
        <v>4.72846446796825E-3</v>
      </c>
      <c r="BC616" s="104">
        <v>1.65126323331139E-3</v>
      </c>
      <c r="BD616" s="104">
        <v>3.0746521404258001E-2</v>
      </c>
      <c r="BE616" s="104">
        <v>3.7126249105537697E-2</v>
      </c>
      <c r="BF616" s="104">
        <v>3.89567968725442E-3</v>
      </c>
      <c r="BG616" s="104">
        <v>1.5552062025975999E-5</v>
      </c>
      <c r="BH616" s="104">
        <v>0</v>
      </c>
      <c r="BI616" s="104">
        <v>3.9112317492803897E-3</v>
      </c>
      <c r="BJ616" s="104">
        <v>6.4815700135631996E-2</v>
      </c>
      <c r="BK616" s="104">
        <v>2.5875273885180098E-4</v>
      </c>
      <c r="BL616" s="104">
        <v>0</v>
      </c>
      <c r="BM616" s="104">
        <v>6.5074452874483796E-2</v>
      </c>
      <c r="BN616" s="104">
        <v>36.896604706836598</v>
      </c>
    </row>
    <row r="617" spans="1:66">
      <c r="A617" s="104" t="s">
        <v>799</v>
      </c>
      <c r="B617" s="104">
        <v>2028</v>
      </c>
      <c r="C617" s="104" t="s">
        <v>819</v>
      </c>
      <c r="D617" s="104" t="s">
        <v>801</v>
      </c>
      <c r="E617" s="104" t="s">
        <v>801</v>
      </c>
      <c r="F617" s="104" t="s">
        <v>802</v>
      </c>
      <c r="G617" s="104">
        <v>1476.4077295583099</v>
      </c>
      <c r="H617" s="104">
        <v>69243.064041418693</v>
      </c>
      <c r="I617" s="104">
        <v>21555.5528515513</v>
      </c>
      <c r="J617" s="104">
        <v>5.7378615513683595E-4</v>
      </c>
      <c r="K617" s="104">
        <v>8.0285811388654095E-5</v>
      </c>
      <c r="L617" s="104">
        <v>0</v>
      </c>
      <c r="M617" s="104">
        <v>6.5407196652548995E-4</v>
      </c>
      <c r="N617" s="104">
        <v>0</v>
      </c>
      <c r="O617" s="104">
        <v>0</v>
      </c>
      <c r="P617" s="104">
        <v>0</v>
      </c>
      <c r="Q617" s="104">
        <v>0</v>
      </c>
      <c r="R617" s="104">
        <v>6.5407196652548995E-4</v>
      </c>
      <c r="S617" s="104">
        <v>6.5321186028172498E-4</v>
      </c>
      <c r="T617" s="104">
        <v>9.1399284806556103E-5</v>
      </c>
      <c r="U617" s="104">
        <v>0</v>
      </c>
      <c r="V617" s="104">
        <v>7.4461114508828097E-4</v>
      </c>
      <c r="W617" s="104">
        <v>0</v>
      </c>
      <c r="X617" s="104">
        <v>0</v>
      </c>
      <c r="Y617" s="104">
        <v>0</v>
      </c>
      <c r="Z617" s="104">
        <v>0</v>
      </c>
      <c r="AA617" s="104">
        <v>7.4461114508828097E-4</v>
      </c>
      <c r="AB617" s="104">
        <v>4.8692282531919403E-3</v>
      </c>
      <c r="AC617" s="104">
        <v>3.3996903598892E-3</v>
      </c>
      <c r="AD617" s="104">
        <v>0</v>
      </c>
      <c r="AE617" s="104">
        <v>8.2689186130811502E-3</v>
      </c>
      <c r="AF617" s="104">
        <v>7.1511338331157207E-2</v>
      </c>
      <c r="AG617" s="104">
        <v>4.6472088756612899E-3</v>
      </c>
      <c r="AH617" s="104">
        <v>3.12273356597404E-2</v>
      </c>
      <c r="AI617" s="104">
        <v>0.10738588286655899</v>
      </c>
      <c r="AJ617" s="104">
        <v>62.6280525780505</v>
      </c>
      <c r="AK617" s="104">
        <v>0.88059643076523797</v>
      </c>
      <c r="AL617" s="104">
        <v>0</v>
      </c>
      <c r="AM617" s="104">
        <v>63.508649008815702</v>
      </c>
      <c r="AN617" s="104">
        <v>2.6650880789090199E-5</v>
      </c>
      <c r="AO617" s="104">
        <v>3.72906799722996E-6</v>
      </c>
      <c r="AP617" s="104">
        <v>0</v>
      </c>
      <c r="AQ617" s="104">
        <v>3.0379948786320101E-5</v>
      </c>
      <c r="AR617" s="104">
        <v>7.1256373826274796E-4</v>
      </c>
      <c r="AS617" s="104">
        <v>1.15997728764024E-6</v>
      </c>
      <c r="AT617" s="104">
        <v>0</v>
      </c>
      <c r="AU617" s="104">
        <v>7.1372371555038802E-4</v>
      </c>
      <c r="AV617" s="104">
        <v>9.1592895235101E-4</v>
      </c>
      <c r="AW617" s="104">
        <v>9.9485149707858895E-3</v>
      </c>
      <c r="AX617" s="104">
        <v>1.1578167638687201E-2</v>
      </c>
      <c r="AY617" s="104">
        <v>6.8173854636606999E-4</v>
      </c>
      <c r="AZ617" s="104">
        <v>1.10979718364776E-6</v>
      </c>
      <c r="BA617" s="104">
        <v>0</v>
      </c>
      <c r="BB617" s="104">
        <v>6.8284834354971798E-4</v>
      </c>
      <c r="BC617" s="104">
        <v>2.2898223808775201E-4</v>
      </c>
      <c r="BD617" s="104">
        <v>4.2636492731939497E-3</v>
      </c>
      <c r="BE617" s="104">
        <v>5.1754798548314202E-3</v>
      </c>
      <c r="BF617" s="104">
        <v>5.9167878691392302E-4</v>
      </c>
      <c r="BG617" s="104">
        <v>8.3194384380157796E-6</v>
      </c>
      <c r="BH617" s="104">
        <v>0</v>
      </c>
      <c r="BI617" s="104">
        <v>5.9999822535193896E-4</v>
      </c>
      <c r="BJ617" s="104">
        <v>9.8442577182867794E-3</v>
      </c>
      <c r="BK617" s="104">
        <v>1.3841749588896899E-4</v>
      </c>
      <c r="BL617" s="104">
        <v>0</v>
      </c>
      <c r="BM617" s="104">
        <v>9.9826752141757499E-3</v>
      </c>
      <c r="BN617" s="104">
        <v>5.6600832588575098</v>
      </c>
    </row>
    <row r="618" spans="1:66">
      <c r="A618" s="104" t="s">
        <v>799</v>
      </c>
      <c r="B618" s="104">
        <v>2028</v>
      </c>
      <c r="C618" s="104" t="s">
        <v>820</v>
      </c>
      <c r="D618" s="104" t="s">
        <v>801</v>
      </c>
      <c r="E618" s="104" t="s">
        <v>801</v>
      </c>
      <c r="F618" s="104" t="s">
        <v>802</v>
      </c>
      <c r="G618" s="104">
        <v>14315.147223503</v>
      </c>
      <c r="H618" s="104">
        <v>872006.48968397803</v>
      </c>
      <c r="I618" s="104">
        <v>64718.224025812902</v>
      </c>
      <c r="J618" s="104">
        <v>1.6127576074674299E-2</v>
      </c>
      <c r="K618" s="104">
        <v>7.8038987205695002E-4</v>
      </c>
      <c r="L618" s="104">
        <v>0</v>
      </c>
      <c r="M618" s="104">
        <v>1.6907965946731301E-2</v>
      </c>
      <c r="N618" s="104">
        <v>0</v>
      </c>
      <c r="O618" s="104">
        <v>0</v>
      </c>
      <c r="P618" s="104">
        <v>0</v>
      </c>
      <c r="Q618" s="104">
        <v>0</v>
      </c>
      <c r="R618" s="104">
        <v>1.6907965946731301E-2</v>
      </c>
      <c r="S618" s="104">
        <v>1.8360017709142501E-2</v>
      </c>
      <c r="T618" s="104">
        <v>8.8841446505409497E-4</v>
      </c>
      <c r="U618" s="104">
        <v>0</v>
      </c>
      <c r="V618" s="104">
        <v>1.9248432174196601E-2</v>
      </c>
      <c r="W618" s="104">
        <v>0</v>
      </c>
      <c r="X618" s="104">
        <v>0</v>
      </c>
      <c r="Y618" s="104">
        <v>0</v>
      </c>
      <c r="Z618" s="104">
        <v>0</v>
      </c>
      <c r="AA618" s="104">
        <v>1.9248432174196601E-2</v>
      </c>
      <c r="AB618" s="104">
        <v>0.148217057380859</v>
      </c>
      <c r="AC618" s="104">
        <v>3.2753577597765503E-2</v>
      </c>
      <c r="AD618" s="104">
        <v>0</v>
      </c>
      <c r="AE618" s="104">
        <v>0.18097063497862501</v>
      </c>
      <c r="AF618" s="104">
        <v>1.9437589682185601</v>
      </c>
      <c r="AG618" s="104">
        <v>4.6229383266818198E-2</v>
      </c>
      <c r="AH618" s="104">
        <v>0.18762072106031899</v>
      </c>
      <c r="AI618" s="104">
        <v>2.1776090725456898</v>
      </c>
      <c r="AJ618" s="104">
        <v>988.90222347491999</v>
      </c>
      <c r="AK618" s="104">
        <v>9.3718765857880992</v>
      </c>
      <c r="AL618" s="104">
        <v>0</v>
      </c>
      <c r="AM618" s="104">
        <v>998.27410006070795</v>
      </c>
      <c r="AN618" s="104">
        <v>7.4908413794095197E-4</v>
      </c>
      <c r="AO618" s="104">
        <v>3.6247088332487199E-5</v>
      </c>
      <c r="AP618" s="104">
        <v>0</v>
      </c>
      <c r="AQ618" s="104">
        <v>7.8533122627343999E-4</v>
      </c>
      <c r="AR618" s="104">
        <v>1.09265911940973E-2</v>
      </c>
      <c r="AS618" s="104">
        <v>1.39258913603874E-5</v>
      </c>
      <c r="AT618" s="104">
        <v>0</v>
      </c>
      <c r="AU618" s="104">
        <v>1.09405170854577E-2</v>
      </c>
      <c r="AV618" s="104">
        <v>1.1534671401337401E-2</v>
      </c>
      <c r="AW618" s="104">
        <v>0.12528575587085999</v>
      </c>
      <c r="AX618" s="104">
        <v>0.14776094435765499</v>
      </c>
      <c r="AY618" s="104">
        <v>1.04539116957611E-2</v>
      </c>
      <c r="AZ618" s="104">
        <v>1.33234634645155E-5</v>
      </c>
      <c r="BA618" s="104">
        <v>0</v>
      </c>
      <c r="BB618" s="104">
        <v>1.04672351592256E-2</v>
      </c>
      <c r="BC618" s="104">
        <v>2.8836678503343502E-3</v>
      </c>
      <c r="BD618" s="104">
        <v>5.3693895373225699E-2</v>
      </c>
      <c r="BE618" s="104">
        <v>6.7044798382785806E-2</v>
      </c>
      <c r="BF618" s="104">
        <v>9.3426578645874891E-3</v>
      </c>
      <c r="BG618" s="104">
        <v>8.85408429788783E-5</v>
      </c>
      <c r="BH618" s="104">
        <v>0</v>
      </c>
      <c r="BI618" s="104">
        <v>9.4311987075663701E-3</v>
      </c>
      <c r="BJ618" s="104">
        <v>0.15544165825596501</v>
      </c>
      <c r="BK618" s="104">
        <v>1.4731284882201501E-3</v>
      </c>
      <c r="BL618" s="104">
        <v>0</v>
      </c>
      <c r="BM618" s="104">
        <v>0.15691478674418499</v>
      </c>
      <c r="BN618" s="104">
        <v>88.969213007827307</v>
      </c>
    </row>
    <row r="619" spans="1:66">
      <c r="A619" s="104" t="s">
        <v>799</v>
      </c>
      <c r="B619" s="104">
        <v>2028</v>
      </c>
      <c r="C619" s="104" t="s">
        <v>821</v>
      </c>
      <c r="D619" s="104" t="s">
        <v>801</v>
      </c>
      <c r="E619" s="104" t="s">
        <v>801</v>
      </c>
      <c r="F619" s="104" t="s">
        <v>802</v>
      </c>
      <c r="G619" s="104">
        <v>44939.3960245329</v>
      </c>
      <c r="H619" s="104">
        <v>2280711.2478005602</v>
      </c>
      <c r="I619" s="104">
        <v>203169.262187213</v>
      </c>
      <c r="J619" s="104">
        <v>3.0227093833602399E-2</v>
      </c>
      <c r="K619" s="104">
        <v>2.4438770852483302E-3</v>
      </c>
      <c r="L619" s="104">
        <v>0</v>
      </c>
      <c r="M619" s="104">
        <v>3.2670970918850697E-2</v>
      </c>
      <c r="N619" s="104">
        <v>0</v>
      </c>
      <c r="O619" s="104">
        <v>0</v>
      </c>
      <c r="P619" s="104">
        <v>0</v>
      </c>
      <c r="Q619" s="104">
        <v>0</v>
      </c>
      <c r="R619" s="104">
        <v>3.2670970918850697E-2</v>
      </c>
      <c r="S619" s="104">
        <v>3.4411245404220303E-2</v>
      </c>
      <c r="T619" s="104">
        <v>2.7821680304820902E-3</v>
      </c>
      <c r="U619" s="104">
        <v>0</v>
      </c>
      <c r="V619" s="104">
        <v>3.7193413434702401E-2</v>
      </c>
      <c r="W619" s="104">
        <v>0</v>
      </c>
      <c r="X619" s="104">
        <v>0</v>
      </c>
      <c r="Y619" s="104">
        <v>0</v>
      </c>
      <c r="Z619" s="104">
        <v>0</v>
      </c>
      <c r="AA619" s="104">
        <v>3.7193413434702401E-2</v>
      </c>
      <c r="AB619" s="104">
        <v>0.35226737296908001</v>
      </c>
      <c r="AC619" s="104">
        <v>0.103402614453803</v>
      </c>
      <c r="AD619" s="104">
        <v>0</v>
      </c>
      <c r="AE619" s="104">
        <v>0.455669987422884</v>
      </c>
      <c r="AF619" s="104">
        <v>4.29289757417743</v>
      </c>
      <c r="AG619" s="104">
        <v>0.141876275235885</v>
      </c>
      <c r="AH619" s="104">
        <v>0.59927920389034495</v>
      </c>
      <c r="AI619" s="104">
        <v>5.0340530533036603</v>
      </c>
      <c r="AJ619" s="104">
        <v>2485.2711581640501</v>
      </c>
      <c r="AK619" s="104">
        <v>28.3887376049986</v>
      </c>
      <c r="AL619" s="104">
        <v>0</v>
      </c>
      <c r="AM619" s="104">
        <v>2513.6598957690499</v>
      </c>
      <c r="AN619" s="104">
        <v>1.4039702198249599E-3</v>
      </c>
      <c r="AO619" s="104">
        <v>1.1351176092181899E-4</v>
      </c>
      <c r="AP619" s="104">
        <v>0</v>
      </c>
      <c r="AQ619" s="104">
        <v>1.51748198074678E-3</v>
      </c>
      <c r="AR619" s="104">
        <v>2.1656453600278899E-2</v>
      </c>
      <c r="AS619" s="104">
        <v>3.5831150873380802E-5</v>
      </c>
      <c r="AT619" s="104">
        <v>0</v>
      </c>
      <c r="AU619" s="104">
        <v>2.1692284751152299E-2</v>
      </c>
      <c r="AV619" s="104">
        <v>3.0168645664836399E-2</v>
      </c>
      <c r="AW619" s="104">
        <v>0.32768177299623102</v>
      </c>
      <c r="AX619" s="104">
        <v>0.37954270341222002</v>
      </c>
      <c r="AY619" s="104">
        <v>2.0719605003888499E-2</v>
      </c>
      <c r="AZ619" s="104">
        <v>3.4281111147469998E-5</v>
      </c>
      <c r="BA619" s="104">
        <v>0</v>
      </c>
      <c r="BB619" s="104">
        <v>2.0753886115036001E-2</v>
      </c>
      <c r="BC619" s="104">
        <v>7.5421614162090997E-3</v>
      </c>
      <c r="BD619" s="104">
        <v>0.14043504556981301</v>
      </c>
      <c r="BE619" s="104">
        <v>0.16873109310105799</v>
      </c>
      <c r="BF619" s="104">
        <v>2.3479609591597499E-2</v>
      </c>
      <c r="BG619" s="104">
        <v>2.6820271646176301E-4</v>
      </c>
      <c r="BH619" s="104">
        <v>0</v>
      </c>
      <c r="BI619" s="104">
        <v>2.37478123080593E-2</v>
      </c>
      <c r="BJ619" s="104">
        <v>0.39065001662476401</v>
      </c>
      <c r="BK619" s="104">
        <v>4.4623142150578598E-3</v>
      </c>
      <c r="BL619" s="104">
        <v>0</v>
      </c>
      <c r="BM619" s="104">
        <v>0.395112330839822</v>
      </c>
      <c r="BN619" s="104">
        <v>224.02498740807701</v>
      </c>
    </row>
    <row r="620" spans="1:66">
      <c r="A620" s="104" t="s">
        <v>799</v>
      </c>
      <c r="B620" s="104">
        <v>2028</v>
      </c>
      <c r="C620" s="104" t="s">
        <v>822</v>
      </c>
      <c r="D620" s="104" t="s">
        <v>801</v>
      </c>
      <c r="E620" s="104" t="s">
        <v>801</v>
      </c>
      <c r="F620" s="104" t="s">
        <v>802</v>
      </c>
      <c r="G620" s="104">
        <v>60044.193119257703</v>
      </c>
      <c r="H620" s="104">
        <v>6794676.6507609701</v>
      </c>
      <c r="I620" s="104">
        <v>692901.66378567496</v>
      </c>
      <c r="J620" s="104">
        <v>7.0336352368846999E-2</v>
      </c>
      <c r="K620" s="104">
        <v>3.2727270240234399E-3</v>
      </c>
      <c r="L620" s="104">
        <v>0</v>
      </c>
      <c r="M620" s="104">
        <v>7.3609079392870397E-2</v>
      </c>
      <c r="N620" s="104">
        <v>0</v>
      </c>
      <c r="O620" s="104">
        <v>0</v>
      </c>
      <c r="P620" s="104">
        <v>0</v>
      </c>
      <c r="Q620" s="104">
        <v>0</v>
      </c>
      <c r="R620" s="104">
        <v>7.3609079392870397E-2</v>
      </c>
      <c r="S620" s="104">
        <v>8.0072583078148005E-2</v>
      </c>
      <c r="T620" s="104">
        <v>3.7257505926520901E-3</v>
      </c>
      <c r="U620" s="104">
        <v>0</v>
      </c>
      <c r="V620" s="104">
        <v>8.3798333670800099E-2</v>
      </c>
      <c r="W620" s="104">
        <v>0</v>
      </c>
      <c r="X620" s="104">
        <v>0</v>
      </c>
      <c r="Y620" s="104">
        <v>0</v>
      </c>
      <c r="Z620" s="104">
        <v>0</v>
      </c>
      <c r="AA620" s="104">
        <v>8.3798333670800099E-2</v>
      </c>
      <c r="AB620" s="104">
        <v>0.68842014141643604</v>
      </c>
      <c r="AC620" s="104">
        <v>0.13743797208849401</v>
      </c>
      <c r="AD620" s="104">
        <v>0</v>
      </c>
      <c r="AE620" s="104">
        <v>0.82585811350492999</v>
      </c>
      <c r="AF620" s="104">
        <v>10.5424393047628</v>
      </c>
      <c r="AG620" s="104">
        <v>0.193602352180199</v>
      </c>
      <c r="AH620" s="104">
        <v>1.6124693309864999</v>
      </c>
      <c r="AI620" s="104">
        <v>12.348510987929499</v>
      </c>
      <c r="AJ620" s="104">
        <v>6332.4793859108204</v>
      </c>
      <c r="AK620" s="104">
        <v>38.3175142838464</v>
      </c>
      <c r="AL620" s="104">
        <v>0</v>
      </c>
      <c r="AM620" s="104">
        <v>6370.7969001946703</v>
      </c>
      <c r="AN620" s="104">
        <v>3.2669413950473301E-3</v>
      </c>
      <c r="AO620" s="104">
        <v>1.5200969384087401E-4</v>
      </c>
      <c r="AP620" s="104">
        <v>0</v>
      </c>
      <c r="AQ620" s="104">
        <v>3.4189510888882101E-3</v>
      </c>
      <c r="AR620" s="104">
        <v>6.0570974611424799E-2</v>
      </c>
      <c r="AS620" s="104">
        <v>5.7684645212574502E-5</v>
      </c>
      <c r="AT620" s="104">
        <v>0</v>
      </c>
      <c r="AU620" s="104">
        <v>6.06286592566374E-2</v>
      </c>
      <c r="AV620" s="104">
        <v>8.98781871144919E-2</v>
      </c>
      <c r="AW620" s="104">
        <v>0.97622690904190601</v>
      </c>
      <c r="AX620" s="104">
        <v>1.1267337554130299</v>
      </c>
      <c r="AY620" s="104">
        <v>5.7950701061836002E-2</v>
      </c>
      <c r="AZ620" s="104">
        <v>5.5189232995129202E-5</v>
      </c>
      <c r="BA620" s="104">
        <v>0</v>
      </c>
      <c r="BB620" s="104">
        <v>5.8005890294831101E-2</v>
      </c>
      <c r="BC620" s="104">
        <v>2.2469546778622899E-2</v>
      </c>
      <c r="BD620" s="104">
        <v>0.41838296101796002</v>
      </c>
      <c r="BE620" s="104">
        <v>0.49885839809141402</v>
      </c>
      <c r="BF620" s="104">
        <v>5.9826125306126701E-2</v>
      </c>
      <c r="BG620" s="104">
        <v>3.6200487538341601E-4</v>
      </c>
      <c r="BH620" s="104">
        <v>0</v>
      </c>
      <c r="BI620" s="104">
        <v>6.0188130181510098E-2</v>
      </c>
      <c r="BJ620" s="104">
        <v>0.99537757449754405</v>
      </c>
      <c r="BK620" s="104">
        <v>6.0229796426165896E-3</v>
      </c>
      <c r="BL620" s="104">
        <v>0</v>
      </c>
      <c r="BM620" s="104">
        <v>1.00140055414016</v>
      </c>
      <c r="BN620" s="104">
        <v>567.78472606727598</v>
      </c>
    </row>
    <row r="621" spans="1:66">
      <c r="A621" s="104" t="s">
        <v>799</v>
      </c>
      <c r="B621" s="104">
        <v>2028</v>
      </c>
      <c r="C621" s="104" t="s">
        <v>823</v>
      </c>
      <c r="D621" s="104" t="s">
        <v>801</v>
      </c>
      <c r="E621" s="104" t="s">
        <v>801</v>
      </c>
      <c r="F621" s="104" t="s">
        <v>802</v>
      </c>
      <c r="G621" s="104">
        <v>186970.19611045701</v>
      </c>
      <c r="H621" s="104">
        <v>8791824.9413576294</v>
      </c>
      <c r="I621" s="104">
        <v>2157610.1406835099</v>
      </c>
      <c r="J621" s="104">
        <v>7.97875610066969E-2</v>
      </c>
      <c r="K621" s="104">
        <v>1.0167692163362999E-2</v>
      </c>
      <c r="L621" s="104">
        <v>0</v>
      </c>
      <c r="M621" s="104">
        <v>8.9955253170059896E-2</v>
      </c>
      <c r="N621" s="104">
        <v>0</v>
      </c>
      <c r="O621" s="104">
        <v>0</v>
      </c>
      <c r="P621" s="104">
        <v>0</v>
      </c>
      <c r="Q621" s="104">
        <v>0</v>
      </c>
      <c r="R621" s="104">
        <v>8.9955253170059896E-2</v>
      </c>
      <c r="S621" s="104">
        <v>9.0832064674158997E-2</v>
      </c>
      <c r="T621" s="104">
        <v>1.15751435501583E-2</v>
      </c>
      <c r="U621" s="104">
        <v>0</v>
      </c>
      <c r="V621" s="104">
        <v>0.102407208224317</v>
      </c>
      <c r="W621" s="104">
        <v>0</v>
      </c>
      <c r="X621" s="104">
        <v>0</v>
      </c>
      <c r="Y621" s="104">
        <v>0</v>
      </c>
      <c r="Z621" s="104">
        <v>0</v>
      </c>
      <c r="AA621" s="104">
        <v>0.102407208224317</v>
      </c>
      <c r="AB621" s="104">
        <v>0.84486935228622295</v>
      </c>
      <c r="AC621" s="104">
        <v>0.43024025220439099</v>
      </c>
      <c r="AD621" s="104">
        <v>0</v>
      </c>
      <c r="AE621" s="104">
        <v>1.2751096044906101</v>
      </c>
      <c r="AF621" s="104">
        <v>12.5843367578767</v>
      </c>
      <c r="AG621" s="104">
        <v>0.59009167876561996</v>
      </c>
      <c r="AH621" s="104">
        <v>5.0732742763250798</v>
      </c>
      <c r="AI621" s="104">
        <v>18.247702712967399</v>
      </c>
      <c r="AJ621" s="104">
        <v>8546.9476805735303</v>
      </c>
      <c r="AK621" s="104">
        <v>117.56953134483</v>
      </c>
      <c r="AL621" s="104">
        <v>0</v>
      </c>
      <c r="AM621" s="104">
        <v>8664.5172119183608</v>
      </c>
      <c r="AN621" s="104">
        <v>3.7059255574659802E-3</v>
      </c>
      <c r="AO621" s="104">
        <v>4.7226296647281902E-4</v>
      </c>
      <c r="AP621" s="104">
        <v>0</v>
      </c>
      <c r="AQ621" s="104">
        <v>4.1781885239387997E-3</v>
      </c>
      <c r="AR621" s="104">
        <v>7.1069468977041902E-2</v>
      </c>
      <c r="AS621" s="104">
        <v>1.4884722338125901E-4</v>
      </c>
      <c r="AT621" s="104">
        <v>0</v>
      </c>
      <c r="AU621" s="104">
        <v>7.1218316200423099E-2</v>
      </c>
      <c r="AV621" s="104">
        <v>0.116295936918307</v>
      </c>
      <c r="AW621" s="104">
        <v>1.2631677014943501</v>
      </c>
      <c r="AX621" s="104">
        <v>1.45068195461308</v>
      </c>
      <c r="AY621" s="104">
        <v>6.7995035208417307E-2</v>
      </c>
      <c r="AZ621" s="104">
        <v>1.42408158385892E-4</v>
      </c>
      <c r="BA621" s="104">
        <v>0</v>
      </c>
      <c r="BB621" s="104">
        <v>6.8137443366803205E-2</v>
      </c>
      <c r="BC621" s="104">
        <v>2.90739842295769E-2</v>
      </c>
      <c r="BD621" s="104">
        <v>0.54135758635472297</v>
      </c>
      <c r="BE621" s="104">
        <v>0.63856901395110299</v>
      </c>
      <c r="BF621" s="104">
        <v>8.0747323719768394E-2</v>
      </c>
      <c r="BG621" s="104">
        <v>1.1107386358126599E-3</v>
      </c>
      <c r="BH621" s="104">
        <v>0</v>
      </c>
      <c r="BI621" s="104">
        <v>8.1858062355581004E-2</v>
      </c>
      <c r="BJ621" s="104">
        <v>1.3434611521318101</v>
      </c>
      <c r="BK621" s="104">
        <v>1.8480293075284499E-2</v>
      </c>
      <c r="BL621" s="104">
        <v>0</v>
      </c>
      <c r="BM621" s="104">
        <v>1.3619414452070899</v>
      </c>
      <c r="BN621" s="104">
        <v>772.20803123137398</v>
      </c>
    </row>
    <row r="622" spans="1:66">
      <c r="A622" s="104" t="s">
        <v>799</v>
      </c>
      <c r="B622" s="104">
        <v>2028</v>
      </c>
      <c r="C622" s="104" t="s">
        <v>824</v>
      </c>
      <c r="D622" s="104" t="s">
        <v>801</v>
      </c>
      <c r="E622" s="104" t="s">
        <v>801</v>
      </c>
      <c r="F622" s="104" t="s">
        <v>802</v>
      </c>
      <c r="G622" s="104">
        <v>1584.5517204161199</v>
      </c>
      <c r="H622" s="104">
        <v>286491.46262481401</v>
      </c>
      <c r="I622" s="104">
        <v>23134.455118075399</v>
      </c>
      <c r="J622" s="104">
        <v>2.3384258958372298E-3</v>
      </c>
      <c r="K622" s="104">
        <v>8.6166590714717702E-5</v>
      </c>
      <c r="L622" s="104">
        <v>0</v>
      </c>
      <c r="M622" s="104">
        <v>2.4245924865519499E-3</v>
      </c>
      <c r="N622" s="104">
        <v>0</v>
      </c>
      <c r="O622" s="104">
        <v>0</v>
      </c>
      <c r="P622" s="104">
        <v>0</v>
      </c>
      <c r="Q622" s="104">
        <v>0</v>
      </c>
      <c r="R622" s="104">
        <v>2.4245924865519499E-3</v>
      </c>
      <c r="S622" s="104">
        <v>2.6621198784179899E-3</v>
      </c>
      <c r="T622" s="104">
        <v>9.8094104416778703E-5</v>
      </c>
      <c r="U622" s="104">
        <v>0</v>
      </c>
      <c r="V622" s="104">
        <v>2.7602139828347698E-3</v>
      </c>
      <c r="W622" s="104">
        <v>0</v>
      </c>
      <c r="X622" s="104">
        <v>0</v>
      </c>
      <c r="Y622" s="104">
        <v>0</v>
      </c>
      <c r="Z622" s="104">
        <v>0</v>
      </c>
      <c r="AA622" s="104">
        <v>2.7602139828347698E-3</v>
      </c>
      <c r="AB622" s="104">
        <v>1.9849510510140101E-2</v>
      </c>
      <c r="AC622" s="104">
        <v>3.6487110577889999E-3</v>
      </c>
      <c r="AD622" s="104">
        <v>0</v>
      </c>
      <c r="AE622" s="104">
        <v>2.3498221567929099E-2</v>
      </c>
      <c r="AF622" s="104">
        <v>0.28749420167407802</v>
      </c>
      <c r="AG622" s="104">
        <v>4.9876078752751898E-3</v>
      </c>
      <c r="AH622" s="104">
        <v>3.35043333380345E-2</v>
      </c>
      <c r="AI622" s="104">
        <v>0.32598614288738798</v>
      </c>
      <c r="AJ622" s="104">
        <v>236.57910636702101</v>
      </c>
      <c r="AK622" s="104">
        <v>0.94326566854557803</v>
      </c>
      <c r="AL622" s="104">
        <v>0</v>
      </c>
      <c r="AM622" s="104">
        <v>237.52237203556601</v>
      </c>
      <c r="AN622" s="104">
        <v>1.08613826294253E-4</v>
      </c>
      <c r="AO622" s="104">
        <v>4.0022149655957102E-6</v>
      </c>
      <c r="AP622" s="104">
        <v>0</v>
      </c>
      <c r="AQ622" s="104">
        <v>1.12616041259848E-4</v>
      </c>
      <c r="AR622" s="104">
        <v>2.8315805752191299E-3</v>
      </c>
      <c r="AS622" s="104">
        <v>1.2449433648819101E-6</v>
      </c>
      <c r="AT622" s="104">
        <v>0</v>
      </c>
      <c r="AU622" s="104">
        <v>2.8328255185840101E-3</v>
      </c>
      <c r="AV622" s="104">
        <v>3.7896333568152602E-3</v>
      </c>
      <c r="AW622" s="104">
        <v>4.1161734310608399E-2</v>
      </c>
      <c r="AX622" s="104">
        <v>4.7784193186007601E-2</v>
      </c>
      <c r="AY622" s="104">
        <v>2.7090876529511001E-3</v>
      </c>
      <c r="AZ622" s="104">
        <v>1.19108766599868E-6</v>
      </c>
      <c r="BA622" s="104">
        <v>0</v>
      </c>
      <c r="BB622" s="104">
        <v>2.7102787406170898E-3</v>
      </c>
      <c r="BC622" s="104">
        <v>9.4740833920381505E-4</v>
      </c>
      <c r="BD622" s="104">
        <v>1.7640743275975E-2</v>
      </c>
      <c r="BE622" s="104">
        <v>2.12984303557959E-2</v>
      </c>
      <c r="BF622" s="104">
        <v>2.2350820902497302E-3</v>
      </c>
      <c r="BG622" s="104">
        <v>8.9115063222994304E-6</v>
      </c>
      <c r="BH622" s="104">
        <v>0</v>
      </c>
      <c r="BI622" s="104">
        <v>2.2439935965720302E-3</v>
      </c>
      <c r="BJ622" s="104">
        <v>3.7186940962861299E-2</v>
      </c>
      <c r="BK622" s="104">
        <v>1.4826822734751799E-4</v>
      </c>
      <c r="BL622" s="104">
        <v>0</v>
      </c>
      <c r="BM622" s="104">
        <v>3.7335209190208801E-2</v>
      </c>
      <c r="BN622" s="104">
        <v>21.168713593262201</v>
      </c>
    </row>
    <row r="623" spans="1:66">
      <c r="A623" s="104" t="s">
        <v>799</v>
      </c>
      <c r="B623" s="104">
        <v>2028</v>
      </c>
      <c r="C623" s="104" t="s">
        <v>825</v>
      </c>
      <c r="D623" s="104" t="s">
        <v>801</v>
      </c>
      <c r="E623" s="104" t="s">
        <v>801</v>
      </c>
      <c r="F623" s="104" t="s">
        <v>802</v>
      </c>
      <c r="G623" s="104">
        <v>853.50003463526798</v>
      </c>
      <c r="H623" s="104">
        <v>39811.677581904303</v>
      </c>
      <c r="I623" s="104">
        <v>12461.1005056749</v>
      </c>
      <c r="J623" s="104">
        <v>3.30418733381407E-4</v>
      </c>
      <c r="K623" s="104">
        <v>4.64126145027951E-5</v>
      </c>
      <c r="L623" s="104">
        <v>0</v>
      </c>
      <c r="M623" s="104">
        <v>3.7683134788420202E-4</v>
      </c>
      <c r="N623" s="104">
        <v>0</v>
      </c>
      <c r="O623" s="104">
        <v>0</v>
      </c>
      <c r="P623" s="104">
        <v>0</v>
      </c>
      <c r="Q623" s="104">
        <v>0</v>
      </c>
      <c r="R623" s="104">
        <v>3.7683134788420202E-4</v>
      </c>
      <c r="S623" s="104">
        <v>3.7615657605493899E-4</v>
      </c>
      <c r="T623" s="104">
        <v>5.2837228623404702E-5</v>
      </c>
      <c r="U623" s="104">
        <v>0</v>
      </c>
      <c r="V623" s="104">
        <v>4.2899380467834302E-4</v>
      </c>
      <c r="W623" s="104">
        <v>0</v>
      </c>
      <c r="X623" s="104">
        <v>0</v>
      </c>
      <c r="Y623" s="104">
        <v>0</v>
      </c>
      <c r="Z623" s="104">
        <v>0</v>
      </c>
      <c r="AA623" s="104">
        <v>4.2899380467834302E-4</v>
      </c>
      <c r="AB623" s="104">
        <v>2.8027683773609599E-3</v>
      </c>
      <c r="AC623" s="104">
        <v>1.9653350370786001E-3</v>
      </c>
      <c r="AD623" s="104">
        <v>0</v>
      </c>
      <c r="AE623" s="104">
        <v>4.7681034144395704E-3</v>
      </c>
      <c r="AF623" s="104">
        <v>4.12393361574655E-2</v>
      </c>
      <c r="AG623" s="104">
        <v>2.6865159650178998E-3</v>
      </c>
      <c r="AH623" s="104">
        <v>1.8050827978471601E-2</v>
      </c>
      <c r="AI623" s="104">
        <v>6.1976680100955001E-2</v>
      </c>
      <c r="AJ623" s="104">
        <v>36.044223917311001</v>
      </c>
      <c r="AK623" s="104">
        <v>0.50969233189097396</v>
      </c>
      <c r="AL623" s="104">
        <v>0</v>
      </c>
      <c r="AM623" s="104">
        <v>36.553916249201997</v>
      </c>
      <c r="AN623" s="104">
        <v>1.5347094374784999E-5</v>
      </c>
      <c r="AO623" s="104">
        <v>2.15574573410369E-6</v>
      </c>
      <c r="AP623" s="104">
        <v>0</v>
      </c>
      <c r="AQ623" s="104">
        <v>1.7502840108888702E-5</v>
      </c>
      <c r="AR623" s="104">
        <v>4.1143966872272698E-4</v>
      </c>
      <c r="AS623" s="104">
        <v>6.7057401241949598E-7</v>
      </c>
      <c r="AT623" s="104">
        <v>0</v>
      </c>
      <c r="AU623" s="104">
        <v>4.1211024273514599E-4</v>
      </c>
      <c r="AV623" s="104">
        <v>5.2661835006489598E-4</v>
      </c>
      <c r="AW623" s="104">
        <v>5.7199529789548802E-3</v>
      </c>
      <c r="AX623" s="104">
        <v>6.6586815717549199E-3</v>
      </c>
      <c r="AY623" s="104">
        <v>3.9364097077999302E-4</v>
      </c>
      <c r="AZ623" s="104">
        <v>6.4156527747579605E-7</v>
      </c>
      <c r="BA623" s="104">
        <v>0</v>
      </c>
      <c r="BB623" s="104">
        <v>3.9428253605746901E-4</v>
      </c>
      <c r="BC623" s="104">
        <v>1.31654587516224E-4</v>
      </c>
      <c r="BD623" s="104">
        <v>2.4514084195520901E-3</v>
      </c>
      <c r="BE623" s="104">
        <v>2.9773455431257802E-3</v>
      </c>
      <c r="BF623" s="104">
        <v>3.4052795520138601E-4</v>
      </c>
      <c r="BG623" s="104">
        <v>4.8153204230123899E-6</v>
      </c>
      <c r="BH623" s="104">
        <v>0</v>
      </c>
      <c r="BI623" s="104">
        <v>3.45343275624398E-4</v>
      </c>
      <c r="BJ623" s="104">
        <v>5.6656500544295099E-3</v>
      </c>
      <c r="BK623" s="104">
        <v>8.0116536689627598E-5</v>
      </c>
      <c r="BL623" s="104">
        <v>0</v>
      </c>
      <c r="BM623" s="104">
        <v>5.74576659111914E-3</v>
      </c>
      <c r="BN623" s="104">
        <v>3.2577957906027599</v>
      </c>
    </row>
    <row r="624" spans="1:66">
      <c r="A624" s="104" t="s">
        <v>799</v>
      </c>
      <c r="B624" s="104">
        <v>2028</v>
      </c>
      <c r="C624" s="104" t="s">
        <v>826</v>
      </c>
      <c r="D624" s="104" t="s">
        <v>801</v>
      </c>
      <c r="E624" s="104" t="s">
        <v>801</v>
      </c>
      <c r="F624" s="104" t="s">
        <v>802</v>
      </c>
      <c r="G624" s="104">
        <v>27352.0202797895</v>
      </c>
      <c r="H624" s="104">
        <v>429899.063430132</v>
      </c>
      <c r="I624" s="104">
        <v>82967.794765727202</v>
      </c>
      <c r="J624" s="104">
        <v>1.6782569447901401E-2</v>
      </c>
      <c r="K624" s="104">
        <v>8.5005573392040595E-3</v>
      </c>
      <c r="L624" s="104">
        <v>0</v>
      </c>
      <c r="M624" s="104">
        <v>2.5283126787105401E-2</v>
      </c>
      <c r="N624" s="104">
        <v>0</v>
      </c>
      <c r="O624" s="104">
        <v>0</v>
      </c>
      <c r="P624" s="104">
        <v>0</v>
      </c>
      <c r="Q624" s="104">
        <v>0</v>
      </c>
      <c r="R624" s="104">
        <v>2.5283126787105401E-2</v>
      </c>
      <c r="S624" s="104">
        <v>1.91056778056218E-2</v>
      </c>
      <c r="T624" s="104">
        <v>9.6772374573045605E-3</v>
      </c>
      <c r="U624" s="104">
        <v>0</v>
      </c>
      <c r="V624" s="104">
        <v>2.8782915262926301E-2</v>
      </c>
      <c r="W624" s="104">
        <v>0</v>
      </c>
      <c r="X624" s="104">
        <v>0</v>
      </c>
      <c r="Y624" s="104">
        <v>0</v>
      </c>
      <c r="Z624" s="104">
        <v>0</v>
      </c>
      <c r="AA624" s="104">
        <v>2.8782915262926301E-2</v>
      </c>
      <c r="AB624" s="104">
        <v>6.6841753460043896E-2</v>
      </c>
      <c r="AC624" s="104">
        <v>0.27066005407568899</v>
      </c>
      <c r="AD624" s="104">
        <v>0</v>
      </c>
      <c r="AE624" s="104">
        <v>0.337501807535733</v>
      </c>
      <c r="AF624" s="104">
        <v>1.3716324778114</v>
      </c>
      <c r="AG624" s="104">
        <v>0.75158966242200098</v>
      </c>
      <c r="AH624" s="104">
        <v>0.21781181155155999</v>
      </c>
      <c r="AI624" s="104">
        <v>2.3410339517849699</v>
      </c>
      <c r="AJ624" s="104">
        <v>473.495576831753</v>
      </c>
      <c r="AK624" s="104">
        <v>93.606200332868895</v>
      </c>
      <c r="AL624" s="104">
        <v>0</v>
      </c>
      <c r="AM624" s="104">
        <v>567.10177716462204</v>
      </c>
      <c r="AN624" s="104">
        <v>7.79506883682098E-4</v>
      </c>
      <c r="AO624" s="104">
        <v>3.94828871801423E-4</v>
      </c>
      <c r="AP624" s="104">
        <v>0</v>
      </c>
      <c r="AQ624" s="104">
        <v>1.17433575548352E-3</v>
      </c>
      <c r="AR624" s="104">
        <v>7.2927412426229202E-3</v>
      </c>
      <c r="AS624" s="104">
        <v>7.8195253839218103E-4</v>
      </c>
      <c r="AT624" s="104">
        <v>0</v>
      </c>
      <c r="AU624" s="104">
        <v>8.0746937810151093E-3</v>
      </c>
      <c r="AV624" s="104">
        <v>5.6865912020980297E-3</v>
      </c>
      <c r="AW624" s="104">
        <v>6.1765858106788099E-2</v>
      </c>
      <c r="AX624" s="104">
        <v>7.5527143089901203E-2</v>
      </c>
      <c r="AY624" s="104">
        <v>6.9772604846422602E-3</v>
      </c>
      <c r="AZ624" s="104">
        <v>7.4812561771726805E-4</v>
      </c>
      <c r="BA624" s="104">
        <v>0</v>
      </c>
      <c r="BB624" s="104">
        <v>7.7253861023595201E-3</v>
      </c>
      <c r="BC624" s="104">
        <v>1.4216478005245E-3</v>
      </c>
      <c r="BD624" s="104">
        <v>2.64710820457663E-2</v>
      </c>
      <c r="BE624" s="104">
        <v>3.5618115948650303E-2</v>
      </c>
      <c r="BF624" s="104">
        <v>4.4733514292141299E-3</v>
      </c>
      <c r="BG624" s="104">
        <v>8.8434496652358796E-4</v>
      </c>
      <c r="BH624" s="104">
        <v>0</v>
      </c>
      <c r="BI624" s="104">
        <v>5.3576963957377198E-3</v>
      </c>
      <c r="BJ624" s="104">
        <v>7.4426910863811105E-2</v>
      </c>
      <c r="BK624" s="104">
        <v>1.47135911492368E-2</v>
      </c>
      <c r="BL624" s="104">
        <v>0</v>
      </c>
      <c r="BM624" s="104">
        <v>8.9140502013047906E-2</v>
      </c>
      <c r="BN624" s="104">
        <v>50.541828949191803</v>
      </c>
    </row>
    <row r="625" spans="1:66">
      <c r="A625" s="104" t="s">
        <v>799</v>
      </c>
      <c r="B625" s="104">
        <v>2028</v>
      </c>
      <c r="C625" s="104" t="s">
        <v>827</v>
      </c>
      <c r="D625" s="104" t="s">
        <v>801</v>
      </c>
      <c r="E625" s="104" t="s">
        <v>801</v>
      </c>
      <c r="F625" s="104" t="s">
        <v>802</v>
      </c>
      <c r="G625" s="104">
        <v>4284.4760742262397</v>
      </c>
      <c r="H625" s="104">
        <v>71071.537125111397</v>
      </c>
      <c r="I625" s="104">
        <v>49271.474853601801</v>
      </c>
      <c r="J625" s="104">
        <v>5.1921481349468702E-4</v>
      </c>
      <c r="K625" s="104">
        <v>6.4032237198882096E-4</v>
      </c>
      <c r="L625" s="104">
        <v>0</v>
      </c>
      <c r="M625" s="104">
        <v>1.1595371854835001E-3</v>
      </c>
      <c r="N625" s="104">
        <v>0</v>
      </c>
      <c r="O625" s="104">
        <v>0</v>
      </c>
      <c r="P625" s="104">
        <v>0</v>
      </c>
      <c r="Q625" s="104">
        <v>0</v>
      </c>
      <c r="R625" s="104">
        <v>1.1595371854835001E-3</v>
      </c>
      <c r="S625" s="104">
        <v>5.9108654186299002E-4</v>
      </c>
      <c r="T625" s="104">
        <v>7.2895827834513799E-4</v>
      </c>
      <c r="U625" s="104">
        <v>0</v>
      </c>
      <c r="V625" s="104">
        <v>1.32004482020812E-3</v>
      </c>
      <c r="W625" s="104">
        <v>0</v>
      </c>
      <c r="X625" s="104">
        <v>0</v>
      </c>
      <c r="Y625" s="104">
        <v>0</v>
      </c>
      <c r="Z625" s="104">
        <v>0</v>
      </c>
      <c r="AA625" s="104">
        <v>1.32004482020812E-3</v>
      </c>
      <c r="AB625" s="104">
        <v>5.6780353511012996E-3</v>
      </c>
      <c r="AC625" s="104">
        <v>2.7114352556439601E-2</v>
      </c>
      <c r="AD625" s="104">
        <v>0</v>
      </c>
      <c r="AE625" s="104">
        <v>3.2792387907540903E-2</v>
      </c>
      <c r="AF625" s="104">
        <v>6.7339635772088402E-2</v>
      </c>
      <c r="AG625" s="104">
        <v>3.7063981280401698E-2</v>
      </c>
      <c r="AH625" s="104">
        <v>0.10672589691748099</v>
      </c>
      <c r="AI625" s="104">
        <v>0.21112951396997101</v>
      </c>
      <c r="AJ625" s="104">
        <v>67.189838878074696</v>
      </c>
      <c r="AK625" s="104">
        <v>7.0630997283304904</v>
      </c>
      <c r="AL625" s="104">
        <v>0</v>
      </c>
      <c r="AM625" s="104">
        <v>74.252938606405195</v>
      </c>
      <c r="AN625" s="104">
        <v>2.41161833106214E-5</v>
      </c>
      <c r="AO625" s="104">
        <v>2.9741315731802301E-5</v>
      </c>
      <c r="AP625" s="104">
        <v>0</v>
      </c>
      <c r="AQ625" s="104">
        <v>5.3857499042423701E-5</v>
      </c>
      <c r="AR625" s="104">
        <v>2.98316287990429E-4</v>
      </c>
      <c r="AS625" s="104">
        <v>9.2514405151783307E-6</v>
      </c>
      <c r="AT625" s="104">
        <v>0</v>
      </c>
      <c r="AU625" s="104">
        <v>3.0756772850560699E-4</v>
      </c>
      <c r="AV625" s="104">
        <v>9.4011551109351402E-4</v>
      </c>
      <c r="AW625" s="104">
        <v>1.0211221309660699E-2</v>
      </c>
      <c r="AX625" s="104">
        <v>1.14589045492598E-2</v>
      </c>
      <c r="AY625" s="104">
        <v>2.8541125742343902E-4</v>
      </c>
      <c r="AZ625" s="104">
        <v>8.8512272936967802E-6</v>
      </c>
      <c r="BA625" s="104">
        <v>0</v>
      </c>
      <c r="BB625" s="104">
        <v>2.9426248471713502E-4</v>
      </c>
      <c r="BC625" s="104">
        <v>2.3502887777337799E-4</v>
      </c>
      <c r="BD625" s="104">
        <v>4.3762377041403101E-3</v>
      </c>
      <c r="BE625" s="104">
        <v>4.9055290666308203E-3</v>
      </c>
      <c r="BF625" s="104">
        <v>6.3477628193494597E-4</v>
      </c>
      <c r="BG625" s="104">
        <v>6.6728664026435104E-5</v>
      </c>
      <c r="BH625" s="104">
        <v>0</v>
      </c>
      <c r="BI625" s="104">
        <v>7.0150494596138099E-4</v>
      </c>
      <c r="BJ625" s="104">
        <v>1.0561306998036001E-2</v>
      </c>
      <c r="BK625" s="104">
        <v>1.1102209178385899E-3</v>
      </c>
      <c r="BL625" s="104">
        <v>0</v>
      </c>
      <c r="BM625" s="104">
        <v>1.1671527915874599E-2</v>
      </c>
      <c r="BN625" s="104">
        <v>6.61764690772669</v>
      </c>
    </row>
    <row r="626" spans="1:66">
      <c r="A626" s="104" t="s">
        <v>799</v>
      </c>
      <c r="B626" s="104">
        <v>2028</v>
      </c>
      <c r="C626" s="104" t="s">
        <v>828</v>
      </c>
      <c r="D626" s="104" t="s">
        <v>801</v>
      </c>
      <c r="E626" s="104" t="s">
        <v>801</v>
      </c>
      <c r="F626" s="104" t="s">
        <v>804</v>
      </c>
      <c r="G626" s="104">
        <v>52131.382240648098</v>
      </c>
      <c r="H626" s="104">
        <v>2787038.8954432202</v>
      </c>
      <c r="I626" s="104">
        <v>1043044.69587088</v>
      </c>
      <c r="J626" s="104">
        <v>7.5661845685292398E-2</v>
      </c>
      <c r="K626" s="104">
        <v>5.8415754743503301E-2</v>
      </c>
      <c r="L626" s="104">
        <v>0.19661641336520699</v>
      </c>
      <c r="M626" s="104">
        <v>0.33069401379400198</v>
      </c>
      <c r="N626" s="104">
        <v>1.8597101120654399E-3</v>
      </c>
      <c r="O626" s="104">
        <v>7.9810326850842606E-2</v>
      </c>
      <c r="P626" s="104">
        <v>0.419402359898149</v>
      </c>
      <c r="Q626" s="104">
        <v>1.1897660816295799E-3</v>
      </c>
      <c r="R626" s="104">
        <v>0.83295617673668998</v>
      </c>
      <c r="S626" s="104">
        <v>0.11040558761406701</v>
      </c>
      <c r="T626" s="104">
        <v>8.5240132195577994E-2</v>
      </c>
      <c r="U626" s="104">
        <v>0.21527022409358801</v>
      </c>
      <c r="V626" s="104">
        <v>0.41091594390323399</v>
      </c>
      <c r="W626" s="104">
        <v>1.8597101120654399E-3</v>
      </c>
      <c r="X626" s="104">
        <v>7.9810326850809701E-2</v>
      </c>
      <c r="Y626" s="104">
        <v>0.41940235989797697</v>
      </c>
      <c r="Z626" s="104">
        <v>1.1897660816295799E-3</v>
      </c>
      <c r="AA626" s="104">
        <v>0.91317810684571599</v>
      </c>
      <c r="AB626" s="104">
        <v>1.70987012784352</v>
      </c>
      <c r="AC626" s="104">
        <v>0.84968244578522401</v>
      </c>
      <c r="AD626" s="104">
        <v>4.1280717404374601</v>
      </c>
      <c r="AE626" s="104">
        <v>6.6876243140662099</v>
      </c>
      <c r="AF626" s="104">
        <v>0.57844491255080699</v>
      </c>
      <c r="AG626" s="104">
        <v>5.1479735156063702E-3</v>
      </c>
      <c r="AH626" s="104">
        <v>0.38313507890434001</v>
      </c>
      <c r="AI626" s="104">
        <v>0.96672796497075397</v>
      </c>
      <c r="AJ626" s="104">
        <v>4754.4737650249499</v>
      </c>
      <c r="AK626" s="104">
        <v>28.962162107319099</v>
      </c>
      <c r="AL626" s="104">
        <v>40.128599906553703</v>
      </c>
      <c r="AM626" s="104">
        <v>4823.5645270388204</v>
      </c>
      <c r="AN626" s="104">
        <v>1.70413505792694E-2</v>
      </c>
      <c r="AO626" s="104">
        <v>1.5810042775032E-2</v>
      </c>
      <c r="AP626" s="104">
        <v>3.9123451591819403E-2</v>
      </c>
      <c r="AQ626" s="104">
        <v>7.19748449461209E-2</v>
      </c>
      <c r="AR626" s="104">
        <v>3.72654978716493E-3</v>
      </c>
      <c r="AS626" s="104">
        <v>0</v>
      </c>
      <c r="AT626" s="104">
        <v>4.6901556931613702E-4</v>
      </c>
      <c r="AU626" s="104">
        <v>4.1955653564810704E-3</v>
      </c>
      <c r="AV626" s="104">
        <v>3.6866213981199297E-2</v>
      </c>
      <c r="AW626" s="104">
        <v>0.400428527525793</v>
      </c>
      <c r="AX626" s="104">
        <v>0.44149030686347401</v>
      </c>
      <c r="AY626" s="104">
        <v>3.4264249720912399E-3</v>
      </c>
      <c r="AZ626" s="104">
        <v>0</v>
      </c>
      <c r="BA626" s="104">
        <v>4.3124250333094499E-4</v>
      </c>
      <c r="BB626" s="104">
        <v>3.8576674754221899E-3</v>
      </c>
      <c r="BC626" s="104">
        <v>9.2165534952998295E-3</v>
      </c>
      <c r="BD626" s="104">
        <v>0.171612226082482</v>
      </c>
      <c r="BE626" s="104">
        <v>0.184686447053204</v>
      </c>
      <c r="BF626" s="104">
        <v>4.7049372147393902E-2</v>
      </c>
      <c r="BG626" s="104">
        <v>2.86604072401114E-4</v>
      </c>
      <c r="BH626" s="104">
        <v>3.9710502656384197E-4</v>
      </c>
      <c r="BI626" s="104">
        <v>4.7733081246358902E-2</v>
      </c>
      <c r="BJ626" s="104">
        <v>3.81720513870051E-2</v>
      </c>
      <c r="BK626" s="104">
        <v>4.8125009594311301E-4</v>
      </c>
      <c r="BL626" s="104">
        <v>3.4027223216585897E-2</v>
      </c>
      <c r="BM626" s="104">
        <v>7.2680524699534094E-2</v>
      </c>
      <c r="BN626" s="104">
        <v>509.14268377415198</v>
      </c>
    </row>
    <row r="627" spans="1:66">
      <c r="A627" s="104" t="s">
        <v>799</v>
      </c>
      <c r="B627" s="104">
        <v>2028</v>
      </c>
      <c r="C627" s="104" t="s">
        <v>829</v>
      </c>
      <c r="D627" s="104" t="s">
        <v>801</v>
      </c>
      <c r="E627" s="104" t="s">
        <v>801</v>
      </c>
      <c r="F627" s="104" t="s">
        <v>802</v>
      </c>
      <c r="G627" s="104">
        <v>1411.4415696902099</v>
      </c>
      <c r="H627" s="104">
        <v>7224.0330422266097</v>
      </c>
      <c r="I627" s="104">
        <v>6210.3429066369499</v>
      </c>
      <c r="J627" s="104">
        <v>1.7739662633482699E-4</v>
      </c>
      <c r="K627" s="104">
        <v>1.1360008321301201E-3</v>
      </c>
      <c r="L627" s="104">
        <v>0</v>
      </c>
      <c r="M627" s="104">
        <v>1.31339745846495E-3</v>
      </c>
      <c r="N627" s="104">
        <v>0</v>
      </c>
      <c r="O627" s="104">
        <v>0</v>
      </c>
      <c r="P627" s="104">
        <v>0</v>
      </c>
      <c r="Q627" s="104">
        <v>0</v>
      </c>
      <c r="R627" s="104">
        <v>1.31339745846495E-3</v>
      </c>
      <c r="S627" s="104">
        <v>2.0195255542239499E-4</v>
      </c>
      <c r="T627" s="104">
        <v>1.29325047353284E-3</v>
      </c>
      <c r="U627" s="104">
        <v>0</v>
      </c>
      <c r="V627" s="104">
        <v>1.49520302895524E-3</v>
      </c>
      <c r="W627" s="104">
        <v>0</v>
      </c>
      <c r="X627" s="104">
        <v>0</v>
      </c>
      <c r="Y627" s="104">
        <v>0</v>
      </c>
      <c r="Z627" s="104">
        <v>0</v>
      </c>
      <c r="AA627" s="104">
        <v>1.49520302895524E-3</v>
      </c>
      <c r="AB627" s="104">
        <v>1.51448360519861E-3</v>
      </c>
      <c r="AC627" s="104">
        <v>1.67853434649003E-2</v>
      </c>
      <c r="AD627" s="104">
        <v>0</v>
      </c>
      <c r="AE627" s="104">
        <v>1.8299827070099001E-2</v>
      </c>
      <c r="AF627" s="104">
        <v>2.95273889792253E-2</v>
      </c>
      <c r="AG627" s="104">
        <v>1.34240500926183E-2</v>
      </c>
      <c r="AH627" s="104">
        <v>4.5270466491780598E-2</v>
      </c>
      <c r="AI627" s="104">
        <v>8.8221905563624303E-2</v>
      </c>
      <c r="AJ627" s="104">
        <v>12.894024553681399</v>
      </c>
      <c r="AK627" s="104">
        <v>3.2008107962821999</v>
      </c>
      <c r="AL627" s="104">
        <v>0</v>
      </c>
      <c r="AM627" s="104">
        <v>16.094835349963599</v>
      </c>
      <c r="AN627" s="104">
        <v>8.2396138326286306E-6</v>
      </c>
      <c r="AO627" s="104">
        <v>5.2764296388760301E-5</v>
      </c>
      <c r="AP627" s="104">
        <v>0</v>
      </c>
      <c r="AQ627" s="104">
        <v>6.1003910221388901E-5</v>
      </c>
      <c r="AR627" s="104">
        <v>3.1711109119232601E-4</v>
      </c>
      <c r="AS627" s="104">
        <v>4.8346197452237702E-6</v>
      </c>
      <c r="AT627" s="104">
        <v>0</v>
      </c>
      <c r="AU627" s="104">
        <v>3.2194571093755001E-4</v>
      </c>
      <c r="AV627" s="104">
        <v>2.8667279998576499E-4</v>
      </c>
      <c r="AW627" s="104">
        <v>4.9164385197558605E-4</v>
      </c>
      <c r="AX627" s="104">
        <v>1.1002623628989E-3</v>
      </c>
      <c r="AY627" s="104">
        <v>3.0339300575845301E-4</v>
      </c>
      <c r="AZ627" s="104">
        <v>4.6254762351185197E-6</v>
      </c>
      <c r="BA627" s="104">
        <v>0</v>
      </c>
      <c r="BB627" s="104">
        <v>3.08018481993571E-4</v>
      </c>
      <c r="BC627" s="104">
        <v>7.1668199996441194E-5</v>
      </c>
      <c r="BD627" s="104">
        <v>2.10704507989537E-4</v>
      </c>
      <c r="BE627" s="104">
        <v>5.9039118997955E-4</v>
      </c>
      <c r="BF627" s="104">
        <v>1.21816350538007E-4</v>
      </c>
      <c r="BG627" s="104">
        <v>3.0239673295365898E-5</v>
      </c>
      <c r="BH627" s="104">
        <v>0</v>
      </c>
      <c r="BI627" s="104">
        <v>1.5205602383337299E-4</v>
      </c>
      <c r="BJ627" s="104">
        <v>2.0267610999746099E-3</v>
      </c>
      <c r="BK627" s="104">
        <v>5.0312288326078401E-4</v>
      </c>
      <c r="BL627" s="104">
        <v>0</v>
      </c>
      <c r="BM627" s="104">
        <v>2.5298839832353999E-3</v>
      </c>
      <c r="BN627" s="104">
        <v>1.43442050083212</v>
      </c>
    </row>
    <row r="628" spans="1:66">
      <c r="A628" s="104" t="s">
        <v>799</v>
      </c>
      <c r="B628" s="104">
        <v>2028</v>
      </c>
      <c r="C628" s="104" t="s">
        <v>830</v>
      </c>
      <c r="D628" s="104" t="s">
        <v>801</v>
      </c>
      <c r="E628" s="104" t="s">
        <v>801</v>
      </c>
      <c r="F628" s="104" t="s">
        <v>802</v>
      </c>
      <c r="G628" s="104">
        <v>51287.752752244603</v>
      </c>
      <c r="H628" s="104">
        <v>9903940.0797317494</v>
      </c>
      <c r="I628" s="104">
        <v>748801.190182772</v>
      </c>
      <c r="J628" s="104">
        <v>0.21472155930936501</v>
      </c>
      <c r="K628" s="104">
        <v>0.58989955961586904</v>
      </c>
      <c r="L628" s="104">
        <v>0</v>
      </c>
      <c r="M628" s="104">
        <v>0.80462111892523502</v>
      </c>
      <c r="N628" s="104">
        <v>0</v>
      </c>
      <c r="O628" s="104">
        <v>0</v>
      </c>
      <c r="P628" s="104">
        <v>0</v>
      </c>
      <c r="Q628" s="104">
        <v>0</v>
      </c>
      <c r="R628" s="104">
        <v>0.80462111892523502</v>
      </c>
      <c r="S628" s="104">
        <v>0.24444415039190701</v>
      </c>
      <c r="T628" s="104">
        <v>0.67155574470798995</v>
      </c>
      <c r="U628" s="104">
        <v>0</v>
      </c>
      <c r="V628" s="104">
        <v>0.91599989509989799</v>
      </c>
      <c r="W628" s="104">
        <v>0</v>
      </c>
      <c r="X628" s="104">
        <v>0</v>
      </c>
      <c r="Y628" s="104">
        <v>0</v>
      </c>
      <c r="Z628" s="104">
        <v>0</v>
      </c>
      <c r="AA628" s="104">
        <v>0.91599989509989799</v>
      </c>
      <c r="AB628" s="104">
        <v>1.9929445656138001</v>
      </c>
      <c r="AC628" s="104">
        <v>8.7162495289542701</v>
      </c>
      <c r="AD628" s="104">
        <v>0</v>
      </c>
      <c r="AE628" s="104">
        <v>10.709194094568</v>
      </c>
      <c r="AF628" s="104">
        <v>22.844594814732201</v>
      </c>
      <c r="AG628" s="104">
        <v>6.9708058426755297</v>
      </c>
      <c r="AH628" s="104">
        <v>1.84029840750657</v>
      </c>
      <c r="AI628" s="104">
        <v>31.655699064914302</v>
      </c>
      <c r="AJ628" s="104">
        <v>12315.5803146664</v>
      </c>
      <c r="AK628" s="104">
        <v>1331.94165758452</v>
      </c>
      <c r="AL628" s="104">
        <v>0</v>
      </c>
      <c r="AM628" s="104">
        <v>13647.521972250899</v>
      </c>
      <c r="AN628" s="104">
        <v>9.97326029701214E-3</v>
      </c>
      <c r="AO628" s="104">
        <v>2.7399306693118301E-2</v>
      </c>
      <c r="AP628" s="104">
        <v>0</v>
      </c>
      <c r="AQ628" s="104">
        <v>3.7372566990130397E-2</v>
      </c>
      <c r="AR628" s="104">
        <v>0.30113812800186401</v>
      </c>
      <c r="AS628" s="104">
        <v>2.5105087760103101E-3</v>
      </c>
      <c r="AT628" s="104">
        <v>0</v>
      </c>
      <c r="AU628" s="104">
        <v>0.30364863677787401</v>
      </c>
      <c r="AV628" s="104">
        <v>0.39302010621380501</v>
      </c>
      <c r="AW628" s="104">
        <v>0.67402948215667502</v>
      </c>
      <c r="AX628" s="104">
        <v>1.3706982251483499</v>
      </c>
      <c r="AY628" s="104">
        <v>0.28811102588508303</v>
      </c>
      <c r="AZ628" s="104">
        <v>2.40190527765171E-3</v>
      </c>
      <c r="BA628" s="104">
        <v>0</v>
      </c>
      <c r="BB628" s="104">
        <v>0.29051293116273502</v>
      </c>
      <c r="BC628" s="104">
        <v>9.8255026553451197E-2</v>
      </c>
      <c r="BD628" s="104">
        <v>0.28886977806714598</v>
      </c>
      <c r="BE628" s="104">
        <v>0.67763773578333297</v>
      </c>
      <c r="BF628" s="104">
        <v>0.11635149618681601</v>
      </c>
      <c r="BG628" s="104">
        <v>1.2583524343465401E-2</v>
      </c>
      <c r="BH628" s="104">
        <v>0</v>
      </c>
      <c r="BI628" s="104">
        <v>0.128935020530282</v>
      </c>
      <c r="BJ628" s="104">
        <v>1.9358377209117601</v>
      </c>
      <c r="BK628" s="104">
        <v>0.20936268019260601</v>
      </c>
      <c r="BL628" s="104">
        <v>0</v>
      </c>
      <c r="BM628" s="104">
        <v>2.1452004011043702</v>
      </c>
      <c r="BN628" s="104">
        <v>1216.30851617241</v>
      </c>
    </row>
    <row r="629" spans="1:66">
      <c r="A629" s="104" t="s">
        <v>799</v>
      </c>
      <c r="B629" s="104">
        <v>2028</v>
      </c>
      <c r="C629" s="104" t="s">
        <v>831</v>
      </c>
      <c r="D629" s="104" t="s">
        <v>801</v>
      </c>
      <c r="E629" s="104" t="s">
        <v>801</v>
      </c>
      <c r="F629" s="104" t="s">
        <v>802</v>
      </c>
      <c r="G629" s="104">
        <v>3409.60584685822</v>
      </c>
      <c r="H629" s="104">
        <v>626369.83645178005</v>
      </c>
      <c r="I629" s="104">
        <v>15414.6954684755</v>
      </c>
      <c r="J629" s="104">
        <v>1.9504284194547999E-2</v>
      </c>
      <c r="K629" s="104">
        <v>5.9924848381468498E-3</v>
      </c>
      <c r="L629" s="104">
        <v>0</v>
      </c>
      <c r="M629" s="104">
        <v>2.5496769032694801E-2</v>
      </c>
      <c r="N629" s="104">
        <v>0</v>
      </c>
      <c r="O629" s="104">
        <v>0</v>
      </c>
      <c r="P629" s="104">
        <v>0</v>
      </c>
      <c r="Q629" s="104">
        <v>0</v>
      </c>
      <c r="R629" s="104">
        <v>2.5496769032694801E-2</v>
      </c>
      <c r="S629" s="104">
        <v>2.2204142864245002E-2</v>
      </c>
      <c r="T629" s="104">
        <v>6.8219878325618396E-3</v>
      </c>
      <c r="U629" s="104">
        <v>0</v>
      </c>
      <c r="V629" s="104">
        <v>2.90261306968068E-2</v>
      </c>
      <c r="W629" s="104">
        <v>0</v>
      </c>
      <c r="X629" s="104">
        <v>0</v>
      </c>
      <c r="Y629" s="104">
        <v>0</v>
      </c>
      <c r="Z629" s="104">
        <v>0</v>
      </c>
      <c r="AA629" s="104">
        <v>2.90261306968068E-2</v>
      </c>
      <c r="AB629" s="104">
        <v>0.25286638085304602</v>
      </c>
      <c r="AC629" s="104">
        <v>8.8543875472250705E-2</v>
      </c>
      <c r="AD629" s="104">
        <v>0</v>
      </c>
      <c r="AE629" s="104">
        <v>0.34141025632529698</v>
      </c>
      <c r="AF629" s="104">
        <v>2.2357424608721401</v>
      </c>
      <c r="AG629" s="104">
        <v>7.0812814895301807E-2</v>
      </c>
      <c r="AH629" s="104">
        <v>7.7463144572826895E-2</v>
      </c>
      <c r="AI629" s="104">
        <v>2.3840184203402601</v>
      </c>
      <c r="AJ629" s="104">
        <v>932.738945037024</v>
      </c>
      <c r="AK629" s="104">
        <v>13.272887784224</v>
      </c>
      <c r="AL629" s="104">
        <v>0</v>
      </c>
      <c r="AM629" s="104">
        <v>946.01183282124805</v>
      </c>
      <c r="AN629" s="104">
        <v>9.0592348437105996E-4</v>
      </c>
      <c r="AO629" s="104">
        <v>2.7833540008262398E-4</v>
      </c>
      <c r="AP629" s="104">
        <v>0</v>
      </c>
      <c r="AQ629" s="104">
        <v>1.1842588844536801E-3</v>
      </c>
      <c r="AR629" s="104">
        <v>1.4658876234212701E-2</v>
      </c>
      <c r="AS629" s="104">
        <v>2.5502961531405201E-5</v>
      </c>
      <c r="AT629" s="104">
        <v>0</v>
      </c>
      <c r="AU629" s="104">
        <v>1.46843791957442E-2</v>
      </c>
      <c r="AV629" s="104">
        <v>2.4856363999535599E-2</v>
      </c>
      <c r="AW629" s="104">
        <v>4.26286642592036E-2</v>
      </c>
      <c r="AX629" s="104">
        <v>8.2169407454483395E-2</v>
      </c>
      <c r="AY629" s="104">
        <v>1.40247397371593E-2</v>
      </c>
      <c r="AZ629" s="104">
        <v>2.4399714704593899E-5</v>
      </c>
      <c r="BA629" s="104">
        <v>0</v>
      </c>
      <c r="BB629" s="104">
        <v>1.4049139451863899E-2</v>
      </c>
      <c r="BC629" s="104">
        <v>6.2140909998838999E-3</v>
      </c>
      <c r="BD629" s="104">
        <v>1.82694275396586E-2</v>
      </c>
      <c r="BE629" s="104">
        <v>3.8532657991406503E-2</v>
      </c>
      <c r="BF629" s="104">
        <v>8.81205505822002E-3</v>
      </c>
      <c r="BG629" s="104">
        <v>1.2539566248251301E-4</v>
      </c>
      <c r="BH629" s="104">
        <v>0</v>
      </c>
      <c r="BI629" s="104">
        <v>8.9374507207025302E-3</v>
      </c>
      <c r="BJ629" s="104">
        <v>0.14661357300523001</v>
      </c>
      <c r="BK629" s="104">
        <v>2.0863131238347799E-3</v>
      </c>
      <c r="BL629" s="104">
        <v>0</v>
      </c>
      <c r="BM629" s="104">
        <v>0.14869988612906401</v>
      </c>
      <c r="BN629" s="104">
        <v>84.3114413737473</v>
      </c>
    </row>
    <row r="630" spans="1:66">
      <c r="A630" s="104" t="s">
        <v>799</v>
      </c>
      <c r="B630" s="104">
        <v>2028</v>
      </c>
      <c r="C630" s="104" t="s">
        <v>832</v>
      </c>
      <c r="D630" s="104" t="s">
        <v>801</v>
      </c>
      <c r="E630" s="104" t="s">
        <v>801</v>
      </c>
      <c r="F630" s="104" t="s">
        <v>802</v>
      </c>
      <c r="G630" s="104">
        <v>66038.523190369102</v>
      </c>
      <c r="H630" s="104">
        <v>12074418.4604173</v>
      </c>
      <c r="I630" s="104">
        <v>964162.43857938901</v>
      </c>
      <c r="J630" s="104">
        <v>0.239693076294412</v>
      </c>
      <c r="K630" s="104">
        <v>0.94271559253937698</v>
      </c>
      <c r="L630" s="104">
        <v>0</v>
      </c>
      <c r="M630" s="104">
        <v>1.18240866883379</v>
      </c>
      <c r="N630" s="104">
        <v>0</v>
      </c>
      <c r="O630" s="104">
        <v>0</v>
      </c>
      <c r="P630" s="104">
        <v>0</v>
      </c>
      <c r="Q630" s="104">
        <v>0</v>
      </c>
      <c r="R630" s="104">
        <v>1.18240866883379</v>
      </c>
      <c r="S630" s="104">
        <v>0.27287232161532998</v>
      </c>
      <c r="T630" s="104">
        <v>1.0732099413803</v>
      </c>
      <c r="U630" s="104">
        <v>0</v>
      </c>
      <c r="V630" s="104">
        <v>1.3460822629956299</v>
      </c>
      <c r="W630" s="104">
        <v>0</v>
      </c>
      <c r="X630" s="104">
        <v>0</v>
      </c>
      <c r="Y630" s="104">
        <v>0</v>
      </c>
      <c r="Z630" s="104">
        <v>0</v>
      </c>
      <c r="AA630" s="104">
        <v>1.3460822629956299</v>
      </c>
      <c r="AB630" s="104">
        <v>2.2247269782011601</v>
      </c>
      <c r="AC630" s="104">
        <v>13.9293956156873</v>
      </c>
      <c r="AD630" s="104">
        <v>0</v>
      </c>
      <c r="AE630" s="104">
        <v>16.154122593888498</v>
      </c>
      <c r="AF630" s="104">
        <v>24.263904516488498</v>
      </c>
      <c r="AG630" s="104">
        <v>11.140010622713501</v>
      </c>
      <c r="AH630" s="104">
        <v>2.3715652948409498</v>
      </c>
      <c r="AI630" s="104">
        <v>37.775480434042997</v>
      </c>
      <c r="AJ630" s="104">
        <v>13913.3073150414</v>
      </c>
      <c r="AK630" s="104">
        <v>1994.6802383593799</v>
      </c>
      <c r="AL630" s="104">
        <v>0</v>
      </c>
      <c r="AM630" s="104">
        <v>15907.987553400801</v>
      </c>
      <c r="AN630" s="104">
        <v>1.11331225842653E-2</v>
      </c>
      <c r="AO630" s="104">
        <v>4.3786697622203601E-2</v>
      </c>
      <c r="AP630" s="104">
        <v>0</v>
      </c>
      <c r="AQ630" s="104">
        <v>5.4919820206469003E-2</v>
      </c>
      <c r="AR630" s="104">
        <v>0.30622038457665601</v>
      </c>
      <c r="AS630" s="104">
        <v>4.0120317599372504E-3</v>
      </c>
      <c r="AT630" s="104">
        <v>0</v>
      </c>
      <c r="AU630" s="104">
        <v>0.31023241633659399</v>
      </c>
      <c r="AV630" s="104">
        <v>0.47915164950308198</v>
      </c>
      <c r="AW630" s="104">
        <v>0.82174507889778603</v>
      </c>
      <c r="AX630" s="104">
        <v>1.6111291447374601</v>
      </c>
      <c r="AY630" s="104">
        <v>0.292973426290141</v>
      </c>
      <c r="AZ630" s="104">
        <v>3.8384730419520302E-3</v>
      </c>
      <c r="BA630" s="104">
        <v>0</v>
      </c>
      <c r="BB630" s="104">
        <v>0.29681189933209301</v>
      </c>
      <c r="BC630" s="104">
        <v>0.11978791237576999</v>
      </c>
      <c r="BD630" s="104">
        <v>0.35217646238476502</v>
      </c>
      <c r="BE630" s="104">
        <v>0.76877627409262905</v>
      </c>
      <c r="BF630" s="104">
        <v>0.131446028660478</v>
      </c>
      <c r="BG630" s="104">
        <v>1.88447498386256E-2</v>
      </c>
      <c r="BH630" s="104">
        <v>0</v>
      </c>
      <c r="BI630" s="104">
        <v>0.15029077849910299</v>
      </c>
      <c r="BJ630" s="104">
        <v>2.1869781557122199</v>
      </c>
      <c r="BK630" s="104">
        <v>0.31353595591227701</v>
      </c>
      <c r="BL630" s="104">
        <v>0</v>
      </c>
      <c r="BM630" s="104">
        <v>2.5005141116245002</v>
      </c>
      <c r="BN630" s="104">
        <v>1417.76805897129</v>
      </c>
    </row>
    <row r="631" spans="1:66">
      <c r="A631" s="104" t="s">
        <v>799</v>
      </c>
      <c r="B631" s="104">
        <v>2028</v>
      </c>
      <c r="C631" s="104" t="s">
        <v>833</v>
      </c>
      <c r="D631" s="104" t="s">
        <v>801</v>
      </c>
      <c r="E631" s="104" t="s">
        <v>801</v>
      </c>
      <c r="F631" s="104" t="s">
        <v>802</v>
      </c>
      <c r="G631" s="104">
        <v>20476.812259890899</v>
      </c>
      <c r="H631" s="104">
        <v>3890996.5892066699</v>
      </c>
      <c r="I631" s="104">
        <v>298961.45899440802</v>
      </c>
      <c r="J631" s="104">
        <v>8.4523055572498895E-2</v>
      </c>
      <c r="K631" s="104">
        <v>0.292311355104863</v>
      </c>
      <c r="L631" s="104">
        <v>0</v>
      </c>
      <c r="M631" s="104">
        <v>0.37683441067736101</v>
      </c>
      <c r="N631" s="104">
        <v>0</v>
      </c>
      <c r="O631" s="104">
        <v>0</v>
      </c>
      <c r="P631" s="104">
        <v>0</v>
      </c>
      <c r="Q631" s="104">
        <v>0</v>
      </c>
      <c r="R631" s="104">
        <v>0.37683441067736101</v>
      </c>
      <c r="S631" s="104">
        <v>9.6223064765375593E-2</v>
      </c>
      <c r="T631" s="104">
        <v>0.33277422666983603</v>
      </c>
      <c r="U631" s="104">
        <v>0</v>
      </c>
      <c r="V631" s="104">
        <v>0.42899729143521198</v>
      </c>
      <c r="W631" s="104">
        <v>0</v>
      </c>
      <c r="X631" s="104">
        <v>0</v>
      </c>
      <c r="Y631" s="104">
        <v>0</v>
      </c>
      <c r="Z631" s="104">
        <v>0</v>
      </c>
      <c r="AA631" s="104">
        <v>0.42899729143521198</v>
      </c>
      <c r="AB631" s="104">
        <v>0.78450284719081498</v>
      </c>
      <c r="AC631" s="104">
        <v>4.3191398767950497</v>
      </c>
      <c r="AD631" s="104">
        <v>0</v>
      </c>
      <c r="AE631" s="104">
        <v>5.1036427239858702</v>
      </c>
      <c r="AF631" s="104">
        <v>9.00378983846071</v>
      </c>
      <c r="AG631" s="104">
        <v>3.45422482324321</v>
      </c>
      <c r="AH631" s="104">
        <v>0.73472122554961705</v>
      </c>
      <c r="AI631" s="104">
        <v>13.1927358872535</v>
      </c>
      <c r="AJ631" s="104">
        <v>4851.6169145760095</v>
      </c>
      <c r="AK631" s="104">
        <v>661.38758398629102</v>
      </c>
      <c r="AL631" s="104">
        <v>0</v>
      </c>
      <c r="AM631" s="104">
        <v>5513.0044985623099</v>
      </c>
      <c r="AN631" s="104">
        <v>3.92587701502681E-3</v>
      </c>
      <c r="AO631" s="104">
        <v>1.35771053526714E-2</v>
      </c>
      <c r="AP631" s="104">
        <v>0</v>
      </c>
      <c r="AQ631" s="104">
        <v>1.7502982367698199E-2</v>
      </c>
      <c r="AR631" s="104">
        <v>0.118763859813785</v>
      </c>
      <c r="AS631" s="104">
        <v>1.2440257165068701E-3</v>
      </c>
      <c r="AT631" s="104">
        <v>0</v>
      </c>
      <c r="AU631" s="104">
        <v>0.120007885530292</v>
      </c>
      <c r="AV631" s="104">
        <v>0.15440722383782601</v>
      </c>
      <c r="AW631" s="104">
        <v>0.26480838888187203</v>
      </c>
      <c r="AX631" s="104">
        <v>0.53922349824999105</v>
      </c>
      <c r="AY631" s="104">
        <v>0.11362618780976901</v>
      </c>
      <c r="AZ631" s="104">
        <v>1.1902097146861499E-3</v>
      </c>
      <c r="BA631" s="104">
        <v>0</v>
      </c>
      <c r="BB631" s="104">
        <v>0.11481639752445499</v>
      </c>
      <c r="BC631" s="104">
        <v>3.86018059594566E-2</v>
      </c>
      <c r="BD631" s="104">
        <v>0.113489309520802</v>
      </c>
      <c r="BE631" s="104">
        <v>0.26690751300471399</v>
      </c>
      <c r="BF631" s="104">
        <v>4.58356709560769E-2</v>
      </c>
      <c r="BG631" s="104">
        <v>6.2484619473876096E-3</v>
      </c>
      <c r="BH631" s="104">
        <v>0</v>
      </c>
      <c r="BI631" s="104">
        <v>5.20841329034646E-2</v>
      </c>
      <c r="BJ631" s="104">
        <v>0.76260661622782899</v>
      </c>
      <c r="BK631" s="104">
        <v>0.103960917838246</v>
      </c>
      <c r="BL631" s="104">
        <v>0</v>
      </c>
      <c r="BM631" s="104">
        <v>0.86656753406607601</v>
      </c>
      <c r="BN631" s="104">
        <v>491.33566774483302</v>
      </c>
    </row>
    <row r="632" spans="1:66">
      <c r="A632" s="104" t="s">
        <v>799</v>
      </c>
      <c r="B632" s="104">
        <v>2028</v>
      </c>
      <c r="C632" s="104" t="s">
        <v>834</v>
      </c>
      <c r="D632" s="104" t="s">
        <v>801</v>
      </c>
      <c r="E632" s="104" t="s">
        <v>801</v>
      </c>
      <c r="F632" s="104" t="s">
        <v>802</v>
      </c>
      <c r="G632" s="104">
        <v>1435.6486593425</v>
      </c>
      <c r="H632" s="104">
        <v>308372.64856876398</v>
      </c>
      <c r="I632" s="104">
        <v>10910.929811002999</v>
      </c>
      <c r="J632" s="104">
        <v>9.7656997033124908E-3</v>
      </c>
      <c r="K632" s="104">
        <v>2.5985115751962799E-3</v>
      </c>
      <c r="L632" s="104">
        <v>0</v>
      </c>
      <c r="M632" s="104">
        <v>1.23642112785087E-2</v>
      </c>
      <c r="N632" s="104">
        <v>0</v>
      </c>
      <c r="O632" s="104">
        <v>0</v>
      </c>
      <c r="P632" s="104">
        <v>0</v>
      </c>
      <c r="Q632" s="104">
        <v>0</v>
      </c>
      <c r="R632" s="104">
        <v>1.23642112785087E-2</v>
      </c>
      <c r="S632" s="104">
        <v>1.11175057345748E-2</v>
      </c>
      <c r="T632" s="104">
        <v>2.95820762631118E-3</v>
      </c>
      <c r="U632" s="104">
        <v>0</v>
      </c>
      <c r="V632" s="104">
        <v>1.4075713360886E-2</v>
      </c>
      <c r="W632" s="104">
        <v>0</v>
      </c>
      <c r="X632" s="104">
        <v>0</v>
      </c>
      <c r="Y632" s="104">
        <v>0</v>
      </c>
      <c r="Z632" s="104">
        <v>0</v>
      </c>
      <c r="AA632" s="104">
        <v>1.4075713360886E-2</v>
      </c>
      <c r="AB632" s="104">
        <v>0.13798765963162599</v>
      </c>
      <c r="AC632" s="104">
        <v>3.83951385012654E-2</v>
      </c>
      <c r="AD632" s="104">
        <v>0</v>
      </c>
      <c r="AE632" s="104">
        <v>0.17638279813289101</v>
      </c>
      <c r="AF632" s="104">
        <v>1.33500985612794</v>
      </c>
      <c r="AG632" s="104">
        <v>3.0706447183031501E-2</v>
      </c>
      <c r="AH632" s="104">
        <v>2.1380215586747499E-2</v>
      </c>
      <c r="AI632" s="104">
        <v>1.38709651889772</v>
      </c>
      <c r="AJ632" s="104">
        <v>501.274772754845</v>
      </c>
      <c r="AK632" s="104">
        <v>6.1791578361620099</v>
      </c>
      <c r="AL632" s="104">
        <v>0</v>
      </c>
      <c r="AM632" s="104">
        <v>507.45393059100701</v>
      </c>
      <c r="AN632" s="104">
        <v>4.5359145787155999E-4</v>
      </c>
      <c r="AO632" s="104">
        <v>1.2069413247364199E-4</v>
      </c>
      <c r="AP632" s="104">
        <v>0</v>
      </c>
      <c r="AQ632" s="104">
        <v>5.7428559034520198E-4</v>
      </c>
      <c r="AR632" s="104">
        <v>5.5754674856369601E-3</v>
      </c>
      <c r="AS632" s="104">
        <v>1.1058808245835301E-5</v>
      </c>
      <c r="AT632" s="104">
        <v>0</v>
      </c>
      <c r="AU632" s="104">
        <v>5.5865262938827997E-3</v>
      </c>
      <c r="AV632" s="104">
        <v>1.2237215705894099E-2</v>
      </c>
      <c r="AW632" s="104">
        <v>2.0986824935608401E-2</v>
      </c>
      <c r="AX632" s="104">
        <v>3.8810566935385399E-2</v>
      </c>
      <c r="AY632" s="104">
        <v>5.3342752302220804E-3</v>
      </c>
      <c r="AZ632" s="104">
        <v>1.05804090963676E-5</v>
      </c>
      <c r="BA632" s="104">
        <v>0</v>
      </c>
      <c r="BB632" s="104">
        <v>5.3448556393184497E-3</v>
      </c>
      <c r="BC632" s="104">
        <v>3.05930392647353E-3</v>
      </c>
      <c r="BD632" s="104">
        <v>8.9943535438321998E-3</v>
      </c>
      <c r="BE632" s="104">
        <v>1.7398513109624099E-2</v>
      </c>
      <c r="BF632" s="104">
        <v>4.7357954981037901E-3</v>
      </c>
      <c r="BG632" s="104">
        <v>5.8377619327913803E-5</v>
      </c>
      <c r="BH632" s="104">
        <v>0</v>
      </c>
      <c r="BI632" s="104">
        <v>4.7941731174317099E-3</v>
      </c>
      <c r="BJ632" s="104">
        <v>7.8793413614840893E-2</v>
      </c>
      <c r="BK632" s="104">
        <v>9.71277562005324E-4</v>
      </c>
      <c r="BL632" s="104">
        <v>0</v>
      </c>
      <c r="BM632" s="104">
        <v>7.97646911768463E-2</v>
      </c>
      <c r="BN632" s="104">
        <v>45.225832103291999</v>
      </c>
    </row>
    <row r="633" spans="1:66">
      <c r="A633" s="104" t="s">
        <v>799</v>
      </c>
      <c r="B633" s="104">
        <v>2028</v>
      </c>
      <c r="C633" s="104" t="s">
        <v>835</v>
      </c>
      <c r="D633" s="104" t="s">
        <v>801</v>
      </c>
      <c r="E633" s="104" t="s">
        <v>801</v>
      </c>
      <c r="F633" s="104" t="s">
        <v>802</v>
      </c>
      <c r="G633" s="104">
        <v>5146.4078175119603</v>
      </c>
      <c r="H633" s="104">
        <v>904269.36382767605</v>
      </c>
      <c r="I633" s="104">
        <v>39112.699413090901</v>
      </c>
      <c r="J633" s="104">
        <v>3.0042716363990599E-2</v>
      </c>
      <c r="K633" s="104">
        <v>1.48730266169123E-2</v>
      </c>
      <c r="L633" s="104">
        <v>0</v>
      </c>
      <c r="M633" s="104">
        <v>4.4915742980902999E-2</v>
      </c>
      <c r="N633" s="104">
        <v>0</v>
      </c>
      <c r="O633" s="104">
        <v>0</v>
      </c>
      <c r="P633" s="104">
        <v>0</v>
      </c>
      <c r="Q633" s="104">
        <v>0</v>
      </c>
      <c r="R633" s="104">
        <v>4.4915742980902999E-2</v>
      </c>
      <c r="S633" s="104">
        <v>3.4201345690117901E-2</v>
      </c>
      <c r="T633" s="104">
        <v>1.69318086494019E-2</v>
      </c>
      <c r="U633" s="104">
        <v>0</v>
      </c>
      <c r="V633" s="104">
        <v>5.1133154339519801E-2</v>
      </c>
      <c r="W633" s="104">
        <v>0</v>
      </c>
      <c r="X633" s="104">
        <v>0</v>
      </c>
      <c r="Y633" s="104">
        <v>0</v>
      </c>
      <c r="Z633" s="104">
        <v>0</v>
      </c>
      <c r="AA633" s="104">
        <v>5.1133154339519801E-2</v>
      </c>
      <c r="AB633" s="104">
        <v>0.428876236765525</v>
      </c>
      <c r="AC633" s="104">
        <v>0.219761159557745</v>
      </c>
      <c r="AD633" s="104">
        <v>0</v>
      </c>
      <c r="AE633" s="104">
        <v>0.648637396323271</v>
      </c>
      <c r="AF633" s="104">
        <v>4.1598332446492297</v>
      </c>
      <c r="AG633" s="104">
        <v>0.17575361627147801</v>
      </c>
      <c r="AH633" s="104">
        <v>7.6639153978640004E-2</v>
      </c>
      <c r="AI633" s="104">
        <v>4.4122260148993497</v>
      </c>
      <c r="AJ633" s="104">
        <v>1524.9246252134801</v>
      </c>
      <c r="AK633" s="104">
        <v>35.428548446989403</v>
      </c>
      <c r="AL633" s="104">
        <v>0</v>
      </c>
      <c r="AM633" s="104">
        <v>1560.35317366047</v>
      </c>
      <c r="AN633" s="104">
        <v>1.3954063639026299E-3</v>
      </c>
      <c r="AO633" s="104">
        <v>6.9081356493477905E-4</v>
      </c>
      <c r="AP633" s="104">
        <v>0</v>
      </c>
      <c r="AQ633" s="104">
        <v>2.08621992883741E-3</v>
      </c>
      <c r="AR633" s="104">
        <v>1.67055954180781E-2</v>
      </c>
      <c r="AS633" s="104">
        <v>6.3296985459537905E-5</v>
      </c>
      <c r="AT633" s="104">
        <v>0</v>
      </c>
      <c r="AU633" s="104">
        <v>1.67688924035376E-2</v>
      </c>
      <c r="AV633" s="104">
        <v>3.5884308523307297E-2</v>
      </c>
      <c r="AW633" s="104">
        <v>6.1541589117471998E-2</v>
      </c>
      <c r="AX633" s="104">
        <v>0.114194790044317</v>
      </c>
      <c r="AY633" s="104">
        <v>1.5982918755123001E-2</v>
      </c>
      <c r="AZ633" s="104">
        <v>6.05587858873446E-5</v>
      </c>
      <c r="BA633" s="104">
        <v>0</v>
      </c>
      <c r="BB633" s="104">
        <v>1.60434775410104E-2</v>
      </c>
      <c r="BC633" s="104">
        <v>8.9710771308268294E-3</v>
      </c>
      <c r="BD633" s="104">
        <v>2.63749667646309E-2</v>
      </c>
      <c r="BE633" s="104">
        <v>5.1389521436468098E-2</v>
      </c>
      <c r="BF633" s="104">
        <v>1.4406731731871E-2</v>
      </c>
      <c r="BG633" s="104">
        <v>3.34711358637752E-4</v>
      </c>
      <c r="BH633" s="104">
        <v>0</v>
      </c>
      <c r="BI633" s="104">
        <v>1.4741443090508699E-2</v>
      </c>
      <c r="BJ633" s="104">
        <v>0.239696915257822</v>
      </c>
      <c r="BK633" s="104">
        <v>5.5688744442806901E-3</v>
      </c>
      <c r="BL633" s="104">
        <v>0</v>
      </c>
      <c r="BM633" s="104">
        <v>0.245265789702103</v>
      </c>
      <c r="BN633" s="104">
        <v>139.06340339431401</v>
      </c>
    </row>
    <row r="634" spans="1:66">
      <c r="A634" s="104" t="s">
        <v>799</v>
      </c>
      <c r="B634" s="104">
        <v>2028</v>
      </c>
      <c r="C634" s="104" t="s">
        <v>836</v>
      </c>
      <c r="D634" s="104" t="s">
        <v>801</v>
      </c>
      <c r="E634" s="104" t="s">
        <v>801</v>
      </c>
      <c r="F634" s="104" t="s">
        <v>802</v>
      </c>
      <c r="G634" s="104">
        <v>18636.4866866745</v>
      </c>
      <c r="H634" s="104">
        <v>3003682.1331560798</v>
      </c>
      <c r="I634" s="104">
        <v>141637.29881872601</v>
      </c>
      <c r="J634" s="104">
        <v>8.2173158648804104E-2</v>
      </c>
      <c r="K634" s="104">
        <v>6.7155889209724096E-2</v>
      </c>
      <c r="L634" s="104">
        <v>0</v>
      </c>
      <c r="M634" s="104">
        <v>0.14932904785852799</v>
      </c>
      <c r="N634" s="104">
        <v>0</v>
      </c>
      <c r="O634" s="104">
        <v>0</v>
      </c>
      <c r="P634" s="104">
        <v>0</v>
      </c>
      <c r="Q634" s="104">
        <v>0</v>
      </c>
      <c r="R634" s="104">
        <v>0.14932904785852799</v>
      </c>
      <c r="S634" s="104">
        <v>9.3547885994931204E-2</v>
      </c>
      <c r="T634" s="104">
        <v>7.6451867872441001E-2</v>
      </c>
      <c r="U634" s="104">
        <v>0</v>
      </c>
      <c r="V634" s="104">
        <v>0.16999975386737201</v>
      </c>
      <c r="W634" s="104">
        <v>0</v>
      </c>
      <c r="X634" s="104">
        <v>0</v>
      </c>
      <c r="Y634" s="104">
        <v>0</v>
      </c>
      <c r="Z634" s="104">
        <v>0</v>
      </c>
      <c r="AA634" s="104">
        <v>0.16999975386737201</v>
      </c>
      <c r="AB634" s="104">
        <v>1.0148757758134801</v>
      </c>
      <c r="AC634" s="104">
        <v>0.99228331018237903</v>
      </c>
      <c r="AD634" s="104">
        <v>0</v>
      </c>
      <c r="AE634" s="104">
        <v>2.0071590859958599</v>
      </c>
      <c r="AF634" s="104">
        <v>10.890684567914899</v>
      </c>
      <c r="AG634" s="104">
        <v>0.79357690176621298</v>
      </c>
      <c r="AH634" s="104">
        <v>0.27651437595029399</v>
      </c>
      <c r="AI634" s="104">
        <v>11.9607758456314</v>
      </c>
      <c r="AJ634" s="104">
        <v>4724.5121184529398</v>
      </c>
      <c r="AK634" s="104">
        <v>162.87608079793</v>
      </c>
      <c r="AL634" s="104">
        <v>0</v>
      </c>
      <c r="AM634" s="104">
        <v>4887.3881992508695</v>
      </c>
      <c r="AN634" s="104">
        <v>3.81673038919876E-3</v>
      </c>
      <c r="AO634" s="104">
        <v>3.1192171187659299E-3</v>
      </c>
      <c r="AP634" s="104">
        <v>0</v>
      </c>
      <c r="AQ634" s="104">
        <v>6.9359475079646899E-3</v>
      </c>
      <c r="AR634" s="104">
        <v>7.60898163796416E-2</v>
      </c>
      <c r="AS634" s="104">
        <v>2.8580365330595301E-4</v>
      </c>
      <c r="AT634" s="104">
        <v>0</v>
      </c>
      <c r="AU634" s="104">
        <v>7.6375620032947497E-2</v>
      </c>
      <c r="AV634" s="104">
        <v>0.11919574043278</v>
      </c>
      <c r="AW634" s="104">
        <v>0.204420694842218</v>
      </c>
      <c r="AX634" s="104">
        <v>0.39999205530794502</v>
      </c>
      <c r="AY634" s="104">
        <v>7.2798204604667099E-2</v>
      </c>
      <c r="AZ634" s="104">
        <v>2.7343991377662099E-4</v>
      </c>
      <c r="BA634" s="104">
        <v>0</v>
      </c>
      <c r="BB634" s="104">
        <v>7.3071644518443696E-2</v>
      </c>
      <c r="BC634" s="104">
        <v>2.9798935108195E-2</v>
      </c>
      <c r="BD634" s="104">
        <v>8.7608869218093494E-2</v>
      </c>
      <c r="BE634" s="104">
        <v>0.190479448844732</v>
      </c>
      <c r="BF634" s="104">
        <v>4.4634847866658403E-2</v>
      </c>
      <c r="BG634" s="104">
        <v>1.5387724499929399E-3</v>
      </c>
      <c r="BH634" s="104">
        <v>0</v>
      </c>
      <c r="BI634" s="104">
        <v>4.6173620316651301E-2</v>
      </c>
      <c r="BJ634" s="104">
        <v>0.74262751231578505</v>
      </c>
      <c r="BK634" s="104">
        <v>2.56018517184626E-2</v>
      </c>
      <c r="BL634" s="104">
        <v>0</v>
      </c>
      <c r="BM634" s="104">
        <v>0.76822936403424802</v>
      </c>
      <c r="BN634" s="104">
        <v>435.57884725713001</v>
      </c>
    </row>
    <row r="635" spans="1:66">
      <c r="A635" s="104" t="s">
        <v>799</v>
      </c>
      <c r="B635" s="104">
        <v>2028</v>
      </c>
      <c r="C635" s="104" t="s">
        <v>837</v>
      </c>
      <c r="D635" s="104" t="s">
        <v>801</v>
      </c>
      <c r="E635" s="104" t="s">
        <v>801</v>
      </c>
      <c r="F635" s="104" t="s">
        <v>802</v>
      </c>
      <c r="G635" s="104">
        <v>27229.610264415402</v>
      </c>
      <c r="H635" s="104">
        <v>551646.18598437996</v>
      </c>
      <c r="I635" s="104">
        <v>82596.484386130396</v>
      </c>
      <c r="J635" s="104">
        <v>4.8927155184457997E-2</v>
      </c>
      <c r="K635" s="104">
        <v>3.4625475988507702E-2</v>
      </c>
      <c r="L635" s="104">
        <v>0</v>
      </c>
      <c r="M635" s="104">
        <v>8.3552631172965797E-2</v>
      </c>
      <c r="N635" s="104">
        <v>0</v>
      </c>
      <c r="O635" s="104">
        <v>0</v>
      </c>
      <c r="P635" s="104">
        <v>0</v>
      </c>
      <c r="Q635" s="104">
        <v>0</v>
      </c>
      <c r="R635" s="104">
        <v>8.3552631172965797E-2</v>
      </c>
      <c r="S635" s="104">
        <v>5.5699841779400801E-2</v>
      </c>
      <c r="T635" s="104">
        <v>3.9418468677062203E-2</v>
      </c>
      <c r="U635" s="104">
        <v>0</v>
      </c>
      <c r="V635" s="104">
        <v>9.5118310456463004E-2</v>
      </c>
      <c r="W635" s="104">
        <v>0</v>
      </c>
      <c r="X635" s="104">
        <v>0</v>
      </c>
      <c r="Y635" s="104">
        <v>0</v>
      </c>
      <c r="Z635" s="104">
        <v>0</v>
      </c>
      <c r="AA635" s="104">
        <v>9.5118310456463004E-2</v>
      </c>
      <c r="AB635" s="104">
        <v>0.210922822475854</v>
      </c>
      <c r="AC635" s="104">
        <v>0.39924723303769999</v>
      </c>
      <c r="AD635" s="104">
        <v>0</v>
      </c>
      <c r="AE635" s="104">
        <v>0.61017005551355397</v>
      </c>
      <c r="AF635" s="104">
        <v>3.7714825096036302</v>
      </c>
      <c r="AG635" s="104">
        <v>0.77556610089588995</v>
      </c>
      <c r="AH635" s="104">
        <v>0.325097764753634</v>
      </c>
      <c r="AI635" s="104">
        <v>4.8721463752531502</v>
      </c>
      <c r="AJ635" s="104">
        <v>932.21914783166301</v>
      </c>
      <c r="AK635" s="104">
        <v>90.281022619089796</v>
      </c>
      <c r="AL635" s="104">
        <v>0</v>
      </c>
      <c r="AM635" s="104">
        <v>1022.50017045075</v>
      </c>
      <c r="AN635" s="104">
        <v>2.27253963605891E-3</v>
      </c>
      <c r="AO635" s="104">
        <v>1.60826367902717E-3</v>
      </c>
      <c r="AP635" s="104">
        <v>0</v>
      </c>
      <c r="AQ635" s="104">
        <v>3.88080331508608E-3</v>
      </c>
      <c r="AR635" s="104">
        <v>2.14788282378943E-2</v>
      </c>
      <c r="AS635" s="104">
        <v>1.36517146822309E-3</v>
      </c>
      <c r="AT635" s="104">
        <v>0</v>
      </c>
      <c r="AU635" s="104">
        <v>2.2843999706117401E-2</v>
      </c>
      <c r="AV635" s="104">
        <v>2.1891089895799701E-2</v>
      </c>
      <c r="AW635" s="104">
        <v>3.7543219171296403E-2</v>
      </c>
      <c r="AX635" s="104">
        <v>8.2278308773213599E-2</v>
      </c>
      <c r="AY635" s="104">
        <v>2.0549663636053799E-2</v>
      </c>
      <c r="AZ635" s="104">
        <v>1.3061147548090099E-3</v>
      </c>
      <c r="BA635" s="104">
        <v>0</v>
      </c>
      <c r="BB635" s="104">
        <v>2.18557783908628E-2</v>
      </c>
      <c r="BC635" s="104">
        <v>5.47277247394992E-3</v>
      </c>
      <c r="BD635" s="104">
        <v>1.6089951073412701E-2</v>
      </c>
      <c r="BE635" s="104">
        <v>4.3418501938225502E-2</v>
      </c>
      <c r="BF635" s="104">
        <v>8.8071442719629099E-3</v>
      </c>
      <c r="BG635" s="104">
        <v>8.5293033625849903E-4</v>
      </c>
      <c r="BH635" s="104">
        <v>0</v>
      </c>
      <c r="BI635" s="104">
        <v>9.6600746082214101E-3</v>
      </c>
      <c r="BJ635" s="104">
        <v>0.146531868123149</v>
      </c>
      <c r="BK635" s="104">
        <v>1.41909195184568E-2</v>
      </c>
      <c r="BL635" s="104">
        <v>0</v>
      </c>
      <c r="BM635" s="104">
        <v>0.160722787641606</v>
      </c>
      <c r="BN635" s="104">
        <v>91.1283138166567</v>
      </c>
    </row>
    <row r="636" spans="1:66">
      <c r="A636" s="104" t="s">
        <v>799</v>
      </c>
      <c r="B636" s="104">
        <v>2028</v>
      </c>
      <c r="C636" s="104" t="s">
        <v>838</v>
      </c>
      <c r="D636" s="104" t="s">
        <v>801</v>
      </c>
      <c r="E636" s="104" t="s">
        <v>801</v>
      </c>
      <c r="F636" s="104" t="s">
        <v>802</v>
      </c>
      <c r="G636" s="104">
        <v>35243.216908425202</v>
      </c>
      <c r="H636" s="104">
        <v>2467939.4490388702</v>
      </c>
      <c r="I636" s="104">
        <v>406701.83683715999</v>
      </c>
      <c r="J636" s="104">
        <v>5.29766134734777E-2</v>
      </c>
      <c r="K636" s="104">
        <v>8.4444794442797996E-2</v>
      </c>
      <c r="L636" s="104">
        <v>0</v>
      </c>
      <c r="M636" s="104">
        <v>0.137421407916275</v>
      </c>
      <c r="N636" s="104">
        <v>0</v>
      </c>
      <c r="O636" s="104">
        <v>0</v>
      </c>
      <c r="P636" s="104">
        <v>0</v>
      </c>
      <c r="Q636" s="104">
        <v>0</v>
      </c>
      <c r="R636" s="104">
        <v>0.137421407916275</v>
      </c>
      <c r="S636" s="104">
        <v>6.0309841791466201E-2</v>
      </c>
      <c r="T636" s="104">
        <v>9.6133970426549198E-2</v>
      </c>
      <c r="U636" s="104">
        <v>0</v>
      </c>
      <c r="V636" s="104">
        <v>0.15644381221801501</v>
      </c>
      <c r="W636" s="104">
        <v>0</v>
      </c>
      <c r="X636" s="104">
        <v>0</v>
      </c>
      <c r="Y636" s="104">
        <v>0</v>
      </c>
      <c r="Z636" s="104">
        <v>0</v>
      </c>
      <c r="AA636" s="104">
        <v>0.15644381221801501</v>
      </c>
      <c r="AB636" s="104">
        <v>0.52831249302195504</v>
      </c>
      <c r="AC636" s="104">
        <v>1.24626508723397</v>
      </c>
      <c r="AD636" s="104">
        <v>0</v>
      </c>
      <c r="AE636" s="104">
        <v>1.7745775802559201</v>
      </c>
      <c r="AF636" s="104">
        <v>5.7826388589026001</v>
      </c>
      <c r="AG636" s="104">
        <v>1.0047721212801599</v>
      </c>
      <c r="AH636" s="104">
        <v>1.6017298060843199</v>
      </c>
      <c r="AI636" s="104">
        <v>8.3891407862670899</v>
      </c>
      <c r="AJ636" s="104">
        <v>3595.7464865363299</v>
      </c>
      <c r="AK636" s="104">
        <v>203.29381374288599</v>
      </c>
      <c r="AL636" s="104">
        <v>0</v>
      </c>
      <c r="AM636" s="104">
        <v>3799.04030027922</v>
      </c>
      <c r="AN636" s="104">
        <v>2.46062648541016E-3</v>
      </c>
      <c r="AO636" s="104">
        <v>3.9222419882500199E-3</v>
      </c>
      <c r="AP636" s="104">
        <v>0</v>
      </c>
      <c r="AQ636" s="104">
        <v>6.3828684736601804E-3</v>
      </c>
      <c r="AR636" s="104">
        <v>4.0201230702898098E-2</v>
      </c>
      <c r="AS636" s="104">
        <v>3.7522927252292202E-4</v>
      </c>
      <c r="AT636" s="104">
        <v>0</v>
      </c>
      <c r="AU636" s="104">
        <v>4.0576459975421003E-2</v>
      </c>
      <c r="AV636" s="104">
        <v>9.7935752496673897E-2</v>
      </c>
      <c r="AW636" s="104">
        <v>0.16795981553179501</v>
      </c>
      <c r="AX636" s="104">
        <v>0.30647202800389001</v>
      </c>
      <c r="AY636" s="104">
        <v>3.8462143258004101E-2</v>
      </c>
      <c r="AZ636" s="104">
        <v>3.58997020291045E-4</v>
      </c>
      <c r="BA636" s="104">
        <v>0</v>
      </c>
      <c r="BB636" s="104">
        <v>3.8821140278295203E-2</v>
      </c>
      <c r="BC636" s="104">
        <v>2.4483938124168401E-2</v>
      </c>
      <c r="BD636" s="104">
        <v>7.1982778085055293E-2</v>
      </c>
      <c r="BE636" s="104">
        <v>0.13528785648751901</v>
      </c>
      <c r="BF636" s="104">
        <v>3.3970829869767703E-2</v>
      </c>
      <c r="BG636" s="104">
        <v>1.92061914990236E-3</v>
      </c>
      <c r="BH636" s="104">
        <v>0</v>
      </c>
      <c r="BI636" s="104">
        <v>3.5891449019670001E-2</v>
      </c>
      <c r="BJ636" s="104">
        <v>0.56520127396542696</v>
      </c>
      <c r="BK636" s="104">
        <v>3.19549564873386E-2</v>
      </c>
      <c r="BL636" s="104">
        <v>0</v>
      </c>
      <c r="BM636" s="104">
        <v>0.597156230452765</v>
      </c>
      <c r="BN636" s="104">
        <v>338.581984327057</v>
      </c>
    </row>
    <row r="637" spans="1:66">
      <c r="A637" s="104" t="s">
        <v>799</v>
      </c>
      <c r="B637" s="104">
        <v>2028</v>
      </c>
      <c r="C637" s="104" t="s">
        <v>839</v>
      </c>
      <c r="D637" s="104" t="s">
        <v>801</v>
      </c>
      <c r="E637" s="104" t="s">
        <v>801</v>
      </c>
      <c r="F637" s="104" t="s">
        <v>802</v>
      </c>
      <c r="G637" s="104">
        <v>21982.0306554489</v>
      </c>
      <c r="H637" s="104">
        <v>1553908.3558502099</v>
      </c>
      <c r="I637" s="104">
        <v>99379.905933898204</v>
      </c>
      <c r="J637" s="104">
        <v>4.92178249324009E-2</v>
      </c>
      <c r="K637" s="104">
        <v>3.8427291355424303E-2</v>
      </c>
      <c r="L637" s="104">
        <v>0</v>
      </c>
      <c r="M637" s="104">
        <v>8.76451162878253E-2</v>
      </c>
      <c r="N637" s="104">
        <v>0</v>
      </c>
      <c r="O637" s="104">
        <v>0</v>
      </c>
      <c r="P637" s="104">
        <v>0</v>
      </c>
      <c r="Q637" s="104">
        <v>0</v>
      </c>
      <c r="R637" s="104">
        <v>8.76451162878253E-2</v>
      </c>
      <c r="S637" s="104">
        <v>5.6030747161277997E-2</v>
      </c>
      <c r="T637" s="104">
        <v>4.3746546073211601E-2</v>
      </c>
      <c r="U637" s="104">
        <v>0</v>
      </c>
      <c r="V637" s="104">
        <v>9.9777293234489695E-2</v>
      </c>
      <c r="W637" s="104">
        <v>0</v>
      </c>
      <c r="X637" s="104">
        <v>0</v>
      </c>
      <c r="Y637" s="104">
        <v>0</v>
      </c>
      <c r="Z637" s="104">
        <v>0</v>
      </c>
      <c r="AA637" s="104">
        <v>9.9777293234489695E-2</v>
      </c>
      <c r="AB637" s="104">
        <v>0.54480828948072502</v>
      </c>
      <c r="AC637" s="104">
        <v>0.56691243937567404</v>
      </c>
      <c r="AD637" s="104">
        <v>0</v>
      </c>
      <c r="AE637" s="104">
        <v>1.1117207288563999</v>
      </c>
      <c r="AF637" s="104">
        <v>4.7482299540565496</v>
      </c>
      <c r="AG637" s="104">
        <v>0.458405870298837</v>
      </c>
      <c r="AH637" s="104">
        <v>0.491484822956816</v>
      </c>
      <c r="AI637" s="104">
        <v>5.6981206473121997</v>
      </c>
      <c r="AJ637" s="104">
        <v>2520.8100230359901</v>
      </c>
      <c r="AK637" s="104">
        <v>91.654302917262498</v>
      </c>
      <c r="AL637" s="104">
        <v>0</v>
      </c>
      <c r="AM637" s="104">
        <v>2612.46432595325</v>
      </c>
      <c r="AN637" s="104">
        <v>2.2860404930107E-3</v>
      </c>
      <c r="AO637" s="104">
        <v>1.7848481560466E-3</v>
      </c>
      <c r="AP637" s="104">
        <v>0</v>
      </c>
      <c r="AQ637" s="104">
        <v>4.0708886490573E-3</v>
      </c>
      <c r="AR637" s="104">
        <v>2.7897332471134399E-2</v>
      </c>
      <c r="AS637" s="104">
        <v>1.7365895754440101E-4</v>
      </c>
      <c r="AT637" s="104">
        <v>0</v>
      </c>
      <c r="AU637" s="104">
        <v>2.8070991428678801E-2</v>
      </c>
      <c r="AV637" s="104">
        <v>6.1664067244569999E-2</v>
      </c>
      <c r="AW637" s="104">
        <v>0.105753875324437</v>
      </c>
      <c r="AX637" s="104">
        <v>0.19548893399768599</v>
      </c>
      <c r="AY637" s="104">
        <v>2.6690506217352999E-2</v>
      </c>
      <c r="AZ637" s="104">
        <v>1.66146547912199E-4</v>
      </c>
      <c r="BA637" s="104">
        <v>0</v>
      </c>
      <c r="BB637" s="104">
        <v>2.68566527652652E-2</v>
      </c>
      <c r="BC637" s="104">
        <v>1.54160168111425E-2</v>
      </c>
      <c r="BD637" s="104">
        <v>4.5323089424758899E-2</v>
      </c>
      <c r="BE637" s="104">
        <v>8.7595759001166701E-2</v>
      </c>
      <c r="BF637" s="104">
        <v>2.3815363165118199E-2</v>
      </c>
      <c r="BG637" s="104">
        <v>8.6590440758065805E-4</v>
      </c>
      <c r="BH637" s="104">
        <v>0</v>
      </c>
      <c r="BI637" s="104">
        <v>2.4681267572698899E-2</v>
      </c>
      <c r="BJ637" s="104">
        <v>0.39623623127479901</v>
      </c>
      <c r="BK637" s="104">
        <v>1.4406780057275401E-2</v>
      </c>
      <c r="BL637" s="104">
        <v>0</v>
      </c>
      <c r="BM637" s="104">
        <v>0.41064301133207498</v>
      </c>
      <c r="BN637" s="104">
        <v>232.830737647055</v>
      </c>
    </row>
    <row r="638" spans="1:66">
      <c r="A638" s="104" t="s">
        <v>799</v>
      </c>
      <c r="B638" s="104">
        <v>2028</v>
      </c>
      <c r="C638" s="104" t="s">
        <v>840</v>
      </c>
      <c r="D638" s="104" t="s">
        <v>801</v>
      </c>
      <c r="E638" s="104" t="s">
        <v>801</v>
      </c>
      <c r="F638" s="104" t="s">
        <v>802</v>
      </c>
      <c r="G638" s="104">
        <v>5658.0048362629404</v>
      </c>
      <c r="H638" s="104">
        <v>230907.68846334799</v>
      </c>
      <c r="I638" s="104">
        <v>22066.218861425401</v>
      </c>
      <c r="J638" s="104">
        <v>6.5844993033912199E-3</v>
      </c>
      <c r="K638" s="104">
        <v>7.9355953024109697E-3</v>
      </c>
      <c r="L638" s="104">
        <v>0</v>
      </c>
      <c r="M638" s="104">
        <v>1.45200946058021E-2</v>
      </c>
      <c r="N638" s="104">
        <v>0</v>
      </c>
      <c r="O638" s="104">
        <v>0</v>
      </c>
      <c r="P638" s="104">
        <v>0</v>
      </c>
      <c r="Q638" s="104">
        <v>0</v>
      </c>
      <c r="R638" s="104">
        <v>1.45200946058021E-2</v>
      </c>
      <c r="S638" s="104">
        <v>7.4959512363385397E-3</v>
      </c>
      <c r="T638" s="104">
        <v>9.0340711840539295E-3</v>
      </c>
      <c r="U638" s="104">
        <v>0</v>
      </c>
      <c r="V638" s="104">
        <v>1.65300224203924E-2</v>
      </c>
      <c r="W638" s="104">
        <v>0</v>
      </c>
      <c r="X638" s="104">
        <v>0</v>
      </c>
      <c r="Y638" s="104">
        <v>0</v>
      </c>
      <c r="Z638" s="104">
        <v>0</v>
      </c>
      <c r="AA638" s="104">
        <v>1.65300224203924E-2</v>
      </c>
      <c r="AB638" s="104">
        <v>1.87204756132388E-2</v>
      </c>
      <c r="AC638" s="104">
        <v>7.76655164528363E-2</v>
      </c>
      <c r="AD638" s="104">
        <v>0</v>
      </c>
      <c r="AE638" s="104">
        <v>9.6385992066075205E-2</v>
      </c>
      <c r="AF638" s="104">
        <v>2.2829500645106</v>
      </c>
      <c r="AG638" s="104">
        <v>0.27718489636899302</v>
      </c>
      <c r="AH638" s="104">
        <v>5.9421232586934998E-2</v>
      </c>
      <c r="AI638" s="104">
        <v>2.6195561934665301</v>
      </c>
      <c r="AJ638" s="104">
        <v>1017.6346932796801</v>
      </c>
      <c r="AK638" s="104">
        <v>25.233756197184501</v>
      </c>
      <c r="AL638" s="104">
        <v>0</v>
      </c>
      <c r="AM638" s="104">
        <v>1042.86844947686</v>
      </c>
      <c r="AN638" s="104">
        <v>3.0583293866454097E-4</v>
      </c>
      <c r="AO638" s="104">
        <v>3.68587848454766E-4</v>
      </c>
      <c r="AP638" s="104">
        <v>0</v>
      </c>
      <c r="AQ638" s="104">
        <v>6.7442078711930703E-4</v>
      </c>
      <c r="AR638" s="104">
        <v>3.9824988582941303E-3</v>
      </c>
      <c r="AS638" s="104">
        <v>4.2797396954235E-4</v>
      </c>
      <c r="AT638" s="104">
        <v>0</v>
      </c>
      <c r="AU638" s="104">
        <v>4.4104728278364803E-3</v>
      </c>
      <c r="AV638" s="104">
        <v>9.1631576438119203E-3</v>
      </c>
      <c r="AW638" s="104">
        <v>1.57148153591374E-2</v>
      </c>
      <c r="AX638" s="104">
        <v>2.9288445830785801E-2</v>
      </c>
      <c r="AY638" s="104">
        <v>3.8102177205610798E-3</v>
      </c>
      <c r="AZ638" s="104">
        <v>4.0946000506516601E-4</v>
      </c>
      <c r="BA638" s="104">
        <v>0</v>
      </c>
      <c r="BB638" s="104">
        <v>4.2196777256262499E-3</v>
      </c>
      <c r="BC638" s="104">
        <v>2.2907894109529801E-3</v>
      </c>
      <c r="BD638" s="104">
        <v>6.7349208682017598E-3</v>
      </c>
      <c r="BE638" s="104">
        <v>1.32453880047809E-2</v>
      </c>
      <c r="BF638" s="104">
        <v>9.6141079924345098E-3</v>
      </c>
      <c r="BG638" s="104">
        <v>2.3839601650434299E-4</v>
      </c>
      <c r="BH638" s="104">
        <v>0</v>
      </c>
      <c r="BI638" s="104">
        <v>9.8525040089388494E-3</v>
      </c>
      <c r="BJ638" s="104">
        <v>0.159958002386072</v>
      </c>
      <c r="BK638" s="104">
        <v>3.9663950734524396E-3</v>
      </c>
      <c r="BL638" s="104">
        <v>0</v>
      </c>
      <c r="BM638" s="104">
        <v>0.163924397459525</v>
      </c>
      <c r="BN638" s="104">
        <v>92.943596568324693</v>
      </c>
    </row>
    <row r="639" spans="1:66">
      <c r="A639" s="104" t="s">
        <v>799</v>
      </c>
      <c r="B639" s="104">
        <v>2028</v>
      </c>
      <c r="C639" s="104" t="s">
        <v>840</v>
      </c>
      <c r="D639" s="104" t="s">
        <v>801</v>
      </c>
      <c r="E639" s="104" t="s">
        <v>801</v>
      </c>
      <c r="F639" s="104" t="s">
        <v>841</v>
      </c>
      <c r="G639" s="104">
        <v>10938.426136192</v>
      </c>
      <c r="H639" s="104">
        <v>445779.28240010602</v>
      </c>
      <c r="I639" s="104">
        <v>42659.861931148902</v>
      </c>
      <c r="J639" s="104">
        <v>7.5281137824168398E-2</v>
      </c>
      <c r="K639" s="104">
        <v>4.3423497247096398E-4</v>
      </c>
      <c r="L639" s="104">
        <v>0</v>
      </c>
      <c r="M639" s="104">
        <v>7.5715372796639396E-2</v>
      </c>
      <c r="N639" s="104">
        <v>0</v>
      </c>
      <c r="O639" s="104">
        <v>0</v>
      </c>
      <c r="P639" s="104">
        <v>0</v>
      </c>
      <c r="Q639" s="104">
        <v>0</v>
      </c>
      <c r="R639" s="104">
        <v>7.5715372796639396E-2</v>
      </c>
      <c r="S639" s="104">
        <v>2.06700616774198</v>
      </c>
      <c r="T639" s="104">
        <v>1.51529704560977E-2</v>
      </c>
      <c r="U639" s="104">
        <v>0</v>
      </c>
      <c r="V639" s="104">
        <v>2.08215913819808</v>
      </c>
      <c r="W639" s="104">
        <v>0</v>
      </c>
      <c r="X639" s="104">
        <v>0</v>
      </c>
      <c r="Y639" s="104">
        <v>0</v>
      </c>
      <c r="Z639" s="104">
        <v>0</v>
      </c>
      <c r="AA639" s="104">
        <v>2.08215913819808</v>
      </c>
      <c r="AB639" s="104">
        <v>6.3524188490321603</v>
      </c>
      <c r="AC639" s="104">
        <v>0.25783968280976499</v>
      </c>
      <c r="AD639" s="104">
        <v>0</v>
      </c>
      <c r="AE639" s="104">
        <v>6.6102585318419296</v>
      </c>
      <c r="AF639" s="104">
        <v>0.68834732621914696</v>
      </c>
      <c r="AG639" s="104">
        <v>0.241693120449813</v>
      </c>
      <c r="AH639" s="104">
        <v>0</v>
      </c>
      <c r="AI639" s="104">
        <v>0.93004044666896102</v>
      </c>
      <c r="AJ639" s="104">
        <v>1484.5358426584201</v>
      </c>
      <c r="AK639" s="104">
        <v>44.124069056884501</v>
      </c>
      <c r="AL639" s="104">
        <v>0</v>
      </c>
      <c r="AM639" s="104">
        <v>1528.6599117153</v>
      </c>
      <c r="AN639" s="104">
        <v>1.9727615619629899</v>
      </c>
      <c r="AO639" s="104">
        <v>1.45955405283843E-2</v>
      </c>
      <c r="AP639" s="104">
        <v>0</v>
      </c>
      <c r="AQ639" s="104">
        <v>1.9873571024913701</v>
      </c>
      <c r="AR639" s="104">
        <v>2.10863396047818E-3</v>
      </c>
      <c r="AS639" s="104">
        <v>2.6514517791886199E-4</v>
      </c>
      <c r="AT639" s="104">
        <v>0</v>
      </c>
      <c r="AU639" s="104">
        <v>2.3737791383970398E-3</v>
      </c>
      <c r="AV639" s="104">
        <v>1.7689951625954201E-2</v>
      </c>
      <c r="AW639" s="104">
        <v>3.0338267038511401E-2</v>
      </c>
      <c r="AX639" s="104">
        <v>5.0401997802862697E-2</v>
      </c>
      <c r="AY639" s="104">
        <v>2.01741538874723E-3</v>
      </c>
      <c r="AZ639" s="104">
        <v>2.5367511489017802E-4</v>
      </c>
      <c r="BA639" s="104">
        <v>0</v>
      </c>
      <c r="BB639" s="104">
        <v>2.2710905036374099E-3</v>
      </c>
      <c r="BC639" s="104">
        <v>4.4224879064885501E-3</v>
      </c>
      <c r="BD639" s="104">
        <v>1.3002114445076301E-2</v>
      </c>
      <c r="BE639" s="104">
        <v>1.9695692855202299E-2</v>
      </c>
      <c r="BF639" s="104">
        <v>0</v>
      </c>
      <c r="BG639" s="104">
        <v>0</v>
      </c>
      <c r="BH639" s="104">
        <v>0</v>
      </c>
      <c r="BI639" s="104">
        <v>0</v>
      </c>
      <c r="BJ639" s="104">
        <v>0.30263234298570102</v>
      </c>
      <c r="BK639" s="104">
        <v>8.9949801257983401E-3</v>
      </c>
      <c r="BL639" s="104">
        <v>0</v>
      </c>
      <c r="BM639" s="104">
        <v>0.31162732311149899</v>
      </c>
      <c r="BN639" s="104">
        <v>176.68977069806499</v>
      </c>
    </row>
    <row r="640" spans="1:66">
      <c r="A640" s="104" t="s">
        <v>799</v>
      </c>
      <c r="B640" s="104">
        <v>2028</v>
      </c>
      <c r="C640" s="104" t="s">
        <v>842</v>
      </c>
      <c r="D640" s="104" t="s">
        <v>801</v>
      </c>
      <c r="E640" s="104" t="s">
        <v>801</v>
      </c>
      <c r="F640" s="104" t="s">
        <v>802</v>
      </c>
      <c r="G640" s="104">
        <v>90782.297754572093</v>
      </c>
      <c r="H640" s="104">
        <v>10813401.5148845</v>
      </c>
      <c r="I640" s="104">
        <v>1152935.1814830599</v>
      </c>
      <c r="J640" s="104">
        <v>0.22597499776316901</v>
      </c>
      <c r="K640" s="104">
        <v>0.18785359838441401</v>
      </c>
      <c r="L640" s="104">
        <v>0</v>
      </c>
      <c r="M640" s="104">
        <v>0.41382859614758299</v>
      </c>
      <c r="N640" s="104">
        <v>0</v>
      </c>
      <c r="O640" s="104">
        <v>0</v>
      </c>
      <c r="P640" s="104">
        <v>0</v>
      </c>
      <c r="Q640" s="104">
        <v>0</v>
      </c>
      <c r="R640" s="104">
        <v>0.41382859614758299</v>
      </c>
      <c r="S640" s="104">
        <v>0.25725533344532597</v>
      </c>
      <c r="T640" s="104">
        <v>0.213857022102661</v>
      </c>
      <c r="U640" s="104">
        <v>0</v>
      </c>
      <c r="V640" s="104">
        <v>0.47111235554798703</v>
      </c>
      <c r="W640" s="104">
        <v>0</v>
      </c>
      <c r="X640" s="104">
        <v>0</v>
      </c>
      <c r="Y640" s="104">
        <v>0</v>
      </c>
      <c r="Z640" s="104">
        <v>0</v>
      </c>
      <c r="AA640" s="104">
        <v>0.47111235554798703</v>
      </c>
      <c r="AB640" s="104">
        <v>2.0494338305843298</v>
      </c>
      <c r="AC640" s="104">
        <v>2.77431196465571</v>
      </c>
      <c r="AD640" s="104">
        <v>0</v>
      </c>
      <c r="AE640" s="104">
        <v>4.8237457952400504</v>
      </c>
      <c r="AF640" s="104">
        <v>24.986402522035799</v>
      </c>
      <c r="AG640" s="104">
        <v>2.2248611147754098</v>
      </c>
      <c r="AH640" s="104">
        <v>2.3641815237001098</v>
      </c>
      <c r="AI640" s="104">
        <v>29.5754451605114</v>
      </c>
      <c r="AJ640" s="104">
        <v>13910.9612556668</v>
      </c>
      <c r="AK640" s="104">
        <v>441.27283013003603</v>
      </c>
      <c r="AL640" s="104">
        <v>0</v>
      </c>
      <c r="AM640" s="104">
        <v>14352.234085796799</v>
      </c>
      <c r="AN640" s="104">
        <v>1.04959533665724E-2</v>
      </c>
      <c r="AO640" s="104">
        <v>8.7253131005761604E-3</v>
      </c>
      <c r="AP640" s="104">
        <v>0</v>
      </c>
      <c r="AQ640" s="104">
        <v>1.9221266467148598E-2</v>
      </c>
      <c r="AR640" s="104">
        <v>0.32166814097760799</v>
      </c>
      <c r="AS640" s="104">
        <v>8.0710346961735801E-4</v>
      </c>
      <c r="AT640" s="104">
        <v>0</v>
      </c>
      <c r="AU640" s="104">
        <v>0.32247524444722597</v>
      </c>
      <c r="AV640" s="104">
        <v>0.42911045277926702</v>
      </c>
      <c r="AW640" s="104">
        <v>0.73592442651644396</v>
      </c>
      <c r="AX640" s="104">
        <v>1.48751012374293</v>
      </c>
      <c r="AY640" s="104">
        <v>0.307752919587229</v>
      </c>
      <c r="AZ640" s="104">
        <v>7.7218853079085304E-4</v>
      </c>
      <c r="BA640" s="104">
        <v>0</v>
      </c>
      <c r="BB640" s="104">
        <v>0.30852510811801998</v>
      </c>
      <c r="BC640" s="104">
        <v>0.107277613194816</v>
      </c>
      <c r="BD640" s="104">
        <v>0.31539618279276099</v>
      </c>
      <c r="BE640" s="104">
        <v>0.73119890410559796</v>
      </c>
      <c r="BF640" s="104">
        <v>0.131423864254789</v>
      </c>
      <c r="BG640" s="104">
        <v>4.1689268958830699E-3</v>
      </c>
      <c r="BH640" s="104">
        <v>0</v>
      </c>
      <c r="BI640" s="104">
        <v>0.13559279115067199</v>
      </c>
      <c r="BJ640" s="104">
        <v>2.18660938784932</v>
      </c>
      <c r="BK640" s="104">
        <v>6.9361943810469395E-2</v>
      </c>
      <c r="BL640" s="104">
        <v>0</v>
      </c>
      <c r="BM640" s="104">
        <v>2.25597133165979</v>
      </c>
      <c r="BN640" s="104">
        <v>1279.11459531987</v>
      </c>
    </row>
    <row r="641" spans="1:66">
      <c r="A641" s="104" t="s">
        <v>799</v>
      </c>
      <c r="B641" s="104">
        <v>2028</v>
      </c>
      <c r="C641" s="104" t="s">
        <v>843</v>
      </c>
      <c r="D641" s="104" t="s">
        <v>801</v>
      </c>
      <c r="E641" s="104" t="s">
        <v>801</v>
      </c>
      <c r="F641" s="104" t="s">
        <v>802</v>
      </c>
      <c r="G641" s="104">
        <v>18607.1151243723</v>
      </c>
      <c r="H641" s="104">
        <v>1281837.5862134199</v>
      </c>
      <c r="I641" s="104">
        <v>84122.044034314706</v>
      </c>
      <c r="J641" s="104">
        <v>4.4818837201961302E-2</v>
      </c>
      <c r="K641" s="104">
        <v>3.2648531610445501E-2</v>
      </c>
      <c r="L641" s="104">
        <v>0</v>
      </c>
      <c r="M641" s="104">
        <v>7.74673688124069E-2</v>
      </c>
      <c r="N641" s="104">
        <v>0</v>
      </c>
      <c r="O641" s="104">
        <v>0</v>
      </c>
      <c r="P641" s="104">
        <v>0</v>
      </c>
      <c r="Q641" s="104">
        <v>0</v>
      </c>
      <c r="R641" s="104">
        <v>7.74673688124069E-2</v>
      </c>
      <c r="S641" s="104">
        <v>5.1022834486787502E-2</v>
      </c>
      <c r="T641" s="104">
        <v>3.7167867990192102E-2</v>
      </c>
      <c r="U641" s="104">
        <v>0</v>
      </c>
      <c r="V641" s="104">
        <v>8.8190702476979604E-2</v>
      </c>
      <c r="W641" s="104">
        <v>0</v>
      </c>
      <c r="X641" s="104">
        <v>0</v>
      </c>
      <c r="Y641" s="104">
        <v>0</v>
      </c>
      <c r="Z641" s="104">
        <v>0</v>
      </c>
      <c r="AA641" s="104">
        <v>8.8190702476979604E-2</v>
      </c>
      <c r="AB641" s="104">
        <v>0.55220436144774698</v>
      </c>
      <c r="AC641" s="104">
        <v>0.48206611892737999</v>
      </c>
      <c r="AD641" s="104">
        <v>0</v>
      </c>
      <c r="AE641" s="104">
        <v>1.0342704803751199</v>
      </c>
      <c r="AF641" s="104">
        <v>5.1245988217216798</v>
      </c>
      <c r="AG641" s="104">
        <v>0.38713435966732901</v>
      </c>
      <c r="AH641" s="104">
        <v>0.41869480131126402</v>
      </c>
      <c r="AI641" s="104">
        <v>5.9304279827002704</v>
      </c>
      <c r="AJ641" s="104">
        <v>2094.8409251725402</v>
      </c>
      <c r="AK641" s="104">
        <v>77.734527443366304</v>
      </c>
      <c r="AL641" s="104">
        <v>0</v>
      </c>
      <c r="AM641" s="104">
        <v>2172.5754526158998</v>
      </c>
      <c r="AN641" s="104">
        <v>2.0817189063933698E-3</v>
      </c>
      <c r="AO641" s="104">
        <v>1.5164397329895901E-3</v>
      </c>
      <c r="AP641" s="104">
        <v>0</v>
      </c>
      <c r="AQ641" s="104">
        <v>3.5981586393829599E-3</v>
      </c>
      <c r="AR641" s="104">
        <v>3.4050253705694901E-2</v>
      </c>
      <c r="AS641" s="104">
        <v>1.4099672603164399E-4</v>
      </c>
      <c r="AT641" s="104">
        <v>0</v>
      </c>
      <c r="AU641" s="104">
        <v>3.4191250431726501E-2</v>
      </c>
      <c r="AV641" s="104">
        <v>5.0867426521838698E-2</v>
      </c>
      <c r="AW641" s="104">
        <v>8.7237636484953501E-2</v>
      </c>
      <c r="AX641" s="104">
        <v>0.17229631343851801</v>
      </c>
      <c r="AY641" s="104">
        <v>3.25772548029334E-2</v>
      </c>
      <c r="AZ641" s="104">
        <v>1.3489727007655301E-4</v>
      </c>
      <c r="BA641" s="104">
        <v>0</v>
      </c>
      <c r="BB641" s="104">
        <v>3.2712152073010002E-2</v>
      </c>
      <c r="BC641" s="104">
        <v>1.27168566304596E-2</v>
      </c>
      <c r="BD641" s="104">
        <v>3.73875584935515E-2</v>
      </c>
      <c r="BE641" s="104">
        <v>8.2816567197021199E-2</v>
      </c>
      <c r="BF641" s="104">
        <v>1.9791018343401801E-2</v>
      </c>
      <c r="BG641" s="104">
        <v>7.3439727096252902E-4</v>
      </c>
      <c r="BH641" s="104">
        <v>0</v>
      </c>
      <c r="BI641" s="104">
        <v>2.0525415614364301E-2</v>
      </c>
      <c r="BJ641" s="104">
        <v>0.32927982105961801</v>
      </c>
      <c r="BK641" s="104">
        <v>1.2218785197065599E-2</v>
      </c>
      <c r="BL641" s="104">
        <v>0</v>
      </c>
      <c r="BM641" s="104">
        <v>0.34149860625668299</v>
      </c>
      <c r="BN641" s="104">
        <v>193.626508198105</v>
      </c>
    </row>
    <row r="642" spans="1:66">
      <c r="A642" s="104" t="s">
        <v>799</v>
      </c>
      <c r="B642" s="104">
        <v>2028</v>
      </c>
      <c r="C642" s="104" t="s">
        <v>844</v>
      </c>
      <c r="D642" s="104" t="s">
        <v>801</v>
      </c>
      <c r="E642" s="104" t="s">
        <v>801</v>
      </c>
      <c r="F642" s="104" t="s">
        <v>802</v>
      </c>
      <c r="G642" s="104">
        <v>1689.6763138526101</v>
      </c>
      <c r="H642" s="104">
        <v>34219.442707577902</v>
      </c>
      <c r="I642" s="104">
        <v>19431.277609305002</v>
      </c>
      <c r="J642" s="104">
        <v>5.3834297812141105E-4</v>
      </c>
      <c r="K642" s="104">
        <v>1.18351402587308E-3</v>
      </c>
      <c r="L642" s="104">
        <v>0</v>
      </c>
      <c r="M642" s="104">
        <v>1.7218570039944901E-3</v>
      </c>
      <c r="N642" s="104">
        <v>0</v>
      </c>
      <c r="O642" s="104">
        <v>0</v>
      </c>
      <c r="P642" s="104">
        <v>0</v>
      </c>
      <c r="Q642" s="104">
        <v>0</v>
      </c>
      <c r="R642" s="104">
        <v>1.7218570039944901E-3</v>
      </c>
      <c r="S642" s="104">
        <v>6.1286250122997304E-4</v>
      </c>
      <c r="T642" s="104">
        <v>1.3473406278436701E-3</v>
      </c>
      <c r="U642" s="104">
        <v>0</v>
      </c>
      <c r="V642" s="104">
        <v>1.96020312907364E-3</v>
      </c>
      <c r="W642" s="104">
        <v>0</v>
      </c>
      <c r="X642" s="104">
        <v>0</v>
      </c>
      <c r="Y642" s="104">
        <v>0</v>
      </c>
      <c r="Z642" s="104">
        <v>0</v>
      </c>
      <c r="AA642" s="104">
        <v>1.96020312907364E-3</v>
      </c>
      <c r="AB642" s="104">
        <v>6.4321916050604196E-3</v>
      </c>
      <c r="AC642" s="104">
        <v>1.74873898486116E-2</v>
      </c>
      <c r="AD642" s="104">
        <v>0</v>
      </c>
      <c r="AE642" s="104">
        <v>2.3919581453672002E-2</v>
      </c>
      <c r="AF642" s="104">
        <v>6.2065231274971398E-2</v>
      </c>
      <c r="AG642" s="104">
        <v>1.3985510502528199E-2</v>
      </c>
      <c r="AH642" s="104">
        <v>7.0491945042340298E-2</v>
      </c>
      <c r="AI642" s="104">
        <v>0.14654268681983901</v>
      </c>
      <c r="AJ642" s="104">
        <v>54.747393461159199</v>
      </c>
      <c r="AK642" s="104">
        <v>2.9343174904654599</v>
      </c>
      <c r="AL642" s="104">
        <v>0</v>
      </c>
      <c r="AM642" s="104">
        <v>57.681710951624702</v>
      </c>
      <c r="AN642" s="104">
        <v>2.50046370152238E-5</v>
      </c>
      <c r="AO642" s="104">
        <v>5.49711611780485E-5</v>
      </c>
      <c r="AP642" s="104">
        <v>0</v>
      </c>
      <c r="AQ642" s="104">
        <v>7.9975798193272294E-5</v>
      </c>
      <c r="AR642" s="104">
        <v>3.0051473908351898E-4</v>
      </c>
      <c r="AS642" s="104">
        <v>5.0368275413198596E-6</v>
      </c>
      <c r="AT642" s="104">
        <v>0</v>
      </c>
      <c r="AU642" s="104">
        <v>3.05551566624839E-4</v>
      </c>
      <c r="AV642" s="104">
        <v>1.35793723500332E-3</v>
      </c>
      <c r="AW642" s="104">
        <v>2.3288623580306899E-3</v>
      </c>
      <c r="AX642" s="104">
        <v>3.9923511596588503E-3</v>
      </c>
      <c r="AY642" s="104">
        <v>2.8751460449539899E-4</v>
      </c>
      <c r="AZ642" s="104">
        <v>4.8189366114639704E-6</v>
      </c>
      <c r="BA642" s="104">
        <v>0</v>
      </c>
      <c r="BB642" s="104">
        <v>2.9233354110686302E-4</v>
      </c>
      <c r="BC642" s="104">
        <v>3.3948430875083E-4</v>
      </c>
      <c r="BD642" s="104">
        <v>9.980838677274399E-4</v>
      </c>
      <c r="BE642" s="104">
        <v>1.62990171758513E-3</v>
      </c>
      <c r="BF642" s="104">
        <v>5.1722622716757996E-4</v>
      </c>
      <c r="BG642" s="104">
        <v>2.7721976681539E-5</v>
      </c>
      <c r="BH642" s="104">
        <v>0</v>
      </c>
      <c r="BI642" s="104">
        <v>5.4494820384911897E-4</v>
      </c>
      <c r="BJ642" s="104">
        <v>8.6055278497512606E-3</v>
      </c>
      <c r="BK642" s="104">
        <v>4.61233846724182E-4</v>
      </c>
      <c r="BL642" s="104">
        <v>0</v>
      </c>
      <c r="BM642" s="104">
        <v>9.0667616964754394E-3</v>
      </c>
      <c r="BN642" s="104">
        <v>5.1407688810106702</v>
      </c>
    </row>
    <row r="643" spans="1:66">
      <c r="A643" s="104" t="s">
        <v>799</v>
      </c>
      <c r="B643" s="104">
        <v>2028</v>
      </c>
      <c r="C643" s="104" t="s">
        <v>845</v>
      </c>
      <c r="D643" s="104" t="s">
        <v>801</v>
      </c>
      <c r="E643" s="104" t="s">
        <v>801</v>
      </c>
      <c r="F643" s="104" t="s">
        <v>804</v>
      </c>
      <c r="G643" s="104">
        <v>164.09411527840501</v>
      </c>
      <c r="H643" s="104">
        <v>22454.177208961799</v>
      </c>
      <c r="I643" s="104">
        <v>3283.1950584903402</v>
      </c>
      <c r="J643" s="104">
        <v>7.9745822860265193E-3</v>
      </c>
      <c r="K643" s="104">
        <v>0</v>
      </c>
      <c r="L643" s="104">
        <v>5.7395655692618501E-6</v>
      </c>
      <c r="M643" s="104">
        <v>7.9803218515957907E-3</v>
      </c>
      <c r="N643" s="104">
        <v>5.7144741283860203E-6</v>
      </c>
      <c r="O643" s="104">
        <v>2.26734832126499E-4</v>
      </c>
      <c r="P643" s="104">
        <v>1.13739574810826E-3</v>
      </c>
      <c r="Q643" s="104">
        <v>3.8127287022175698E-6</v>
      </c>
      <c r="R643" s="104">
        <v>9.3539796346611501E-3</v>
      </c>
      <c r="S643" s="104">
        <v>1.1636491752099E-2</v>
      </c>
      <c r="T643" s="104">
        <v>0</v>
      </c>
      <c r="U643" s="104">
        <v>6.2841018465729304E-6</v>
      </c>
      <c r="V643" s="104">
        <v>1.1642775853945599E-2</v>
      </c>
      <c r="W643" s="104">
        <v>5.7144741283860203E-6</v>
      </c>
      <c r="X643" s="104">
        <v>2.26734832126405E-4</v>
      </c>
      <c r="Y643" s="104">
        <v>1.1373957481077899E-3</v>
      </c>
      <c r="Z643" s="104">
        <v>3.8127287022175698E-6</v>
      </c>
      <c r="AA643" s="104">
        <v>1.30164336370104E-2</v>
      </c>
      <c r="AB643" s="104">
        <v>0.70089578527597096</v>
      </c>
      <c r="AC643" s="104">
        <v>0</v>
      </c>
      <c r="AD643" s="104">
        <v>1.7957578256438501E-2</v>
      </c>
      <c r="AE643" s="104">
        <v>0.71885336353240903</v>
      </c>
      <c r="AF643" s="104">
        <v>7.3770352569394806E-2</v>
      </c>
      <c r="AG643" s="104">
        <v>0</v>
      </c>
      <c r="AH643" s="104">
        <v>3.1035366279129301E-4</v>
      </c>
      <c r="AI643" s="104">
        <v>7.40807062321861E-2</v>
      </c>
      <c r="AJ643" s="104">
        <v>44.1360690931335</v>
      </c>
      <c r="AK643" s="104">
        <v>0</v>
      </c>
      <c r="AL643" s="104">
        <v>0.15256004108218801</v>
      </c>
      <c r="AM643" s="104">
        <v>44.288629134215697</v>
      </c>
      <c r="AN643" s="104">
        <v>1.7712800634465699E-3</v>
      </c>
      <c r="AO643" s="104">
        <v>0</v>
      </c>
      <c r="AP643" s="104">
        <v>1.09824528186245E-6</v>
      </c>
      <c r="AQ643" s="104">
        <v>1.77237830872843E-3</v>
      </c>
      <c r="AR643" s="104">
        <v>2.8478269871102401E-5</v>
      </c>
      <c r="AS643" s="104">
        <v>0</v>
      </c>
      <c r="AT643" s="104">
        <v>1.68316643958313E-6</v>
      </c>
      <c r="AU643" s="104">
        <v>3.0161436310685499E-5</v>
      </c>
      <c r="AV643" s="104">
        <v>4.9502987029878597E-4</v>
      </c>
      <c r="AW643" s="104">
        <v>1.5281572096123501E-3</v>
      </c>
      <c r="AX643" s="104">
        <v>2.05334851622182E-3</v>
      </c>
      <c r="AY643" s="104">
        <v>2.6184717935174701E-5</v>
      </c>
      <c r="AZ643" s="104">
        <v>0</v>
      </c>
      <c r="BA643" s="104">
        <v>1.5476094108918701E-6</v>
      </c>
      <c r="BB643" s="104">
        <v>2.7732327346066501E-5</v>
      </c>
      <c r="BC643" s="104">
        <v>1.23757467574696E-4</v>
      </c>
      <c r="BD643" s="104">
        <v>6.5492451840529404E-4</v>
      </c>
      <c r="BE643" s="104">
        <v>8.0641431332605703E-4</v>
      </c>
      <c r="BF643" s="104">
        <v>4.3676218284381099E-4</v>
      </c>
      <c r="BG643" s="104">
        <v>0</v>
      </c>
      <c r="BH643" s="104">
        <v>1.5097052802141001E-6</v>
      </c>
      <c r="BI643" s="104">
        <v>4.3827188812402501E-4</v>
      </c>
      <c r="BJ643" s="104">
        <v>3.1762349406305999E-3</v>
      </c>
      <c r="BK643" s="104">
        <v>0</v>
      </c>
      <c r="BL643" s="104">
        <v>1.00179270998279E-5</v>
      </c>
      <c r="BM643" s="104">
        <v>3.1862528677304301E-3</v>
      </c>
      <c r="BN643" s="104">
        <v>4.6748066438567299</v>
      </c>
    </row>
    <row r="644" spans="1:66">
      <c r="A644" s="104" t="s">
        <v>799</v>
      </c>
      <c r="B644" s="104">
        <v>2028</v>
      </c>
      <c r="C644" s="104" t="s">
        <v>846</v>
      </c>
      <c r="D644" s="104" t="s">
        <v>801</v>
      </c>
      <c r="E644" s="104" t="s">
        <v>801</v>
      </c>
      <c r="F644" s="104" t="s">
        <v>804</v>
      </c>
      <c r="G644" s="104">
        <v>2812.3167323757698</v>
      </c>
      <c r="H644" s="104">
        <v>257031.305098187</v>
      </c>
      <c r="I644" s="104">
        <v>11249.266929502999</v>
      </c>
      <c r="J644" s="104">
        <v>4.5862849717509197E-3</v>
      </c>
      <c r="K644" s="104">
        <v>0</v>
      </c>
      <c r="L644" s="104">
        <v>4.4763494017375904E-3</v>
      </c>
      <c r="M644" s="104">
        <v>9.0626343734885092E-3</v>
      </c>
      <c r="N644" s="104">
        <v>4.2309764978576697E-5</v>
      </c>
      <c r="O644" s="104">
        <v>4.4387547762941702E-4</v>
      </c>
      <c r="P644" s="104">
        <v>2.3765843154649599E-3</v>
      </c>
      <c r="Q644" s="104">
        <v>2.6756185041512599E-5</v>
      </c>
      <c r="R644" s="104">
        <v>1.1952160116602901E-2</v>
      </c>
      <c r="S644" s="104">
        <v>6.6922962648551503E-3</v>
      </c>
      <c r="T644" s="104">
        <v>0</v>
      </c>
      <c r="U644" s="104">
        <v>4.9010391469371303E-3</v>
      </c>
      <c r="V644" s="104">
        <v>1.1593335411792201E-2</v>
      </c>
      <c r="W644" s="104">
        <v>4.2309764978576697E-5</v>
      </c>
      <c r="X644" s="104">
        <v>4.4387547762923498E-4</v>
      </c>
      <c r="Y644" s="104">
        <v>2.3765843154639802E-3</v>
      </c>
      <c r="Z644" s="104">
        <v>2.6756185041512599E-5</v>
      </c>
      <c r="AA644" s="104">
        <v>1.44828611549055E-2</v>
      </c>
      <c r="AB644" s="104">
        <v>7.8973525836595102E-2</v>
      </c>
      <c r="AC644" s="104">
        <v>0</v>
      </c>
      <c r="AD644" s="104">
        <v>7.9228143249714403E-2</v>
      </c>
      <c r="AE644" s="104">
        <v>0.158201669086309</v>
      </c>
      <c r="AF644" s="104">
        <v>5.5202393840013401E-2</v>
      </c>
      <c r="AG644" s="104">
        <v>0</v>
      </c>
      <c r="AH644" s="104">
        <v>8.1619660568589096E-3</v>
      </c>
      <c r="AI644" s="104">
        <v>6.3364359896872294E-2</v>
      </c>
      <c r="AJ644" s="104">
        <v>445.78552277931499</v>
      </c>
      <c r="AK644" s="104">
        <v>0</v>
      </c>
      <c r="AL644" s="104">
        <v>0.83109272223406006</v>
      </c>
      <c r="AM644" s="104">
        <v>446.61661550154901</v>
      </c>
      <c r="AN644" s="104">
        <v>1.4293255743504901E-3</v>
      </c>
      <c r="AO644" s="104">
        <v>0</v>
      </c>
      <c r="AP644" s="104">
        <v>1.06487227967108E-3</v>
      </c>
      <c r="AQ644" s="104">
        <v>2.4941978540215801E-3</v>
      </c>
      <c r="AR644" s="104">
        <v>6.1329035629474398E-4</v>
      </c>
      <c r="AS644" s="104">
        <v>0</v>
      </c>
      <c r="AT644" s="104">
        <v>9.8202584554960297E-6</v>
      </c>
      <c r="AU644" s="104">
        <v>6.2311061475024004E-4</v>
      </c>
      <c r="AV644" s="104">
        <v>2.98448658606708E-3</v>
      </c>
      <c r="AW644" s="104">
        <v>3.2654001202667302E-2</v>
      </c>
      <c r="AX644" s="104">
        <v>3.6261598403484599E-2</v>
      </c>
      <c r="AY644" s="104">
        <v>5.6389784437838898E-4</v>
      </c>
      <c r="AZ644" s="104">
        <v>0</v>
      </c>
      <c r="BA644" s="104">
        <v>9.0293651570668199E-6</v>
      </c>
      <c r="BB644" s="104">
        <v>5.7292720953545603E-4</v>
      </c>
      <c r="BC644" s="104">
        <v>7.4612164651677098E-4</v>
      </c>
      <c r="BD644" s="104">
        <v>1.39945719440002E-2</v>
      </c>
      <c r="BE644" s="104">
        <v>1.53136208000525E-2</v>
      </c>
      <c r="BF644" s="104">
        <v>4.41140912659016E-3</v>
      </c>
      <c r="BG644" s="104">
        <v>0</v>
      </c>
      <c r="BH644" s="104">
        <v>8.2243362167707308E-6</v>
      </c>
      <c r="BI644" s="104">
        <v>4.41963346280693E-3</v>
      </c>
      <c r="BJ644" s="104">
        <v>5.1226461061219201E-3</v>
      </c>
      <c r="BK644" s="104">
        <v>0</v>
      </c>
      <c r="BL644" s="104">
        <v>7.7135506839645001E-4</v>
      </c>
      <c r="BM644" s="104">
        <v>5.8940011745183696E-3</v>
      </c>
      <c r="BN644" s="104">
        <v>47.141814100325199</v>
      </c>
    </row>
    <row r="645" spans="1:66">
      <c r="A645" s="104" t="s">
        <v>799</v>
      </c>
      <c r="B645" s="104">
        <v>2028</v>
      </c>
      <c r="C645" s="104" t="s">
        <v>846</v>
      </c>
      <c r="D645" s="104" t="s">
        <v>801</v>
      </c>
      <c r="E645" s="104" t="s">
        <v>801</v>
      </c>
      <c r="F645" s="104" t="s">
        <v>802</v>
      </c>
      <c r="G645" s="104">
        <v>3035.9245184639199</v>
      </c>
      <c r="H645" s="104">
        <v>301414.30332421302</v>
      </c>
      <c r="I645" s="104">
        <v>12143.698073855599</v>
      </c>
      <c r="J645" s="104">
        <v>9.4733673383838005E-4</v>
      </c>
      <c r="K645" s="104">
        <v>0</v>
      </c>
      <c r="L645" s="104">
        <v>0</v>
      </c>
      <c r="M645" s="104">
        <v>9.4733673383838005E-4</v>
      </c>
      <c r="N645" s="104">
        <v>0</v>
      </c>
      <c r="O645" s="104">
        <v>0</v>
      </c>
      <c r="P645" s="104">
        <v>0</v>
      </c>
      <c r="Q645" s="104">
        <v>0</v>
      </c>
      <c r="R645" s="104">
        <v>9.4733673383838005E-4</v>
      </c>
      <c r="S645" s="104">
        <v>2.4777856877174799E-2</v>
      </c>
      <c r="T645" s="104">
        <v>0</v>
      </c>
      <c r="U645" s="104">
        <v>0</v>
      </c>
      <c r="V645" s="104">
        <v>2.4777856877174799E-2</v>
      </c>
      <c r="W645" s="104">
        <v>0</v>
      </c>
      <c r="X645" s="104">
        <v>0</v>
      </c>
      <c r="Y645" s="104">
        <v>0</v>
      </c>
      <c r="Z645" s="104">
        <v>0</v>
      </c>
      <c r="AA645" s="104">
        <v>2.4777856877174799E-2</v>
      </c>
      <c r="AB645" s="104">
        <v>4.22774248788364E-2</v>
      </c>
      <c r="AC645" s="104">
        <v>0</v>
      </c>
      <c r="AD645" s="104">
        <v>0</v>
      </c>
      <c r="AE645" s="104">
        <v>4.22774248788364E-2</v>
      </c>
      <c r="AF645" s="104">
        <v>0.24967359177694101</v>
      </c>
      <c r="AG645" s="104">
        <v>0</v>
      </c>
      <c r="AH645" s="104">
        <v>0</v>
      </c>
      <c r="AI645" s="104">
        <v>0.24967359177694101</v>
      </c>
      <c r="AJ645" s="104">
        <v>483.75244203263401</v>
      </c>
      <c r="AK645" s="104">
        <v>0</v>
      </c>
      <c r="AL645" s="104">
        <v>0</v>
      </c>
      <c r="AM645" s="104">
        <v>483.75244203263401</v>
      </c>
      <c r="AN645" s="104">
        <v>2.3626073924283401E-2</v>
      </c>
      <c r="AO645" s="104">
        <v>0</v>
      </c>
      <c r="AP645" s="104">
        <v>0</v>
      </c>
      <c r="AQ645" s="104">
        <v>2.3626073924283401E-2</v>
      </c>
      <c r="AR645" s="104">
        <v>1.91866990506654E-3</v>
      </c>
      <c r="AS645" s="104">
        <v>0</v>
      </c>
      <c r="AT645" s="104">
        <v>0</v>
      </c>
      <c r="AU645" s="104">
        <v>1.91866990506654E-3</v>
      </c>
      <c r="AV645" s="104">
        <v>1.01151167662286E-2</v>
      </c>
      <c r="AW645" s="104">
        <v>2.5616891727331999E-2</v>
      </c>
      <c r="AX645" s="104">
        <v>3.7650678398627201E-2</v>
      </c>
      <c r="AY645" s="104">
        <v>1.83566909428398E-3</v>
      </c>
      <c r="AZ645" s="104">
        <v>0</v>
      </c>
      <c r="BA645" s="104">
        <v>0</v>
      </c>
      <c r="BB645" s="104">
        <v>1.83566909428398E-3</v>
      </c>
      <c r="BC645" s="104">
        <v>2.52877919155716E-3</v>
      </c>
      <c r="BD645" s="104">
        <v>1.09786678831423E-2</v>
      </c>
      <c r="BE645" s="104">
        <v>1.5343116168983401E-2</v>
      </c>
      <c r="BF645" s="104">
        <v>4.5732002601236599E-3</v>
      </c>
      <c r="BG645" s="104">
        <v>0</v>
      </c>
      <c r="BH645" s="104">
        <v>0</v>
      </c>
      <c r="BI645" s="104">
        <v>4.5732002601236599E-3</v>
      </c>
      <c r="BJ645" s="104">
        <v>7.6039147238131793E-2</v>
      </c>
      <c r="BK645" s="104">
        <v>0</v>
      </c>
      <c r="BL645" s="104">
        <v>0</v>
      </c>
      <c r="BM645" s="104">
        <v>7.6039147238131793E-2</v>
      </c>
      <c r="BN645" s="104">
        <v>43.113483617015298</v>
      </c>
    </row>
    <row r="646" spans="1:66">
      <c r="A646" s="104" t="s">
        <v>799</v>
      </c>
      <c r="B646" s="104">
        <v>2028</v>
      </c>
      <c r="C646" s="104" t="s">
        <v>846</v>
      </c>
      <c r="D646" s="104" t="s">
        <v>801</v>
      </c>
      <c r="E646" s="104" t="s">
        <v>801</v>
      </c>
      <c r="F646" s="104" t="s">
        <v>805</v>
      </c>
      <c r="G646" s="104">
        <v>5.0389737298872799</v>
      </c>
      <c r="H646" s="104">
        <v>329.04786322509801</v>
      </c>
      <c r="I646" s="104">
        <v>20.155894919549102</v>
      </c>
      <c r="J646" s="104">
        <v>0</v>
      </c>
      <c r="K646" s="104">
        <v>0</v>
      </c>
      <c r="L646" s="104">
        <v>0</v>
      </c>
      <c r="M646" s="104">
        <v>0</v>
      </c>
      <c r="N646" s="104">
        <v>0</v>
      </c>
      <c r="O646" s="104">
        <v>0</v>
      </c>
      <c r="P646" s="104">
        <v>0</v>
      </c>
      <c r="Q646" s="104">
        <v>0</v>
      </c>
      <c r="R646" s="104">
        <v>0</v>
      </c>
      <c r="S646" s="104">
        <v>0</v>
      </c>
      <c r="T646" s="104">
        <v>0</v>
      </c>
      <c r="U646" s="104">
        <v>0</v>
      </c>
      <c r="V646" s="104">
        <v>0</v>
      </c>
      <c r="W646" s="104">
        <v>0</v>
      </c>
      <c r="X646" s="104">
        <v>0</v>
      </c>
      <c r="Y646" s="104">
        <v>0</v>
      </c>
      <c r="Z646" s="104">
        <v>0</v>
      </c>
      <c r="AA646" s="104">
        <v>0</v>
      </c>
      <c r="AB646" s="104">
        <v>0</v>
      </c>
      <c r="AC646" s="104">
        <v>0</v>
      </c>
      <c r="AD646" s="104">
        <v>0</v>
      </c>
      <c r="AE646" s="104">
        <v>0</v>
      </c>
      <c r="AF646" s="104">
        <v>0</v>
      </c>
      <c r="AG646" s="104">
        <v>0</v>
      </c>
      <c r="AH646" s="104">
        <v>0</v>
      </c>
      <c r="AI646" s="104">
        <v>0</v>
      </c>
      <c r="AJ646" s="104">
        <v>0</v>
      </c>
      <c r="AK646" s="104">
        <v>0</v>
      </c>
      <c r="AL646" s="104">
        <v>0</v>
      </c>
      <c r="AM646" s="104">
        <v>0</v>
      </c>
      <c r="AN646" s="104">
        <v>0</v>
      </c>
      <c r="AO646" s="104">
        <v>0</v>
      </c>
      <c r="AP646" s="104">
        <v>0</v>
      </c>
      <c r="AQ646" s="104">
        <v>0</v>
      </c>
      <c r="AR646" s="104">
        <v>0</v>
      </c>
      <c r="AS646" s="104">
        <v>0</v>
      </c>
      <c r="AT646" s="104">
        <v>0</v>
      </c>
      <c r="AU646" s="104">
        <v>0</v>
      </c>
      <c r="AV646" s="104">
        <v>1.3057678698266399E-5</v>
      </c>
      <c r="AW646" s="104">
        <v>2.2393918967527001E-5</v>
      </c>
      <c r="AX646" s="104">
        <v>3.54515976657935E-5</v>
      </c>
      <c r="AY646" s="104">
        <v>0</v>
      </c>
      <c r="AZ646" s="104">
        <v>0</v>
      </c>
      <c r="BA646" s="104">
        <v>0</v>
      </c>
      <c r="BB646" s="104">
        <v>0</v>
      </c>
      <c r="BC646" s="104">
        <v>3.2644196745666202E-6</v>
      </c>
      <c r="BD646" s="104">
        <v>9.5973938432258694E-6</v>
      </c>
      <c r="BE646" s="104">
        <v>1.2861813517792399E-5</v>
      </c>
      <c r="BF646" s="104">
        <v>0</v>
      </c>
      <c r="BG646" s="104">
        <v>0</v>
      </c>
      <c r="BH646" s="104">
        <v>0</v>
      </c>
      <c r="BI646" s="104">
        <v>0</v>
      </c>
      <c r="BJ646" s="104">
        <v>0</v>
      </c>
      <c r="BK646" s="104">
        <v>0</v>
      </c>
      <c r="BL646" s="104">
        <v>0</v>
      </c>
      <c r="BM646" s="104">
        <v>0</v>
      </c>
      <c r="BN646" s="104">
        <v>0</v>
      </c>
    </row>
    <row r="647" spans="1:66">
      <c r="A647" s="104" t="s">
        <v>799</v>
      </c>
      <c r="B647" s="104">
        <v>2028</v>
      </c>
      <c r="C647" s="104" t="s">
        <v>846</v>
      </c>
      <c r="D647" s="104" t="s">
        <v>801</v>
      </c>
      <c r="E647" s="104" t="s">
        <v>801</v>
      </c>
      <c r="F647" s="104" t="s">
        <v>841</v>
      </c>
      <c r="G647" s="104">
        <v>9570.4903276831792</v>
      </c>
      <c r="H647" s="104">
        <v>1038219.48174412</v>
      </c>
      <c r="I647" s="104">
        <v>38281.961310732702</v>
      </c>
      <c r="J647" s="104">
        <v>0.10210319755629101</v>
      </c>
      <c r="K647" s="104">
        <v>0</v>
      </c>
      <c r="L647" s="104">
        <v>0</v>
      </c>
      <c r="M647" s="104">
        <v>0.10210319755629101</v>
      </c>
      <c r="N647" s="104">
        <v>0</v>
      </c>
      <c r="O647" s="104">
        <v>0</v>
      </c>
      <c r="P647" s="104">
        <v>0</v>
      </c>
      <c r="Q647" s="104">
        <v>0</v>
      </c>
      <c r="R647" s="104">
        <v>0.10210319755629101</v>
      </c>
      <c r="S647" s="104">
        <v>7.2270072698973298</v>
      </c>
      <c r="T647" s="104">
        <v>0</v>
      </c>
      <c r="U647" s="104">
        <v>0</v>
      </c>
      <c r="V647" s="104">
        <v>7.2270072698973298</v>
      </c>
      <c r="W647" s="104">
        <v>0</v>
      </c>
      <c r="X647" s="104">
        <v>0</v>
      </c>
      <c r="Y647" s="104">
        <v>0</v>
      </c>
      <c r="Z647" s="104">
        <v>0</v>
      </c>
      <c r="AA647" s="104">
        <v>7.2270072698973298</v>
      </c>
      <c r="AB647" s="104">
        <v>54.926484773981898</v>
      </c>
      <c r="AC647" s="104">
        <v>0</v>
      </c>
      <c r="AD647" s="104">
        <v>0</v>
      </c>
      <c r="AE647" s="104">
        <v>54.926484773981898</v>
      </c>
      <c r="AF647" s="104">
        <v>0.54353466994742905</v>
      </c>
      <c r="AG647" s="104">
        <v>0</v>
      </c>
      <c r="AH647" s="104">
        <v>0</v>
      </c>
      <c r="AI647" s="104">
        <v>0.54353466994742905</v>
      </c>
      <c r="AJ647" s="104">
        <v>2250.4038371591</v>
      </c>
      <c r="AK647" s="104">
        <v>0</v>
      </c>
      <c r="AL647" s="104">
        <v>0</v>
      </c>
      <c r="AM647" s="104">
        <v>2250.4038371591</v>
      </c>
      <c r="AN647" s="104">
        <v>7.0803158183218198</v>
      </c>
      <c r="AO647" s="104">
        <v>0</v>
      </c>
      <c r="AP647" s="104">
        <v>0</v>
      </c>
      <c r="AQ647" s="104">
        <v>7.0803158183218198</v>
      </c>
      <c r="AR647" s="104">
        <v>3.8686396803784598E-3</v>
      </c>
      <c r="AS647" s="104">
        <v>0</v>
      </c>
      <c r="AT647" s="104">
        <v>0</v>
      </c>
      <c r="AU647" s="104">
        <v>3.8686396803784598E-3</v>
      </c>
      <c r="AV647" s="104">
        <v>3.7469304503885303E-2</v>
      </c>
      <c r="AW647" s="104">
        <v>8.0719185719377196E-2</v>
      </c>
      <c r="AX647" s="104">
        <v>0.122057129903641</v>
      </c>
      <c r="AY647" s="104">
        <v>3.7012840402816101E-3</v>
      </c>
      <c r="AZ647" s="104">
        <v>0</v>
      </c>
      <c r="BA647" s="104">
        <v>0</v>
      </c>
      <c r="BB647" s="104">
        <v>3.7012840402816101E-3</v>
      </c>
      <c r="BC647" s="104">
        <v>9.3673261259713397E-3</v>
      </c>
      <c r="BD647" s="104">
        <v>3.4593936736875899E-2</v>
      </c>
      <c r="BE647" s="104">
        <v>4.7662546903128898E-2</v>
      </c>
      <c r="BF647" s="104">
        <v>0</v>
      </c>
      <c r="BG647" s="104">
        <v>0</v>
      </c>
      <c r="BH647" s="104">
        <v>0</v>
      </c>
      <c r="BI647" s="104">
        <v>0</v>
      </c>
      <c r="BJ647" s="104">
        <v>0.45875954378029199</v>
      </c>
      <c r="BK647" s="104">
        <v>0</v>
      </c>
      <c r="BL647" s="104">
        <v>0</v>
      </c>
      <c r="BM647" s="104">
        <v>0.45875954378029199</v>
      </c>
      <c r="BN647" s="104">
        <v>260.11236045270198</v>
      </c>
    </row>
    <row r="648" spans="1:66">
      <c r="A648" s="104" t="s">
        <v>799</v>
      </c>
      <c r="B648" s="104">
        <v>2029</v>
      </c>
      <c r="C648" s="104" t="s">
        <v>800</v>
      </c>
      <c r="D648" s="104" t="s">
        <v>801</v>
      </c>
      <c r="E648" s="104" t="s">
        <v>801</v>
      </c>
      <c r="F648" s="104" t="s">
        <v>802</v>
      </c>
      <c r="G648" s="104">
        <v>10911.821261552799</v>
      </c>
      <c r="H648" s="104">
        <v>590549.79680592695</v>
      </c>
      <c r="I648" s="104">
        <v>91659.298597043497</v>
      </c>
      <c r="J648" s="104">
        <v>6.0349470121556798E-3</v>
      </c>
      <c r="K648" s="104">
        <v>5.9337566995665595E-4</v>
      </c>
      <c r="L648" s="104">
        <v>0</v>
      </c>
      <c r="M648" s="104">
        <v>6.6283226821123404E-3</v>
      </c>
      <c r="N648" s="104">
        <v>0</v>
      </c>
      <c r="O648" s="104">
        <v>0</v>
      </c>
      <c r="P648" s="104">
        <v>0</v>
      </c>
      <c r="Q648" s="104">
        <v>0</v>
      </c>
      <c r="R648" s="104">
        <v>6.6283226821123404E-3</v>
      </c>
      <c r="S648" s="104">
        <v>6.8703277853954898E-3</v>
      </c>
      <c r="T648" s="104">
        <v>6.7551303172497799E-4</v>
      </c>
      <c r="U648" s="104">
        <v>0</v>
      </c>
      <c r="V648" s="104">
        <v>7.5458408171204701E-3</v>
      </c>
      <c r="W648" s="104">
        <v>0</v>
      </c>
      <c r="X648" s="104">
        <v>0</v>
      </c>
      <c r="Y648" s="104">
        <v>0</v>
      </c>
      <c r="Z648" s="104">
        <v>0</v>
      </c>
      <c r="AA648" s="104">
        <v>7.5458408171204701E-3</v>
      </c>
      <c r="AB648" s="104">
        <v>7.0985138593924593E-2</v>
      </c>
      <c r="AC648" s="104">
        <v>2.5126401664908898E-2</v>
      </c>
      <c r="AD648" s="104">
        <v>0</v>
      </c>
      <c r="AE648" s="104">
        <v>9.6111540258833603E-2</v>
      </c>
      <c r="AF648" s="104">
        <v>1.0835194789938101</v>
      </c>
      <c r="AG648" s="104">
        <v>3.4346550558916403E-2</v>
      </c>
      <c r="AH648" s="104">
        <v>0.22338384796283101</v>
      </c>
      <c r="AI648" s="104">
        <v>1.3412498775155599</v>
      </c>
      <c r="AJ648" s="104">
        <v>597.805926257956</v>
      </c>
      <c r="AK648" s="104">
        <v>6.93631140083047</v>
      </c>
      <c r="AL648" s="104">
        <v>0</v>
      </c>
      <c r="AM648" s="104">
        <v>604.74223765878696</v>
      </c>
      <c r="AN648" s="104">
        <v>2.8030765808749898E-4</v>
      </c>
      <c r="AO648" s="104">
        <v>2.7560763015256199E-5</v>
      </c>
      <c r="AP648" s="104">
        <v>0</v>
      </c>
      <c r="AQ648" s="104">
        <v>3.0786842110275601E-4</v>
      </c>
      <c r="AR648" s="104">
        <v>4.50166940589488E-3</v>
      </c>
      <c r="AS648" s="104">
        <v>8.57314995368293E-6</v>
      </c>
      <c r="AT648" s="104">
        <v>0</v>
      </c>
      <c r="AU648" s="104">
        <v>4.5102425558485697E-3</v>
      </c>
      <c r="AV648" s="104">
        <v>7.8116366481992602E-3</v>
      </c>
      <c r="AW648" s="104">
        <v>8.4847393393857704E-2</v>
      </c>
      <c r="AX648" s="104">
        <v>9.7169272597905504E-2</v>
      </c>
      <c r="AY648" s="104">
        <v>4.30692918008655E-3</v>
      </c>
      <c r="AZ648" s="104">
        <v>8.2022792816423194E-6</v>
      </c>
      <c r="BA648" s="104">
        <v>0</v>
      </c>
      <c r="BB648" s="104">
        <v>4.31513145936819E-3</v>
      </c>
      <c r="BC648" s="104">
        <v>1.9529091620498101E-3</v>
      </c>
      <c r="BD648" s="104">
        <v>3.6363168597367601E-2</v>
      </c>
      <c r="BE648" s="104">
        <v>4.2631209218785597E-2</v>
      </c>
      <c r="BF648" s="104">
        <v>5.6477739718547096E-3</v>
      </c>
      <c r="BG648" s="104">
        <v>6.5530830775647702E-5</v>
      </c>
      <c r="BH648" s="104">
        <v>0</v>
      </c>
      <c r="BI648" s="104">
        <v>5.7133048026303604E-3</v>
      </c>
      <c r="BJ648" s="104">
        <v>9.3966766670068702E-2</v>
      </c>
      <c r="BK648" s="104">
        <v>1.090291558387E-3</v>
      </c>
      <c r="BL648" s="104">
        <v>0</v>
      </c>
      <c r="BM648" s="104">
        <v>9.5057058228455699E-2</v>
      </c>
      <c r="BN648" s="104">
        <v>53.896460855613498</v>
      </c>
    </row>
    <row r="649" spans="1:66">
      <c r="A649" s="104" t="s">
        <v>799</v>
      </c>
      <c r="B649" s="104">
        <v>2029</v>
      </c>
      <c r="C649" s="104" t="s">
        <v>803</v>
      </c>
      <c r="D649" s="104" t="s">
        <v>801</v>
      </c>
      <c r="E649" s="104" t="s">
        <v>801</v>
      </c>
      <c r="F649" s="104" t="s">
        <v>804</v>
      </c>
      <c r="G649" s="104">
        <v>17548729.729123</v>
      </c>
      <c r="H649" s="104">
        <v>623141896.43703401</v>
      </c>
      <c r="I649" s="104">
        <v>82485253.791496903</v>
      </c>
      <c r="J649" s="104">
        <v>2.98478061629541</v>
      </c>
      <c r="K649" s="104">
        <v>0</v>
      </c>
      <c r="L649" s="104">
        <v>12.348912276443899</v>
      </c>
      <c r="M649" s="104">
        <v>15.3336928927393</v>
      </c>
      <c r="N649" s="104">
        <v>3.2466978223829002</v>
      </c>
      <c r="O649" s="104">
        <v>6.7763012220595398</v>
      </c>
      <c r="P649" s="104">
        <v>17.024168196406499</v>
      </c>
      <c r="Q649" s="104">
        <v>2.9893966232328699</v>
      </c>
      <c r="R649" s="104">
        <v>45.370256756821199</v>
      </c>
      <c r="S649" s="104">
        <v>4.3553848687731804</v>
      </c>
      <c r="T649" s="104">
        <v>0</v>
      </c>
      <c r="U649" s="104">
        <v>13.520504557899599</v>
      </c>
      <c r="V649" s="104">
        <v>17.875889426672799</v>
      </c>
      <c r="W649" s="104">
        <v>3.2466978223829002</v>
      </c>
      <c r="X649" s="104">
        <v>6.77630122205675</v>
      </c>
      <c r="Y649" s="104">
        <v>17.024168196399501</v>
      </c>
      <c r="Z649" s="104">
        <v>2.9893966232328699</v>
      </c>
      <c r="AA649" s="104">
        <v>47.912453290744899</v>
      </c>
      <c r="AB649" s="104">
        <v>323.63601593192999</v>
      </c>
      <c r="AC649" s="104">
        <v>0</v>
      </c>
      <c r="AD649" s="104">
        <v>162.697885128671</v>
      </c>
      <c r="AE649" s="104">
        <v>486.33390106060102</v>
      </c>
      <c r="AF649" s="104">
        <v>15.1531762589794</v>
      </c>
      <c r="AG649" s="104">
        <v>0</v>
      </c>
      <c r="AH649" s="104">
        <v>12.392875243246401</v>
      </c>
      <c r="AI649" s="104">
        <v>27.546051502225801</v>
      </c>
      <c r="AJ649" s="104">
        <v>154216.202803981</v>
      </c>
      <c r="AK649" s="104">
        <v>0</v>
      </c>
      <c r="AL649" s="104">
        <v>4174.3109480086396</v>
      </c>
      <c r="AM649" s="104">
        <v>158390.51375198999</v>
      </c>
      <c r="AN649" s="104">
        <v>0.87933166643975402</v>
      </c>
      <c r="AO649" s="104">
        <v>0</v>
      </c>
      <c r="AP649" s="104">
        <v>2.9718578896457499</v>
      </c>
      <c r="AQ649" s="104">
        <v>3.8511895560855098</v>
      </c>
      <c r="AR649" s="104">
        <v>0.76799937357177905</v>
      </c>
      <c r="AS649" s="104">
        <v>0</v>
      </c>
      <c r="AT649" s="104">
        <v>0.130606191051896</v>
      </c>
      <c r="AU649" s="104">
        <v>0.89860556462367602</v>
      </c>
      <c r="AV649" s="104">
        <v>5.4951708860273296</v>
      </c>
      <c r="AW649" s="104">
        <v>25.243441257688001</v>
      </c>
      <c r="AX649" s="104">
        <v>31.637217708339001</v>
      </c>
      <c r="AY649" s="104">
        <v>0.70614707502908602</v>
      </c>
      <c r="AZ649" s="104">
        <v>0</v>
      </c>
      <c r="BA649" s="104">
        <v>0.120087571638321</v>
      </c>
      <c r="BB649" s="104">
        <v>0.82623464666740698</v>
      </c>
      <c r="BC649" s="104">
        <v>1.37379272150683</v>
      </c>
      <c r="BD649" s="104">
        <v>10.8186176818663</v>
      </c>
      <c r="BE649" s="104">
        <v>13.018645050040501</v>
      </c>
      <c r="BF649" s="104">
        <v>1.5260943430286</v>
      </c>
      <c r="BG649" s="104">
        <v>0</v>
      </c>
      <c r="BH649" s="104">
        <v>4.1308190760574903E-2</v>
      </c>
      <c r="BI649" s="104">
        <v>1.5674025337891799</v>
      </c>
      <c r="BJ649" s="104">
        <v>2.2368119631383498</v>
      </c>
      <c r="BK649" s="104">
        <v>0</v>
      </c>
      <c r="BL649" s="104">
        <v>1.8915613516669001</v>
      </c>
      <c r="BM649" s="104">
        <v>4.1283733148052502</v>
      </c>
      <c r="BN649" s="104">
        <v>16718.625987898198</v>
      </c>
    </row>
    <row r="650" spans="1:66">
      <c r="A650" s="104" t="s">
        <v>799</v>
      </c>
      <c r="B650" s="104">
        <v>2029</v>
      </c>
      <c r="C650" s="104" t="s">
        <v>803</v>
      </c>
      <c r="D650" s="104" t="s">
        <v>801</v>
      </c>
      <c r="E650" s="104" t="s">
        <v>801</v>
      </c>
      <c r="F650" s="104" t="s">
        <v>802</v>
      </c>
      <c r="G650" s="104">
        <v>201644.32724348499</v>
      </c>
      <c r="H650" s="104">
        <v>7374488.43689139</v>
      </c>
      <c r="I650" s="104">
        <v>957536.99705000198</v>
      </c>
      <c r="J650" s="104">
        <v>6.6961274710981997E-2</v>
      </c>
      <c r="K650" s="104">
        <v>0</v>
      </c>
      <c r="L650" s="104">
        <v>0</v>
      </c>
      <c r="M650" s="104">
        <v>6.6961274710981997E-2</v>
      </c>
      <c r="N650" s="104">
        <v>0</v>
      </c>
      <c r="O650" s="104">
        <v>0</v>
      </c>
      <c r="P650" s="104">
        <v>0</v>
      </c>
      <c r="Q650" s="104">
        <v>0</v>
      </c>
      <c r="R650" s="104">
        <v>6.6961274710981997E-2</v>
      </c>
      <c r="S650" s="104">
        <v>7.6230959370425802E-2</v>
      </c>
      <c r="T650" s="104">
        <v>0</v>
      </c>
      <c r="U650" s="104">
        <v>0</v>
      </c>
      <c r="V650" s="104">
        <v>7.6230959370425802E-2</v>
      </c>
      <c r="W650" s="104">
        <v>0</v>
      </c>
      <c r="X650" s="104">
        <v>0</v>
      </c>
      <c r="Y650" s="104">
        <v>0</v>
      </c>
      <c r="Z650" s="104">
        <v>0</v>
      </c>
      <c r="AA650" s="104">
        <v>7.6230959370425802E-2</v>
      </c>
      <c r="AB650" s="104">
        <v>1.56241984257561</v>
      </c>
      <c r="AC650" s="104">
        <v>0</v>
      </c>
      <c r="AD650" s="104">
        <v>0</v>
      </c>
      <c r="AE650" s="104">
        <v>1.56241984257561</v>
      </c>
      <c r="AF650" s="104">
        <v>0.18744186487438799</v>
      </c>
      <c r="AG650" s="104">
        <v>0</v>
      </c>
      <c r="AH650" s="104">
        <v>0</v>
      </c>
      <c r="AI650" s="104">
        <v>0.18744186487438799</v>
      </c>
      <c r="AJ650" s="104">
        <v>1436.5840890478701</v>
      </c>
      <c r="AK650" s="104">
        <v>0</v>
      </c>
      <c r="AL650" s="104">
        <v>0</v>
      </c>
      <c r="AM650" s="104">
        <v>1436.5840890478701</v>
      </c>
      <c r="AN650" s="104">
        <v>3.1102232185443298E-3</v>
      </c>
      <c r="AO650" s="104">
        <v>0</v>
      </c>
      <c r="AP650" s="104">
        <v>0</v>
      </c>
      <c r="AQ650" s="104">
        <v>3.1102232185443298E-3</v>
      </c>
      <c r="AR650" s="104">
        <v>2.0143994926903799E-2</v>
      </c>
      <c r="AS650" s="104">
        <v>0</v>
      </c>
      <c r="AT650" s="104">
        <v>0</v>
      </c>
      <c r="AU650" s="104">
        <v>2.0143994926903799E-2</v>
      </c>
      <c r="AV650" s="104">
        <v>6.5031856130132001E-2</v>
      </c>
      <c r="AW650" s="104">
        <v>0.29874008909779298</v>
      </c>
      <c r="AX650" s="104">
        <v>0.38391594015482899</v>
      </c>
      <c r="AY650" s="104">
        <v>1.9272574623224899E-2</v>
      </c>
      <c r="AZ650" s="104">
        <v>0</v>
      </c>
      <c r="BA650" s="104">
        <v>0</v>
      </c>
      <c r="BB650" s="104">
        <v>1.9272574623224899E-2</v>
      </c>
      <c r="BC650" s="104">
        <v>1.6257964032533E-2</v>
      </c>
      <c r="BD650" s="104">
        <v>0.128031466756197</v>
      </c>
      <c r="BE650" s="104">
        <v>0.16356200541195501</v>
      </c>
      <c r="BF650" s="104">
        <v>1.35808859219774E-2</v>
      </c>
      <c r="BG650" s="104">
        <v>0</v>
      </c>
      <c r="BH650" s="104">
        <v>0</v>
      </c>
      <c r="BI650" s="104">
        <v>1.35808859219774E-2</v>
      </c>
      <c r="BJ650" s="104">
        <v>0.22581101318698699</v>
      </c>
      <c r="BK650" s="104">
        <v>0</v>
      </c>
      <c r="BL650" s="104">
        <v>0</v>
      </c>
      <c r="BM650" s="104">
        <v>0.22581101318698699</v>
      </c>
      <c r="BN650" s="104">
        <v>128.032727498773</v>
      </c>
    </row>
    <row r="651" spans="1:66">
      <c r="A651" s="104" t="s">
        <v>799</v>
      </c>
      <c r="B651" s="104">
        <v>2029</v>
      </c>
      <c r="C651" s="104" t="s">
        <v>803</v>
      </c>
      <c r="D651" s="104" t="s">
        <v>801</v>
      </c>
      <c r="E651" s="104" t="s">
        <v>801</v>
      </c>
      <c r="F651" s="104" t="s">
        <v>805</v>
      </c>
      <c r="G651" s="104">
        <v>756669.51547413098</v>
      </c>
      <c r="H651" s="104">
        <v>30265559.695014101</v>
      </c>
      <c r="I651" s="104">
        <v>3703823.7626097202</v>
      </c>
      <c r="J651" s="104">
        <v>0</v>
      </c>
      <c r="K651" s="104">
        <v>0</v>
      </c>
      <c r="L651" s="104">
        <v>0</v>
      </c>
      <c r="M651" s="104">
        <v>0</v>
      </c>
      <c r="N651" s="104">
        <v>1.8350489552229399E-2</v>
      </c>
      <c r="O651" s="104">
        <v>1.99566657302634E-2</v>
      </c>
      <c r="P651" s="104">
        <v>0</v>
      </c>
      <c r="Q651" s="104">
        <v>6.19757616900086E-3</v>
      </c>
      <c r="R651" s="104">
        <v>4.4504731451493799E-2</v>
      </c>
      <c r="S651" s="104">
        <v>0</v>
      </c>
      <c r="T651" s="104">
        <v>0</v>
      </c>
      <c r="U651" s="104">
        <v>0</v>
      </c>
      <c r="V651" s="104">
        <v>0</v>
      </c>
      <c r="W651" s="104">
        <v>1.8350489552229399E-2</v>
      </c>
      <c r="X651" s="104">
        <v>1.9956665730255198E-2</v>
      </c>
      <c r="Y651" s="104">
        <v>0</v>
      </c>
      <c r="Z651" s="104">
        <v>6.19757616900086E-3</v>
      </c>
      <c r="AA651" s="104">
        <v>4.4504731451485501E-2</v>
      </c>
      <c r="AB651" s="104">
        <v>0</v>
      </c>
      <c r="AC651" s="104">
        <v>0</v>
      </c>
      <c r="AD651" s="104">
        <v>0</v>
      </c>
      <c r="AE651" s="104">
        <v>0</v>
      </c>
      <c r="AF651" s="104">
        <v>0</v>
      </c>
      <c r="AG651" s="104">
        <v>0</v>
      </c>
      <c r="AH651" s="104">
        <v>0</v>
      </c>
      <c r="AI651" s="104">
        <v>0</v>
      </c>
      <c r="AJ651" s="104">
        <v>0</v>
      </c>
      <c r="AK651" s="104">
        <v>0</v>
      </c>
      <c r="AL651" s="104">
        <v>0</v>
      </c>
      <c r="AM651" s="104">
        <v>0</v>
      </c>
      <c r="AN651" s="104">
        <v>0</v>
      </c>
      <c r="AO651" s="104">
        <v>0</v>
      </c>
      <c r="AP651" s="104">
        <v>0</v>
      </c>
      <c r="AQ651" s="104">
        <v>0</v>
      </c>
      <c r="AR651" s="104">
        <v>0</v>
      </c>
      <c r="AS651" s="104">
        <v>0</v>
      </c>
      <c r="AT651" s="104">
        <v>0</v>
      </c>
      <c r="AU651" s="104">
        <v>0</v>
      </c>
      <c r="AV651" s="104">
        <v>0.26689655026616999</v>
      </c>
      <c r="AW651" s="104">
        <v>1.2260560277852199</v>
      </c>
      <c r="AX651" s="104">
        <v>1.4929525780513899</v>
      </c>
      <c r="AY651" s="104">
        <v>0</v>
      </c>
      <c r="AZ651" s="104">
        <v>0</v>
      </c>
      <c r="BA651" s="104">
        <v>0</v>
      </c>
      <c r="BB651" s="104">
        <v>0</v>
      </c>
      <c r="BC651" s="104">
        <v>6.6724137566542704E-2</v>
      </c>
      <c r="BD651" s="104">
        <v>0.525452583336523</v>
      </c>
      <c r="BE651" s="104">
        <v>0.59217672090306595</v>
      </c>
      <c r="BF651" s="104">
        <v>0</v>
      </c>
      <c r="BG651" s="104">
        <v>0</v>
      </c>
      <c r="BH651" s="104">
        <v>0</v>
      </c>
      <c r="BI651" s="104">
        <v>0</v>
      </c>
      <c r="BJ651" s="104">
        <v>0</v>
      </c>
      <c r="BK651" s="104">
        <v>0</v>
      </c>
      <c r="BL651" s="104">
        <v>0</v>
      </c>
      <c r="BM651" s="104">
        <v>0</v>
      </c>
      <c r="BN651" s="104">
        <v>0</v>
      </c>
    </row>
    <row r="652" spans="1:66">
      <c r="A652" s="104" t="s">
        <v>799</v>
      </c>
      <c r="B652" s="104">
        <v>2029</v>
      </c>
      <c r="C652" s="104" t="s">
        <v>806</v>
      </c>
      <c r="D652" s="104" t="s">
        <v>801</v>
      </c>
      <c r="E652" s="104" t="s">
        <v>801</v>
      </c>
      <c r="F652" s="104" t="s">
        <v>804</v>
      </c>
      <c r="G652" s="104">
        <v>2022823.9284981701</v>
      </c>
      <c r="H652" s="104">
        <v>67591840.564661801</v>
      </c>
      <c r="I652" s="104">
        <v>9299888.6884332504</v>
      </c>
      <c r="J652" s="104">
        <v>0.829973117763667</v>
      </c>
      <c r="K652" s="104">
        <v>0</v>
      </c>
      <c r="L652" s="104">
        <v>2.02074410058083</v>
      </c>
      <c r="M652" s="104">
        <v>2.8507172183445002</v>
      </c>
      <c r="N652" s="104">
        <v>0.81176573047422096</v>
      </c>
      <c r="O652" s="104">
        <v>1.3618437184290499</v>
      </c>
      <c r="P652" s="104">
        <v>5.02219594198609</v>
      </c>
      <c r="Q652" s="104">
        <v>0.695444885324771</v>
      </c>
      <c r="R652" s="104">
        <v>10.741967494558599</v>
      </c>
      <c r="S652" s="104">
        <v>1.2110948251476401</v>
      </c>
      <c r="T652" s="104">
        <v>0</v>
      </c>
      <c r="U652" s="104">
        <v>2.2124604346221499</v>
      </c>
      <c r="V652" s="104">
        <v>3.4235552597697998</v>
      </c>
      <c r="W652" s="104">
        <v>0.81176573047422096</v>
      </c>
      <c r="X652" s="104">
        <v>1.3618437184284899</v>
      </c>
      <c r="Y652" s="104">
        <v>5.0221959419840196</v>
      </c>
      <c r="Z652" s="104">
        <v>0.695444885324771</v>
      </c>
      <c r="AA652" s="104">
        <v>11.3148055359813</v>
      </c>
      <c r="AB652" s="104">
        <v>52.241787389643498</v>
      </c>
      <c r="AC652" s="104">
        <v>0</v>
      </c>
      <c r="AD652" s="104">
        <v>19.397735722918402</v>
      </c>
      <c r="AE652" s="104">
        <v>71.639523112561903</v>
      </c>
      <c r="AF652" s="104">
        <v>3.5901694322178401</v>
      </c>
      <c r="AG652" s="104">
        <v>0</v>
      </c>
      <c r="AH652" s="104">
        <v>1.78588307244512</v>
      </c>
      <c r="AI652" s="104">
        <v>5.3760525046629599</v>
      </c>
      <c r="AJ652" s="104">
        <v>19810.457760884401</v>
      </c>
      <c r="AK652" s="104">
        <v>0</v>
      </c>
      <c r="AL652" s="104">
        <v>559.32485577894397</v>
      </c>
      <c r="AM652" s="104">
        <v>20369.7826166634</v>
      </c>
      <c r="AN652" s="104">
        <v>0.20291984593274501</v>
      </c>
      <c r="AO652" s="104">
        <v>0</v>
      </c>
      <c r="AP652" s="104">
        <v>0.439499028054462</v>
      </c>
      <c r="AQ652" s="104">
        <v>0.64241887398720798</v>
      </c>
      <c r="AR652" s="104">
        <v>0.10296167805736001</v>
      </c>
      <c r="AS652" s="104">
        <v>0</v>
      </c>
      <c r="AT652" s="104">
        <v>1.7457210825119598E-2</v>
      </c>
      <c r="AU652" s="104">
        <v>0.12041888888247999</v>
      </c>
      <c r="AV652" s="104">
        <v>0.59605800304499701</v>
      </c>
      <c r="AW652" s="104">
        <v>2.7381414514879499</v>
      </c>
      <c r="AX652" s="104">
        <v>3.4546183434154298</v>
      </c>
      <c r="AY652" s="104">
        <v>9.4669462374888699E-2</v>
      </c>
      <c r="AZ652" s="104">
        <v>0</v>
      </c>
      <c r="BA652" s="104">
        <v>1.6051260960009299E-2</v>
      </c>
      <c r="BB652" s="104">
        <v>0.11072072333489801</v>
      </c>
      <c r="BC652" s="104">
        <v>0.149014500761249</v>
      </c>
      <c r="BD652" s="104">
        <v>1.1734891934948299</v>
      </c>
      <c r="BE652" s="104">
        <v>1.4332244175909801</v>
      </c>
      <c r="BF652" s="104">
        <v>0.19604053900951299</v>
      </c>
      <c r="BG652" s="104">
        <v>0</v>
      </c>
      <c r="BH652" s="104">
        <v>5.5349728679579503E-3</v>
      </c>
      <c r="BI652" s="104">
        <v>0.201575511877471</v>
      </c>
      <c r="BJ652" s="104">
        <v>0.35313313332553498</v>
      </c>
      <c r="BK652" s="104">
        <v>0</v>
      </c>
      <c r="BL652" s="104">
        <v>0.23547768966016</v>
      </c>
      <c r="BM652" s="104">
        <v>0.588610822985696</v>
      </c>
      <c r="BN652" s="104">
        <v>2150.09579144386</v>
      </c>
    </row>
    <row r="653" spans="1:66">
      <c r="A653" s="104" t="s">
        <v>799</v>
      </c>
      <c r="B653" s="104">
        <v>2029</v>
      </c>
      <c r="C653" s="104" t="s">
        <v>806</v>
      </c>
      <c r="D653" s="104" t="s">
        <v>801</v>
      </c>
      <c r="E653" s="104" t="s">
        <v>801</v>
      </c>
      <c r="F653" s="104" t="s">
        <v>802</v>
      </c>
      <c r="G653" s="104">
        <v>471.96352777851899</v>
      </c>
      <c r="H653" s="104">
        <v>11690.408947055599</v>
      </c>
      <c r="I653" s="104">
        <v>1863.91989933834</v>
      </c>
      <c r="J653" s="104">
        <v>8.4589295972841403E-4</v>
      </c>
      <c r="K653" s="104">
        <v>0</v>
      </c>
      <c r="L653" s="104">
        <v>0</v>
      </c>
      <c r="M653" s="104">
        <v>8.4589295972841403E-4</v>
      </c>
      <c r="N653" s="104">
        <v>0</v>
      </c>
      <c r="O653" s="104">
        <v>0</v>
      </c>
      <c r="P653" s="104">
        <v>0</v>
      </c>
      <c r="Q653" s="104">
        <v>0</v>
      </c>
      <c r="R653" s="104">
        <v>8.4589295972841403E-4</v>
      </c>
      <c r="S653" s="104">
        <v>9.6299289586568098E-4</v>
      </c>
      <c r="T653" s="104">
        <v>0</v>
      </c>
      <c r="U653" s="104">
        <v>0</v>
      </c>
      <c r="V653" s="104">
        <v>9.6299289586568098E-4</v>
      </c>
      <c r="W653" s="104">
        <v>0</v>
      </c>
      <c r="X653" s="104">
        <v>0</v>
      </c>
      <c r="Y653" s="104">
        <v>0</v>
      </c>
      <c r="Z653" s="104">
        <v>0</v>
      </c>
      <c r="AA653" s="104">
        <v>9.6299289586568098E-4</v>
      </c>
      <c r="AB653" s="104">
        <v>6.8920501604135299E-3</v>
      </c>
      <c r="AC653" s="104">
        <v>0</v>
      </c>
      <c r="AD653" s="104">
        <v>0</v>
      </c>
      <c r="AE653" s="104">
        <v>6.8920501604135299E-3</v>
      </c>
      <c r="AF653" s="104">
        <v>5.2563180600324003E-3</v>
      </c>
      <c r="AG653" s="104">
        <v>0</v>
      </c>
      <c r="AH653" s="104">
        <v>0</v>
      </c>
      <c r="AI653" s="104">
        <v>5.2563180600324003E-3</v>
      </c>
      <c r="AJ653" s="104">
        <v>4.8658204649574897</v>
      </c>
      <c r="AK653" s="104">
        <v>0</v>
      </c>
      <c r="AL653" s="104">
        <v>0</v>
      </c>
      <c r="AM653" s="104">
        <v>4.8658204649574897</v>
      </c>
      <c r="AN653" s="104">
        <v>3.92901111143126E-5</v>
      </c>
      <c r="AO653" s="104">
        <v>0</v>
      </c>
      <c r="AP653" s="104">
        <v>0</v>
      </c>
      <c r="AQ653" s="104">
        <v>3.92901111143126E-5</v>
      </c>
      <c r="AR653" s="104">
        <v>4.79582549351101E-4</v>
      </c>
      <c r="AS653" s="104">
        <v>0</v>
      </c>
      <c r="AT653" s="104">
        <v>0</v>
      </c>
      <c r="AU653" s="104">
        <v>4.79582549351101E-4</v>
      </c>
      <c r="AV653" s="104">
        <v>1.03091760093368E-4</v>
      </c>
      <c r="AW653" s="104">
        <v>4.7357777292891199E-4</v>
      </c>
      <c r="AX653" s="104">
        <v>1.05625208237338E-3</v>
      </c>
      <c r="AY653" s="104">
        <v>4.58836020556235E-4</v>
      </c>
      <c r="AZ653" s="104">
        <v>0</v>
      </c>
      <c r="BA653" s="104">
        <v>0</v>
      </c>
      <c r="BB653" s="104">
        <v>4.58836020556235E-4</v>
      </c>
      <c r="BC653" s="104">
        <v>2.5772940023342102E-5</v>
      </c>
      <c r="BD653" s="104">
        <v>2.0296190268381901E-4</v>
      </c>
      <c r="BE653" s="104">
        <v>6.8757086326339705E-4</v>
      </c>
      <c r="BF653" s="104">
        <v>4.5999501981961001E-5</v>
      </c>
      <c r="BG653" s="104">
        <v>0</v>
      </c>
      <c r="BH653" s="104">
        <v>0</v>
      </c>
      <c r="BI653" s="104">
        <v>4.5999501981961001E-5</v>
      </c>
      <c r="BJ653" s="104">
        <v>7.6483921655171201E-4</v>
      </c>
      <c r="BK653" s="104">
        <v>0</v>
      </c>
      <c r="BL653" s="104">
        <v>0</v>
      </c>
      <c r="BM653" s="104">
        <v>7.6483921655171201E-4</v>
      </c>
      <c r="BN653" s="104">
        <v>0.43365666541716502</v>
      </c>
    </row>
    <row r="654" spans="1:66">
      <c r="A654" s="104" t="s">
        <v>799</v>
      </c>
      <c r="B654" s="104">
        <v>2029</v>
      </c>
      <c r="C654" s="104" t="s">
        <v>806</v>
      </c>
      <c r="D654" s="104" t="s">
        <v>801</v>
      </c>
      <c r="E654" s="104" t="s">
        <v>801</v>
      </c>
      <c r="F654" s="104" t="s">
        <v>805</v>
      </c>
      <c r="G654" s="104">
        <v>42709.694474922602</v>
      </c>
      <c r="H654" s="104">
        <v>1752644.73428459</v>
      </c>
      <c r="I654" s="104">
        <v>211129.507909971</v>
      </c>
      <c r="J654" s="104">
        <v>0</v>
      </c>
      <c r="K654" s="104">
        <v>0</v>
      </c>
      <c r="L654" s="104">
        <v>0</v>
      </c>
      <c r="M654" s="104">
        <v>0</v>
      </c>
      <c r="N654" s="104">
        <v>1.04093732599411E-3</v>
      </c>
      <c r="O654" s="104">
        <v>1.1375921980114701E-3</v>
      </c>
      <c r="P654" s="104">
        <v>0</v>
      </c>
      <c r="Q654" s="104">
        <v>3.5271345569733799E-4</v>
      </c>
      <c r="R654" s="104">
        <v>2.5312429797029199E-3</v>
      </c>
      <c r="S654" s="104">
        <v>0</v>
      </c>
      <c r="T654" s="104">
        <v>0</v>
      </c>
      <c r="U654" s="104">
        <v>0</v>
      </c>
      <c r="V654" s="104">
        <v>0</v>
      </c>
      <c r="W654" s="104">
        <v>1.04093732599411E-3</v>
      </c>
      <c r="X654" s="104">
        <v>1.1375921980109999E-3</v>
      </c>
      <c r="Y654" s="104">
        <v>0</v>
      </c>
      <c r="Z654" s="104">
        <v>3.5271345569733799E-4</v>
      </c>
      <c r="AA654" s="104">
        <v>2.5312429797024502E-3</v>
      </c>
      <c r="AB654" s="104">
        <v>0</v>
      </c>
      <c r="AC654" s="104">
        <v>0</v>
      </c>
      <c r="AD654" s="104">
        <v>0</v>
      </c>
      <c r="AE654" s="104">
        <v>0</v>
      </c>
      <c r="AF654" s="104">
        <v>0</v>
      </c>
      <c r="AG654" s="104">
        <v>0</v>
      </c>
      <c r="AH654" s="104">
        <v>0</v>
      </c>
      <c r="AI654" s="104">
        <v>0</v>
      </c>
      <c r="AJ654" s="104">
        <v>0</v>
      </c>
      <c r="AK654" s="104">
        <v>0</v>
      </c>
      <c r="AL654" s="104">
        <v>0</v>
      </c>
      <c r="AM654" s="104">
        <v>0</v>
      </c>
      <c r="AN654" s="104">
        <v>0</v>
      </c>
      <c r="AO654" s="104">
        <v>0</v>
      </c>
      <c r="AP654" s="104">
        <v>0</v>
      </c>
      <c r="AQ654" s="104">
        <v>0</v>
      </c>
      <c r="AR654" s="104">
        <v>0</v>
      </c>
      <c r="AS654" s="104">
        <v>0</v>
      </c>
      <c r="AT654" s="104">
        <v>0</v>
      </c>
      <c r="AU654" s="104">
        <v>0</v>
      </c>
      <c r="AV654" s="104">
        <v>1.5455680917071699E-2</v>
      </c>
      <c r="AW654" s="104">
        <v>7.0999534212798407E-2</v>
      </c>
      <c r="AX654" s="104">
        <v>8.64552151298702E-2</v>
      </c>
      <c r="AY654" s="104">
        <v>0</v>
      </c>
      <c r="AZ654" s="104">
        <v>0</v>
      </c>
      <c r="BA654" s="104">
        <v>0</v>
      </c>
      <c r="BB654" s="104">
        <v>0</v>
      </c>
      <c r="BC654" s="104">
        <v>3.86392022926794E-3</v>
      </c>
      <c r="BD654" s="104">
        <v>3.0428371805485001E-2</v>
      </c>
      <c r="BE654" s="104">
        <v>3.4292292034753001E-2</v>
      </c>
      <c r="BF654" s="104">
        <v>0</v>
      </c>
      <c r="BG654" s="104">
        <v>0</v>
      </c>
      <c r="BH654" s="104">
        <v>0</v>
      </c>
      <c r="BI654" s="104">
        <v>0</v>
      </c>
      <c r="BJ654" s="104">
        <v>0</v>
      </c>
      <c r="BK654" s="104">
        <v>0</v>
      </c>
      <c r="BL654" s="104">
        <v>0</v>
      </c>
      <c r="BM654" s="104">
        <v>0</v>
      </c>
      <c r="BN654" s="104">
        <v>0</v>
      </c>
    </row>
    <row r="655" spans="1:66">
      <c r="A655" s="104" t="s">
        <v>799</v>
      </c>
      <c r="B655" s="104">
        <v>2029</v>
      </c>
      <c r="C655" s="104" t="s">
        <v>807</v>
      </c>
      <c r="D655" s="104" t="s">
        <v>801</v>
      </c>
      <c r="E655" s="104" t="s">
        <v>801</v>
      </c>
      <c r="F655" s="104" t="s">
        <v>804</v>
      </c>
      <c r="G655" s="104">
        <v>6079468.6032349002</v>
      </c>
      <c r="H655" s="104">
        <v>206257352.213294</v>
      </c>
      <c r="I655" s="104">
        <v>28221090.130917799</v>
      </c>
      <c r="J655" s="104">
        <v>1.97701073098831</v>
      </c>
      <c r="K655" s="104">
        <v>0</v>
      </c>
      <c r="L655" s="104">
        <v>6.41780237716012</v>
      </c>
      <c r="M655" s="104">
        <v>8.3948131081484298</v>
      </c>
      <c r="N655" s="104">
        <v>2.0385705528515299</v>
      </c>
      <c r="O655" s="104">
        <v>3.27412255683259</v>
      </c>
      <c r="P655" s="104">
        <v>12.196376646346801</v>
      </c>
      <c r="Q655" s="104">
        <v>1.9783127236211699</v>
      </c>
      <c r="R655" s="104">
        <v>27.882195587800499</v>
      </c>
      <c r="S655" s="104">
        <v>2.8848494177893298</v>
      </c>
      <c r="T655" s="104">
        <v>0</v>
      </c>
      <c r="U655" s="104">
        <v>7.0266857800596298</v>
      </c>
      <c r="V655" s="104">
        <v>9.9115351978489592</v>
      </c>
      <c r="W655" s="104">
        <v>2.0385705528515299</v>
      </c>
      <c r="X655" s="104">
        <v>3.27412255683124</v>
      </c>
      <c r="Y655" s="104">
        <v>12.1963766463418</v>
      </c>
      <c r="Z655" s="104">
        <v>1.9783127236211699</v>
      </c>
      <c r="AA655" s="104">
        <v>29.398917677494701</v>
      </c>
      <c r="AB655" s="104">
        <v>145.173993697866</v>
      </c>
      <c r="AC655" s="104">
        <v>0</v>
      </c>
      <c r="AD655" s="104">
        <v>72.269309372776505</v>
      </c>
      <c r="AE655" s="104">
        <v>217.443303070643</v>
      </c>
      <c r="AF655" s="104">
        <v>9.4713545723264598</v>
      </c>
      <c r="AG655" s="104">
        <v>0</v>
      </c>
      <c r="AH655" s="104">
        <v>5.8183768759449297</v>
      </c>
      <c r="AI655" s="104">
        <v>15.2897314482714</v>
      </c>
      <c r="AJ655" s="104">
        <v>61933.883160587298</v>
      </c>
      <c r="AK655" s="104">
        <v>0</v>
      </c>
      <c r="AL655" s="104">
        <v>1782.8119856769099</v>
      </c>
      <c r="AM655" s="104">
        <v>63716.695146264297</v>
      </c>
      <c r="AN655" s="104">
        <v>0.519133780779092</v>
      </c>
      <c r="AO655" s="104">
        <v>0</v>
      </c>
      <c r="AP655" s="104">
        <v>1.45041036262031</v>
      </c>
      <c r="AQ655" s="104">
        <v>1.9695441433994101</v>
      </c>
      <c r="AR655" s="104">
        <v>0.27248496721737903</v>
      </c>
      <c r="AS655" s="104">
        <v>0</v>
      </c>
      <c r="AT655" s="104">
        <v>4.6363452310013702E-2</v>
      </c>
      <c r="AU655" s="104">
        <v>0.31884841952739301</v>
      </c>
      <c r="AV655" s="104">
        <v>1.81887849844823</v>
      </c>
      <c r="AW655" s="104">
        <v>8.3554731022465898</v>
      </c>
      <c r="AX655" s="104">
        <v>10.493200020222201</v>
      </c>
      <c r="AY655" s="104">
        <v>0.25053986918644899</v>
      </c>
      <c r="AZ655" s="104">
        <v>0</v>
      </c>
      <c r="BA655" s="104">
        <v>4.2629482996455498E-2</v>
      </c>
      <c r="BB655" s="104">
        <v>0.29316935218290402</v>
      </c>
      <c r="BC655" s="104">
        <v>0.454719624612059</v>
      </c>
      <c r="BD655" s="104">
        <v>3.58091704381996</v>
      </c>
      <c r="BE655" s="104">
        <v>4.3288060206149304</v>
      </c>
      <c r="BF655" s="104">
        <v>0.61288598094523195</v>
      </c>
      <c r="BG655" s="104">
        <v>0</v>
      </c>
      <c r="BH655" s="104">
        <v>1.7642369845426501E-2</v>
      </c>
      <c r="BI655" s="104">
        <v>0.63052835079065905</v>
      </c>
      <c r="BJ655" s="104">
        <v>0.97093874608437603</v>
      </c>
      <c r="BK655" s="104">
        <v>0</v>
      </c>
      <c r="BL655" s="104">
        <v>0.759911710989015</v>
      </c>
      <c r="BM655" s="104">
        <v>1.73085045707339</v>
      </c>
      <c r="BN655" s="104">
        <v>6725.5012317423898</v>
      </c>
    </row>
    <row r="656" spans="1:66">
      <c r="A656" s="104" t="s">
        <v>799</v>
      </c>
      <c r="B656" s="104">
        <v>2029</v>
      </c>
      <c r="C656" s="104" t="s">
        <v>807</v>
      </c>
      <c r="D656" s="104" t="s">
        <v>801</v>
      </c>
      <c r="E656" s="104" t="s">
        <v>801</v>
      </c>
      <c r="F656" s="104" t="s">
        <v>802</v>
      </c>
      <c r="G656" s="104">
        <v>52769.727571368603</v>
      </c>
      <c r="H656" s="104">
        <v>1918538.7186684201</v>
      </c>
      <c r="I656" s="104">
        <v>252909.41981361699</v>
      </c>
      <c r="J656" s="104">
        <v>3.5177922851871497E-2</v>
      </c>
      <c r="K656" s="104">
        <v>0</v>
      </c>
      <c r="L656" s="104">
        <v>0</v>
      </c>
      <c r="M656" s="104">
        <v>3.5177922851871497E-2</v>
      </c>
      <c r="N656" s="104">
        <v>0</v>
      </c>
      <c r="O656" s="104">
        <v>0</v>
      </c>
      <c r="P656" s="104">
        <v>0</v>
      </c>
      <c r="Q656" s="104">
        <v>0</v>
      </c>
      <c r="R656" s="104">
        <v>3.5177922851871497E-2</v>
      </c>
      <c r="S656" s="104">
        <v>4.0047726379635197E-2</v>
      </c>
      <c r="T656" s="104">
        <v>0</v>
      </c>
      <c r="U656" s="104">
        <v>0</v>
      </c>
      <c r="V656" s="104">
        <v>4.0047726379635197E-2</v>
      </c>
      <c r="W656" s="104">
        <v>0</v>
      </c>
      <c r="X656" s="104">
        <v>0</v>
      </c>
      <c r="Y656" s="104">
        <v>0</v>
      </c>
      <c r="Z656" s="104">
        <v>0</v>
      </c>
      <c r="AA656" s="104">
        <v>4.0047726379635197E-2</v>
      </c>
      <c r="AB656" s="104">
        <v>0.34907525669677297</v>
      </c>
      <c r="AC656" s="104">
        <v>0</v>
      </c>
      <c r="AD656" s="104">
        <v>0</v>
      </c>
      <c r="AE656" s="104">
        <v>0.34907525669677297</v>
      </c>
      <c r="AF656" s="104">
        <v>7.0585802151041294E-2</v>
      </c>
      <c r="AG656" s="104">
        <v>0</v>
      </c>
      <c r="AH656" s="104">
        <v>0</v>
      </c>
      <c r="AI656" s="104">
        <v>7.0585802151041294E-2</v>
      </c>
      <c r="AJ656" s="104">
        <v>505.56822259166</v>
      </c>
      <c r="AK656" s="104">
        <v>0</v>
      </c>
      <c r="AL656" s="104">
        <v>0</v>
      </c>
      <c r="AM656" s="104">
        <v>505.56822259166</v>
      </c>
      <c r="AN656" s="104">
        <v>1.6339472763368401E-3</v>
      </c>
      <c r="AO656" s="104">
        <v>0</v>
      </c>
      <c r="AP656" s="104">
        <v>0</v>
      </c>
      <c r="AQ656" s="104">
        <v>1.6339472763368401E-3</v>
      </c>
      <c r="AR656" s="104">
        <v>9.1549130819423893E-3</v>
      </c>
      <c r="AS656" s="104">
        <v>0</v>
      </c>
      <c r="AT656" s="104">
        <v>0</v>
      </c>
      <c r="AU656" s="104">
        <v>9.1549130819423893E-3</v>
      </c>
      <c r="AV656" s="104">
        <v>1.6918615440276698E-2</v>
      </c>
      <c r="AW656" s="104">
        <v>7.7719889678771206E-2</v>
      </c>
      <c r="AX656" s="104">
        <v>0.10379341820099</v>
      </c>
      <c r="AY656" s="104">
        <v>8.7588755944941806E-3</v>
      </c>
      <c r="AZ656" s="104">
        <v>0</v>
      </c>
      <c r="BA656" s="104">
        <v>0</v>
      </c>
      <c r="BB656" s="104">
        <v>8.7588755944941806E-3</v>
      </c>
      <c r="BC656" s="104">
        <v>4.2296538600691798E-3</v>
      </c>
      <c r="BD656" s="104">
        <v>3.3308524148044798E-2</v>
      </c>
      <c r="BE656" s="104">
        <v>4.62970536026081E-2</v>
      </c>
      <c r="BF656" s="104">
        <v>4.7794378408749496E-3</v>
      </c>
      <c r="BG656" s="104">
        <v>0</v>
      </c>
      <c r="BH656" s="104">
        <v>0</v>
      </c>
      <c r="BI656" s="104">
        <v>4.7794378408749496E-3</v>
      </c>
      <c r="BJ656" s="104">
        <v>7.9468284139378995E-2</v>
      </c>
      <c r="BK656" s="104">
        <v>0</v>
      </c>
      <c r="BL656" s="104">
        <v>0</v>
      </c>
      <c r="BM656" s="104">
        <v>7.9468284139378995E-2</v>
      </c>
      <c r="BN656" s="104">
        <v>45.057772091864003</v>
      </c>
    </row>
    <row r="657" spans="1:66">
      <c r="A657" s="104" t="s">
        <v>799</v>
      </c>
      <c r="B657" s="104">
        <v>2029</v>
      </c>
      <c r="C657" s="104" t="s">
        <v>807</v>
      </c>
      <c r="D657" s="104" t="s">
        <v>801</v>
      </c>
      <c r="E657" s="104" t="s">
        <v>801</v>
      </c>
      <c r="F657" s="104" t="s">
        <v>805</v>
      </c>
      <c r="G657" s="104">
        <v>160496.81176735499</v>
      </c>
      <c r="H657" s="104">
        <v>4523570.5320441397</v>
      </c>
      <c r="I657" s="104">
        <v>791422.20286574995</v>
      </c>
      <c r="J657" s="104">
        <v>0</v>
      </c>
      <c r="K657" s="104">
        <v>0</v>
      </c>
      <c r="L657" s="104">
        <v>0</v>
      </c>
      <c r="M657" s="104">
        <v>0</v>
      </c>
      <c r="N657" s="104">
        <v>3.91447814295128E-3</v>
      </c>
      <c r="O657" s="104">
        <v>4.2642818250542003E-3</v>
      </c>
      <c r="P657" s="104">
        <v>0</v>
      </c>
      <c r="Q657" s="104">
        <v>1.32434064444089E-3</v>
      </c>
      <c r="R657" s="104">
        <v>9.5031006124463805E-3</v>
      </c>
      <c r="S657" s="104">
        <v>0</v>
      </c>
      <c r="T657" s="104">
        <v>0</v>
      </c>
      <c r="U657" s="104">
        <v>0</v>
      </c>
      <c r="V657" s="104">
        <v>0</v>
      </c>
      <c r="W657" s="104">
        <v>3.91447814295128E-3</v>
      </c>
      <c r="X657" s="104">
        <v>4.2642818250524404E-3</v>
      </c>
      <c r="Y657" s="104">
        <v>0</v>
      </c>
      <c r="Z657" s="104">
        <v>1.32434064444089E-3</v>
      </c>
      <c r="AA657" s="104">
        <v>9.5031006124446302E-3</v>
      </c>
      <c r="AB657" s="104">
        <v>0</v>
      </c>
      <c r="AC657" s="104">
        <v>0</v>
      </c>
      <c r="AD657" s="104">
        <v>0</v>
      </c>
      <c r="AE657" s="104">
        <v>0</v>
      </c>
      <c r="AF657" s="104">
        <v>0</v>
      </c>
      <c r="AG657" s="104">
        <v>0</v>
      </c>
      <c r="AH657" s="104">
        <v>0</v>
      </c>
      <c r="AI657" s="104">
        <v>0</v>
      </c>
      <c r="AJ657" s="104">
        <v>0</v>
      </c>
      <c r="AK657" s="104">
        <v>0</v>
      </c>
      <c r="AL657" s="104">
        <v>0</v>
      </c>
      <c r="AM657" s="104">
        <v>0</v>
      </c>
      <c r="AN657" s="104">
        <v>0</v>
      </c>
      <c r="AO657" s="104">
        <v>0</v>
      </c>
      <c r="AP657" s="104">
        <v>0</v>
      </c>
      <c r="AQ657" s="104">
        <v>0</v>
      </c>
      <c r="AR657" s="104">
        <v>0</v>
      </c>
      <c r="AS657" s="104">
        <v>0</v>
      </c>
      <c r="AT657" s="104">
        <v>0</v>
      </c>
      <c r="AU657" s="104">
        <v>0</v>
      </c>
      <c r="AV657" s="104">
        <v>3.9891063705892002E-2</v>
      </c>
      <c r="AW657" s="104">
        <v>0.183249573898941</v>
      </c>
      <c r="AX657" s="104">
        <v>0.22314063760483299</v>
      </c>
      <c r="AY657" s="104">
        <v>0</v>
      </c>
      <c r="AZ657" s="104">
        <v>0</v>
      </c>
      <c r="BA657" s="104">
        <v>0</v>
      </c>
      <c r="BB657" s="104">
        <v>0</v>
      </c>
      <c r="BC657" s="104">
        <v>9.9727659264730092E-3</v>
      </c>
      <c r="BD657" s="104">
        <v>7.8535531670975003E-2</v>
      </c>
      <c r="BE657" s="104">
        <v>8.8508297597447994E-2</v>
      </c>
      <c r="BF657" s="104">
        <v>0</v>
      </c>
      <c r="BG657" s="104">
        <v>0</v>
      </c>
      <c r="BH657" s="104">
        <v>0</v>
      </c>
      <c r="BI657" s="104">
        <v>0</v>
      </c>
      <c r="BJ657" s="104">
        <v>0</v>
      </c>
      <c r="BK657" s="104">
        <v>0</v>
      </c>
      <c r="BL657" s="104">
        <v>0</v>
      </c>
      <c r="BM657" s="104">
        <v>0</v>
      </c>
      <c r="BN657" s="104">
        <v>0</v>
      </c>
    </row>
    <row r="658" spans="1:66">
      <c r="A658" s="104" t="s">
        <v>799</v>
      </c>
      <c r="B658" s="104">
        <v>2029</v>
      </c>
      <c r="C658" s="104" t="s">
        <v>808</v>
      </c>
      <c r="D658" s="104" t="s">
        <v>801</v>
      </c>
      <c r="E658" s="104" t="s">
        <v>801</v>
      </c>
      <c r="F658" s="104" t="s">
        <v>804</v>
      </c>
      <c r="G658" s="104">
        <v>416594.514486384</v>
      </c>
      <c r="H658" s="104">
        <v>13883905.946729001</v>
      </c>
      <c r="I658" s="104">
        <v>6206637.5400205301</v>
      </c>
      <c r="J658" s="104">
        <v>0.36456265530554899</v>
      </c>
      <c r="K658" s="104">
        <v>0.170279655597639</v>
      </c>
      <c r="L658" s="104">
        <v>0.60757754404040898</v>
      </c>
      <c r="M658" s="104">
        <v>1.14241985494359</v>
      </c>
      <c r="N658" s="104">
        <v>2.31122677857486E-2</v>
      </c>
      <c r="O658" s="104">
        <v>0.81593865420960998</v>
      </c>
      <c r="P658" s="104">
        <v>6.7336520763346401</v>
      </c>
      <c r="Q658" s="104">
        <v>1.30015878320284E-2</v>
      </c>
      <c r="R658" s="104">
        <v>8.7281244411056296</v>
      </c>
      <c r="S658" s="104">
        <v>0.53196897084124295</v>
      </c>
      <c r="T658" s="104">
        <v>0.24847167373069901</v>
      </c>
      <c r="U658" s="104">
        <v>0.66522093359961698</v>
      </c>
      <c r="V658" s="104">
        <v>1.44566157817156</v>
      </c>
      <c r="W658" s="104">
        <v>2.31122677857486E-2</v>
      </c>
      <c r="X658" s="104">
        <v>0.81593865420927403</v>
      </c>
      <c r="Y658" s="104">
        <v>6.7336520763318699</v>
      </c>
      <c r="Z658" s="104">
        <v>1.30015878320284E-2</v>
      </c>
      <c r="AA658" s="104">
        <v>9.0313661643304801</v>
      </c>
      <c r="AB658" s="104">
        <v>8.0648152784503999</v>
      </c>
      <c r="AC658" s="104">
        <v>1.72728329678393</v>
      </c>
      <c r="AD658" s="104">
        <v>11.012442800141701</v>
      </c>
      <c r="AE658" s="104">
        <v>20.804541375376001</v>
      </c>
      <c r="AF658" s="104">
        <v>1.97748480997501</v>
      </c>
      <c r="AG658" s="104">
        <v>1.4857200152262899E-2</v>
      </c>
      <c r="AH658" s="104">
        <v>2.8748312251812198</v>
      </c>
      <c r="AI658" s="104">
        <v>4.8671732353085098</v>
      </c>
      <c r="AJ658" s="104">
        <v>12695.6480607292</v>
      </c>
      <c r="AK658" s="104">
        <v>51.8916487526174</v>
      </c>
      <c r="AL658" s="104">
        <v>121.702388159637</v>
      </c>
      <c r="AM658" s="104">
        <v>12869.2420976415</v>
      </c>
      <c r="AN658" s="104">
        <v>7.9642688862466504E-2</v>
      </c>
      <c r="AO658" s="104">
        <v>4.9116598936632498E-2</v>
      </c>
      <c r="AP658" s="104">
        <v>0.12304303224620999</v>
      </c>
      <c r="AQ658" s="104">
        <v>0.251802320045309</v>
      </c>
      <c r="AR658" s="104">
        <v>2.7945378475765101E-2</v>
      </c>
      <c r="AS658" s="104">
        <v>0</v>
      </c>
      <c r="AT658" s="104">
        <v>2.6556825947506501E-3</v>
      </c>
      <c r="AU658" s="104">
        <v>3.06010610705157E-2</v>
      </c>
      <c r="AV658" s="104">
        <v>0.12243509251911799</v>
      </c>
      <c r="AW658" s="104">
        <v>1.1698673090201701</v>
      </c>
      <c r="AX658" s="104">
        <v>1.3229034626098</v>
      </c>
      <c r="AY658" s="104">
        <v>2.5694743967649699E-2</v>
      </c>
      <c r="AZ658" s="104">
        <v>0</v>
      </c>
      <c r="BA658" s="104">
        <v>2.4418021173210698E-3</v>
      </c>
      <c r="BB658" s="104">
        <v>2.81365460849708E-2</v>
      </c>
      <c r="BC658" s="104">
        <v>3.0608773129779498E-2</v>
      </c>
      <c r="BD658" s="104">
        <v>0.501371703865788</v>
      </c>
      <c r="BE658" s="104">
        <v>0.56011702308053901</v>
      </c>
      <c r="BF658" s="104">
        <v>0.12563372936362299</v>
      </c>
      <c r="BG658" s="104">
        <v>5.1350993068124203E-4</v>
      </c>
      <c r="BH658" s="104">
        <v>1.2043437896053499E-3</v>
      </c>
      <c r="BI658" s="104">
        <v>0.12735158308390901</v>
      </c>
      <c r="BJ658" s="104">
        <v>0.126776321671632</v>
      </c>
      <c r="BK658" s="104">
        <v>1.3293979636153201E-3</v>
      </c>
      <c r="BL658" s="104">
        <v>0.24196312703431899</v>
      </c>
      <c r="BM658" s="104">
        <v>0.37006884666956702</v>
      </c>
      <c r="BN658" s="104">
        <v>1358.3897184340001</v>
      </c>
    </row>
    <row r="659" spans="1:66">
      <c r="A659" s="104" t="s">
        <v>799</v>
      </c>
      <c r="B659" s="104">
        <v>2029</v>
      </c>
      <c r="C659" s="104" t="s">
        <v>808</v>
      </c>
      <c r="D659" s="104" t="s">
        <v>801</v>
      </c>
      <c r="E659" s="104" t="s">
        <v>801</v>
      </c>
      <c r="F659" s="104" t="s">
        <v>802</v>
      </c>
      <c r="G659" s="104">
        <v>417424.70846144401</v>
      </c>
      <c r="H659" s="104">
        <v>14216386.5972517</v>
      </c>
      <c r="I659" s="104">
        <v>5250677.7121617198</v>
      </c>
      <c r="J659" s="104">
        <v>1.6706597233593601</v>
      </c>
      <c r="K659" s="104">
        <v>5.0503935636635702E-2</v>
      </c>
      <c r="L659" s="104">
        <v>0</v>
      </c>
      <c r="M659" s="104">
        <v>1.72116365899599</v>
      </c>
      <c r="N659" s="104">
        <v>0</v>
      </c>
      <c r="O659" s="104">
        <v>0</v>
      </c>
      <c r="P659" s="104">
        <v>0</v>
      </c>
      <c r="Q659" s="104">
        <v>0</v>
      </c>
      <c r="R659" s="104">
        <v>1.72116365899599</v>
      </c>
      <c r="S659" s="104">
        <v>1.9019350220393401</v>
      </c>
      <c r="T659" s="104">
        <v>5.7495372992527001E-2</v>
      </c>
      <c r="U659" s="104">
        <v>0</v>
      </c>
      <c r="V659" s="104">
        <v>1.9594303950318701</v>
      </c>
      <c r="W659" s="104">
        <v>0</v>
      </c>
      <c r="X659" s="104">
        <v>0</v>
      </c>
      <c r="Y659" s="104">
        <v>0</v>
      </c>
      <c r="Z659" s="104">
        <v>0</v>
      </c>
      <c r="AA659" s="104">
        <v>1.9594303950318701</v>
      </c>
      <c r="AB659" s="104">
        <v>8.0178945741474692</v>
      </c>
      <c r="AC659" s="104">
        <v>0.41860268088708202</v>
      </c>
      <c r="AD659" s="104">
        <v>0</v>
      </c>
      <c r="AE659" s="104">
        <v>8.4364972550345492</v>
      </c>
      <c r="AF659" s="104">
        <v>16.152981102273799</v>
      </c>
      <c r="AG659" s="104">
        <v>0.75339982604908295</v>
      </c>
      <c r="AH659" s="104">
        <v>0</v>
      </c>
      <c r="AI659" s="104">
        <v>16.9063809283229</v>
      </c>
      <c r="AJ659" s="104">
        <v>7349.7904014696096</v>
      </c>
      <c r="AK659" s="104">
        <v>57.203682091405298</v>
      </c>
      <c r="AL659" s="104">
        <v>0</v>
      </c>
      <c r="AM659" s="104">
        <v>7406.9940835610096</v>
      </c>
      <c r="AN659" s="104">
        <v>7.7598950801140196E-2</v>
      </c>
      <c r="AO659" s="104">
        <v>2.3458112755904699E-3</v>
      </c>
      <c r="AP659" s="104">
        <v>0</v>
      </c>
      <c r="AQ659" s="104">
        <v>7.9944762076730694E-2</v>
      </c>
      <c r="AR659" s="104">
        <v>0.24354972428180599</v>
      </c>
      <c r="AS659" s="104">
        <v>1.2595881725547899E-2</v>
      </c>
      <c r="AT659" s="104">
        <v>0</v>
      </c>
      <c r="AU659" s="104">
        <v>0.25614560600735398</v>
      </c>
      <c r="AV659" s="104">
        <v>0.188050604959493</v>
      </c>
      <c r="AW659" s="104">
        <v>1.19788235359197</v>
      </c>
      <c r="AX659" s="104">
        <v>1.6420785645588201</v>
      </c>
      <c r="AY659" s="104">
        <v>0.233013871018106</v>
      </c>
      <c r="AZ659" s="104">
        <v>1.20509894577425E-2</v>
      </c>
      <c r="BA659" s="104">
        <v>0</v>
      </c>
      <c r="BB659" s="104">
        <v>0.24506486047584899</v>
      </c>
      <c r="BC659" s="104">
        <v>4.7012651239873297E-2</v>
      </c>
      <c r="BD659" s="104">
        <v>0.51337815153941602</v>
      </c>
      <c r="BE659" s="104">
        <v>0.80545566325513895</v>
      </c>
      <c r="BF659" s="104">
        <v>6.9481950798271394E-2</v>
      </c>
      <c r="BG659" s="104">
        <v>5.4078051310963197E-4</v>
      </c>
      <c r="BH659" s="104">
        <v>0</v>
      </c>
      <c r="BI659" s="104">
        <v>7.0022731311381106E-2</v>
      </c>
      <c r="BJ659" s="104">
        <v>1.1552846992533601</v>
      </c>
      <c r="BK659" s="104">
        <v>8.99162221659279E-3</v>
      </c>
      <c r="BL659" s="104">
        <v>0</v>
      </c>
      <c r="BM659" s="104">
        <v>1.1642763214699601</v>
      </c>
      <c r="BN659" s="104">
        <v>660.13375918295503</v>
      </c>
    </row>
    <row r="660" spans="1:66">
      <c r="A660" s="104" t="s">
        <v>799</v>
      </c>
      <c r="B660" s="104">
        <v>2029</v>
      </c>
      <c r="C660" s="104" t="s">
        <v>809</v>
      </c>
      <c r="D660" s="104" t="s">
        <v>801</v>
      </c>
      <c r="E660" s="104" t="s">
        <v>801</v>
      </c>
      <c r="F660" s="104" t="s">
        <v>804</v>
      </c>
      <c r="G660" s="104">
        <v>66879.763860765903</v>
      </c>
      <c r="H660" s="104">
        <v>2198110.5726111</v>
      </c>
      <c r="I660" s="104">
        <v>996408.83067725995</v>
      </c>
      <c r="J660" s="104">
        <v>2.9633084813243501E-2</v>
      </c>
      <c r="K660" s="104">
        <v>2.7437370054480398E-2</v>
      </c>
      <c r="L660" s="104">
        <v>8.92359184340627E-2</v>
      </c>
      <c r="M660" s="104">
        <v>0.146306373301786</v>
      </c>
      <c r="N660" s="104">
        <v>2.8987254169254798E-3</v>
      </c>
      <c r="O660" s="104">
        <v>9.9304925403542896E-2</v>
      </c>
      <c r="P660" s="104">
        <v>0.58033619762871003</v>
      </c>
      <c r="Q660" s="104">
        <v>1.8260314086178599E-3</v>
      </c>
      <c r="R660" s="104">
        <v>0.83067225315958304</v>
      </c>
      <c r="S660" s="104">
        <v>4.3240527798274697E-2</v>
      </c>
      <c r="T660" s="104">
        <v>4.0036545976545899E-2</v>
      </c>
      <c r="U660" s="104">
        <v>9.7702098363560405E-2</v>
      </c>
      <c r="V660" s="104">
        <v>0.18097917213838099</v>
      </c>
      <c r="W660" s="104">
        <v>2.8987254169254798E-3</v>
      </c>
      <c r="X660" s="104">
        <v>9.9304925403502095E-2</v>
      </c>
      <c r="Y660" s="104">
        <v>0.580336197628471</v>
      </c>
      <c r="Z660" s="104">
        <v>1.8260314086178599E-3</v>
      </c>
      <c r="AA660" s="104">
        <v>0.86534505199589795</v>
      </c>
      <c r="AB660" s="104">
        <v>0.65694454559403803</v>
      </c>
      <c r="AC660" s="104">
        <v>0.278247714757697</v>
      </c>
      <c r="AD660" s="104">
        <v>1.6161288656093</v>
      </c>
      <c r="AE660" s="104">
        <v>2.55132112596104</v>
      </c>
      <c r="AF660" s="104">
        <v>0.25767070677298198</v>
      </c>
      <c r="AG660" s="104">
        <v>2.3906200730174098E-3</v>
      </c>
      <c r="AH660" s="104">
        <v>0.468967670760988</v>
      </c>
      <c r="AI660" s="104">
        <v>0.72902899760698903</v>
      </c>
      <c r="AJ660" s="104">
        <v>2286.4630036798899</v>
      </c>
      <c r="AK660" s="104">
        <v>9.5953016504673396</v>
      </c>
      <c r="AL660" s="104">
        <v>22.0367957099003</v>
      </c>
      <c r="AM660" s="104">
        <v>2318.09510104026</v>
      </c>
      <c r="AN660" s="104">
        <v>7.4537256366251897E-3</v>
      </c>
      <c r="AO660" s="104">
        <v>7.9824002930054504E-3</v>
      </c>
      <c r="AP660" s="104">
        <v>1.86915790094608E-2</v>
      </c>
      <c r="AQ660" s="104">
        <v>3.4127704939091501E-2</v>
      </c>
      <c r="AR660" s="104">
        <v>3.8000332494880101E-3</v>
      </c>
      <c r="AS660" s="104">
        <v>0</v>
      </c>
      <c r="AT660" s="104">
        <v>3.4242359251165499E-4</v>
      </c>
      <c r="AU660" s="104">
        <v>4.1424568419996602E-3</v>
      </c>
      <c r="AV660" s="104">
        <v>1.9384017174813601E-2</v>
      </c>
      <c r="AW660" s="104">
        <v>0.21608333145623501</v>
      </c>
      <c r="AX660" s="104">
        <v>0.239609805473048</v>
      </c>
      <c r="AY660" s="104">
        <v>3.4939903032205201E-3</v>
      </c>
      <c r="AZ660" s="104">
        <v>0</v>
      </c>
      <c r="BA660" s="104">
        <v>3.1484585351742802E-4</v>
      </c>
      <c r="BB660" s="104">
        <v>3.8088361567379398E-3</v>
      </c>
      <c r="BC660" s="104">
        <v>4.8460042937034098E-3</v>
      </c>
      <c r="BD660" s="104">
        <v>9.26071420526723E-2</v>
      </c>
      <c r="BE660" s="104">
        <v>0.101261982503113</v>
      </c>
      <c r="BF660" s="104">
        <v>2.2626404956263099E-2</v>
      </c>
      <c r="BG660" s="104">
        <v>9.4953288319800499E-5</v>
      </c>
      <c r="BH660" s="104">
        <v>2.18071957809142E-4</v>
      </c>
      <c r="BI660" s="104">
        <v>2.2939430202391999E-2</v>
      </c>
      <c r="BJ660" s="104">
        <v>1.8938088452098201E-2</v>
      </c>
      <c r="BK660" s="104">
        <v>2.12409243480259E-4</v>
      </c>
      <c r="BL660" s="104">
        <v>3.9102655125988803E-2</v>
      </c>
      <c r="BM660" s="104">
        <v>5.8253152821567303E-2</v>
      </c>
      <c r="BN660" s="104">
        <v>244.68236184494501</v>
      </c>
    </row>
    <row r="661" spans="1:66">
      <c r="A661" s="104" t="s">
        <v>799</v>
      </c>
      <c r="B661" s="104">
        <v>2029</v>
      </c>
      <c r="C661" s="104" t="s">
        <v>809</v>
      </c>
      <c r="D661" s="104" t="s">
        <v>801</v>
      </c>
      <c r="E661" s="104" t="s">
        <v>801</v>
      </c>
      <c r="F661" s="104" t="s">
        <v>802</v>
      </c>
      <c r="G661" s="104">
        <v>159502.17829329701</v>
      </c>
      <c r="H661" s="104">
        <v>5385045.5903611397</v>
      </c>
      <c r="I661" s="104">
        <v>2006336.7491893801</v>
      </c>
      <c r="J661" s="104">
        <v>0.59053226255733304</v>
      </c>
      <c r="K661" s="104">
        <v>1.92980616219845E-2</v>
      </c>
      <c r="L661" s="104">
        <v>0</v>
      </c>
      <c r="M661" s="104">
        <v>0.60983032417931704</v>
      </c>
      <c r="N661" s="104">
        <v>0</v>
      </c>
      <c r="O661" s="104">
        <v>0</v>
      </c>
      <c r="P661" s="104">
        <v>0</v>
      </c>
      <c r="Q661" s="104">
        <v>0</v>
      </c>
      <c r="R661" s="104">
        <v>0.60983032417931704</v>
      </c>
      <c r="S661" s="104">
        <v>0.672281719669095</v>
      </c>
      <c r="T661" s="104">
        <v>2.1969560134317501E-2</v>
      </c>
      <c r="U661" s="104">
        <v>0</v>
      </c>
      <c r="V661" s="104">
        <v>0.69425127980341195</v>
      </c>
      <c r="W661" s="104">
        <v>0</v>
      </c>
      <c r="X661" s="104">
        <v>0</v>
      </c>
      <c r="Y661" s="104">
        <v>0</v>
      </c>
      <c r="Z661" s="104">
        <v>0</v>
      </c>
      <c r="AA661" s="104">
        <v>0.69425127980341195</v>
      </c>
      <c r="AB661" s="104">
        <v>2.8286747610498302</v>
      </c>
      <c r="AC661" s="104">
        <v>0.159952293401603</v>
      </c>
      <c r="AD661" s="104">
        <v>0</v>
      </c>
      <c r="AE661" s="104">
        <v>2.9886270544514399</v>
      </c>
      <c r="AF661" s="104">
        <v>4.7415911090592298</v>
      </c>
      <c r="AG661" s="104">
        <v>0.28077364195745902</v>
      </c>
      <c r="AH661" s="104">
        <v>0</v>
      </c>
      <c r="AI661" s="104">
        <v>5.0223647510166796</v>
      </c>
      <c r="AJ661" s="104">
        <v>3081.0309484059799</v>
      </c>
      <c r="AK661" s="104">
        <v>34.933380978606401</v>
      </c>
      <c r="AL661" s="104">
        <v>0</v>
      </c>
      <c r="AM661" s="104">
        <v>3115.9643293845902</v>
      </c>
      <c r="AN661" s="104">
        <v>2.7429094834780801E-2</v>
      </c>
      <c r="AO661" s="104">
        <v>8.9635807544971699E-4</v>
      </c>
      <c r="AP661" s="104">
        <v>0</v>
      </c>
      <c r="AQ661" s="104">
        <v>2.83254529102305E-2</v>
      </c>
      <c r="AR661" s="104">
        <v>0.10852484305801099</v>
      </c>
      <c r="AS661" s="104">
        <v>4.9178247514866198E-3</v>
      </c>
      <c r="AT661" s="104">
        <v>0</v>
      </c>
      <c r="AU661" s="104">
        <v>0.11344266780949799</v>
      </c>
      <c r="AV661" s="104">
        <v>7.1231959969182995E-2</v>
      </c>
      <c r="AW661" s="104">
        <v>0.52937218250431195</v>
      </c>
      <c r="AX661" s="104">
        <v>0.71404681028299299</v>
      </c>
      <c r="AY661" s="104">
        <v>0.103830106386487</v>
      </c>
      <c r="AZ661" s="104">
        <v>4.70508182964162E-3</v>
      </c>
      <c r="BA661" s="104">
        <v>0</v>
      </c>
      <c r="BB661" s="104">
        <v>0.10853518821612899</v>
      </c>
      <c r="BC661" s="104">
        <v>1.78079899922957E-2</v>
      </c>
      <c r="BD661" s="104">
        <v>0.226873792501848</v>
      </c>
      <c r="BE661" s="104">
        <v>0.35321697071027303</v>
      </c>
      <c r="BF661" s="104">
        <v>2.91268225448022E-2</v>
      </c>
      <c r="BG661" s="104">
        <v>3.3024607856674E-4</v>
      </c>
      <c r="BH661" s="104">
        <v>0</v>
      </c>
      <c r="BI661" s="104">
        <v>2.9457068623369002E-2</v>
      </c>
      <c r="BJ661" s="104">
        <v>0.48429515920723498</v>
      </c>
      <c r="BK661" s="104">
        <v>5.49104101386388E-3</v>
      </c>
      <c r="BL661" s="104">
        <v>0</v>
      </c>
      <c r="BM661" s="104">
        <v>0.48978620022109898</v>
      </c>
      <c r="BN661" s="104">
        <v>277.70418377973601</v>
      </c>
    </row>
    <row r="662" spans="1:66">
      <c r="A662" s="104" t="s">
        <v>799</v>
      </c>
      <c r="B662" s="104">
        <v>2029</v>
      </c>
      <c r="C662" s="104" t="s">
        <v>810</v>
      </c>
      <c r="D662" s="104" t="s">
        <v>801</v>
      </c>
      <c r="E662" s="104" t="s">
        <v>801</v>
      </c>
      <c r="F662" s="104" t="s">
        <v>804</v>
      </c>
      <c r="G662" s="104">
        <v>882410.14418777602</v>
      </c>
      <c r="H662" s="104">
        <v>5977977.1047321204</v>
      </c>
      <c r="I662" s="104">
        <v>1764820.2883755499</v>
      </c>
      <c r="J662" s="104">
        <v>15.379238584008201</v>
      </c>
      <c r="K662" s="104">
        <v>0</v>
      </c>
      <c r="L662" s="104">
        <v>3.61360577621448</v>
      </c>
      <c r="M662" s="104">
        <v>18.992844360222701</v>
      </c>
      <c r="N662" s="104">
        <v>2.2197264573740401</v>
      </c>
      <c r="O662" s="104">
        <v>1.40604702443039</v>
      </c>
      <c r="P662" s="104">
        <v>3.1091347740586199</v>
      </c>
      <c r="Q662" s="104">
        <v>1.26152508629973</v>
      </c>
      <c r="R662" s="104">
        <v>26.9892777023855</v>
      </c>
      <c r="S662" s="104">
        <v>19.198965274116802</v>
      </c>
      <c r="T662" s="104">
        <v>0</v>
      </c>
      <c r="U662" s="104">
        <v>3.9344377722683102</v>
      </c>
      <c r="V662" s="104">
        <v>23.133403046385101</v>
      </c>
      <c r="W662" s="104">
        <v>2.2197264573740401</v>
      </c>
      <c r="X662" s="104">
        <v>1.40604702442981</v>
      </c>
      <c r="Y662" s="104">
        <v>3.1091347740573401</v>
      </c>
      <c r="Z662" s="104">
        <v>1.26152508629973</v>
      </c>
      <c r="AA662" s="104">
        <v>31.129836388546099</v>
      </c>
      <c r="AB662" s="104">
        <v>122.841616609943</v>
      </c>
      <c r="AC662" s="104">
        <v>0</v>
      </c>
      <c r="AD662" s="104">
        <v>17.4407282715683</v>
      </c>
      <c r="AE662" s="104">
        <v>140.28234488151099</v>
      </c>
      <c r="AF662" s="104">
        <v>7.5485988078057904</v>
      </c>
      <c r="AG662" s="104">
        <v>0</v>
      </c>
      <c r="AH662" s="104">
        <v>0.52045270910427999</v>
      </c>
      <c r="AI662" s="104">
        <v>8.0690515169100703</v>
      </c>
      <c r="AJ662" s="104">
        <v>1429.3649658315401</v>
      </c>
      <c r="AK662" s="104">
        <v>0</v>
      </c>
      <c r="AL662" s="104">
        <v>115.821656252446</v>
      </c>
      <c r="AM662" s="104">
        <v>1545.18662208398</v>
      </c>
      <c r="AN662" s="104">
        <v>2.2768358660927301</v>
      </c>
      <c r="AO662" s="104">
        <v>0</v>
      </c>
      <c r="AP662" s="104">
        <v>0.47203081041761003</v>
      </c>
      <c r="AQ662" s="104">
        <v>2.7488666765103398</v>
      </c>
      <c r="AR662" s="104">
        <v>1.5074744719244901E-2</v>
      </c>
      <c r="AS662" s="104">
        <v>0</v>
      </c>
      <c r="AT662" s="104">
        <v>5.5545201455325099E-3</v>
      </c>
      <c r="AU662" s="104">
        <v>2.06292648647774E-2</v>
      </c>
      <c r="AV662" s="104">
        <v>2.6358367115972899E-2</v>
      </c>
      <c r="AW662" s="104">
        <v>7.7493599320960602E-2</v>
      </c>
      <c r="AX662" s="104">
        <v>0.124481231301711</v>
      </c>
      <c r="AY662" s="104">
        <v>1.40664892522172E-2</v>
      </c>
      <c r="AZ662" s="104">
        <v>0</v>
      </c>
      <c r="BA662" s="104">
        <v>5.2032748935990697E-3</v>
      </c>
      <c r="BB662" s="104">
        <v>1.9269764145816302E-2</v>
      </c>
      <c r="BC662" s="104">
        <v>6.5895917789932403E-3</v>
      </c>
      <c r="BD662" s="104">
        <v>3.32115425661259E-2</v>
      </c>
      <c r="BE662" s="104">
        <v>5.9070898490935497E-2</v>
      </c>
      <c r="BF662" s="104">
        <v>1.4144725060125001E-2</v>
      </c>
      <c r="BG662" s="104">
        <v>0</v>
      </c>
      <c r="BH662" s="104">
        <v>1.14614918013335E-3</v>
      </c>
      <c r="BI662" s="104">
        <v>1.5290874240258301E-2</v>
      </c>
      <c r="BJ662" s="104">
        <v>0.43463969269208103</v>
      </c>
      <c r="BK662" s="104">
        <v>0</v>
      </c>
      <c r="BL662" s="104">
        <v>2.9526314000880901E-2</v>
      </c>
      <c r="BM662" s="104">
        <v>0.46416600669296199</v>
      </c>
      <c r="BN662" s="104">
        <v>163.099396574824</v>
      </c>
    </row>
    <row r="663" spans="1:66">
      <c r="A663" s="104" t="s">
        <v>799</v>
      </c>
      <c r="B663" s="104">
        <v>2029</v>
      </c>
      <c r="C663" s="104" t="s">
        <v>811</v>
      </c>
      <c r="D663" s="104" t="s">
        <v>801</v>
      </c>
      <c r="E663" s="104" t="s">
        <v>801</v>
      </c>
      <c r="F663" s="104" t="s">
        <v>804</v>
      </c>
      <c r="G663" s="104">
        <v>4095702.0541726602</v>
      </c>
      <c r="H663" s="104">
        <v>132341331.703141</v>
      </c>
      <c r="I663" s="104">
        <v>18766982.978054699</v>
      </c>
      <c r="J663" s="104">
        <v>1.46670905598339</v>
      </c>
      <c r="K663" s="104">
        <v>0</v>
      </c>
      <c r="L663" s="104">
        <v>5.0946485636477998</v>
      </c>
      <c r="M663" s="104">
        <v>6.56135761963119</v>
      </c>
      <c r="N663" s="104">
        <v>1.75935149598146</v>
      </c>
      <c r="O663" s="104">
        <v>2.6803991500733599</v>
      </c>
      <c r="P663" s="104">
        <v>9.1256707645354993</v>
      </c>
      <c r="Q663" s="104">
        <v>1.7329715248008299</v>
      </c>
      <c r="R663" s="104">
        <v>21.859750555022298</v>
      </c>
      <c r="S663" s="104">
        <v>2.14021841151304</v>
      </c>
      <c r="T663" s="104">
        <v>0</v>
      </c>
      <c r="U663" s="104">
        <v>5.5779989025505099</v>
      </c>
      <c r="V663" s="104">
        <v>7.7182173140635504</v>
      </c>
      <c r="W663" s="104">
        <v>1.75935149598146</v>
      </c>
      <c r="X663" s="104">
        <v>2.6803991500722502</v>
      </c>
      <c r="Y663" s="104">
        <v>9.1256707645317494</v>
      </c>
      <c r="Z663" s="104">
        <v>1.7329715248008299</v>
      </c>
      <c r="AA663" s="104">
        <v>23.016610249449801</v>
      </c>
      <c r="AB663" s="104">
        <v>97.280534117677803</v>
      </c>
      <c r="AC663" s="104">
        <v>0</v>
      </c>
      <c r="AD663" s="104">
        <v>51.716764156932904</v>
      </c>
      <c r="AE663" s="104">
        <v>148.99729827460999</v>
      </c>
      <c r="AF663" s="104">
        <v>6.9077694501389102</v>
      </c>
      <c r="AG663" s="104">
        <v>0</v>
      </c>
      <c r="AH663" s="104">
        <v>4.4825411746738997</v>
      </c>
      <c r="AI663" s="104">
        <v>11.3903106248128</v>
      </c>
      <c r="AJ663" s="104">
        <v>48998.845225987199</v>
      </c>
      <c r="AK663" s="104">
        <v>0</v>
      </c>
      <c r="AL663" s="104">
        <v>1472.7091739737</v>
      </c>
      <c r="AM663" s="104">
        <v>50471.5543999609</v>
      </c>
      <c r="AN663" s="104">
        <v>0.37768388528333702</v>
      </c>
      <c r="AO663" s="104">
        <v>0</v>
      </c>
      <c r="AP663" s="104">
        <v>1.0976260181611399</v>
      </c>
      <c r="AQ663" s="104">
        <v>1.4753099034444801</v>
      </c>
      <c r="AR663" s="104">
        <v>0.174938850191933</v>
      </c>
      <c r="AS663" s="104">
        <v>0</v>
      </c>
      <c r="AT663" s="104">
        <v>3.1760121340741201E-2</v>
      </c>
      <c r="AU663" s="104">
        <v>0.206698971532674</v>
      </c>
      <c r="AV663" s="104">
        <v>1.1670507747133501</v>
      </c>
      <c r="AW663" s="104">
        <v>5.3611394963394599</v>
      </c>
      <c r="AX663" s="104">
        <v>6.7348892425854796</v>
      </c>
      <c r="AY663" s="104">
        <v>0.16084981527714601</v>
      </c>
      <c r="AZ663" s="104">
        <v>0</v>
      </c>
      <c r="BA663" s="104">
        <v>2.9202259219339201E-2</v>
      </c>
      <c r="BB663" s="104">
        <v>0.19005207449648501</v>
      </c>
      <c r="BC663" s="104">
        <v>0.29176269367833801</v>
      </c>
      <c r="BD663" s="104">
        <v>2.2976312127169098</v>
      </c>
      <c r="BE663" s="104">
        <v>2.77944598089173</v>
      </c>
      <c r="BF663" s="104">
        <v>0.48488329471683</v>
      </c>
      <c r="BG663" s="104">
        <v>0</v>
      </c>
      <c r="BH663" s="104">
        <v>1.4573651136932099E-2</v>
      </c>
      <c r="BI663" s="104">
        <v>0.49945694585376199</v>
      </c>
      <c r="BJ663" s="104">
        <v>0.686881907193441</v>
      </c>
      <c r="BK663" s="104">
        <v>0</v>
      </c>
      <c r="BL663" s="104">
        <v>0.53777963369345705</v>
      </c>
      <c r="BM663" s="104">
        <v>1.2246615408868899</v>
      </c>
      <c r="BN663" s="104">
        <v>5327.4342070893199</v>
      </c>
    </row>
    <row r="664" spans="1:66">
      <c r="A664" s="104" t="s">
        <v>799</v>
      </c>
      <c r="B664" s="104">
        <v>2029</v>
      </c>
      <c r="C664" s="104" t="s">
        <v>811</v>
      </c>
      <c r="D664" s="104" t="s">
        <v>801</v>
      </c>
      <c r="E664" s="104" t="s">
        <v>801</v>
      </c>
      <c r="F664" s="104" t="s">
        <v>802</v>
      </c>
      <c r="G664" s="104">
        <v>124765.003471262</v>
      </c>
      <c r="H664" s="104">
        <v>4353184.7545502</v>
      </c>
      <c r="I664" s="104">
        <v>592011.01095725398</v>
      </c>
      <c r="J664" s="104">
        <v>4.2359362471712798E-2</v>
      </c>
      <c r="K664" s="104">
        <v>0</v>
      </c>
      <c r="L664" s="104">
        <v>0</v>
      </c>
      <c r="M664" s="104">
        <v>4.2359362471712798E-2</v>
      </c>
      <c r="N664" s="104">
        <v>0</v>
      </c>
      <c r="O664" s="104">
        <v>0</v>
      </c>
      <c r="P664" s="104">
        <v>0</v>
      </c>
      <c r="Q664" s="104">
        <v>0</v>
      </c>
      <c r="R664" s="104">
        <v>4.2359362471712798E-2</v>
      </c>
      <c r="S664" s="104">
        <v>4.8223317932277798E-2</v>
      </c>
      <c r="T664" s="104">
        <v>0</v>
      </c>
      <c r="U664" s="104">
        <v>0</v>
      </c>
      <c r="V664" s="104">
        <v>4.8223317932277798E-2</v>
      </c>
      <c r="W664" s="104">
        <v>0</v>
      </c>
      <c r="X664" s="104">
        <v>0</v>
      </c>
      <c r="Y664" s="104">
        <v>0</v>
      </c>
      <c r="Z664" s="104">
        <v>0</v>
      </c>
      <c r="AA664" s="104">
        <v>4.8223317932277798E-2</v>
      </c>
      <c r="AB664" s="104">
        <v>1.01141719788461</v>
      </c>
      <c r="AC664" s="104">
        <v>0</v>
      </c>
      <c r="AD664" s="104">
        <v>0</v>
      </c>
      <c r="AE664" s="104">
        <v>1.01141719788461</v>
      </c>
      <c r="AF664" s="104">
        <v>0.11098681662302499</v>
      </c>
      <c r="AG664" s="104">
        <v>0</v>
      </c>
      <c r="AH664" s="104">
        <v>0</v>
      </c>
      <c r="AI664" s="104">
        <v>0.11098681662302499</v>
      </c>
      <c r="AJ664" s="104">
        <v>1512.4594364842301</v>
      </c>
      <c r="AK664" s="104">
        <v>0</v>
      </c>
      <c r="AL664" s="104">
        <v>0</v>
      </c>
      <c r="AM664" s="104">
        <v>1512.4594364842301</v>
      </c>
      <c r="AN664" s="104">
        <v>1.9675114198602502E-3</v>
      </c>
      <c r="AO664" s="104">
        <v>0</v>
      </c>
      <c r="AP664" s="104">
        <v>0</v>
      </c>
      <c r="AQ664" s="104">
        <v>1.9675114198602502E-3</v>
      </c>
      <c r="AR664" s="104">
        <v>1.24048385797092E-2</v>
      </c>
      <c r="AS664" s="104">
        <v>0</v>
      </c>
      <c r="AT664" s="104">
        <v>0</v>
      </c>
      <c r="AU664" s="104">
        <v>1.24048385797092E-2</v>
      </c>
      <c r="AV664" s="104">
        <v>3.8388518347874302E-2</v>
      </c>
      <c r="AW664" s="104">
        <v>0.176347256160547</v>
      </c>
      <c r="AX664" s="104">
        <v>0.22714061308813099</v>
      </c>
      <c r="AY664" s="104">
        <v>1.1868210753826399E-2</v>
      </c>
      <c r="AZ664" s="104">
        <v>0</v>
      </c>
      <c r="BA664" s="104">
        <v>0</v>
      </c>
      <c r="BB664" s="104">
        <v>1.1868210753826399E-2</v>
      </c>
      <c r="BC664" s="104">
        <v>9.5971295869685808E-3</v>
      </c>
      <c r="BD664" s="104">
        <v>7.5577395497377506E-2</v>
      </c>
      <c r="BE664" s="104">
        <v>9.7042735838172606E-2</v>
      </c>
      <c r="BF664" s="104">
        <v>1.4298180820117801E-2</v>
      </c>
      <c r="BG664" s="104">
        <v>0</v>
      </c>
      <c r="BH664" s="104">
        <v>0</v>
      </c>
      <c r="BI664" s="104">
        <v>1.4298180820117801E-2</v>
      </c>
      <c r="BJ664" s="104">
        <v>0.23773756117755801</v>
      </c>
      <c r="BK664" s="104">
        <v>0</v>
      </c>
      <c r="BL664" s="104">
        <v>0</v>
      </c>
      <c r="BM664" s="104">
        <v>0.23773756117755801</v>
      </c>
      <c r="BN664" s="104">
        <v>134.794968398039</v>
      </c>
    </row>
    <row r="665" spans="1:66">
      <c r="A665" s="104" t="s">
        <v>799</v>
      </c>
      <c r="B665" s="104">
        <v>2029</v>
      </c>
      <c r="C665" s="104" t="s">
        <v>811</v>
      </c>
      <c r="D665" s="104" t="s">
        <v>801</v>
      </c>
      <c r="E665" s="104" t="s">
        <v>801</v>
      </c>
      <c r="F665" s="104" t="s">
        <v>805</v>
      </c>
      <c r="G665" s="104">
        <v>108188.334434427</v>
      </c>
      <c r="H665" s="104">
        <v>3111068.7028758</v>
      </c>
      <c r="I665" s="104">
        <v>537086.62537899998</v>
      </c>
      <c r="J665" s="104">
        <v>0</v>
      </c>
      <c r="K665" s="104">
        <v>0</v>
      </c>
      <c r="L665" s="104">
        <v>0</v>
      </c>
      <c r="M665" s="104">
        <v>0</v>
      </c>
      <c r="N665" s="104">
        <v>2.6489980580302699E-3</v>
      </c>
      <c r="O665" s="104">
        <v>2.8938899196790202E-3</v>
      </c>
      <c r="P665" s="104">
        <v>0</v>
      </c>
      <c r="Q665" s="104">
        <v>8.9802620408651105E-4</v>
      </c>
      <c r="R665" s="104">
        <v>6.44091418179581E-3</v>
      </c>
      <c r="S665" s="104">
        <v>0</v>
      </c>
      <c r="T665" s="104">
        <v>0</v>
      </c>
      <c r="U665" s="104">
        <v>0</v>
      </c>
      <c r="V665" s="104">
        <v>0</v>
      </c>
      <c r="W665" s="104">
        <v>2.6489980580302699E-3</v>
      </c>
      <c r="X665" s="104">
        <v>2.8938899196778302E-3</v>
      </c>
      <c r="Y665" s="104">
        <v>0</v>
      </c>
      <c r="Z665" s="104">
        <v>8.9802620408651105E-4</v>
      </c>
      <c r="AA665" s="104">
        <v>6.4409141817946096E-3</v>
      </c>
      <c r="AB665" s="104">
        <v>0</v>
      </c>
      <c r="AC665" s="104">
        <v>0</v>
      </c>
      <c r="AD665" s="104">
        <v>0</v>
      </c>
      <c r="AE665" s="104">
        <v>0</v>
      </c>
      <c r="AF665" s="104">
        <v>0</v>
      </c>
      <c r="AG665" s="104">
        <v>0</v>
      </c>
      <c r="AH665" s="104">
        <v>0</v>
      </c>
      <c r="AI665" s="104">
        <v>0</v>
      </c>
      <c r="AJ665" s="104">
        <v>0</v>
      </c>
      <c r="AK665" s="104">
        <v>0</v>
      </c>
      <c r="AL665" s="104">
        <v>0</v>
      </c>
      <c r="AM665" s="104">
        <v>0</v>
      </c>
      <c r="AN665" s="104">
        <v>0</v>
      </c>
      <c r="AO665" s="104">
        <v>0</v>
      </c>
      <c r="AP665" s="104">
        <v>0</v>
      </c>
      <c r="AQ665" s="104">
        <v>0</v>
      </c>
      <c r="AR665" s="104">
        <v>0</v>
      </c>
      <c r="AS665" s="104">
        <v>0</v>
      </c>
      <c r="AT665" s="104">
        <v>0</v>
      </c>
      <c r="AU665" s="104">
        <v>0</v>
      </c>
      <c r="AV665" s="104">
        <v>2.7434929761942801E-2</v>
      </c>
      <c r="AW665" s="104">
        <v>0.126029208593925</v>
      </c>
      <c r="AX665" s="104">
        <v>0.153464138355868</v>
      </c>
      <c r="AY665" s="104">
        <v>0</v>
      </c>
      <c r="AZ665" s="104">
        <v>0</v>
      </c>
      <c r="BA665" s="104">
        <v>0</v>
      </c>
      <c r="BB665" s="104">
        <v>0</v>
      </c>
      <c r="BC665" s="104">
        <v>6.8587324404857201E-3</v>
      </c>
      <c r="BD665" s="104">
        <v>5.4012517968825002E-2</v>
      </c>
      <c r="BE665" s="104">
        <v>6.0871250409310698E-2</v>
      </c>
      <c r="BF665" s="104">
        <v>0</v>
      </c>
      <c r="BG665" s="104">
        <v>0</v>
      </c>
      <c r="BH665" s="104">
        <v>0</v>
      </c>
      <c r="BI665" s="104">
        <v>0</v>
      </c>
      <c r="BJ665" s="104">
        <v>0</v>
      </c>
      <c r="BK665" s="104">
        <v>0</v>
      </c>
      <c r="BL665" s="104">
        <v>0</v>
      </c>
      <c r="BM665" s="104">
        <v>0</v>
      </c>
      <c r="BN665" s="104">
        <v>0</v>
      </c>
    </row>
    <row r="666" spans="1:66">
      <c r="A666" s="104" t="s">
        <v>799</v>
      </c>
      <c r="B666" s="104">
        <v>2029</v>
      </c>
      <c r="C666" s="104" t="s">
        <v>812</v>
      </c>
      <c r="D666" s="104" t="s">
        <v>801</v>
      </c>
      <c r="E666" s="104" t="s">
        <v>801</v>
      </c>
      <c r="F666" s="104" t="s">
        <v>804</v>
      </c>
      <c r="G666" s="104">
        <v>78118.161516198103</v>
      </c>
      <c r="H666" s="104">
        <v>718896.00054695504</v>
      </c>
      <c r="I666" s="104">
        <v>7814.9408780804597</v>
      </c>
      <c r="J666" s="104">
        <v>1.8272267377558299E-2</v>
      </c>
      <c r="K666" s="104">
        <v>0</v>
      </c>
      <c r="L666" s="104">
        <v>9.77393250945597E-4</v>
      </c>
      <c r="M666" s="104">
        <v>1.92496606285039E-2</v>
      </c>
      <c r="N666" s="104">
        <v>6.6394301963471104E-3</v>
      </c>
      <c r="O666" s="104">
        <v>4.84592275949861E-4</v>
      </c>
      <c r="P666" s="104">
        <v>9.5719809371445294E-3</v>
      </c>
      <c r="Q666" s="104">
        <v>2.8126443035749798E-3</v>
      </c>
      <c r="R666" s="104">
        <v>3.87583083415204E-2</v>
      </c>
      <c r="S666" s="104">
        <v>2.6662849664700099E-2</v>
      </c>
      <c r="T666" s="104">
        <v>0</v>
      </c>
      <c r="U666" s="104">
        <v>1.07012258314265E-3</v>
      </c>
      <c r="V666" s="104">
        <v>2.77329722478428E-2</v>
      </c>
      <c r="W666" s="104">
        <v>6.6394301963471104E-3</v>
      </c>
      <c r="X666" s="104">
        <v>4.8459227594966199E-4</v>
      </c>
      <c r="Y666" s="104">
        <v>9.5719809371405899E-3</v>
      </c>
      <c r="Z666" s="104">
        <v>2.8126443035749798E-3</v>
      </c>
      <c r="AA666" s="104">
        <v>4.7241619960855102E-2</v>
      </c>
      <c r="AB666" s="104">
        <v>0.38870509689053201</v>
      </c>
      <c r="AC666" s="104">
        <v>0</v>
      </c>
      <c r="AD666" s="104">
        <v>2.1101872755794501E-2</v>
      </c>
      <c r="AE666" s="104">
        <v>0.40980696964632701</v>
      </c>
      <c r="AF666" s="104">
        <v>0.16312845504360499</v>
      </c>
      <c r="AG666" s="104">
        <v>0</v>
      </c>
      <c r="AH666" s="104">
        <v>3.0591054232271698E-3</v>
      </c>
      <c r="AI666" s="104">
        <v>0.166187560466832</v>
      </c>
      <c r="AJ666" s="104">
        <v>1233.16297013587</v>
      </c>
      <c r="AK666" s="104">
        <v>0</v>
      </c>
      <c r="AL666" s="104">
        <v>0.20250432492022699</v>
      </c>
      <c r="AM666" s="104">
        <v>1233.36547446079</v>
      </c>
      <c r="AN666" s="104">
        <v>5.0742586142787198E-3</v>
      </c>
      <c r="AO666" s="104">
        <v>0</v>
      </c>
      <c r="AP666" s="104">
        <v>2.5384225033973901E-4</v>
      </c>
      <c r="AQ666" s="104">
        <v>5.3281008646184598E-3</v>
      </c>
      <c r="AR666" s="104">
        <v>1.02589179621006E-3</v>
      </c>
      <c r="AS666" s="104">
        <v>0</v>
      </c>
      <c r="AT666" s="104">
        <v>2.58984067939841E-6</v>
      </c>
      <c r="AU666" s="104">
        <v>1.0284816368894599E-3</v>
      </c>
      <c r="AV666" s="104">
        <v>9.5093663133745693E-3</v>
      </c>
      <c r="AW666" s="104">
        <v>0.103287567107103</v>
      </c>
      <c r="AX666" s="104">
        <v>0.113825415057367</v>
      </c>
      <c r="AY666" s="104">
        <v>9.4326963812603405E-4</v>
      </c>
      <c r="AZ666" s="104">
        <v>0</v>
      </c>
      <c r="BA666" s="104">
        <v>2.38126290656095E-6</v>
      </c>
      <c r="BB666" s="104">
        <v>9.4565090103259503E-4</v>
      </c>
      <c r="BC666" s="104">
        <v>2.3773415783436402E-3</v>
      </c>
      <c r="BD666" s="104">
        <v>4.4266100188758602E-2</v>
      </c>
      <c r="BE666" s="104">
        <v>4.7589092668134797E-2</v>
      </c>
      <c r="BF666" s="104">
        <v>1.22031472604001E-2</v>
      </c>
      <c r="BG666" s="104">
        <v>0</v>
      </c>
      <c r="BH666" s="104">
        <v>2.0039444564226202E-6</v>
      </c>
      <c r="BI666" s="104">
        <v>1.2205151204856501E-2</v>
      </c>
      <c r="BJ666" s="104">
        <v>1.31742908763162E-2</v>
      </c>
      <c r="BK666" s="104">
        <v>0</v>
      </c>
      <c r="BL666" s="104">
        <v>3.4543560594102398E-4</v>
      </c>
      <c r="BM666" s="104">
        <v>1.3519726482257299E-2</v>
      </c>
      <c r="BN666" s="104">
        <v>130.18567580495301</v>
      </c>
    </row>
    <row r="667" spans="1:66">
      <c r="A667" s="104" t="s">
        <v>799</v>
      </c>
      <c r="B667" s="104">
        <v>2029</v>
      </c>
      <c r="C667" s="104" t="s">
        <v>812</v>
      </c>
      <c r="D667" s="104" t="s">
        <v>801</v>
      </c>
      <c r="E667" s="104" t="s">
        <v>801</v>
      </c>
      <c r="F667" s="104" t="s">
        <v>802</v>
      </c>
      <c r="G667" s="104">
        <v>37346.975716111803</v>
      </c>
      <c r="H667" s="104">
        <v>316345.01604444103</v>
      </c>
      <c r="I667" s="104">
        <v>3734.6975716111801</v>
      </c>
      <c r="J667" s="104">
        <v>3.04462621883008E-2</v>
      </c>
      <c r="K667" s="104">
        <v>0</v>
      </c>
      <c r="L667" s="104">
        <v>0</v>
      </c>
      <c r="M667" s="104">
        <v>3.04462621883008E-2</v>
      </c>
      <c r="N667" s="104">
        <v>0</v>
      </c>
      <c r="O667" s="104">
        <v>0</v>
      </c>
      <c r="P667" s="104">
        <v>0</v>
      </c>
      <c r="Q667" s="104">
        <v>0</v>
      </c>
      <c r="R667" s="104">
        <v>3.04462621883008E-2</v>
      </c>
      <c r="S667" s="104">
        <v>3.4661045296335201E-2</v>
      </c>
      <c r="T667" s="104">
        <v>0</v>
      </c>
      <c r="U667" s="104">
        <v>0</v>
      </c>
      <c r="V667" s="104">
        <v>3.4661045296335201E-2</v>
      </c>
      <c r="W667" s="104">
        <v>0</v>
      </c>
      <c r="X667" s="104">
        <v>0</v>
      </c>
      <c r="Y667" s="104">
        <v>0</v>
      </c>
      <c r="Z667" s="104">
        <v>0</v>
      </c>
      <c r="AA667" s="104">
        <v>3.4661045296335201E-2</v>
      </c>
      <c r="AB667" s="104">
        <v>0.110238616259817</v>
      </c>
      <c r="AC667" s="104">
        <v>0</v>
      </c>
      <c r="AD667" s="104">
        <v>0</v>
      </c>
      <c r="AE667" s="104">
        <v>0.110238616259817</v>
      </c>
      <c r="AF667" s="104">
        <v>1.2428206448672601</v>
      </c>
      <c r="AG667" s="104">
        <v>0</v>
      </c>
      <c r="AH667" s="104">
        <v>0</v>
      </c>
      <c r="AI667" s="104">
        <v>1.2428206448672601</v>
      </c>
      <c r="AJ667" s="104">
        <v>321.95683434420499</v>
      </c>
      <c r="AK667" s="104">
        <v>0</v>
      </c>
      <c r="AL667" s="104">
        <v>0</v>
      </c>
      <c r="AM667" s="104">
        <v>321.95683434420499</v>
      </c>
      <c r="AN667" s="104">
        <v>1.41417068275152E-3</v>
      </c>
      <c r="AO667" s="104">
        <v>0</v>
      </c>
      <c r="AP667" s="104">
        <v>0</v>
      </c>
      <c r="AQ667" s="104">
        <v>1.41417068275152E-3</v>
      </c>
      <c r="AR667" s="104">
        <v>2.68901869139337E-2</v>
      </c>
      <c r="AS667" s="104">
        <v>0</v>
      </c>
      <c r="AT667" s="104">
        <v>0</v>
      </c>
      <c r="AU667" s="104">
        <v>2.68901869139337E-2</v>
      </c>
      <c r="AV667" s="104">
        <v>5.5793710294455099E-3</v>
      </c>
      <c r="AW667" s="104">
        <v>4.5450951248620503E-2</v>
      </c>
      <c r="AX667" s="104">
        <v>7.7920509191999804E-2</v>
      </c>
      <c r="AY667" s="104">
        <v>2.57269293311378E-2</v>
      </c>
      <c r="AZ667" s="104">
        <v>0</v>
      </c>
      <c r="BA667" s="104">
        <v>0</v>
      </c>
      <c r="BB667" s="104">
        <v>2.57269293311378E-2</v>
      </c>
      <c r="BC667" s="104">
        <v>1.3948427573613701E-3</v>
      </c>
      <c r="BD667" s="104">
        <v>1.9478979106551601E-2</v>
      </c>
      <c r="BE667" s="104">
        <v>4.6600751195050798E-2</v>
      </c>
      <c r="BF667" s="104">
        <v>3.0436499139619398E-3</v>
      </c>
      <c r="BG667" s="104">
        <v>0</v>
      </c>
      <c r="BH667" s="104">
        <v>0</v>
      </c>
      <c r="BI667" s="104">
        <v>3.0436499139619398E-3</v>
      </c>
      <c r="BJ667" s="104">
        <v>5.0607130846008701E-2</v>
      </c>
      <c r="BK667" s="104">
        <v>0</v>
      </c>
      <c r="BL667" s="104">
        <v>0</v>
      </c>
      <c r="BM667" s="104">
        <v>5.0607130846008701E-2</v>
      </c>
      <c r="BN667" s="104">
        <v>28.6937687478352</v>
      </c>
    </row>
    <row r="668" spans="1:66">
      <c r="A668" s="104" t="s">
        <v>799</v>
      </c>
      <c r="B668" s="104">
        <v>2029</v>
      </c>
      <c r="C668" s="104" t="s">
        <v>813</v>
      </c>
      <c r="D668" s="104" t="s">
        <v>801</v>
      </c>
      <c r="E668" s="104" t="s">
        <v>801</v>
      </c>
      <c r="F668" s="104" t="s">
        <v>802</v>
      </c>
      <c r="G668" s="104">
        <v>2801.8602658336699</v>
      </c>
      <c r="H668" s="104">
        <v>332149.35738106701</v>
      </c>
      <c r="I668" s="104">
        <v>40907.159881171698</v>
      </c>
      <c r="J668" s="104">
        <v>6.4312503976639802E-3</v>
      </c>
      <c r="K668" s="104">
        <v>1.23383714093683E-2</v>
      </c>
      <c r="L668" s="104">
        <v>0</v>
      </c>
      <c r="M668" s="104">
        <v>1.8769621807032202E-2</v>
      </c>
      <c r="N668" s="104">
        <v>0</v>
      </c>
      <c r="O668" s="104">
        <v>0</v>
      </c>
      <c r="P668" s="104">
        <v>0</v>
      </c>
      <c r="Q668" s="104">
        <v>0</v>
      </c>
      <c r="R668" s="104">
        <v>1.8769621807032202E-2</v>
      </c>
      <c r="S668" s="104">
        <v>7.3214890226722699E-3</v>
      </c>
      <c r="T668" s="104">
        <v>1.40462966368337E-2</v>
      </c>
      <c r="U668" s="104">
        <v>0</v>
      </c>
      <c r="V668" s="104">
        <v>2.1367785659505999E-2</v>
      </c>
      <c r="W668" s="104">
        <v>0</v>
      </c>
      <c r="X668" s="104">
        <v>0</v>
      </c>
      <c r="Y668" s="104">
        <v>0</v>
      </c>
      <c r="Z668" s="104">
        <v>0</v>
      </c>
      <c r="AA668" s="104">
        <v>2.1367785659505999E-2</v>
      </c>
      <c r="AB668" s="104">
        <v>6.36303376220375E-2</v>
      </c>
      <c r="AC668" s="104">
        <v>0.18230955123105999</v>
      </c>
      <c r="AD668" s="104">
        <v>0</v>
      </c>
      <c r="AE668" s="104">
        <v>0.24593988885309701</v>
      </c>
      <c r="AF668" s="104">
        <v>0.71880627731385804</v>
      </c>
      <c r="AG668" s="104">
        <v>0.145801755752338</v>
      </c>
      <c r="AH668" s="104">
        <v>0.100321478246614</v>
      </c>
      <c r="AI668" s="104">
        <v>0.96492951131281102</v>
      </c>
      <c r="AJ668" s="104">
        <v>479.73490664306303</v>
      </c>
      <c r="AK668" s="104">
        <v>29.95030477841</v>
      </c>
      <c r="AL668" s="104">
        <v>0</v>
      </c>
      <c r="AM668" s="104">
        <v>509.68521142147301</v>
      </c>
      <c r="AN668" s="104">
        <v>2.98714923911081E-4</v>
      </c>
      <c r="AO668" s="104">
        <v>5.73085395349378E-4</v>
      </c>
      <c r="AP668" s="104">
        <v>0</v>
      </c>
      <c r="AQ668" s="104">
        <v>8.7180031926045905E-4</v>
      </c>
      <c r="AR668" s="104">
        <v>7.6090222804485203E-3</v>
      </c>
      <c r="AS668" s="104">
        <v>5.2509938683569203E-5</v>
      </c>
      <c r="AT668" s="104">
        <v>0</v>
      </c>
      <c r="AU668" s="104">
        <v>7.6615322191320896E-3</v>
      </c>
      <c r="AV668" s="104">
        <v>4.3935839226890002E-3</v>
      </c>
      <c r="AW668" s="104">
        <v>4.7721644040273702E-2</v>
      </c>
      <c r="AX668" s="104">
        <v>5.9776760182094803E-2</v>
      </c>
      <c r="AY668" s="104">
        <v>7.2798593447751898E-3</v>
      </c>
      <c r="AZ668" s="104">
        <v>5.0238381979954099E-5</v>
      </c>
      <c r="BA668" s="104">
        <v>0</v>
      </c>
      <c r="BB668" s="104">
        <v>7.3300977267551498E-3</v>
      </c>
      <c r="BC668" s="104">
        <v>1.0983959806722501E-3</v>
      </c>
      <c r="BD668" s="104">
        <v>2.0452133160117299E-2</v>
      </c>
      <c r="BE668" s="104">
        <v>2.8880626867544699E-2</v>
      </c>
      <c r="BF668" s="104">
        <v>4.5322975235272296E-3</v>
      </c>
      <c r="BG668" s="104">
        <v>2.8295562881996202E-4</v>
      </c>
      <c r="BH668" s="104">
        <v>0</v>
      </c>
      <c r="BI668" s="104">
        <v>4.8152531523472002E-3</v>
      </c>
      <c r="BJ668" s="104">
        <v>7.5407646622365598E-2</v>
      </c>
      <c r="BK668" s="104">
        <v>4.7077708286148703E-3</v>
      </c>
      <c r="BL668" s="104">
        <v>0</v>
      </c>
      <c r="BM668" s="104">
        <v>8.01154174509804E-2</v>
      </c>
      <c r="BN668" s="104">
        <v>45.424690612667298</v>
      </c>
    </row>
    <row r="669" spans="1:66">
      <c r="A669" s="104" t="s">
        <v>799</v>
      </c>
      <c r="B669" s="104">
        <v>2029</v>
      </c>
      <c r="C669" s="104" t="s">
        <v>814</v>
      </c>
      <c r="D669" s="104" t="s">
        <v>801</v>
      </c>
      <c r="E669" s="104" t="s">
        <v>801</v>
      </c>
      <c r="F669" s="104" t="s">
        <v>804</v>
      </c>
      <c r="G669" s="104">
        <v>13362.888154567199</v>
      </c>
      <c r="H669" s="104">
        <v>565967.16477489495</v>
      </c>
      <c r="I669" s="104">
        <v>267364.66619657999</v>
      </c>
      <c r="J669" s="104">
        <v>2.2244684441618399E-2</v>
      </c>
      <c r="K669" s="104">
        <v>1.0990427760478001E-2</v>
      </c>
      <c r="L669" s="104">
        <v>4.2682336578231998E-2</v>
      </c>
      <c r="M669" s="104">
        <v>7.5917448780328398E-2</v>
      </c>
      <c r="N669" s="104">
        <v>7.8746949522921598E-4</v>
      </c>
      <c r="O669" s="104">
        <v>9.9920812414589395E-3</v>
      </c>
      <c r="P669" s="104">
        <v>0.12536226303053499</v>
      </c>
      <c r="Q669" s="104">
        <v>3.75549802260938E-4</v>
      </c>
      <c r="R669" s="104">
        <v>0.21243481234981201</v>
      </c>
      <c r="S669" s="104">
        <v>3.2459391319656701E-2</v>
      </c>
      <c r="T669" s="104">
        <v>1.6037206388971301E-2</v>
      </c>
      <c r="U669" s="104">
        <v>4.6731786033382801E-2</v>
      </c>
      <c r="V669" s="104">
        <v>9.5228383742010897E-2</v>
      </c>
      <c r="W669" s="104">
        <v>7.8746949522921598E-4</v>
      </c>
      <c r="X669" s="104">
        <v>9.9920812414548404E-3</v>
      </c>
      <c r="Y669" s="104">
        <v>0.12536226303048301</v>
      </c>
      <c r="Z669" s="104">
        <v>3.75549802260938E-4</v>
      </c>
      <c r="AA669" s="104">
        <v>0.23174574731143899</v>
      </c>
      <c r="AB669" s="104">
        <v>0.50056627904350903</v>
      </c>
      <c r="AC669" s="104">
        <v>8.5046847836177997E-2</v>
      </c>
      <c r="AD669" s="104">
        <v>0.88343881552878101</v>
      </c>
      <c r="AE669" s="104">
        <v>1.46905194240846</v>
      </c>
      <c r="AF669" s="104">
        <v>0.18203198784046001</v>
      </c>
      <c r="AG669" s="104">
        <v>9.5818910142527998E-4</v>
      </c>
      <c r="AH669" s="104">
        <v>9.3295270212385997E-2</v>
      </c>
      <c r="AI669" s="104">
        <v>0.276285447154272</v>
      </c>
      <c r="AJ669" s="104">
        <v>967.48774309520297</v>
      </c>
      <c r="AK669" s="104">
        <v>5.1974327773115103</v>
      </c>
      <c r="AL669" s="104">
        <v>7.2246571807108202</v>
      </c>
      <c r="AM669" s="104">
        <v>979.90983305322504</v>
      </c>
      <c r="AN669" s="104">
        <v>4.8063118849868804E-3</v>
      </c>
      <c r="AO669" s="104">
        <v>2.9355625601702301E-3</v>
      </c>
      <c r="AP669" s="104">
        <v>8.23839623198383E-3</v>
      </c>
      <c r="AQ669" s="104">
        <v>1.59802706771409E-2</v>
      </c>
      <c r="AR669" s="104">
        <v>7.4682193977693503E-4</v>
      </c>
      <c r="AS669" s="104">
        <v>0</v>
      </c>
      <c r="AT669" s="104">
        <v>8.5115816408550302E-5</v>
      </c>
      <c r="AU669" s="104">
        <v>8.3193775618548601E-4</v>
      </c>
      <c r="AV669" s="104">
        <v>7.4864640881180796E-3</v>
      </c>
      <c r="AW669" s="104">
        <v>8.1315477437109193E-2</v>
      </c>
      <c r="AX669" s="104">
        <v>8.9633879281412795E-2</v>
      </c>
      <c r="AY669" s="104">
        <v>6.8667520637208195E-4</v>
      </c>
      <c r="AZ669" s="104">
        <v>0</v>
      </c>
      <c r="BA669" s="104">
        <v>7.8260851328666999E-5</v>
      </c>
      <c r="BB669" s="104">
        <v>7.6493605770074904E-4</v>
      </c>
      <c r="BC669" s="104">
        <v>1.8716160220295199E-3</v>
      </c>
      <c r="BD669" s="104">
        <v>3.4849490330189602E-2</v>
      </c>
      <c r="BE669" s="104">
        <v>3.7486042409919901E-2</v>
      </c>
      <c r="BF669" s="104">
        <v>9.5740755176276799E-3</v>
      </c>
      <c r="BG669" s="104">
        <v>5.14328106613308E-5</v>
      </c>
      <c r="BH669" s="104">
        <v>7.1493839514502296E-5</v>
      </c>
      <c r="BI669" s="104">
        <v>9.6970021678035104E-3</v>
      </c>
      <c r="BJ669" s="104">
        <v>9.9606061892968702E-3</v>
      </c>
      <c r="BK669" s="104">
        <v>8.3702593521508693E-5</v>
      </c>
      <c r="BL669" s="104">
        <v>7.5406100214427596E-3</v>
      </c>
      <c r="BM669" s="104">
        <v>1.75849188042611E-2</v>
      </c>
      <c r="BN669" s="104">
        <v>103.43262113748099</v>
      </c>
    </row>
    <row r="670" spans="1:66">
      <c r="A670" s="104" t="s">
        <v>799</v>
      </c>
      <c r="B670" s="104">
        <v>2029</v>
      </c>
      <c r="C670" s="104" t="s">
        <v>815</v>
      </c>
      <c r="D670" s="104" t="s">
        <v>801</v>
      </c>
      <c r="E670" s="104" t="s">
        <v>801</v>
      </c>
      <c r="F670" s="104" t="s">
        <v>802</v>
      </c>
      <c r="G670" s="104">
        <v>0</v>
      </c>
      <c r="H670" s="104">
        <v>495848.84888529102</v>
      </c>
      <c r="I670" s="104">
        <v>0</v>
      </c>
      <c r="J670" s="104">
        <v>1.6051209090259599E-2</v>
      </c>
      <c r="K670" s="104">
        <v>0</v>
      </c>
      <c r="L670" s="104">
        <v>0</v>
      </c>
      <c r="M670" s="104">
        <v>1.6051209090259599E-2</v>
      </c>
      <c r="N670" s="104">
        <v>0</v>
      </c>
      <c r="O670" s="104">
        <v>0</v>
      </c>
      <c r="P670" s="104">
        <v>0</v>
      </c>
      <c r="Q670" s="104">
        <v>0</v>
      </c>
      <c r="R670" s="104">
        <v>1.6051209090259599E-2</v>
      </c>
      <c r="S670" s="104">
        <v>1.82730797105395E-2</v>
      </c>
      <c r="T670" s="104">
        <v>0</v>
      </c>
      <c r="U670" s="104">
        <v>0</v>
      </c>
      <c r="V670" s="104">
        <v>1.82730797105395E-2</v>
      </c>
      <c r="W670" s="104">
        <v>0</v>
      </c>
      <c r="X670" s="104">
        <v>0</v>
      </c>
      <c r="Y670" s="104">
        <v>0</v>
      </c>
      <c r="Z670" s="104">
        <v>0</v>
      </c>
      <c r="AA670" s="104">
        <v>1.82730797105395E-2</v>
      </c>
      <c r="AB670" s="104">
        <v>0.228196690507082</v>
      </c>
      <c r="AC670" s="104">
        <v>0</v>
      </c>
      <c r="AD670" s="104">
        <v>0</v>
      </c>
      <c r="AE670" s="104">
        <v>0.228196690507082</v>
      </c>
      <c r="AF670" s="104">
        <v>2.55884415819984</v>
      </c>
      <c r="AG670" s="104">
        <v>0</v>
      </c>
      <c r="AH670" s="104">
        <v>0</v>
      </c>
      <c r="AI670" s="104">
        <v>2.55884415819984</v>
      </c>
      <c r="AJ670" s="104">
        <v>994.72407671173505</v>
      </c>
      <c r="AK670" s="104">
        <v>0</v>
      </c>
      <c r="AL670" s="104">
        <v>0</v>
      </c>
      <c r="AM670" s="104">
        <v>994.72407671173505</v>
      </c>
      <c r="AN670" s="104">
        <v>7.4553708930682301E-4</v>
      </c>
      <c r="AO670" s="104">
        <v>0</v>
      </c>
      <c r="AP670" s="104">
        <v>0</v>
      </c>
      <c r="AQ670" s="104">
        <v>7.4553708930682301E-4</v>
      </c>
      <c r="AR670" s="104">
        <v>3.4061681805882902E-3</v>
      </c>
      <c r="AS670" s="104">
        <v>0</v>
      </c>
      <c r="AT670" s="104">
        <v>0</v>
      </c>
      <c r="AU670" s="104">
        <v>3.4061681805882902E-3</v>
      </c>
      <c r="AV670" s="104">
        <v>0</v>
      </c>
      <c r="AW670" s="104">
        <v>0</v>
      </c>
      <c r="AX670" s="104">
        <v>3.4061681805882902E-3</v>
      </c>
      <c r="AY670" s="104">
        <v>3.2588188528566101E-3</v>
      </c>
      <c r="AZ670" s="104">
        <v>0</v>
      </c>
      <c r="BA670" s="104">
        <v>0</v>
      </c>
      <c r="BB670" s="104">
        <v>3.2588188528566101E-3</v>
      </c>
      <c r="BC670" s="104">
        <v>0</v>
      </c>
      <c r="BD670" s="104">
        <v>0</v>
      </c>
      <c r="BE670" s="104">
        <v>3.2588188528566101E-3</v>
      </c>
      <c r="BF670" s="104">
        <v>9.3976598472286805E-3</v>
      </c>
      <c r="BG670" s="104">
        <v>0</v>
      </c>
      <c r="BH670" s="104">
        <v>0</v>
      </c>
      <c r="BI670" s="104">
        <v>9.3976598472286805E-3</v>
      </c>
      <c r="BJ670" s="104">
        <v>0.15635677251071201</v>
      </c>
      <c r="BK670" s="104">
        <v>0</v>
      </c>
      <c r="BL670" s="104">
        <v>0</v>
      </c>
      <c r="BM670" s="104">
        <v>0.15635677251071201</v>
      </c>
      <c r="BN670" s="104">
        <v>88.652824168831799</v>
      </c>
    </row>
    <row r="671" spans="1:66">
      <c r="A671" s="104" t="s">
        <v>799</v>
      </c>
      <c r="B671" s="104">
        <v>2029</v>
      </c>
      <c r="C671" s="104" t="s">
        <v>816</v>
      </c>
      <c r="D671" s="104" t="s">
        <v>801</v>
      </c>
      <c r="E671" s="104" t="s">
        <v>801</v>
      </c>
      <c r="F671" s="104" t="s">
        <v>804</v>
      </c>
      <c r="G671" s="104">
        <v>7212.8152614077198</v>
      </c>
      <c r="H671" s="104">
        <v>315615.363653382</v>
      </c>
      <c r="I671" s="104">
        <v>28851.261045630901</v>
      </c>
      <c r="J671" s="104">
        <v>1.14862733746415E-2</v>
      </c>
      <c r="K671" s="104">
        <v>8.4604226760038495E-2</v>
      </c>
      <c r="L671" s="104">
        <v>1.0010052242974099E-2</v>
      </c>
      <c r="M671" s="104">
        <v>0.10610055237765401</v>
      </c>
      <c r="N671" s="104">
        <v>2.8165439104894301E-4</v>
      </c>
      <c r="O671" s="104">
        <v>2.38407154747755E-3</v>
      </c>
      <c r="P671" s="104">
        <v>1.49152582425339E-2</v>
      </c>
      <c r="Q671" s="104">
        <v>1.47996792869737E-4</v>
      </c>
      <c r="R671" s="104">
        <v>0.123829533351584</v>
      </c>
      <c r="S671" s="104">
        <v>1.6760743145202199E-2</v>
      </c>
      <c r="T671" s="104">
        <v>0.123454289086839</v>
      </c>
      <c r="U671" s="104">
        <v>1.09597472187176E-2</v>
      </c>
      <c r="V671" s="104">
        <v>0.151174779450758</v>
      </c>
      <c r="W671" s="104">
        <v>2.8165439104894301E-4</v>
      </c>
      <c r="X671" s="104">
        <v>2.3840715474765699E-3</v>
      </c>
      <c r="Y671" s="104">
        <v>1.49152582425277E-2</v>
      </c>
      <c r="Z671" s="104">
        <v>1.47996792869737E-4</v>
      </c>
      <c r="AA671" s="104">
        <v>0.168903760424681</v>
      </c>
      <c r="AB671" s="104">
        <v>0.25112216037899598</v>
      </c>
      <c r="AC671" s="104">
        <v>0.65385371353630195</v>
      </c>
      <c r="AD671" s="104">
        <v>0.23223001808157501</v>
      </c>
      <c r="AE671" s="104">
        <v>1.1372058919968699</v>
      </c>
      <c r="AF671" s="104">
        <v>0.10545911160803501</v>
      </c>
      <c r="AG671" s="104">
        <v>7.36635301177561E-3</v>
      </c>
      <c r="AH671" s="104">
        <v>1.8352883340195601E-2</v>
      </c>
      <c r="AI671" s="104">
        <v>0.13117834796000599</v>
      </c>
      <c r="AJ671" s="104">
        <v>280.37703507786301</v>
      </c>
      <c r="AK671" s="104">
        <v>19.2491815825815</v>
      </c>
      <c r="AL671" s="104">
        <v>1.40687425744217</v>
      </c>
      <c r="AM671" s="104">
        <v>301.03309091788702</v>
      </c>
      <c r="AN671" s="104">
        <v>2.3864597205596602E-3</v>
      </c>
      <c r="AO671" s="104">
        <v>1.9413509248163801E-2</v>
      </c>
      <c r="AP671" s="104">
        <v>1.76084296174206E-3</v>
      </c>
      <c r="AQ671" s="104">
        <v>2.3560811930465601E-2</v>
      </c>
      <c r="AR671" s="104">
        <v>4.3382083622603299E-4</v>
      </c>
      <c r="AS671" s="104">
        <v>0</v>
      </c>
      <c r="AT671" s="104">
        <v>1.77585397668276E-5</v>
      </c>
      <c r="AU671" s="104">
        <v>4.51579375992861E-4</v>
      </c>
      <c r="AV671" s="104">
        <v>2.7832510820530901E-3</v>
      </c>
      <c r="AW671" s="104">
        <v>0.25912067232966002</v>
      </c>
      <c r="AX671" s="104">
        <v>0.26235550278770597</v>
      </c>
      <c r="AY671" s="104">
        <v>3.9888224538903698E-4</v>
      </c>
      <c r="AZ671" s="104">
        <v>0</v>
      </c>
      <c r="BA671" s="104">
        <v>1.63283217990294E-5</v>
      </c>
      <c r="BB671" s="104">
        <v>4.15210567188066E-4</v>
      </c>
      <c r="BC671" s="104">
        <v>6.9581277051327403E-4</v>
      </c>
      <c r="BD671" s="104">
        <v>0.111051716712711</v>
      </c>
      <c r="BE671" s="104">
        <v>0.112162740050413</v>
      </c>
      <c r="BF671" s="104">
        <v>2.7745580514086801E-3</v>
      </c>
      <c r="BG671" s="104">
        <v>1.90486256223329E-4</v>
      </c>
      <c r="BH671" s="104">
        <v>1.39221612683855E-5</v>
      </c>
      <c r="BI671" s="104">
        <v>2.9789664689003998E-3</v>
      </c>
      <c r="BJ671" s="104">
        <v>6.7168749864625499E-3</v>
      </c>
      <c r="BK671" s="104">
        <v>7.1975964445715902E-4</v>
      </c>
      <c r="BL671" s="104">
        <v>1.71423102576802E-3</v>
      </c>
      <c r="BM671" s="104">
        <v>9.15086565668774E-3</v>
      </c>
      <c r="BN671" s="104">
        <v>31.775006834800902</v>
      </c>
    </row>
    <row r="672" spans="1:66">
      <c r="A672" s="104" t="s">
        <v>799</v>
      </c>
      <c r="B672" s="104">
        <v>2029</v>
      </c>
      <c r="C672" s="104" t="s">
        <v>816</v>
      </c>
      <c r="D672" s="104" t="s">
        <v>801</v>
      </c>
      <c r="E672" s="104" t="s">
        <v>801</v>
      </c>
      <c r="F672" s="104" t="s">
        <v>802</v>
      </c>
      <c r="G672" s="104">
        <v>24389.827645534599</v>
      </c>
      <c r="H672" s="104">
        <v>767341.35900925996</v>
      </c>
      <c r="I672" s="104">
        <v>281455.22950855701</v>
      </c>
      <c r="J672" s="104">
        <v>6.9318117493385095E-2</v>
      </c>
      <c r="K672" s="104">
        <v>7.1267696885866701E-3</v>
      </c>
      <c r="L672" s="104">
        <v>0</v>
      </c>
      <c r="M672" s="104">
        <v>7.6444887181971705E-2</v>
      </c>
      <c r="N672" s="104">
        <v>0</v>
      </c>
      <c r="O672" s="104">
        <v>0</v>
      </c>
      <c r="P672" s="104">
        <v>0</v>
      </c>
      <c r="Q672" s="104">
        <v>0</v>
      </c>
      <c r="R672" s="104">
        <v>7.6444887181971705E-2</v>
      </c>
      <c r="S672" s="104">
        <v>7.8913400181785595E-2</v>
      </c>
      <c r="T672" s="104">
        <v>8.1132847915630201E-3</v>
      </c>
      <c r="U672" s="104">
        <v>0</v>
      </c>
      <c r="V672" s="104">
        <v>8.7026684973348603E-2</v>
      </c>
      <c r="W672" s="104">
        <v>0</v>
      </c>
      <c r="X672" s="104">
        <v>0</v>
      </c>
      <c r="Y672" s="104">
        <v>0</v>
      </c>
      <c r="Z672" s="104">
        <v>0</v>
      </c>
      <c r="AA672" s="104">
        <v>8.7026684973348603E-2</v>
      </c>
      <c r="AB672" s="104">
        <v>0.21592712014044699</v>
      </c>
      <c r="AC672" s="104">
        <v>0.20513876660226099</v>
      </c>
      <c r="AD672" s="104">
        <v>0</v>
      </c>
      <c r="AE672" s="104">
        <v>0.42106588674270801</v>
      </c>
      <c r="AF672" s="104">
        <v>4.1156608834467798</v>
      </c>
      <c r="AG672" s="104">
        <v>0.94275508153495702</v>
      </c>
      <c r="AH672" s="104">
        <v>0.38282364957736498</v>
      </c>
      <c r="AI672" s="104">
        <v>5.4412396145591</v>
      </c>
      <c r="AJ672" s="104">
        <v>914.02056885230297</v>
      </c>
      <c r="AK672" s="104">
        <v>93.765234174754994</v>
      </c>
      <c r="AL672" s="104">
        <v>0</v>
      </c>
      <c r="AM672" s="104">
        <v>1007.78580302705</v>
      </c>
      <c r="AN672" s="104">
        <v>3.21964702232975E-3</v>
      </c>
      <c r="AO672" s="104">
        <v>3.3101999356629499E-4</v>
      </c>
      <c r="AP672" s="104">
        <v>0</v>
      </c>
      <c r="AQ672" s="104">
        <v>3.5506670158960501E-3</v>
      </c>
      <c r="AR672" s="104">
        <v>2.5820417612023399E-2</v>
      </c>
      <c r="AS672" s="104">
        <v>7.7101468114247596E-4</v>
      </c>
      <c r="AT672" s="104">
        <v>0</v>
      </c>
      <c r="AU672" s="104">
        <v>2.6591432293165799E-2</v>
      </c>
      <c r="AV672" s="104">
        <v>1.0150188712511899E-2</v>
      </c>
      <c r="AW672" s="104">
        <v>0.62998837942324404</v>
      </c>
      <c r="AX672" s="104">
        <v>0.66673000042892105</v>
      </c>
      <c r="AY672" s="104">
        <v>2.47034377756883E-2</v>
      </c>
      <c r="AZ672" s="104">
        <v>7.3766092733047696E-4</v>
      </c>
      <c r="BA672" s="104">
        <v>0</v>
      </c>
      <c r="BB672" s="104">
        <v>2.5441098703018802E-2</v>
      </c>
      <c r="BC672" s="104">
        <v>2.53754717812799E-3</v>
      </c>
      <c r="BD672" s="104">
        <v>0.26999501975281798</v>
      </c>
      <c r="BE672" s="104">
        <v>0.29797366563396499</v>
      </c>
      <c r="BF672" s="104">
        <v>8.6352131214509995E-3</v>
      </c>
      <c r="BG672" s="104">
        <v>8.8584743940549901E-4</v>
      </c>
      <c r="BH672" s="104">
        <v>0</v>
      </c>
      <c r="BI672" s="104">
        <v>9.5210605608564997E-3</v>
      </c>
      <c r="BJ672" s="104">
        <v>0.14367130493772801</v>
      </c>
      <c r="BK672" s="104">
        <v>1.47385890545046E-2</v>
      </c>
      <c r="BL672" s="104">
        <v>0</v>
      </c>
      <c r="BM672" s="104">
        <v>0.15840989399223199</v>
      </c>
      <c r="BN672" s="104">
        <v>89.8169248008398</v>
      </c>
    </row>
    <row r="673" spans="1:66">
      <c r="A673" s="104" t="s">
        <v>799</v>
      </c>
      <c r="B673" s="104">
        <v>2029</v>
      </c>
      <c r="C673" s="104" t="s">
        <v>817</v>
      </c>
      <c r="D673" s="104" t="s">
        <v>801</v>
      </c>
      <c r="E673" s="104" t="s">
        <v>801</v>
      </c>
      <c r="F673" s="104" t="s">
        <v>802</v>
      </c>
      <c r="G673" s="104">
        <v>1093.46744632946</v>
      </c>
      <c r="H673" s="104">
        <v>7004.4838678661799</v>
      </c>
      <c r="I673" s="104">
        <v>4811.2567638496203</v>
      </c>
      <c r="J673" s="104">
        <v>7.9203814998687102E-5</v>
      </c>
      <c r="K673" s="104">
        <v>5.946184065421E-5</v>
      </c>
      <c r="L673" s="104">
        <v>0</v>
      </c>
      <c r="M673" s="104">
        <v>1.3866565565289699E-4</v>
      </c>
      <c r="N673" s="104">
        <v>0</v>
      </c>
      <c r="O673" s="104">
        <v>0</v>
      </c>
      <c r="P673" s="104">
        <v>0</v>
      </c>
      <c r="Q673" s="104">
        <v>0</v>
      </c>
      <c r="R673" s="104">
        <v>1.3866565565289699E-4</v>
      </c>
      <c r="S673" s="104">
        <v>9.0167514279538205E-5</v>
      </c>
      <c r="T673" s="104">
        <v>6.7692779272879503E-5</v>
      </c>
      <c r="U673" s="104">
        <v>0</v>
      </c>
      <c r="V673" s="104">
        <v>1.57860293552417E-4</v>
      </c>
      <c r="W673" s="104">
        <v>0</v>
      </c>
      <c r="X673" s="104">
        <v>0</v>
      </c>
      <c r="Y673" s="104">
        <v>0</v>
      </c>
      <c r="Z673" s="104">
        <v>0</v>
      </c>
      <c r="AA673" s="104">
        <v>1.57860293552417E-4</v>
      </c>
      <c r="AB673" s="104">
        <v>6.4406030182932305E-4</v>
      </c>
      <c r="AC673" s="104">
        <v>2.5179025154867399E-3</v>
      </c>
      <c r="AD673" s="104">
        <v>0</v>
      </c>
      <c r="AE673" s="104">
        <v>3.1619628173160598E-3</v>
      </c>
      <c r="AF673" s="104">
        <v>1.5918121080970099E-2</v>
      </c>
      <c r="AG673" s="104">
        <v>3.44184842716123E-3</v>
      </c>
      <c r="AH673" s="104">
        <v>2.0673302784003401E-2</v>
      </c>
      <c r="AI673" s="104">
        <v>4.0033272292134797E-2</v>
      </c>
      <c r="AJ673" s="104">
        <v>7.9880697415883102</v>
      </c>
      <c r="AK673" s="104">
        <v>0.78488575924465698</v>
      </c>
      <c r="AL673" s="104">
        <v>0</v>
      </c>
      <c r="AM673" s="104">
        <v>8.7729555008329694</v>
      </c>
      <c r="AN673" s="104">
        <v>3.6788120673071499E-6</v>
      </c>
      <c r="AO673" s="104">
        <v>2.7618484910938798E-6</v>
      </c>
      <c r="AP673" s="104">
        <v>0</v>
      </c>
      <c r="AQ673" s="104">
        <v>6.4406605584010297E-6</v>
      </c>
      <c r="AR673" s="104">
        <v>1.5202736023199099E-4</v>
      </c>
      <c r="AS673" s="104">
        <v>8.5911051339159104E-7</v>
      </c>
      <c r="AT673" s="104">
        <v>0</v>
      </c>
      <c r="AU673" s="104">
        <v>1.52886470745383E-4</v>
      </c>
      <c r="AV673" s="104">
        <v>9.2653461536835601E-5</v>
      </c>
      <c r="AW673" s="104">
        <v>1.00637101472592E-3</v>
      </c>
      <c r="AX673" s="104">
        <v>1.2519109470081401E-3</v>
      </c>
      <c r="AY673" s="104">
        <v>1.4545072392416899E-4</v>
      </c>
      <c r="AZ673" s="104">
        <v>8.2194577287263805E-7</v>
      </c>
      <c r="BA673" s="104">
        <v>0</v>
      </c>
      <c r="BB673" s="104">
        <v>1.4627266969704101E-4</v>
      </c>
      <c r="BC673" s="104">
        <v>2.31633653842089E-5</v>
      </c>
      <c r="BD673" s="104">
        <v>4.3130186345396901E-4</v>
      </c>
      <c r="BE673" s="104">
        <v>6.0073789853522003E-4</v>
      </c>
      <c r="BF673" s="104">
        <v>7.5467322069395798E-5</v>
      </c>
      <c r="BG673" s="104">
        <v>7.4152114712034501E-6</v>
      </c>
      <c r="BH673" s="104">
        <v>0</v>
      </c>
      <c r="BI673" s="104">
        <v>8.2882533540599204E-5</v>
      </c>
      <c r="BJ673" s="104">
        <v>1.2556133229568701E-3</v>
      </c>
      <c r="BK673" s="104">
        <v>1.2337311117551099E-4</v>
      </c>
      <c r="BL673" s="104">
        <v>0</v>
      </c>
      <c r="BM673" s="104">
        <v>1.37898643413238E-3</v>
      </c>
      <c r="BN673" s="104">
        <v>0.78187238015524296</v>
      </c>
    </row>
    <row r="674" spans="1:66">
      <c r="A674" s="104" t="s">
        <v>799</v>
      </c>
      <c r="B674" s="104">
        <v>2029</v>
      </c>
      <c r="C674" s="104" t="s">
        <v>818</v>
      </c>
      <c r="D674" s="104" t="s">
        <v>801</v>
      </c>
      <c r="E674" s="104" t="s">
        <v>801</v>
      </c>
      <c r="F674" s="104" t="s">
        <v>802</v>
      </c>
      <c r="G674" s="104">
        <v>2823.8601618059502</v>
      </c>
      <c r="H674" s="104">
        <v>505252.60405104002</v>
      </c>
      <c r="I674" s="104">
        <v>41228.358362366896</v>
      </c>
      <c r="J674" s="104">
        <v>4.1240584313150599E-3</v>
      </c>
      <c r="K674" s="104">
        <v>1.5355914209858E-4</v>
      </c>
      <c r="L674" s="104">
        <v>0</v>
      </c>
      <c r="M674" s="104">
        <v>4.2776175734136404E-3</v>
      </c>
      <c r="N674" s="104">
        <v>0</v>
      </c>
      <c r="O674" s="104">
        <v>0</v>
      </c>
      <c r="P674" s="104">
        <v>0</v>
      </c>
      <c r="Q674" s="104">
        <v>0</v>
      </c>
      <c r="R674" s="104">
        <v>4.2776175734136404E-3</v>
      </c>
      <c r="S674" s="104">
        <v>4.6949265954097704E-3</v>
      </c>
      <c r="T674" s="104">
        <v>1.7481539415944701E-4</v>
      </c>
      <c r="U674" s="104">
        <v>0</v>
      </c>
      <c r="V674" s="104">
        <v>4.8697419895692099E-3</v>
      </c>
      <c r="W674" s="104">
        <v>0</v>
      </c>
      <c r="X674" s="104">
        <v>0</v>
      </c>
      <c r="Y674" s="104">
        <v>0</v>
      </c>
      <c r="Z674" s="104">
        <v>0</v>
      </c>
      <c r="AA674" s="104">
        <v>4.8697419895692099E-3</v>
      </c>
      <c r="AB674" s="104">
        <v>3.4994961169048197E-2</v>
      </c>
      <c r="AC674" s="104">
        <v>6.5024383018090501E-3</v>
      </c>
      <c r="AD674" s="104">
        <v>0</v>
      </c>
      <c r="AE674" s="104">
        <v>4.1497399470857302E-2</v>
      </c>
      <c r="AF674" s="104">
        <v>0.50660660499289101</v>
      </c>
      <c r="AG674" s="104">
        <v>8.8885121263195602E-3</v>
      </c>
      <c r="AH674" s="104">
        <v>5.9718015471307798E-2</v>
      </c>
      <c r="AI674" s="104">
        <v>0.57521313259051798</v>
      </c>
      <c r="AJ674" s="104">
        <v>408.04993443842898</v>
      </c>
      <c r="AK674" s="104">
        <v>1.6541259638969401</v>
      </c>
      <c r="AL674" s="104">
        <v>0</v>
      </c>
      <c r="AM674" s="104">
        <v>409.70406040232598</v>
      </c>
      <c r="AN674" s="104">
        <v>1.9155183274509099E-4</v>
      </c>
      <c r="AO674" s="104">
        <v>7.1324244293908804E-6</v>
      </c>
      <c r="AP674" s="104">
        <v>0</v>
      </c>
      <c r="AQ674" s="104">
        <v>1.9868425717448201E-4</v>
      </c>
      <c r="AR674" s="104">
        <v>4.9987658427080497E-3</v>
      </c>
      <c r="AS674" s="104">
        <v>2.2186375657535798E-6</v>
      </c>
      <c r="AT674" s="104">
        <v>0</v>
      </c>
      <c r="AU674" s="104">
        <v>5.0009844802738103E-3</v>
      </c>
      <c r="AV674" s="104">
        <v>6.6833479238335497E-3</v>
      </c>
      <c r="AW674" s="104">
        <v>7.2592297366038699E-2</v>
      </c>
      <c r="AX674" s="104">
        <v>8.4276629770146105E-2</v>
      </c>
      <c r="AY674" s="104">
        <v>4.7825214450858697E-3</v>
      </c>
      <c r="AZ674" s="104">
        <v>2.1226602867521599E-6</v>
      </c>
      <c r="BA674" s="104">
        <v>0</v>
      </c>
      <c r="BB674" s="104">
        <v>4.7846441053726301E-3</v>
      </c>
      <c r="BC674" s="104">
        <v>1.67083698095838E-3</v>
      </c>
      <c r="BD674" s="104">
        <v>3.11109845854451E-2</v>
      </c>
      <c r="BE674" s="104">
        <v>3.7566465671776197E-2</v>
      </c>
      <c r="BF674" s="104">
        <v>3.8550534508149802E-3</v>
      </c>
      <c r="BG674" s="104">
        <v>1.5627361915838601E-5</v>
      </c>
      <c r="BH674" s="104">
        <v>0</v>
      </c>
      <c r="BI674" s="104">
        <v>3.8706808127308202E-3</v>
      </c>
      <c r="BJ674" s="104">
        <v>6.4139767263811806E-2</v>
      </c>
      <c r="BK674" s="104">
        <v>2.6000556646428401E-4</v>
      </c>
      <c r="BL674" s="104">
        <v>0</v>
      </c>
      <c r="BM674" s="104">
        <v>6.4399772830276106E-2</v>
      </c>
      <c r="BN674" s="104">
        <v>36.514067446896199</v>
      </c>
    </row>
    <row r="675" spans="1:66">
      <c r="A675" s="104" t="s">
        <v>799</v>
      </c>
      <c r="B675" s="104">
        <v>2029</v>
      </c>
      <c r="C675" s="104" t="s">
        <v>819</v>
      </c>
      <c r="D675" s="104" t="s">
        <v>801</v>
      </c>
      <c r="E675" s="104" t="s">
        <v>801</v>
      </c>
      <c r="F675" s="104" t="s">
        <v>802</v>
      </c>
      <c r="G675" s="104">
        <v>1511.4302909014</v>
      </c>
      <c r="H675" s="104">
        <v>70063.857622060197</v>
      </c>
      <c r="I675" s="104">
        <v>22066.882247160502</v>
      </c>
      <c r="J675" s="104">
        <v>5.8066184037537498E-4</v>
      </c>
      <c r="K675" s="104">
        <v>8.2190308837458805E-5</v>
      </c>
      <c r="L675" s="104">
        <v>0</v>
      </c>
      <c r="M675" s="104">
        <v>6.6285214921283405E-4</v>
      </c>
      <c r="N675" s="104">
        <v>0</v>
      </c>
      <c r="O675" s="104">
        <v>0</v>
      </c>
      <c r="P675" s="104">
        <v>0</v>
      </c>
      <c r="Q675" s="104">
        <v>0</v>
      </c>
      <c r="R675" s="104">
        <v>6.6285214921283405E-4</v>
      </c>
      <c r="S675" s="104">
        <v>6.6103930453978096E-4</v>
      </c>
      <c r="T675" s="104">
        <v>9.3567410179220105E-5</v>
      </c>
      <c r="U675" s="104">
        <v>0</v>
      </c>
      <c r="V675" s="104">
        <v>7.54606714719001E-4</v>
      </c>
      <c r="W675" s="104">
        <v>0</v>
      </c>
      <c r="X675" s="104">
        <v>0</v>
      </c>
      <c r="Y675" s="104">
        <v>0</v>
      </c>
      <c r="Z675" s="104">
        <v>0</v>
      </c>
      <c r="AA675" s="104">
        <v>7.54606714719001E-4</v>
      </c>
      <c r="AB675" s="104">
        <v>4.9277193919553498E-3</v>
      </c>
      <c r="AC675" s="104">
        <v>3.4803360120305498E-3</v>
      </c>
      <c r="AD675" s="104">
        <v>0</v>
      </c>
      <c r="AE675" s="104">
        <v>8.4080554039858996E-3</v>
      </c>
      <c r="AF675" s="104">
        <v>7.2230807809964007E-2</v>
      </c>
      <c r="AG675" s="104">
        <v>4.7574475005774004E-3</v>
      </c>
      <c r="AH675" s="104">
        <v>3.19771901159282E-2</v>
      </c>
      <c r="AI675" s="104">
        <v>0.10896544542646899</v>
      </c>
      <c r="AJ675" s="104">
        <v>62.227180354382099</v>
      </c>
      <c r="AK675" s="104">
        <v>0.88662534623294598</v>
      </c>
      <c r="AL675" s="104">
        <v>0</v>
      </c>
      <c r="AM675" s="104">
        <v>63.113805700615004</v>
      </c>
      <c r="AN675" s="104">
        <v>2.6970238560265202E-5</v>
      </c>
      <c r="AO675" s="104">
        <v>3.8175269710424499E-6</v>
      </c>
      <c r="AP675" s="104">
        <v>0</v>
      </c>
      <c r="AQ675" s="104">
        <v>3.0787765531307699E-5</v>
      </c>
      <c r="AR675" s="104">
        <v>7.2121996689259804E-4</v>
      </c>
      <c r="AS675" s="104">
        <v>1.18749365381717E-6</v>
      </c>
      <c r="AT675" s="104">
        <v>0</v>
      </c>
      <c r="AU675" s="104">
        <v>7.22407460546416E-4</v>
      </c>
      <c r="AV675" s="104">
        <v>9.2678619292551495E-4</v>
      </c>
      <c r="AW675" s="104">
        <v>1.00664426988259E-2</v>
      </c>
      <c r="AX675" s="104">
        <v>1.1715636352297901E-2</v>
      </c>
      <c r="AY675" s="104">
        <v>6.9002031037712402E-4</v>
      </c>
      <c r="AZ675" s="104">
        <v>1.1361232040041599E-6</v>
      </c>
      <c r="BA675" s="104">
        <v>0</v>
      </c>
      <c r="BB675" s="104">
        <v>6.9115643358112799E-4</v>
      </c>
      <c r="BC675" s="104">
        <v>2.31696548231378E-4</v>
      </c>
      <c r="BD675" s="104">
        <v>4.3141897280682701E-3</v>
      </c>
      <c r="BE675" s="104">
        <v>5.2370427098807799E-3</v>
      </c>
      <c r="BF675" s="104">
        <v>5.8789154491542702E-4</v>
      </c>
      <c r="BG675" s="104">
        <v>8.3763966419435506E-6</v>
      </c>
      <c r="BH675" s="104">
        <v>0</v>
      </c>
      <c r="BI675" s="104">
        <v>5.9626794155737096E-4</v>
      </c>
      <c r="BJ675" s="104">
        <v>9.7812461872005107E-3</v>
      </c>
      <c r="BK675" s="104">
        <v>1.39365157442902E-4</v>
      </c>
      <c r="BL675" s="104">
        <v>0</v>
      </c>
      <c r="BM675" s="104">
        <v>9.9206113446434104E-3</v>
      </c>
      <c r="BN675" s="104">
        <v>5.6248936266814598</v>
      </c>
    </row>
    <row r="676" spans="1:66">
      <c r="A676" s="104" t="s">
        <v>799</v>
      </c>
      <c r="B676" s="104">
        <v>2029</v>
      </c>
      <c r="C676" s="104" t="s">
        <v>820</v>
      </c>
      <c r="D676" s="104" t="s">
        <v>801</v>
      </c>
      <c r="E676" s="104" t="s">
        <v>801</v>
      </c>
      <c r="F676" s="104" t="s">
        <v>802</v>
      </c>
      <c r="G676" s="104">
        <v>14479.484367823599</v>
      </c>
      <c r="H676" s="104">
        <v>881805.39364841301</v>
      </c>
      <c r="I676" s="104">
        <v>65461.185865872998</v>
      </c>
      <c r="J676" s="104">
        <v>1.58247007774001E-2</v>
      </c>
      <c r="K676" s="104">
        <v>7.8865242045932603E-4</v>
      </c>
      <c r="L676" s="104">
        <v>0</v>
      </c>
      <c r="M676" s="104">
        <v>1.66133531978594E-2</v>
      </c>
      <c r="N676" s="104">
        <v>0</v>
      </c>
      <c r="O676" s="104">
        <v>0</v>
      </c>
      <c r="P676" s="104">
        <v>0</v>
      </c>
      <c r="Q676" s="104">
        <v>0</v>
      </c>
      <c r="R676" s="104">
        <v>1.66133531978594E-2</v>
      </c>
      <c r="S676" s="104">
        <v>1.8015217238453701E-2</v>
      </c>
      <c r="T676" s="104">
        <v>8.9782074745436795E-4</v>
      </c>
      <c r="U676" s="104">
        <v>0</v>
      </c>
      <c r="V676" s="104">
        <v>1.8913037985908099E-2</v>
      </c>
      <c r="W676" s="104">
        <v>0</v>
      </c>
      <c r="X676" s="104">
        <v>0</v>
      </c>
      <c r="Y676" s="104">
        <v>0</v>
      </c>
      <c r="Z676" s="104">
        <v>0</v>
      </c>
      <c r="AA676" s="104">
        <v>1.8913037985908099E-2</v>
      </c>
      <c r="AB676" s="104">
        <v>0.15142666314770001</v>
      </c>
      <c r="AC676" s="104">
        <v>3.3157894638358103E-2</v>
      </c>
      <c r="AD676" s="104">
        <v>0</v>
      </c>
      <c r="AE676" s="104">
        <v>0.18458455778605801</v>
      </c>
      <c r="AF676" s="104">
        <v>1.9868812159145099</v>
      </c>
      <c r="AG676" s="104">
        <v>4.6601407251745802E-2</v>
      </c>
      <c r="AH676" s="104">
        <v>0.190093308132606</v>
      </c>
      <c r="AI676" s="104">
        <v>2.2235759312988601</v>
      </c>
      <c r="AJ676" s="104">
        <v>997.21535763570898</v>
      </c>
      <c r="AK676" s="104">
        <v>9.4140768976149207</v>
      </c>
      <c r="AL676" s="104">
        <v>0</v>
      </c>
      <c r="AM676" s="104">
        <v>1006.62943453332</v>
      </c>
      <c r="AN676" s="104">
        <v>7.3501636483532396E-4</v>
      </c>
      <c r="AO676" s="104">
        <v>3.66308623056207E-5</v>
      </c>
      <c r="AP676" s="104">
        <v>0</v>
      </c>
      <c r="AQ676" s="104">
        <v>7.7164722714094503E-4</v>
      </c>
      <c r="AR676" s="104">
        <v>1.1093041131264501E-2</v>
      </c>
      <c r="AS676" s="104">
        <v>1.3567801287838901E-5</v>
      </c>
      <c r="AT676" s="104">
        <v>0</v>
      </c>
      <c r="AU676" s="104">
        <v>1.11066089325524E-2</v>
      </c>
      <c r="AV676" s="104">
        <v>1.16642887134333E-2</v>
      </c>
      <c r="AW676" s="104">
        <v>0.12669361590907499</v>
      </c>
      <c r="AX676" s="104">
        <v>0.14946451355505999</v>
      </c>
      <c r="AY676" s="104">
        <v>1.0613161082326499E-2</v>
      </c>
      <c r="AZ676" s="104">
        <v>1.29808642099948E-5</v>
      </c>
      <c r="BA676" s="104">
        <v>0</v>
      </c>
      <c r="BB676" s="104">
        <v>1.0626141946536501E-2</v>
      </c>
      <c r="BC676" s="104">
        <v>2.9160721783583299E-3</v>
      </c>
      <c r="BD676" s="104">
        <v>5.42972639610321E-2</v>
      </c>
      <c r="BE676" s="104">
        <v>6.7839478085926996E-2</v>
      </c>
      <c r="BF676" s="104">
        <v>9.4211962341077399E-3</v>
      </c>
      <c r="BG676" s="104">
        <v>8.8939530600179703E-5</v>
      </c>
      <c r="BH676" s="104">
        <v>0</v>
      </c>
      <c r="BI676" s="104">
        <v>9.5101357647079197E-3</v>
      </c>
      <c r="BJ676" s="104">
        <v>0.15674836717883101</v>
      </c>
      <c r="BK676" s="104">
        <v>1.4797617895653801E-3</v>
      </c>
      <c r="BL676" s="104">
        <v>0</v>
      </c>
      <c r="BM676" s="104">
        <v>0.158228128968397</v>
      </c>
      <c r="BN676" s="104">
        <v>89.713865736372199</v>
      </c>
    </row>
    <row r="677" spans="1:66">
      <c r="A677" s="104" t="s">
        <v>799</v>
      </c>
      <c r="B677" s="104">
        <v>2029</v>
      </c>
      <c r="C677" s="104" t="s">
        <v>821</v>
      </c>
      <c r="D677" s="104" t="s">
        <v>801</v>
      </c>
      <c r="E677" s="104" t="s">
        <v>801</v>
      </c>
      <c r="F677" s="104" t="s">
        <v>802</v>
      </c>
      <c r="G677" s="104">
        <v>45971.764883256903</v>
      </c>
      <c r="H677" s="104">
        <v>2306340.0369806699</v>
      </c>
      <c r="I677" s="104">
        <v>207836.56165909601</v>
      </c>
      <c r="J677" s="104">
        <v>3.0613391568740201E-2</v>
      </c>
      <c r="K677" s="104">
        <v>2.4999918092934999E-3</v>
      </c>
      <c r="L677" s="104">
        <v>0</v>
      </c>
      <c r="M677" s="104">
        <v>3.3113383378033698E-2</v>
      </c>
      <c r="N677" s="104">
        <v>0</v>
      </c>
      <c r="O677" s="104">
        <v>0</v>
      </c>
      <c r="P677" s="104">
        <v>0</v>
      </c>
      <c r="Q677" s="104">
        <v>0</v>
      </c>
      <c r="R677" s="104">
        <v>3.3113383378033698E-2</v>
      </c>
      <c r="S677" s="104">
        <v>3.48510159701933E-2</v>
      </c>
      <c r="T677" s="104">
        <v>2.8460503722824099E-3</v>
      </c>
      <c r="U677" s="104">
        <v>0</v>
      </c>
      <c r="V677" s="104">
        <v>3.7697066342475702E-2</v>
      </c>
      <c r="W677" s="104">
        <v>0</v>
      </c>
      <c r="X677" s="104">
        <v>0</v>
      </c>
      <c r="Y677" s="104">
        <v>0</v>
      </c>
      <c r="Z677" s="104">
        <v>0</v>
      </c>
      <c r="AA677" s="104">
        <v>3.7697066342475702E-2</v>
      </c>
      <c r="AB677" s="104">
        <v>0.35762678799420999</v>
      </c>
      <c r="AC677" s="104">
        <v>0.10579136131820301</v>
      </c>
      <c r="AD677" s="104">
        <v>0</v>
      </c>
      <c r="AE677" s="104">
        <v>0.46341814931241299</v>
      </c>
      <c r="AF677" s="104">
        <v>4.3533008217460401</v>
      </c>
      <c r="AG677" s="104">
        <v>0.145062445029009</v>
      </c>
      <c r="AH677" s="104">
        <v>0.61342354740463201</v>
      </c>
      <c r="AI677" s="104">
        <v>5.1117868141796796</v>
      </c>
      <c r="AJ677" s="104">
        <v>2474.3080448728902</v>
      </c>
      <c r="AK677" s="104">
        <v>28.6794195444667</v>
      </c>
      <c r="AL677" s="104">
        <v>0</v>
      </c>
      <c r="AM677" s="104">
        <v>2502.9874644173501</v>
      </c>
      <c r="AN677" s="104">
        <v>1.42191274910365E-3</v>
      </c>
      <c r="AO677" s="104">
        <v>1.1611814451551901E-4</v>
      </c>
      <c r="AP677" s="104">
        <v>0</v>
      </c>
      <c r="AQ677" s="104">
        <v>1.5380308936191701E-3</v>
      </c>
      <c r="AR677" s="104">
        <v>2.19131611779326E-2</v>
      </c>
      <c r="AS677" s="104">
        <v>3.6553589553064998E-5</v>
      </c>
      <c r="AT677" s="104">
        <v>0</v>
      </c>
      <c r="AU677" s="104">
        <v>2.1949714767485699E-2</v>
      </c>
      <c r="AV677" s="104">
        <v>3.0507656515218699E-2</v>
      </c>
      <c r="AW677" s="104">
        <v>0.33136399584946702</v>
      </c>
      <c r="AX677" s="104">
        <v>0.38382136713217202</v>
      </c>
      <c r="AY677" s="104">
        <v>2.0965207525366101E-2</v>
      </c>
      <c r="AZ677" s="104">
        <v>3.4972297449662797E-5</v>
      </c>
      <c r="BA677" s="104">
        <v>0</v>
      </c>
      <c r="BB677" s="104">
        <v>2.1000179822815799E-2</v>
      </c>
      <c r="BC677" s="104">
        <v>7.6269141288046903E-3</v>
      </c>
      <c r="BD677" s="104">
        <v>0.14201314107834301</v>
      </c>
      <c r="BE677" s="104">
        <v>0.17064023502996301</v>
      </c>
      <c r="BF677" s="104">
        <v>2.3376035533233901E-2</v>
      </c>
      <c r="BG677" s="104">
        <v>2.7094893529250102E-4</v>
      </c>
      <c r="BH677" s="104">
        <v>0</v>
      </c>
      <c r="BI677" s="104">
        <v>2.3646984468526401E-2</v>
      </c>
      <c r="BJ677" s="104">
        <v>0.38892676788573399</v>
      </c>
      <c r="BK677" s="104">
        <v>4.5080053679579001E-3</v>
      </c>
      <c r="BL677" s="104">
        <v>0</v>
      </c>
      <c r="BM677" s="104">
        <v>0.39343477325369203</v>
      </c>
      <c r="BN677" s="104">
        <v>223.07382798384401</v>
      </c>
    </row>
    <row r="678" spans="1:66">
      <c r="A678" s="104" t="s">
        <v>799</v>
      </c>
      <c r="B678" s="104">
        <v>2029</v>
      </c>
      <c r="C678" s="104" t="s">
        <v>822</v>
      </c>
      <c r="D678" s="104" t="s">
        <v>801</v>
      </c>
      <c r="E678" s="104" t="s">
        <v>801</v>
      </c>
      <c r="F678" s="104" t="s">
        <v>802</v>
      </c>
      <c r="G678" s="104">
        <v>62572.457011891704</v>
      </c>
      <c r="H678" s="104">
        <v>6875219.4033772703</v>
      </c>
      <c r="I678" s="104">
        <v>722077.47857622302</v>
      </c>
      <c r="J678" s="104">
        <v>7.0456807606606997E-2</v>
      </c>
      <c r="K678" s="104">
        <v>3.4077024916795498E-3</v>
      </c>
      <c r="L678" s="104">
        <v>0</v>
      </c>
      <c r="M678" s="104">
        <v>7.3864510098286595E-2</v>
      </c>
      <c r="N678" s="104">
        <v>0</v>
      </c>
      <c r="O678" s="104">
        <v>0</v>
      </c>
      <c r="P678" s="104">
        <v>0</v>
      </c>
      <c r="Q678" s="104">
        <v>0</v>
      </c>
      <c r="R678" s="104">
        <v>7.3864510098286595E-2</v>
      </c>
      <c r="S678" s="104">
        <v>8.0209712197129898E-2</v>
      </c>
      <c r="T678" s="104">
        <v>3.8794098880720199E-3</v>
      </c>
      <c r="U678" s="104">
        <v>0</v>
      </c>
      <c r="V678" s="104">
        <v>8.4089122085201903E-2</v>
      </c>
      <c r="W678" s="104">
        <v>0</v>
      </c>
      <c r="X678" s="104">
        <v>0</v>
      </c>
      <c r="Y678" s="104">
        <v>0</v>
      </c>
      <c r="Z678" s="104">
        <v>0</v>
      </c>
      <c r="AA678" s="104">
        <v>8.4089122085201903E-2</v>
      </c>
      <c r="AB678" s="104">
        <v>0.69803952682942305</v>
      </c>
      <c r="AC678" s="104">
        <v>0.14334400368577099</v>
      </c>
      <c r="AD678" s="104">
        <v>0</v>
      </c>
      <c r="AE678" s="104">
        <v>0.84138353051519499</v>
      </c>
      <c r="AF678" s="104">
        <v>10.716175209450199</v>
      </c>
      <c r="AG678" s="104">
        <v>0.201087420638946</v>
      </c>
      <c r="AH678" s="104">
        <v>1.6830350858235299</v>
      </c>
      <c r="AI678" s="104">
        <v>12.600297715912699</v>
      </c>
      <c r="AJ678" s="104">
        <v>6319.4433095464501</v>
      </c>
      <c r="AK678" s="104">
        <v>39.632820096015003</v>
      </c>
      <c r="AL678" s="104">
        <v>0</v>
      </c>
      <c r="AM678" s="104">
        <v>6359.0761296424698</v>
      </c>
      <c r="AN678" s="104">
        <v>3.27253622885994E-3</v>
      </c>
      <c r="AO678" s="104">
        <v>1.5827895472448101E-4</v>
      </c>
      <c r="AP678" s="104">
        <v>0</v>
      </c>
      <c r="AQ678" s="104">
        <v>3.4308151835844201E-3</v>
      </c>
      <c r="AR678" s="104">
        <v>6.1599742054734799E-2</v>
      </c>
      <c r="AS678" s="104">
        <v>5.7971864103783797E-5</v>
      </c>
      <c r="AT678" s="104">
        <v>0</v>
      </c>
      <c r="AU678" s="104">
        <v>6.1657713918838598E-2</v>
      </c>
      <c r="AV678" s="104">
        <v>9.0943585361155099E-2</v>
      </c>
      <c r="AW678" s="104">
        <v>0.98779890966441297</v>
      </c>
      <c r="AX678" s="104">
        <v>1.1404002089444001</v>
      </c>
      <c r="AY678" s="104">
        <v>5.89349644809384E-2</v>
      </c>
      <c r="AZ678" s="104">
        <v>5.5464026924243803E-5</v>
      </c>
      <c r="BA678" s="104">
        <v>0</v>
      </c>
      <c r="BB678" s="104">
        <v>5.8990428507862701E-2</v>
      </c>
      <c r="BC678" s="104">
        <v>2.2735896340288698E-2</v>
      </c>
      <c r="BD678" s="104">
        <v>0.423342389856176</v>
      </c>
      <c r="BE678" s="104">
        <v>0.50506871470432801</v>
      </c>
      <c r="BF678" s="104">
        <v>5.9702966920517103E-2</v>
      </c>
      <c r="BG678" s="104">
        <v>3.7443123250820198E-4</v>
      </c>
      <c r="BH678" s="104">
        <v>0</v>
      </c>
      <c r="BI678" s="104">
        <v>6.0077398153025298E-2</v>
      </c>
      <c r="BJ678" s="104">
        <v>0.99332848483111702</v>
      </c>
      <c r="BK678" s="104">
        <v>6.2297273995775898E-3</v>
      </c>
      <c r="BL678" s="104">
        <v>0</v>
      </c>
      <c r="BM678" s="104">
        <v>0.99955821223069496</v>
      </c>
      <c r="BN678" s="104">
        <v>566.74013547656398</v>
      </c>
    </row>
    <row r="679" spans="1:66">
      <c r="A679" s="104" t="s">
        <v>799</v>
      </c>
      <c r="B679" s="104">
        <v>2029</v>
      </c>
      <c r="C679" s="104" t="s">
        <v>823</v>
      </c>
      <c r="D679" s="104" t="s">
        <v>801</v>
      </c>
      <c r="E679" s="104" t="s">
        <v>801</v>
      </c>
      <c r="F679" s="104" t="s">
        <v>802</v>
      </c>
      <c r="G679" s="104">
        <v>191714.66584905901</v>
      </c>
      <c r="H679" s="104">
        <v>8896041.4946528096</v>
      </c>
      <c r="I679" s="104">
        <v>2212360.66367129</v>
      </c>
      <c r="J679" s="104">
        <v>8.0618688007866396E-2</v>
      </c>
      <c r="K679" s="104">
        <v>1.0425600481189999E-2</v>
      </c>
      <c r="L679" s="104">
        <v>0</v>
      </c>
      <c r="M679" s="104">
        <v>9.1044288489056394E-2</v>
      </c>
      <c r="N679" s="104">
        <v>0</v>
      </c>
      <c r="O679" s="104">
        <v>0</v>
      </c>
      <c r="P679" s="104">
        <v>0</v>
      </c>
      <c r="Q679" s="104">
        <v>0</v>
      </c>
      <c r="R679" s="104">
        <v>9.1044288489056394E-2</v>
      </c>
      <c r="S679" s="104">
        <v>9.1778239498532005E-2</v>
      </c>
      <c r="T679" s="104">
        <v>1.18687525376908E-2</v>
      </c>
      <c r="U679" s="104">
        <v>0</v>
      </c>
      <c r="V679" s="104">
        <v>0.103646992036222</v>
      </c>
      <c r="W679" s="104">
        <v>0</v>
      </c>
      <c r="X679" s="104">
        <v>0</v>
      </c>
      <c r="Y679" s="104">
        <v>0</v>
      </c>
      <c r="Z679" s="104">
        <v>0</v>
      </c>
      <c r="AA679" s="104">
        <v>0.103646992036222</v>
      </c>
      <c r="AB679" s="104">
        <v>0.85489288935861896</v>
      </c>
      <c r="AC679" s="104">
        <v>0.44120836395315599</v>
      </c>
      <c r="AD679" s="104">
        <v>0</v>
      </c>
      <c r="AE679" s="104">
        <v>1.29610125331177</v>
      </c>
      <c r="AF679" s="104">
        <v>12.732910062863001</v>
      </c>
      <c r="AG679" s="104">
        <v>0.60478871192833195</v>
      </c>
      <c r="AH679" s="104">
        <v>5.2050109840553302</v>
      </c>
      <c r="AI679" s="104">
        <v>18.542709758846598</v>
      </c>
      <c r="AJ679" s="104">
        <v>8505.3945061011691</v>
      </c>
      <c r="AK679" s="104">
        <v>119.03929387684801</v>
      </c>
      <c r="AL679" s="104">
        <v>0</v>
      </c>
      <c r="AM679" s="104">
        <v>8624.43379997802</v>
      </c>
      <c r="AN679" s="104">
        <v>3.7445292540356201E-3</v>
      </c>
      <c r="AO679" s="104">
        <v>4.8424213984845098E-4</v>
      </c>
      <c r="AP679" s="104">
        <v>0</v>
      </c>
      <c r="AQ679" s="104">
        <v>4.2287713938840704E-3</v>
      </c>
      <c r="AR679" s="104">
        <v>7.1957024118290497E-2</v>
      </c>
      <c r="AS679" s="104">
        <v>1.5224354562878601E-4</v>
      </c>
      <c r="AT679" s="104">
        <v>0</v>
      </c>
      <c r="AU679" s="104">
        <v>7.2109267663919299E-2</v>
      </c>
      <c r="AV679" s="104">
        <v>0.117674485944101</v>
      </c>
      <c r="AW679" s="104">
        <v>1.27814104149618</v>
      </c>
      <c r="AX679" s="104">
        <v>1.4679247951042</v>
      </c>
      <c r="AY679" s="104">
        <v>6.8844195107137005E-2</v>
      </c>
      <c r="AZ679" s="104">
        <v>1.4565755723639401E-4</v>
      </c>
      <c r="BA679" s="104">
        <v>0</v>
      </c>
      <c r="BB679" s="104">
        <v>6.8989852664373394E-2</v>
      </c>
      <c r="BC679" s="104">
        <v>2.9418621486025399E-2</v>
      </c>
      <c r="BD679" s="104">
        <v>0.54777473206979399</v>
      </c>
      <c r="BE679" s="104">
        <v>0.64618320622019298</v>
      </c>
      <c r="BF679" s="104">
        <v>8.0354749931311698E-2</v>
      </c>
      <c r="BG679" s="104">
        <v>1.1246242234398999E-3</v>
      </c>
      <c r="BH679" s="104">
        <v>0</v>
      </c>
      <c r="BI679" s="104">
        <v>8.1479374154751594E-2</v>
      </c>
      <c r="BJ679" s="104">
        <v>1.33692957176678</v>
      </c>
      <c r="BK679" s="104">
        <v>1.8711319277669398E-2</v>
      </c>
      <c r="BL679" s="104">
        <v>0</v>
      </c>
      <c r="BM679" s="104">
        <v>1.35564089104445</v>
      </c>
      <c r="BN679" s="104">
        <v>768.63567608884898</v>
      </c>
    </row>
    <row r="680" spans="1:66">
      <c r="A680" s="104" t="s">
        <v>799</v>
      </c>
      <c r="B680" s="104">
        <v>2029</v>
      </c>
      <c r="C680" s="104" t="s">
        <v>824</v>
      </c>
      <c r="D680" s="104" t="s">
        <v>801</v>
      </c>
      <c r="E680" s="104" t="s">
        <v>801</v>
      </c>
      <c r="F680" s="104" t="s">
        <v>802</v>
      </c>
      <c r="G680" s="104">
        <v>1616.1311632725201</v>
      </c>
      <c r="H680" s="104">
        <v>289887.47573726799</v>
      </c>
      <c r="I680" s="104">
        <v>23595.514983778801</v>
      </c>
      <c r="J680" s="104">
        <v>2.3652367708959401E-3</v>
      </c>
      <c r="K680" s="104">
        <v>8.7883854274212702E-5</v>
      </c>
      <c r="L680" s="104">
        <v>0</v>
      </c>
      <c r="M680" s="104">
        <v>2.45312062517016E-3</v>
      </c>
      <c r="N680" s="104">
        <v>0</v>
      </c>
      <c r="O680" s="104">
        <v>0</v>
      </c>
      <c r="P680" s="104">
        <v>0</v>
      </c>
      <c r="Q680" s="104">
        <v>0</v>
      </c>
      <c r="R680" s="104">
        <v>2.45312062517016E-3</v>
      </c>
      <c r="S680" s="104">
        <v>2.6926420187939702E-3</v>
      </c>
      <c r="T680" s="104">
        <v>1.00049078258948E-4</v>
      </c>
      <c r="U680" s="104">
        <v>0</v>
      </c>
      <c r="V680" s="104">
        <v>2.7926910970529199E-3</v>
      </c>
      <c r="W680" s="104">
        <v>0</v>
      </c>
      <c r="X680" s="104">
        <v>0</v>
      </c>
      <c r="Y680" s="104">
        <v>0</v>
      </c>
      <c r="Z680" s="104">
        <v>0</v>
      </c>
      <c r="AA680" s="104">
        <v>2.7926910970529199E-3</v>
      </c>
      <c r="AB680" s="104">
        <v>2.0077702991582201E-2</v>
      </c>
      <c r="AC680" s="104">
        <v>3.7214283196267402E-3</v>
      </c>
      <c r="AD680" s="104">
        <v>0</v>
      </c>
      <c r="AE680" s="104">
        <v>2.3799131311209001E-2</v>
      </c>
      <c r="AF680" s="104">
        <v>0.29019044968769597</v>
      </c>
      <c r="AG680" s="104">
        <v>5.0870087820792899E-3</v>
      </c>
      <c r="AH680" s="104">
        <v>3.4182074665942197E-2</v>
      </c>
      <c r="AI680" s="104">
        <v>0.32945953313571702</v>
      </c>
      <c r="AJ680" s="104">
        <v>234.031393562896</v>
      </c>
      <c r="AK680" s="104">
        <v>0.94595508186977395</v>
      </c>
      <c r="AL680" s="104">
        <v>0</v>
      </c>
      <c r="AM680" s="104">
        <v>234.97734864476601</v>
      </c>
      <c r="AN680" s="104">
        <v>1.09859122000055E-4</v>
      </c>
      <c r="AO680" s="104">
        <v>4.08197741018909E-6</v>
      </c>
      <c r="AP680" s="104">
        <v>0</v>
      </c>
      <c r="AQ680" s="104">
        <v>1.1394109941024401E-4</v>
      </c>
      <c r="AR680" s="104">
        <v>2.8621085748527799E-3</v>
      </c>
      <c r="AS680" s="104">
        <v>1.2697545574382501E-6</v>
      </c>
      <c r="AT680" s="104">
        <v>0</v>
      </c>
      <c r="AU680" s="104">
        <v>2.8633783294102202E-3</v>
      </c>
      <c r="AV680" s="104">
        <v>3.8345549208061202E-3</v>
      </c>
      <c r="AW680" s="104">
        <v>4.1649657364822498E-2</v>
      </c>
      <c r="AX680" s="104">
        <v>4.83475906150388E-2</v>
      </c>
      <c r="AY680" s="104">
        <v>2.7382950248339998E-3</v>
      </c>
      <c r="AZ680" s="104">
        <v>1.2148255373478701E-6</v>
      </c>
      <c r="BA680" s="104">
        <v>0</v>
      </c>
      <c r="BB680" s="104">
        <v>2.7395098503713499E-3</v>
      </c>
      <c r="BC680" s="104">
        <v>9.5863873020153101E-4</v>
      </c>
      <c r="BD680" s="104">
        <v>1.7849853156352499E-2</v>
      </c>
      <c r="BE680" s="104">
        <v>2.1548001736925299E-2</v>
      </c>
      <c r="BF680" s="104">
        <v>2.2110125629485099E-3</v>
      </c>
      <c r="BG680" s="104">
        <v>8.9369145658527108E-6</v>
      </c>
      <c r="BH680" s="104">
        <v>0</v>
      </c>
      <c r="BI680" s="104">
        <v>2.2199494775143598E-3</v>
      </c>
      <c r="BJ680" s="104">
        <v>3.6786475989042597E-2</v>
      </c>
      <c r="BK680" s="104">
        <v>1.4869096566979601E-4</v>
      </c>
      <c r="BL680" s="104">
        <v>0</v>
      </c>
      <c r="BM680" s="104">
        <v>3.6935166954712398E-2</v>
      </c>
      <c r="BN680" s="104">
        <v>20.9418933961317</v>
      </c>
    </row>
    <row r="681" spans="1:66">
      <c r="A681" s="104" t="s">
        <v>799</v>
      </c>
      <c r="B681" s="104">
        <v>2029</v>
      </c>
      <c r="C681" s="104" t="s">
        <v>825</v>
      </c>
      <c r="D681" s="104" t="s">
        <v>801</v>
      </c>
      <c r="E681" s="104" t="s">
        <v>801</v>
      </c>
      <c r="F681" s="104" t="s">
        <v>802</v>
      </c>
      <c r="G681" s="104">
        <v>874.35090438427699</v>
      </c>
      <c r="H681" s="104">
        <v>40283.597330779899</v>
      </c>
      <c r="I681" s="104">
        <v>12765.5232040104</v>
      </c>
      <c r="J681" s="104">
        <v>3.34362179432397E-4</v>
      </c>
      <c r="K681" s="104">
        <v>4.7546467274250802E-5</v>
      </c>
      <c r="L681" s="104">
        <v>0</v>
      </c>
      <c r="M681" s="104">
        <v>3.8190864670664801E-4</v>
      </c>
      <c r="N681" s="104">
        <v>0</v>
      </c>
      <c r="O681" s="104">
        <v>0</v>
      </c>
      <c r="P681" s="104">
        <v>0</v>
      </c>
      <c r="Q681" s="104">
        <v>0</v>
      </c>
      <c r="R681" s="104">
        <v>3.8190864670664801E-4</v>
      </c>
      <c r="S681" s="104">
        <v>3.8064588920379598E-4</v>
      </c>
      <c r="T681" s="104">
        <v>5.4128033693372901E-5</v>
      </c>
      <c r="U681" s="104">
        <v>0</v>
      </c>
      <c r="V681" s="104">
        <v>4.3477392289716901E-4</v>
      </c>
      <c r="W681" s="104">
        <v>0</v>
      </c>
      <c r="X681" s="104">
        <v>0</v>
      </c>
      <c r="Y681" s="104">
        <v>0</v>
      </c>
      <c r="Z681" s="104">
        <v>0</v>
      </c>
      <c r="AA681" s="104">
        <v>4.3477392289716901E-4</v>
      </c>
      <c r="AB681" s="104">
        <v>2.8362685492229001E-3</v>
      </c>
      <c r="AC681" s="104">
        <v>2.0133478586466802E-3</v>
      </c>
      <c r="AD681" s="104">
        <v>0</v>
      </c>
      <c r="AE681" s="104">
        <v>4.8496164078695803E-3</v>
      </c>
      <c r="AF681" s="104">
        <v>4.16335552020742E-2</v>
      </c>
      <c r="AG681" s="104">
        <v>2.7521471216576999E-3</v>
      </c>
      <c r="AH681" s="104">
        <v>1.84980347870136E-2</v>
      </c>
      <c r="AI681" s="104">
        <v>6.2883737110745602E-2</v>
      </c>
      <c r="AJ681" s="104">
        <v>35.815840685375598</v>
      </c>
      <c r="AK681" s="104">
        <v>0.51364351307250899</v>
      </c>
      <c r="AL681" s="104">
        <v>0</v>
      </c>
      <c r="AM681" s="104">
        <v>36.3294841984481</v>
      </c>
      <c r="AN681" s="104">
        <v>1.5530257230253501E-5</v>
      </c>
      <c r="AO681" s="104">
        <v>2.2084102586376401E-6</v>
      </c>
      <c r="AP681" s="104">
        <v>0</v>
      </c>
      <c r="AQ681" s="104">
        <v>1.77386674888911E-5</v>
      </c>
      <c r="AR681" s="104">
        <v>4.1638995731981497E-4</v>
      </c>
      <c r="AS681" s="104">
        <v>6.8695602861473204E-7</v>
      </c>
      <c r="AT681" s="104">
        <v>0</v>
      </c>
      <c r="AU681" s="104">
        <v>4.1707691334842998E-4</v>
      </c>
      <c r="AV681" s="104">
        <v>5.3286077978930595E-4</v>
      </c>
      <c r="AW681" s="104">
        <v>5.7877561698115101E-3</v>
      </c>
      <c r="AX681" s="104">
        <v>6.7376938629492497E-3</v>
      </c>
      <c r="AY681" s="104">
        <v>3.9837711208364602E-4</v>
      </c>
      <c r="AZ681" s="104">
        <v>6.5723861490202204E-7</v>
      </c>
      <c r="BA681" s="104">
        <v>0</v>
      </c>
      <c r="BB681" s="104">
        <v>3.9903435069854799E-4</v>
      </c>
      <c r="BC681" s="104">
        <v>1.33215194947326E-4</v>
      </c>
      <c r="BD681" s="104">
        <v>2.4804669299192199E-3</v>
      </c>
      <c r="BE681" s="104">
        <v>3.0127164755650898E-3</v>
      </c>
      <c r="BF681" s="104">
        <v>3.3837030366887699E-4</v>
      </c>
      <c r="BG681" s="104">
        <v>4.8526492236397804E-6</v>
      </c>
      <c r="BH681" s="104">
        <v>0</v>
      </c>
      <c r="BI681" s="104">
        <v>3.4322295289251702E-4</v>
      </c>
      <c r="BJ681" s="104">
        <v>5.62975139079302E-3</v>
      </c>
      <c r="BK681" s="104">
        <v>8.0737607347927196E-5</v>
      </c>
      <c r="BL681" s="104">
        <v>0</v>
      </c>
      <c r="BM681" s="104">
        <v>5.7104889981409498E-3</v>
      </c>
      <c r="BN681" s="104">
        <v>3.2377937261115601</v>
      </c>
    </row>
    <row r="682" spans="1:66">
      <c r="A682" s="104" t="s">
        <v>799</v>
      </c>
      <c r="B682" s="104">
        <v>2029</v>
      </c>
      <c r="C682" s="104" t="s">
        <v>826</v>
      </c>
      <c r="D682" s="104" t="s">
        <v>801</v>
      </c>
      <c r="E682" s="104" t="s">
        <v>801</v>
      </c>
      <c r="F682" s="104" t="s">
        <v>802</v>
      </c>
      <c r="G682" s="104">
        <v>27596.0896656451</v>
      </c>
      <c r="H682" s="104">
        <v>433186.702609297</v>
      </c>
      <c r="I682" s="104">
        <v>83708.138568748705</v>
      </c>
      <c r="J682" s="104">
        <v>1.5287823792764201E-2</v>
      </c>
      <c r="K682" s="104">
        <v>8.3913912163216704E-3</v>
      </c>
      <c r="L682" s="104">
        <v>0</v>
      </c>
      <c r="M682" s="104">
        <v>2.3679215009085899E-2</v>
      </c>
      <c r="N682" s="104">
        <v>0</v>
      </c>
      <c r="O682" s="104">
        <v>0</v>
      </c>
      <c r="P682" s="104">
        <v>0</v>
      </c>
      <c r="Q682" s="104">
        <v>0</v>
      </c>
      <c r="R682" s="104">
        <v>2.3679215009085899E-2</v>
      </c>
      <c r="S682" s="104">
        <v>1.7404023659213601E-2</v>
      </c>
      <c r="T682" s="104">
        <v>9.5529601362689207E-3</v>
      </c>
      <c r="U682" s="104">
        <v>0</v>
      </c>
      <c r="V682" s="104">
        <v>2.69569837954826E-2</v>
      </c>
      <c r="W682" s="104">
        <v>0</v>
      </c>
      <c r="X682" s="104">
        <v>0</v>
      </c>
      <c r="Y682" s="104">
        <v>0</v>
      </c>
      <c r="Z682" s="104">
        <v>0</v>
      </c>
      <c r="AA682" s="104">
        <v>2.69569837954826E-2</v>
      </c>
      <c r="AB682" s="104">
        <v>6.4693882081465995E-2</v>
      </c>
      <c r="AC682" s="104">
        <v>0.28018120020513099</v>
      </c>
      <c r="AD682" s="104">
        <v>0</v>
      </c>
      <c r="AE682" s="104">
        <v>0.34487508228659702</v>
      </c>
      <c r="AF682" s="104">
        <v>1.26685113220245</v>
      </c>
      <c r="AG682" s="104">
        <v>0.72073048216623903</v>
      </c>
      <c r="AH682" s="104">
        <v>0.22854010908532299</v>
      </c>
      <c r="AI682" s="104">
        <v>2.2161217234540098</v>
      </c>
      <c r="AJ682" s="104">
        <v>468.84897046521701</v>
      </c>
      <c r="AK682" s="104">
        <v>93.075278337120594</v>
      </c>
      <c r="AL682" s="104">
        <v>0</v>
      </c>
      <c r="AM682" s="104">
        <v>561.92424880233796</v>
      </c>
      <c r="AN682" s="104">
        <v>7.1007981942055004E-4</v>
      </c>
      <c r="AO682" s="104">
        <v>3.89758388135863E-4</v>
      </c>
      <c r="AP682" s="104">
        <v>0</v>
      </c>
      <c r="AQ682" s="104">
        <v>1.0998382075564099E-3</v>
      </c>
      <c r="AR682" s="104">
        <v>6.5957949252593304E-3</v>
      </c>
      <c r="AS682" s="104">
        <v>6.6975652404247595E-4</v>
      </c>
      <c r="AT682" s="104">
        <v>0</v>
      </c>
      <c r="AU682" s="104">
        <v>7.2655514493018096E-3</v>
      </c>
      <c r="AV682" s="104">
        <v>5.7300792243392103E-3</v>
      </c>
      <c r="AW682" s="104">
        <v>6.2238210508364401E-2</v>
      </c>
      <c r="AX682" s="104">
        <v>7.5233841182005406E-2</v>
      </c>
      <c r="AY682" s="104">
        <v>6.3104637564603801E-3</v>
      </c>
      <c r="AZ682" s="104">
        <v>6.4078315328409995E-4</v>
      </c>
      <c r="BA682" s="104">
        <v>0</v>
      </c>
      <c r="BB682" s="104">
        <v>6.9512469097444797E-3</v>
      </c>
      <c r="BC682" s="104">
        <v>1.4325198060848E-3</v>
      </c>
      <c r="BD682" s="104">
        <v>2.6673518789299001E-2</v>
      </c>
      <c r="BE682" s="104">
        <v>3.5057285505128301E-2</v>
      </c>
      <c r="BF682" s="104">
        <v>4.4294525962623602E-3</v>
      </c>
      <c r="BG682" s="104">
        <v>8.7932907876308696E-4</v>
      </c>
      <c r="BH682" s="104">
        <v>0</v>
      </c>
      <c r="BI682" s="104">
        <v>5.3087816750254499E-3</v>
      </c>
      <c r="BJ682" s="104">
        <v>7.3696529050795101E-2</v>
      </c>
      <c r="BK682" s="104">
        <v>1.4630137605029301E-2</v>
      </c>
      <c r="BL682" s="104">
        <v>0</v>
      </c>
      <c r="BM682" s="104">
        <v>8.8326666655824407E-2</v>
      </c>
      <c r="BN682" s="104">
        <v>50.080391931352501</v>
      </c>
    </row>
    <row r="683" spans="1:66">
      <c r="A683" s="104" t="s">
        <v>799</v>
      </c>
      <c r="B683" s="104">
        <v>2029</v>
      </c>
      <c r="C683" s="104" t="s">
        <v>827</v>
      </c>
      <c r="D683" s="104" t="s">
        <v>801</v>
      </c>
      <c r="E683" s="104" t="s">
        <v>801</v>
      </c>
      <c r="F683" s="104" t="s">
        <v>802</v>
      </c>
      <c r="G683" s="104">
        <v>4312.0957788359801</v>
      </c>
      <c r="H683" s="104">
        <v>71615.054405916002</v>
      </c>
      <c r="I683" s="104">
        <v>49589.101456613796</v>
      </c>
      <c r="J683" s="104">
        <v>5.2254204492748098E-4</v>
      </c>
      <c r="K683" s="104">
        <v>6.4445018469285896E-4</v>
      </c>
      <c r="L683" s="104">
        <v>0</v>
      </c>
      <c r="M683" s="104">
        <v>1.16699222962034E-3</v>
      </c>
      <c r="N683" s="104">
        <v>0</v>
      </c>
      <c r="O683" s="104">
        <v>0</v>
      </c>
      <c r="P683" s="104">
        <v>0</v>
      </c>
      <c r="Q683" s="104">
        <v>0</v>
      </c>
      <c r="R683" s="104">
        <v>1.16699222962034E-3</v>
      </c>
      <c r="S683" s="104">
        <v>5.9487434157608102E-4</v>
      </c>
      <c r="T683" s="104">
        <v>7.3365747889426298E-4</v>
      </c>
      <c r="U683" s="104">
        <v>0</v>
      </c>
      <c r="V683" s="104">
        <v>1.3285318204703401E-3</v>
      </c>
      <c r="W683" s="104">
        <v>0</v>
      </c>
      <c r="X683" s="104">
        <v>0</v>
      </c>
      <c r="Y683" s="104">
        <v>0</v>
      </c>
      <c r="Z683" s="104">
        <v>0</v>
      </c>
      <c r="AA683" s="104">
        <v>1.3285318204703401E-3</v>
      </c>
      <c r="AB683" s="104">
        <v>5.7143565071731397E-3</v>
      </c>
      <c r="AC683" s="104">
        <v>2.7289144151798998E-2</v>
      </c>
      <c r="AD683" s="104">
        <v>0</v>
      </c>
      <c r="AE683" s="104">
        <v>3.3003500658972201E-2</v>
      </c>
      <c r="AF683" s="104">
        <v>6.7458680246161695E-2</v>
      </c>
      <c r="AG683" s="104">
        <v>3.73029127616121E-2</v>
      </c>
      <c r="AH683" s="104">
        <v>0.107502629797226</v>
      </c>
      <c r="AI683" s="104">
        <v>0.21226422280499899</v>
      </c>
      <c r="AJ683" s="104">
        <v>66.398212962487094</v>
      </c>
      <c r="AK683" s="104">
        <v>6.9812586145015301</v>
      </c>
      <c r="AL683" s="104">
        <v>0</v>
      </c>
      <c r="AM683" s="104">
        <v>73.379471576988607</v>
      </c>
      <c r="AN683" s="104">
        <v>2.42707245930822E-5</v>
      </c>
      <c r="AO683" s="104">
        <v>2.99330419407917E-5</v>
      </c>
      <c r="AP683" s="104">
        <v>0</v>
      </c>
      <c r="AQ683" s="104">
        <v>5.4203766533874002E-5</v>
      </c>
      <c r="AR683" s="104">
        <v>2.99374675757465E-4</v>
      </c>
      <c r="AS683" s="104">
        <v>9.3110795585099006E-6</v>
      </c>
      <c r="AT683" s="104">
        <v>0</v>
      </c>
      <c r="AU683" s="104">
        <v>3.0868575531597502E-4</v>
      </c>
      <c r="AV683" s="104">
        <v>9.4730501404928003E-4</v>
      </c>
      <c r="AW683" s="104">
        <v>1.02893112942652E-2</v>
      </c>
      <c r="AX683" s="104">
        <v>1.1545302063630501E-2</v>
      </c>
      <c r="AY683" s="104">
        <v>2.8642385980417399E-4</v>
      </c>
      <c r="AZ683" s="104">
        <v>8.9082863784133896E-6</v>
      </c>
      <c r="BA683" s="104">
        <v>0</v>
      </c>
      <c r="BB683" s="104">
        <v>2.9533214618258799E-4</v>
      </c>
      <c r="BC683" s="104">
        <v>2.3682625351232001E-4</v>
      </c>
      <c r="BD683" s="104">
        <v>4.4097048403993998E-3</v>
      </c>
      <c r="BE683" s="104">
        <v>4.9418632400942998E-3</v>
      </c>
      <c r="BF683" s="104">
        <v>6.2729739280869103E-4</v>
      </c>
      <c r="BG683" s="104">
        <v>6.5955469763534293E-5</v>
      </c>
      <c r="BH683" s="104">
        <v>0</v>
      </c>
      <c r="BI683" s="104">
        <v>6.9325286257222501E-4</v>
      </c>
      <c r="BJ683" s="104">
        <v>1.0436874428145599E-2</v>
      </c>
      <c r="BK683" s="104">
        <v>1.09735663444929E-3</v>
      </c>
      <c r="BL683" s="104">
        <v>0</v>
      </c>
      <c r="BM683" s="104">
        <v>1.15342310625948E-2</v>
      </c>
      <c r="BN683" s="104">
        <v>6.5398008790750897</v>
      </c>
    </row>
    <row r="684" spans="1:66">
      <c r="A684" s="104" t="s">
        <v>799</v>
      </c>
      <c r="B684" s="104">
        <v>2029</v>
      </c>
      <c r="C684" s="104" t="s">
        <v>828</v>
      </c>
      <c r="D684" s="104" t="s">
        <v>801</v>
      </c>
      <c r="E684" s="104" t="s">
        <v>801</v>
      </c>
      <c r="F684" s="104" t="s">
        <v>804</v>
      </c>
      <c r="G684" s="104">
        <v>52815.431660378301</v>
      </c>
      <c r="H684" s="104">
        <v>2807964.3766248799</v>
      </c>
      <c r="I684" s="104">
        <v>1056731.1566608499</v>
      </c>
      <c r="J684" s="104">
        <v>6.5923523915076596E-2</v>
      </c>
      <c r="K684" s="104">
        <v>5.9238261744349902E-2</v>
      </c>
      <c r="L684" s="104">
        <v>0.193998322440528</v>
      </c>
      <c r="M684" s="104">
        <v>0.31916010809995399</v>
      </c>
      <c r="N684" s="104">
        <v>1.8124453985747099E-3</v>
      </c>
      <c r="O684" s="104">
        <v>7.8022567852046198E-2</v>
      </c>
      <c r="P684" s="104">
        <v>0.40619114717878302</v>
      </c>
      <c r="Q684" s="104">
        <v>1.17988862926602E-3</v>
      </c>
      <c r="R684" s="104">
        <v>0.80636615715862503</v>
      </c>
      <c r="S684" s="104">
        <v>9.6195451346872102E-2</v>
      </c>
      <c r="T684" s="104">
        <v>8.64403324804464E-2</v>
      </c>
      <c r="U684" s="104">
        <v>0.21240374407594001</v>
      </c>
      <c r="V684" s="104">
        <v>0.39503952790325902</v>
      </c>
      <c r="W684" s="104">
        <v>1.8124453985747099E-3</v>
      </c>
      <c r="X684" s="104">
        <v>7.8022567852014002E-2</v>
      </c>
      <c r="Y684" s="104">
        <v>0.40619114717861599</v>
      </c>
      <c r="Z684" s="104">
        <v>1.17988862926602E-3</v>
      </c>
      <c r="AA684" s="104">
        <v>0.88224557696173</v>
      </c>
      <c r="AB684" s="104">
        <v>1.46228236421802</v>
      </c>
      <c r="AC684" s="104">
        <v>0.86150955781289995</v>
      </c>
      <c r="AD684" s="104">
        <v>4.0427884487443597</v>
      </c>
      <c r="AE684" s="104">
        <v>6.3665803707752904</v>
      </c>
      <c r="AF684" s="104">
        <v>0.51576989205313095</v>
      </c>
      <c r="AG684" s="104">
        <v>5.2192382749560199E-3</v>
      </c>
      <c r="AH684" s="104">
        <v>0.38535666785174499</v>
      </c>
      <c r="AI684" s="104">
        <v>0.90634579817983196</v>
      </c>
      <c r="AJ684" s="104">
        <v>4716.3679644008298</v>
      </c>
      <c r="AK684" s="104">
        <v>28.9601274396931</v>
      </c>
      <c r="AL684" s="104">
        <v>39.955672994593101</v>
      </c>
      <c r="AM684" s="104">
        <v>4785.2837648351197</v>
      </c>
      <c r="AN684" s="104">
        <v>1.52062433946882E-2</v>
      </c>
      <c r="AO684" s="104">
        <v>1.6065639365574098E-2</v>
      </c>
      <c r="AP684" s="104">
        <v>3.8958638663287803E-2</v>
      </c>
      <c r="AQ684" s="104">
        <v>7.0230521423550199E-2</v>
      </c>
      <c r="AR684" s="104">
        <v>3.7832022862021399E-3</v>
      </c>
      <c r="AS684" s="104">
        <v>0</v>
      </c>
      <c r="AT684" s="104">
        <v>4.7344397662386803E-4</v>
      </c>
      <c r="AU684" s="104">
        <v>4.2566462628260103E-3</v>
      </c>
      <c r="AV684" s="104">
        <v>3.7143010716316302E-2</v>
      </c>
      <c r="AW684" s="104">
        <v>0.40343500139705502</v>
      </c>
      <c r="AX684" s="104">
        <v>0.44483465837619801</v>
      </c>
      <c r="AY684" s="104">
        <v>3.4785148537563302E-3</v>
      </c>
      <c r="AZ684" s="104">
        <v>0</v>
      </c>
      <c r="BA684" s="104">
        <v>4.3531426038570401E-4</v>
      </c>
      <c r="BB684" s="104">
        <v>3.9138291141420298E-3</v>
      </c>
      <c r="BC684" s="104">
        <v>9.2857526790790703E-3</v>
      </c>
      <c r="BD684" s="104">
        <v>0.17290071488445199</v>
      </c>
      <c r="BE684" s="104">
        <v>0.186100296677673</v>
      </c>
      <c r="BF684" s="104">
        <v>4.6672284359524099E-2</v>
      </c>
      <c r="BG684" s="104">
        <v>2.8658393771553898E-4</v>
      </c>
      <c r="BH684" s="104">
        <v>3.95393774585761E-4</v>
      </c>
      <c r="BI684" s="104">
        <v>4.7354262071825401E-2</v>
      </c>
      <c r="BJ684" s="104">
        <v>3.5870786626030798E-2</v>
      </c>
      <c r="BK684" s="104">
        <v>4.9065847123353997E-4</v>
      </c>
      <c r="BL684" s="104">
        <v>3.46151968806108E-2</v>
      </c>
      <c r="BM684" s="104">
        <v>7.0976641977875204E-2</v>
      </c>
      <c r="BN684" s="104">
        <v>505.10202672560303</v>
      </c>
    </row>
    <row r="685" spans="1:66">
      <c r="A685" s="104" t="s">
        <v>799</v>
      </c>
      <c r="B685" s="104">
        <v>2029</v>
      </c>
      <c r="C685" s="104" t="s">
        <v>829</v>
      </c>
      <c r="D685" s="104" t="s">
        <v>801</v>
      </c>
      <c r="E685" s="104" t="s">
        <v>801</v>
      </c>
      <c r="F685" s="104" t="s">
        <v>802</v>
      </c>
      <c r="G685" s="104">
        <v>1436.4907802937701</v>
      </c>
      <c r="H685" s="104">
        <v>6516.46223918136</v>
      </c>
      <c r="I685" s="104">
        <v>6320.5594332926003</v>
      </c>
      <c r="J685" s="104">
        <v>1.6162134936178801E-4</v>
      </c>
      <c r="K685" s="104">
        <v>1.1561617262832401E-3</v>
      </c>
      <c r="L685" s="104">
        <v>0</v>
      </c>
      <c r="M685" s="104">
        <v>1.3177830756450301E-3</v>
      </c>
      <c r="N685" s="104">
        <v>0</v>
      </c>
      <c r="O685" s="104">
        <v>0</v>
      </c>
      <c r="P685" s="104">
        <v>0</v>
      </c>
      <c r="Q685" s="104">
        <v>0</v>
      </c>
      <c r="R685" s="104">
        <v>1.3177830756450301E-3</v>
      </c>
      <c r="S685" s="104">
        <v>1.83993603423003E-4</v>
      </c>
      <c r="T685" s="104">
        <v>1.3162021168529299E-3</v>
      </c>
      <c r="U685" s="104">
        <v>0</v>
      </c>
      <c r="V685" s="104">
        <v>1.50019572027593E-3</v>
      </c>
      <c r="W685" s="104">
        <v>0</v>
      </c>
      <c r="X685" s="104">
        <v>0</v>
      </c>
      <c r="Y685" s="104">
        <v>0</v>
      </c>
      <c r="Z685" s="104">
        <v>0</v>
      </c>
      <c r="AA685" s="104">
        <v>1.50019572027593E-3</v>
      </c>
      <c r="AB685" s="104">
        <v>1.37941643331461E-3</v>
      </c>
      <c r="AC685" s="104">
        <v>1.7083237201725499E-2</v>
      </c>
      <c r="AD685" s="104">
        <v>0</v>
      </c>
      <c r="AE685" s="104">
        <v>1.8462653635040099E-2</v>
      </c>
      <c r="AF685" s="104">
        <v>2.6928754503112801E-2</v>
      </c>
      <c r="AG685" s="104">
        <v>1.36622901056261E-2</v>
      </c>
      <c r="AH685" s="104">
        <v>4.6076536642888299E-2</v>
      </c>
      <c r="AI685" s="104">
        <v>8.6667581251627296E-2</v>
      </c>
      <c r="AJ685" s="104">
        <v>11.6106496239794</v>
      </c>
      <c r="AK685" s="104">
        <v>3.2565540772824701</v>
      </c>
      <c r="AL685" s="104">
        <v>0</v>
      </c>
      <c r="AM685" s="104">
        <v>14.8672037012619</v>
      </c>
      <c r="AN685" s="104">
        <v>7.5068930754972901E-6</v>
      </c>
      <c r="AO685" s="104">
        <v>5.37007177050749E-5</v>
      </c>
      <c r="AP685" s="104">
        <v>0</v>
      </c>
      <c r="AQ685" s="104">
        <v>6.1207610780572195E-5</v>
      </c>
      <c r="AR685" s="104">
        <v>2.90911643198405E-4</v>
      </c>
      <c r="AS685" s="104">
        <v>4.9204209649035899E-6</v>
      </c>
      <c r="AT685" s="104">
        <v>0</v>
      </c>
      <c r="AU685" s="104">
        <v>2.9583206416330899E-4</v>
      </c>
      <c r="AV685" s="104">
        <v>2.5859412120460599E-4</v>
      </c>
      <c r="AW685" s="104">
        <v>4.4348891786589897E-4</v>
      </c>
      <c r="AX685" s="104">
        <v>9.9791510323381499E-4</v>
      </c>
      <c r="AY685" s="104">
        <v>2.7832693428740798E-4</v>
      </c>
      <c r="AZ685" s="104">
        <v>4.7075657320154103E-6</v>
      </c>
      <c r="BA685" s="104">
        <v>0</v>
      </c>
      <c r="BB685" s="104">
        <v>2.8303450001942299E-4</v>
      </c>
      <c r="BC685" s="104">
        <v>6.4648530301151497E-5</v>
      </c>
      <c r="BD685" s="104">
        <v>1.90066679085385E-4</v>
      </c>
      <c r="BE685" s="104">
        <v>5.3774970940595999E-4</v>
      </c>
      <c r="BF685" s="104">
        <v>1.09691660557978E-4</v>
      </c>
      <c r="BG685" s="104">
        <v>3.0766308174196499E-5</v>
      </c>
      <c r="BH685" s="104">
        <v>0</v>
      </c>
      <c r="BI685" s="104">
        <v>1.4045796873217499E-4</v>
      </c>
      <c r="BJ685" s="104">
        <v>1.82503243307364E-3</v>
      </c>
      <c r="BK685" s="104">
        <v>5.1188495076313195E-4</v>
      </c>
      <c r="BL685" s="104">
        <v>0</v>
      </c>
      <c r="BM685" s="104">
        <v>2.3369173838367701E-3</v>
      </c>
      <c r="BN685" s="104">
        <v>1.3250102480349699</v>
      </c>
    </row>
    <row r="686" spans="1:66">
      <c r="A686" s="104" t="s">
        <v>799</v>
      </c>
      <c r="B686" s="104">
        <v>2029</v>
      </c>
      <c r="C686" s="104" t="s">
        <v>830</v>
      </c>
      <c r="D686" s="104" t="s">
        <v>801</v>
      </c>
      <c r="E686" s="104" t="s">
        <v>801</v>
      </c>
      <c r="F686" s="104" t="s">
        <v>802</v>
      </c>
      <c r="G686" s="104">
        <v>50981.196078671303</v>
      </c>
      <c r="H686" s="104">
        <v>10021339.425832899</v>
      </c>
      <c r="I686" s="104">
        <v>744325.46274860098</v>
      </c>
      <c r="J686" s="104">
        <v>0.2159456331016</v>
      </c>
      <c r="K686" s="104">
        <v>0.58637361751402295</v>
      </c>
      <c r="L686" s="104">
        <v>0</v>
      </c>
      <c r="M686" s="104">
        <v>0.80231925061562404</v>
      </c>
      <c r="N686" s="104">
        <v>0</v>
      </c>
      <c r="O686" s="104">
        <v>0</v>
      </c>
      <c r="P686" s="104">
        <v>0</v>
      </c>
      <c r="Q686" s="104">
        <v>0</v>
      </c>
      <c r="R686" s="104">
        <v>0.80231925061562404</v>
      </c>
      <c r="S686" s="104">
        <v>0.245837665226292</v>
      </c>
      <c r="T686" s="104">
        <v>0.66754172802429501</v>
      </c>
      <c r="U686" s="104">
        <v>0</v>
      </c>
      <c r="V686" s="104">
        <v>0.91337939325058803</v>
      </c>
      <c r="W686" s="104">
        <v>0</v>
      </c>
      <c r="X686" s="104">
        <v>0</v>
      </c>
      <c r="Y686" s="104">
        <v>0</v>
      </c>
      <c r="Z686" s="104">
        <v>0</v>
      </c>
      <c r="AA686" s="104">
        <v>0.91337939325058803</v>
      </c>
      <c r="AB686" s="104">
        <v>2.0043092625833401</v>
      </c>
      <c r="AC686" s="104">
        <v>8.6641508442148698</v>
      </c>
      <c r="AD686" s="104">
        <v>0</v>
      </c>
      <c r="AE686" s="104">
        <v>10.6684601067982</v>
      </c>
      <c r="AF686" s="104">
        <v>22.833263259888401</v>
      </c>
      <c r="AG686" s="104">
        <v>6.9291400075281198</v>
      </c>
      <c r="AH686" s="104">
        <v>1.8299823677202101</v>
      </c>
      <c r="AI686" s="104">
        <v>31.592385635136701</v>
      </c>
      <c r="AJ686" s="104">
        <v>12069.235929897301</v>
      </c>
      <c r="AK686" s="104">
        <v>1295.4187050416001</v>
      </c>
      <c r="AL686" s="104">
        <v>0</v>
      </c>
      <c r="AM686" s="104">
        <v>13364.654634938899</v>
      </c>
      <c r="AN686" s="104">
        <v>1.0030115354287101E-2</v>
      </c>
      <c r="AO686" s="104">
        <v>2.7235535814744399E-2</v>
      </c>
      <c r="AP686" s="104">
        <v>0</v>
      </c>
      <c r="AQ686" s="104">
        <v>3.7265651169031598E-2</v>
      </c>
      <c r="AR686" s="104">
        <v>0.30105082906962499</v>
      </c>
      <c r="AS686" s="104">
        <v>2.4955029865566698E-3</v>
      </c>
      <c r="AT686" s="104">
        <v>0</v>
      </c>
      <c r="AU686" s="104">
        <v>0.30354633205618098</v>
      </c>
      <c r="AV686" s="104">
        <v>0.39767888878949398</v>
      </c>
      <c r="AW686" s="104">
        <v>0.682019294273982</v>
      </c>
      <c r="AX686" s="104">
        <v>1.38324451511965</v>
      </c>
      <c r="AY686" s="104">
        <v>0.28802750346600903</v>
      </c>
      <c r="AZ686" s="104">
        <v>2.3875486320074401E-3</v>
      </c>
      <c r="BA686" s="104">
        <v>0</v>
      </c>
      <c r="BB686" s="104">
        <v>0.29041505209801599</v>
      </c>
      <c r="BC686" s="104">
        <v>9.9419722197373495E-2</v>
      </c>
      <c r="BD686" s="104">
        <v>0.292293983260278</v>
      </c>
      <c r="BE686" s="104">
        <v>0.68212875755566804</v>
      </c>
      <c r="BF686" s="104">
        <v>0.114024156588294</v>
      </c>
      <c r="BG686" s="104">
        <v>1.2238473597584801E-2</v>
      </c>
      <c r="BH686" s="104">
        <v>0</v>
      </c>
      <c r="BI686" s="104">
        <v>0.12626263018587899</v>
      </c>
      <c r="BJ686" s="104">
        <v>1.89711581417361</v>
      </c>
      <c r="BK686" s="104">
        <v>0.20362178066492001</v>
      </c>
      <c r="BL686" s="104">
        <v>0</v>
      </c>
      <c r="BM686" s="104">
        <v>2.1007375948385301</v>
      </c>
      <c r="BN686" s="104">
        <v>1191.0985218584899</v>
      </c>
    </row>
    <row r="687" spans="1:66">
      <c r="A687" s="104" t="s">
        <v>799</v>
      </c>
      <c r="B687" s="104">
        <v>2029</v>
      </c>
      <c r="C687" s="104" t="s">
        <v>831</v>
      </c>
      <c r="D687" s="104" t="s">
        <v>801</v>
      </c>
      <c r="E687" s="104" t="s">
        <v>801</v>
      </c>
      <c r="F687" s="104" t="s">
        <v>802</v>
      </c>
      <c r="G687" s="104">
        <v>3441.66694879037</v>
      </c>
      <c r="H687" s="104">
        <v>633408.474290165</v>
      </c>
      <c r="I687" s="104">
        <v>15559.642463778</v>
      </c>
      <c r="J687" s="104">
        <v>1.9734315466947799E-2</v>
      </c>
      <c r="K687" s="104">
        <v>6.0488331892032503E-3</v>
      </c>
      <c r="L687" s="104">
        <v>0</v>
      </c>
      <c r="M687" s="104">
        <v>2.5783148656151101E-2</v>
      </c>
      <c r="N687" s="104">
        <v>0</v>
      </c>
      <c r="O687" s="104">
        <v>0</v>
      </c>
      <c r="P687" s="104">
        <v>0</v>
      </c>
      <c r="Q687" s="104">
        <v>0</v>
      </c>
      <c r="R687" s="104">
        <v>2.5783148656151101E-2</v>
      </c>
      <c r="S687" s="104">
        <v>2.2466015957595301E-2</v>
      </c>
      <c r="T687" s="104">
        <v>6.8861361409304498E-3</v>
      </c>
      <c r="U687" s="104">
        <v>0</v>
      </c>
      <c r="V687" s="104">
        <v>2.9352152098525802E-2</v>
      </c>
      <c r="W687" s="104">
        <v>0</v>
      </c>
      <c r="X687" s="104">
        <v>0</v>
      </c>
      <c r="Y687" s="104">
        <v>0</v>
      </c>
      <c r="Z687" s="104">
        <v>0</v>
      </c>
      <c r="AA687" s="104">
        <v>2.9352152098525802E-2</v>
      </c>
      <c r="AB687" s="104">
        <v>0.25608339393945601</v>
      </c>
      <c r="AC687" s="104">
        <v>8.9376468547370996E-2</v>
      </c>
      <c r="AD687" s="104">
        <v>0</v>
      </c>
      <c r="AE687" s="104">
        <v>0.34545986248682697</v>
      </c>
      <c r="AF687" s="104">
        <v>2.2573351260885102</v>
      </c>
      <c r="AG687" s="104">
        <v>7.1478679801227199E-2</v>
      </c>
      <c r="AH687" s="104">
        <v>7.8219802119153803E-2</v>
      </c>
      <c r="AI687" s="104">
        <v>2.4070336080088901</v>
      </c>
      <c r="AJ687" s="104">
        <v>921.60609289296701</v>
      </c>
      <c r="AK687" s="104">
        <v>13.0966076674609</v>
      </c>
      <c r="AL687" s="104">
        <v>0</v>
      </c>
      <c r="AM687" s="104">
        <v>934.70270056042796</v>
      </c>
      <c r="AN687" s="104">
        <v>9.1660784118867801E-4</v>
      </c>
      <c r="AO687" s="104">
        <v>2.80952635045897E-4</v>
      </c>
      <c r="AP687" s="104">
        <v>0</v>
      </c>
      <c r="AQ687" s="104">
        <v>1.1975604762345701E-3</v>
      </c>
      <c r="AR687" s="104">
        <v>1.47555012588295E-2</v>
      </c>
      <c r="AS687" s="104">
        <v>2.5742770203127E-5</v>
      </c>
      <c r="AT687" s="104">
        <v>0</v>
      </c>
      <c r="AU687" s="104">
        <v>1.4781244029032701E-2</v>
      </c>
      <c r="AV687" s="104">
        <v>2.5135679723234699E-2</v>
      </c>
      <c r="AW687" s="104">
        <v>4.3107690725347501E-2</v>
      </c>
      <c r="AX687" s="104">
        <v>8.3024614477614903E-2</v>
      </c>
      <c r="AY687" s="104">
        <v>1.4117184805982799E-2</v>
      </c>
      <c r="AZ687" s="104">
        <v>2.4629149359329799E-5</v>
      </c>
      <c r="BA687" s="104">
        <v>0</v>
      </c>
      <c r="BB687" s="104">
        <v>1.41418139553421E-2</v>
      </c>
      <c r="BC687" s="104">
        <v>6.2839199308086704E-3</v>
      </c>
      <c r="BD687" s="104">
        <v>1.8474724596577501E-2</v>
      </c>
      <c r="BE687" s="104">
        <v>3.8900458482728301E-2</v>
      </c>
      <c r="BF687" s="104">
        <v>8.7068773913385692E-3</v>
      </c>
      <c r="BG687" s="104">
        <v>1.23730255347053E-4</v>
      </c>
      <c r="BH687" s="104">
        <v>0</v>
      </c>
      <c r="BI687" s="104">
        <v>8.8306076466856294E-3</v>
      </c>
      <c r="BJ687" s="104">
        <v>0.144863643682278</v>
      </c>
      <c r="BK687" s="104">
        <v>2.0586043443247899E-3</v>
      </c>
      <c r="BL687" s="104">
        <v>0</v>
      </c>
      <c r="BM687" s="104">
        <v>0.146922248026603</v>
      </c>
      <c r="BN687" s="104">
        <v>83.303537235008804</v>
      </c>
    </row>
    <row r="688" spans="1:66">
      <c r="A688" s="104" t="s">
        <v>799</v>
      </c>
      <c r="B688" s="104">
        <v>2029</v>
      </c>
      <c r="C688" s="104" t="s">
        <v>832</v>
      </c>
      <c r="D688" s="104" t="s">
        <v>801</v>
      </c>
      <c r="E688" s="104" t="s">
        <v>801</v>
      </c>
      <c r="F688" s="104" t="s">
        <v>802</v>
      </c>
      <c r="G688" s="104">
        <v>67527.041517798207</v>
      </c>
      <c r="H688" s="104">
        <v>12217546.22779</v>
      </c>
      <c r="I688" s="104">
        <v>985894.806159853</v>
      </c>
      <c r="J688" s="104">
        <v>0.24232997884617399</v>
      </c>
      <c r="K688" s="104">
        <v>0.96396454495769301</v>
      </c>
      <c r="L688" s="104">
        <v>0</v>
      </c>
      <c r="M688" s="104">
        <v>1.20629452380386</v>
      </c>
      <c r="N688" s="104">
        <v>0</v>
      </c>
      <c r="O688" s="104">
        <v>0</v>
      </c>
      <c r="P688" s="104">
        <v>0</v>
      </c>
      <c r="Q688" s="104">
        <v>0</v>
      </c>
      <c r="R688" s="104">
        <v>1.20629452380386</v>
      </c>
      <c r="S688" s="104">
        <v>0.27587423444609099</v>
      </c>
      <c r="T688" s="104">
        <v>1.09740025621091</v>
      </c>
      <c r="U688" s="104">
        <v>0</v>
      </c>
      <c r="V688" s="104">
        <v>1.373274490657</v>
      </c>
      <c r="W688" s="104">
        <v>0</v>
      </c>
      <c r="X688" s="104">
        <v>0</v>
      </c>
      <c r="Y688" s="104">
        <v>0</v>
      </c>
      <c r="Z688" s="104">
        <v>0</v>
      </c>
      <c r="AA688" s="104">
        <v>1.373274490657</v>
      </c>
      <c r="AB688" s="104">
        <v>2.24920335345529</v>
      </c>
      <c r="AC688" s="104">
        <v>14.2433663052527</v>
      </c>
      <c r="AD688" s="104">
        <v>0</v>
      </c>
      <c r="AE688" s="104">
        <v>16.492569658708</v>
      </c>
      <c r="AF688" s="104">
        <v>24.477994559453201</v>
      </c>
      <c r="AG688" s="104">
        <v>11.391108151528</v>
      </c>
      <c r="AH688" s="104">
        <v>2.42550083554233</v>
      </c>
      <c r="AI688" s="104">
        <v>38.294603546523597</v>
      </c>
      <c r="AJ688" s="104">
        <v>13747.076162143299</v>
      </c>
      <c r="AK688" s="104">
        <v>2004.21849382238</v>
      </c>
      <c r="AL688" s="104">
        <v>0</v>
      </c>
      <c r="AM688" s="104">
        <v>15751.294655965699</v>
      </c>
      <c r="AN688" s="104">
        <v>1.12555998781671E-2</v>
      </c>
      <c r="AO688" s="104">
        <v>4.4773656426844902E-2</v>
      </c>
      <c r="AP688" s="104">
        <v>0</v>
      </c>
      <c r="AQ688" s="104">
        <v>5.6029256305012098E-2</v>
      </c>
      <c r="AR688" s="104">
        <v>0.309278692097186</v>
      </c>
      <c r="AS688" s="104">
        <v>4.1024635642294E-3</v>
      </c>
      <c r="AT688" s="104">
        <v>0</v>
      </c>
      <c r="AU688" s="104">
        <v>0.313381155661416</v>
      </c>
      <c r="AV688" s="104">
        <v>0.48483141835084398</v>
      </c>
      <c r="AW688" s="104">
        <v>0.83148588247169797</v>
      </c>
      <c r="AX688" s="104">
        <v>1.6296984564839501</v>
      </c>
      <c r="AY688" s="104">
        <v>0.29589943278111103</v>
      </c>
      <c r="AZ688" s="104">
        <v>3.9249928064206798E-3</v>
      </c>
      <c r="BA688" s="104">
        <v>0</v>
      </c>
      <c r="BB688" s="104">
        <v>0.29982442558753097</v>
      </c>
      <c r="BC688" s="104">
        <v>0.12120785458771099</v>
      </c>
      <c r="BD688" s="104">
        <v>0.35635109248787</v>
      </c>
      <c r="BE688" s="104">
        <v>0.77738337266311297</v>
      </c>
      <c r="BF688" s="104">
        <v>0.12987555915287999</v>
      </c>
      <c r="BG688" s="104">
        <v>1.89348625467382E-2</v>
      </c>
      <c r="BH688" s="104">
        <v>0</v>
      </c>
      <c r="BI688" s="104">
        <v>0.148810421699618</v>
      </c>
      <c r="BJ688" s="104">
        <v>2.16084893338174</v>
      </c>
      <c r="BK688" s="104">
        <v>0.31503523684303403</v>
      </c>
      <c r="BL688" s="104">
        <v>0</v>
      </c>
      <c r="BM688" s="104">
        <v>2.47588417022477</v>
      </c>
      <c r="BN688" s="104">
        <v>1403.8031131033499</v>
      </c>
    </row>
    <row r="689" spans="1:66">
      <c r="A689" s="104" t="s">
        <v>799</v>
      </c>
      <c r="B689" s="104">
        <v>2029</v>
      </c>
      <c r="C689" s="104" t="s">
        <v>833</v>
      </c>
      <c r="D689" s="104" t="s">
        <v>801</v>
      </c>
      <c r="E689" s="104" t="s">
        <v>801</v>
      </c>
      <c r="F689" s="104" t="s">
        <v>802</v>
      </c>
      <c r="G689" s="104">
        <v>20344.4033241379</v>
      </c>
      <c r="H689" s="104">
        <v>3937119.6928984802</v>
      </c>
      <c r="I689" s="104">
        <v>297028.28853241302</v>
      </c>
      <c r="J689" s="104">
        <v>8.4993890378018799E-2</v>
      </c>
      <c r="K689" s="104">
        <v>0.290421186120221</v>
      </c>
      <c r="L689" s="104">
        <v>0</v>
      </c>
      <c r="M689" s="104">
        <v>0.37541507649824002</v>
      </c>
      <c r="N689" s="104">
        <v>0</v>
      </c>
      <c r="O689" s="104">
        <v>0</v>
      </c>
      <c r="P689" s="104">
        <v>0</v>
      </c>
      <c r="Q689" s="104">
        <v>0</v>
      </c>
      <c r="R689" s="104">
        <v>0.37541507649824002</v>
      </c>
      <c r="S689" s="104">
        <v>9.67590743509079E-2</v>
      </c>
      <c r="T689" s="104">
        <v>0.33062241316292101</v>
      </c>
      <c r="U689" s="104">
        <v>0</v>
      </c>
      <c r="V689" s="104">
        <v>0.42738148751382898</v>
      </c>
      <c r="W689" s="104">
        <v>0</v>
      </c>
      <c r="X689" s="104">
        <v>0</v>
      </c>
      <c r="Y689" s="104">
        <v>0</v>
      </c>
      <c r="Z689" s="104">
        <v>0</v>
      </c>
      <c r="AA689" s="104">
        <v>0.42738148751382898</v>
      </c>
      <c r="AB689" s="104">
        <v>0.78887421516630896</v>
      </c>
      <c r="AC689" s="104">
        <v>4.2912110806916104</v>
      </c>
      <c r="AD689" s="104">
        <v>0</v>
      </c>
      <c r="AE689" s="104">
        <v>5.0800852958579199</v>
      </c>
      <c r="AF689" s="104">
        <v>8.9976153910873293</v>
      </c>
      <c r="AG689" s="104">
        <v>3.4318888157195602</v>
      </c>
      <c r="AH689" s="104">
        <v>0.73024372347943201</v>
      </c>
      <c r="AI689" s="104">
        <v>13.159747930286301</v>
      </c>
      <c r="AJ689" s="104">
        <v>4755.0699443826397</v>
      </c>
      <c r="AK689" s="104">
        <v>643.11075608600504</v>
      </c>
      <c r="AL689" s="104">
        <v>0</v>
      </c>
      <c r="AM689" s="104">
        <v>5398.1807004686498</v>
      </c>
      <c r="AN689" s="104">
        <v>3.9477460722721399E-3</v>
      </c>
      <c r="AO689" s="104">
        <v>1.3489311898908301E-2</v>
      </c>
      <c r="AP689" s="104">
        <v>0</v>
      </c>
      <c r="AQ689" s="104">
        <v>1.7437057971180499E-2</v>
      </c>
      <c r="AR689" s="104">
        <v>0.118701776170773</v>
      </c>
      <c r="AS689" s="104">
        <v>1.2359814897453299E-3</v>
      </c>
      <c r="AT689" s="104">
        <v>0</v>
      </c>
      <c r="AU689" s="104">
        <v>0.11993775766051799</v>
      </c>
      <c r="AV689" s="104">
        <v>0.15623753651802499</v>
      </c>
      <c r="AW689" s="104">
        <v>0.26794737512841299</v>
      </c>
      <c r="AX689" s="104">
        <v>0.54412266930695696</v>
      </c>
      <c r="AY689" s="104">
        <v>0.11356678987767101</v>
      </c>
      <c r="AZ689" s="104">
        <v>1.18251347761349E-3</v>
      </c>
      <c r="BA689" s="104">
        <v>0</v>
      </c>
      <c r="BB689" s="104">
        <v>0.11474930335528399</v>
      </c>
      <c r="BC689" s="104">
        <v>3.9059384129506297E-2</v>
      </c>
      <c r="BD689" s="104">
        <v>0.114834589340748</v>
      </c>
      <c r="BE689" s="104">
        <v>0.26864327682553901</v>
      </c>
      <c r="BF689" s="104">
        <v>4.4923543054079002E-2</v>
      </c>
      <c r="BG689" s="104">
        <v>6.0757915398701699E-3</v>
      </c>
      <c r="BH689" s="104">
        <v>0</v>
      </c>
      <c r="BI689" s="104">
        <v>5.0999334593949203E-2</v>
      </c>
      <c r="BJ689" s="104">
        <v>0.74743077700915195</v>
      </c>
      <c r="BK689" s="104">
        <v>0.101088055012135</v>
      </c>
      <c r="BL689" s="104">
        <v>0</v>
      </c>
      <c r="BM689" s="104">
        <v>0.84851883202128797</v>
      </c>
      <c r="BN689" s="104">
        <v>481.10222289202</v>
      </c>
    </row>
    <row r="690" spans="1:66">
      <c r="A690" s="104" t="s">
        <v>799</v>
      </c>
      <c r="B690" s="104">
        <v>2029</v>
      </c>
      <c r="C690" s="104" t="s">
        <v>834</v>
      </c>
      <c r="D690" s="104" t="s">
        <v>801</v>
      </c>
      <c r="E690" s="104" t="s">
        <v>801</v>
      </c>
      <c r="F690" s="104" t="s">
        <v>802</v>
      </c>
      <c r="G690" s="104">
        <v>1592.8115447026501</v>
      </c>
      <c r="H690" s="104">
        <v>313498.80243745598</v>
      </c>
      <c r="I690" s="104">
        <v>12105.367739740101</v>
      </c>
      <c r="J690" s="104">
        <v>9.5108122029789501E-3</v>
      </c>
      <c r="K690" s="104">
        <v>2.88297502949758E-3</v>
      </c>
      <c r="L690" s="104">
        <v>0</v>
      </c>
      <c r="M690" s="104">
        <v>1.23937872324765E-2</v>
      </c>
      <c r="N690" s="104">
        <v>0</v>
      </c>
      <c r="O690" s="104">
        <v>0</v>
      </c>
      <c r="P690" s="104">
        <v>0</v>
      </c>
      <c r="Q690" s="104">
        <v>0</v>
      </c>
      <c r="R690" s="104">
        <v>1.23937872324765E-2</v>
      </c>
      <c r="S690" s="104">
        <v>1.08273357178101E-2</v>
      </c>
      <c r="T690" s="104">
        <v>3.2820476153084801E-3</v>
      </c>
      <c r="U690" s="104">
        <v>0</v>
      </c>
      <c r="V690" s="104">
        <v>1.41093833331186E-2</v>
      </c>
      <c r="W690" s="104">
        <v>0</v>
      </c>
      <c r="X690" s="104">
        <v>0</v>
      </c>
      <c r="Y690" s="104">
        <v>0</v>
      </c>
      <c r="Z690" s="104">
        <v>0</v>
      </c>
      <c r="AA690" s="104">
        <v>1.41093833331186E-2</v>
      </c>
      <c r="AB690" s="104">
        <v>0.13438604597725101</v>
      </c>
      <c r="AC690" s="104">
        <v>4.2598319210830599E-2</v>
      </c>
      <c r="AD690" s="104">
        <v>0</v>
      </c>
      <c r="AE690" s="104">
        <v>0.176984365188081</v>
      </c>
      <c r="AF690" s="104">
        <v>1.2795706368039199</v>
      </c>
      <c r="AG690" s="104">
        <v>3.4067933858089199E-2</v>
      </c>
      <c r="AH690" s="104">
        <v>2.3793813896008199E-2</v>
      </c>
      <c r="AI690" s="104">
        <v>1.33743238455802</v>
      </c>
      <c r="AJ690" s="104">
        <v>474.02604118102403</v>
      </c>
      <c r="AK690" s="104">
        <v>6.4574362658925102</v>
      </c>
      <c r="AL690" s="104">
        <v>0</v>
      </c>
      <c r="AM690" s="104">
        <v>480.48347744691603</v>
      </c>
      <c r="AN690" s="104">
        <v>4.4175259364452298E-4</v>
      </c>
      <c r="AO690" s="104">
        <v>1.339067231602E-4</v>
      </c>
      <c r="AP690" s="104">
        <v>0</v>
      </c>
      <c r="AQ690" s="104">
        <v>5.7565931680472304E-4</v>
      </c>
      <c r="AR690" s="104">
        <v>5.2328469748187702E-3</v>
      </c>
      <c r="AS690" s="104">
        <v>1.22694346767869E-5</v>
      </c>
      <c r="AT690" s="104">
        <v>0</v>
      </c>
      <c r="AU690" s="104">
        <v>5.2451164094955496E-3</v>
      </c>
      <c r="AV690" s="104">
        <v>1.244063793197E-2</v>
      </c>
      <c r="AW690" s="104">
        <v>2.1335694053328601E-2</v>
      </c>
      <c r="AX690" s="104">
        <v>3.9021448394794302E-2</v>
      </c>
      <c r="AY690" s="104">
        <v>5.0064763310388796E-3</v>
      </c>
      <c r="AZ690" s="104">
        <v>1.17386643638071E-5</v>
      </c>
      <c r="BA690" s="104">
        <v>0</v>
      </c>
      <c r="BB690" s="104">
        <v>5.01821499540269E-3</v>
      </c>
      <c r="BC690" s="104">
        <v>3.11015948299252E-3</v>
      </c>
      <c r="BD690" s="104">
        <v>9.1438688799980097E-3</v>
      </c>
      <c r="BE690" s="104">
        <v>1.72722433583932E-2</v>
      </c>
      <c r="BF690" s="104">
        <v>4.4783629933576301E-3</v>
      </c>
      <c r="BG690" s="104">
        <v>6.1006655948876201E-5</v>
      </c>
      <c r="BH690" s="104">
        <v>0</v>
      </c>
      <c r="BI690" s="104">
        <v>4.5393696493065102E-3</v>
      </c>
      <c r="BJ690" s="104">
        <v>7.4510292472365403E-2</v>
      </c>
      <c r="BK690" s="104">
        <v>1.01501905590365E-3</v>
      </c>
      <c r="BL690" s="104">
        <v>0</v>
      </c>
      <c r="BM690" s="104">
        <v>7.5525311528269107E-2</v>
      </c>
      <c r="BN690" s="104">
        <v>42.822143586732999</v>
      </c>
    </row>
    <row r="691" spans="1:66">
      <c r="A691" s="104" t="s">
        <v>799</v>
      </c>
      <c r="B691" s="104">
        <v>2029</v>
      </c>
      <c r="C691" s="104" t="s">
        <v>835</v>
      </c>
      <c r="D691" s="104" t="s">
        <v>801</v>
      </c>
      <c r="E691" s="104" t="s">
        <v>801</v>
      </c>
      <c r="F691" s="104" t="s">
        <v>802</v>
      </c>
      <c r="G691" s="104">
        <v>6104.4484636719799</v>
      </c>
      <c r="H691" s="104">
        <v>946820.43851727503</v>
      </c>
      <c r="I691" s="104">
        <v>46393.808323906997</v>
      </c>
      <c r="J691" s="104">
        <v>2.99688406155223E-2</v>
      </c>
      <c r="K691" s="104">
        <v>1.7641746962380501E-2</v>
      </c>
      <c r="L691" s="104">
        <v>0</v>
      </c>
      <c r="M691" s="104">
        <v>4.7610587577902902E-2</v>
      </c>
      <c r="N691" s="104">
        <v>0</v>
      </c>
      <c r="O691" s="104">
        <v>0</v>
      </c>
      <c r="P691" s="104">
        <v>0</v>
      </c>
      <c r="Q691" s="104">
        <v>0</v>
      </c>
      <c r="R691" s="104">
        <v>4.7610587577902902E-2</v>
      </c>
      <c r="S691" s="104">
        <v>3.4117243774003901E-2</v>
      </c>
      <c r="T691" s="104">
        <v>2.0083786004156699E-2</v>
      </c>
      <c r="U691" s="104">
        <v>0</v>
      </c>
      <c r="V691" s="104">
        <v>5.4201029778160603E-2</v>
      </c>
      <c r="W691" s="104">
        <v>0</v>
      </c>
      <c r="X691" s="104">
        <v>0</v>
      </c>
      <c r="Y691" s="104">
        <v>0</v>
      </c>
      <c r="Z691" s="104">
        <v>0</v>
      </c>
      <c r="AA691" s="104">
        <v>5.4201029778160603E-2</v>
      </c>
      <c r="AB691" s="104">
        <v>0.42782024429973298</v>
      </c>
      <c r="AC691" s="104">
        <v>0.26067127215845298</v>
      </c>
      <c r="AD691" s="104">
        <v>0</v>
      </c>
      <c r="AE691" s="104">
        <v>0.68849151645818696</v>
      </c>
      <c r="AF691" s="104">
        <v>4.08376927708224</v>
      </c>
      <c r="AG691" s="104">
        <v>0.20847140974379699</v>
      </c>
      <c r="AH691" s="104">
        <v>9.1188094036781006E-2</v>
      </c>
      <c r="AI691" s="104">
        <v>4.3834287808628201</v>
      </c>
      <c r="AJ691" s="104">
        <v>1481.03859209848</v>
      </c>
      <c r="AK691" s="104">
        <v>39.575537853780297</v>
      </c>
      <c r="AL691" s="104">
        <v>0</v>
      </c>
      <c r="AM691" s="104">
        <v>1520.6141299522601</v>
      </c>
      <c r="AN691" s="104">
        <v>1.39197502672586E-3</v>
      </c>
      <c r="AO691" s="104">
        <v>8.1941345394360998E-4</v>
      </c>
      <c r="AP691" s="104">
        <v>0</v>
      </c>
      <c r="AQ691" s="104">
        <v>2.2113884806694698E-3</v>
      </c>
      <c r="AR691" s="104">
        <v>1.60166216698166E-2</v>
      </c>
      <c r="AS691" s="104">
        <v>7.5080172295857004E-5</v>
      </c>
      <c r="AT691" s="104">
        <v>0</v>
      </c>
      <c r="AU691" s="104">
        <v>1.6091701842112501E-2</v>
      </c>
      <c r="AV691" s="104">
        <v>3.7572871636511303E-2</v>
      </c>
      <c r="AW691" s="104">
        <v>6.4437474856616897E-2</v>
      </c>
      <c r="AX691" s="104">
        <v>0.11810204833524</v>
      </c>
      <c r="AY691" s="104">
        <v>1.5323749706233E-2</v>
      </c>
      <c r="AZ691" s="104">
        <v>7.1832237277022194E-5</v>
      </c>
      <c r="BA691" s="104">
        <v>0</v>
      </c>
      <c r="BB691" s="104">
        <v>1.5395581943509999E-2</v>
      </c>
      <c r="BC691" s="104">
        <v>9.3932179091278292E-3</v>
      </c>
      <c r="BD691" s="104">
        <v>2.7616060652835801E-2</v>
      </c>
      <c r="BE691" s="104">
        <v>5.2404860505473598E-2</v>
      </c>
      <c r="BF691" s="104">
        <v>1.39921182516962E-2</v>
      </c>
      <c r="BG691" s="104">
        <v>3.7389005828671501E-4</v>
      </c>
      <c r="BH691" s="104">
        <v>0</v>
      </c>
      <c r="BI691" s="104">
        <v>1.4366008309983001E-2</v>
      </c>
      <c r="BJ691" s="104">
        <v>0.23279864200113801</v>
      </c>
      <c r="BK691" s="104">
        <v>6.22072342880049E-3</v>
      </c>
      <c r="BL691" s="104">
        <v>0</v>
      </c>
      <c r="BM691" s="104">
        <v>0.23901936542993901</v>
      </c>
      <c r="BN691" s="104">
        <v>135.52173939222399</v>
      </c>
    </row>
    <row r="692" spans="1:66">
      <c r="A692" s="104" t="s">
        <v>799</v>
      </c>
      <c r="B692" s="104">
        <v>2029</v>
      </c>
      <c r="C692" s="104" t="s">
        <v>836</v>
      </c>
      <c r="D692" s="104" t="s">
        <v>801</v>
      </c>
      <c r="E692" s="104" t="s">
        <v>801</v>
      </c>
      <c r="F692" s="104" t="s">
        <v>802</v>
      </c>
      <c r="G692" s="104">
        <v>18788.277960995201</v>
      </c>
      <c r="H692" s="104">
        <v>3146463.4679366602</v>
      </c>
      <c r="I692" s="104">
        <v>142790.912503564</v>
      </c>
      <c r="J692" s="104">
        <v>8.5551329062449305E-2</v>
      </c>
      <c r="K692" s="104">
        <v>6.7702863442188899E-2</v>
      </c>
      <c r="L692" s="104">
        <v>0</v>
      </c>
      <c r="M692" s="104">
        <v>0.15325419250463801</v>
      </c>
      <c r="N692" s="104">
        <v>0</v>
      </c>
      <c r="O692" s="104">
        <v>0</v>
      </c>
      <c r="P692" s="104">
        <v>0</v>
      </c>
      <c r="Q692" s="104">
        <v>0</v>
      </c>
      <c r="R692" s="104">
        <v>0.15325419250463801</v>
      </c>
      <c r="S692" s="104">
        <v>9.7393675860180898E-2</v>
      </c>
      <c r="T692" s="104">
        <v>7.7074556399718594E-2</v>
      </c>
      <c r="U692" s="104">
        <v>0</v>
      </c>
      <c r="V692" s="104">
        <v>0.17446823225989899</v>
      </c>
      <c r="W692" s="104">
        <v>0</v>
      </c>
      <c r="X692" s="104">
        <v>0</v>
      </c>
      <c r="Y692" s="104">
        <v>0</v>
      </c>
      <c r="Z692" s="104">
        <v>0</v>
      </c>
      <c r="AA692" s="104">
        <v>0.17446823225989899</v>
      </c>
      <c r="AB692" s="104">
        <v>1.0564737585467101</v>
      </c>
      <c r="AC692" s="104">
        <v>1.00036530281715</v>
      </c>
      <c r="AD692" s="104">
        <v>0</v>
      </c>
      <c r="AE692" s="104">
        <v>2.0568390613638599</v>
      </c>
      <c r="AF692" s="104">
        <v>11.2619668065276</v>
      </c>
      <c r="AG692" s="104">
        <v>0.80004046172876198</v>
      </c>
      <c r="AH692" s="104">
        <v>0.27908865192996601</v>
      </c>
      <c r="AI692" s="104">
        <v>12.3410959201863</v>
      </c>
      <c r="AJ692" s="104">
        <v>4856.6220913205298</v>
      </c>
      <c r="AK692" s="104">
        <v>161.75743557956201</v>
      </c>
      <c r="AL692" s="104">
        <v>0</v>
      </c>
      <c r="AM692" s="104">
        <v>5018.3795269000902</v>
      </c>
      <c r="AN692" s="104">
        <v>3.9736376553871798E-3</v>
      </c>
      <c r="AO692" s="104">
        <v>3.1446226551902902E-3</v>
      </c>
      <c r="AP692" s="104">
        <v>0</v>
      </c>
      <c r="AQ692" s="104">
        <v>7.1182603105774799E-3</v>
      </c>
      <c r="AR692" s="104">
        <v>7.8868896452376297E-2</v>
      </c>
      <c r="AS692" s="104">
        <v>2.88131479439182E-4</v>
      </c>
      <c r="AT692" s="104">
        <v>0</v>
      </c>
      <c r="AU692" s="104">
        <v>7.9157027931815505E-2</v>
      </c>
      <c r="AV692" s="104">
        <v>0.12486176172421</v>
      </c>
      <c r="AW692" s="104">
        <v>0.214137921357021</v>
      </c>
      <c r="AX692" s="104">
        <v>0.41815671101304702</v>
      </c>
      <c r="AY692" s="104">
        <v>7.5457062903631703E-2</v>
      </c>
      <c r="AZ692" s="104">
        <v>2.75667039181753E-4</v>
      </c>
      <c r="BA692" s="104">
        <v>0</v>
      </c>
      <c r="BB692" s="104">
        <v>7.5732729942813395E-2</v>
      </c>
      <c r="BC692" s="104">
        <v>3.12154404310526E-2</v>
      </c>
      <c r="BD692" s="104">
        <v>9.17733948672948E-2</v>
      </c>
      <c r="BE692" s="104">
        <v>0.19872156524116</v>
      </c>
      <c r="BF692" s="104">
        <v>4.58829573841643E-2</v>
      </c>
      <c r="BG692" s="104">
        <v>1.5282040446450999E-3</v>
      </c>
      <c r="BH692" s="104">
        <v>0</v>
      </c>
      <c r="BI692" s="104">
        <v>4.7411161428809398E-2</v>
      </c>
      <c r="BJ692" s="104">
        <v>0.76339336031087601</v>
      </c>
      <c r="BK692" s="104">
        <v>2.5426016268187E-2</v>
      </c>
      <c r="BL692" s="104">
        <v>0</v>
      </c>
      <c r="BM692" s="104">
        <v>0.78881937657906298</v>
      </c>
      <c r="BN692" s="104">
        <v>447.25319133867299</v>
      </c>
    </row>
    <row r="693" spans="1:66">
      <c r="A693" s="104" t="s">
        <v>799</v>
      </c>
      <c r="B693" s="104">
        <v>2029</v>
      </c>
      <c r="C693" s="104" t="s">
        <v>837</v>
      </c>
      <c r="D693" s="104" t="s">
        <v>801</v>
      </c>
      <c r="E693" s="104" t="s">
        <v>801</v>
      </c>
      <c r="F693" s="104" t="s">
        <v>802</v>
      </c>
      <c r="G693" s="104">
        <v>27438.460293540498</v>
      </c>
      <c r="H693" s="104">
        <v>555864.88234442601</v>
      </c>
      <c r="I693" s="104">
        <v>83229.996140509698</v>
      </c>
      <c r="J693" s="104">
        <v>4.5775350922594701E-2</v>
      </c>
      <c r="K693" s="104">
        <v>3.4818996324165498E-2</v>
      </c>
      <c r="L693" s="104">
        <v>0</v>
      </c>
      <c r="M693" s="104">
        <v>8.0594347246760206E-2</v>
      </c>
      <c r="N693" s="104">
        <v>0</v>
      </c>
      <c r="O693" s="104">
        <v>0</v>
      </c>
      <c r="P693" s="104">
        <v>0</v>
      </c>
      <c r="Q693" s="104">
        <v>0</v>
      </c>
      <c r="R693" s="104">
        <v>8.0594347246760206E-2</v>
      </c>
      <c r="S693" s="104">
        <v>5.2111752546671497E-2</v>
      </c>
      <c r="T693" s="104">
        <v>3.9638776848191198E-2</v>
      </c>
      <c r="U693" s="104">
        <v>0</v>
      </c>
      <c r="V693" s="104">
        <v>9.1750529394862695E-2</v>
      </c>
      <c r="W693" s="104">
        <v>0</v>
      </c>
      <c r="X693" s="104">
        <v>0</v>
      </c>
      <c r="Y693" s="104">
        <v>0</v>
      </c>
      <c r="Z693" s="104">
        <v>0</v>
      </c>
      <c r="AA693" s="104">
        <v>9.1750529394862695E-2</v>
      </c>
      <c r="AB693" s="104">
        <v>0.203863190905893</v>
      </c>
      <c r="AC693" s="104">
        <v>0.41522230351423201</v>
      </c>
      <c r="AD693" s="104">
        <v>0</v>
      </c>
      <c r="AE693" s="104">
        <v>0.61908549442012595</v>
      </c>
      <c r="AF693" s="104">
        <v>3.5213948677801201</v>
      </c>
      <c r="AG693" s="104">
        <v>0.75061940828304397</v>
      </c>
      <c r="AH693" s="104">
        <v>0.342985662999931</v>
      </c>
      <c r="AI693" s="104">
        <v>4.6149999390631002</v>
      </c>
      <c r="AJ693" s="104">
        <v>920.51412385973799</v>
      </c>
      <c r="AK693" s="104">
        <v>89.550172102605302</v>
      </c>
      <c r="AL693" s="104">
        <v>0</v>
      </c>
      <c r="AM693" s="104">
        <v>1010.06429596234</v>
      </c>
      <c r="AN693" s="104">
        <v>2.1261464913281299E-3</v>
      </c>
      <c r="AO693" s="104">
        <v>1.6172521973971401E-3</v>
      </c>
      <c r="AP693" s="104">
        <v>0</v>
      </c>
      <c r="AQ693" s="104">
        <v>3.7433986887252702E-3</v>
      </c>
      <c r="AR693" s="104">
        <v>1.97129077658698E-2</v>
      </c>
      <c r="AS693" s="104">
        <v>1.19370912703284E-3</v>
      </c>
      <c r="AT693" s="104">
        <v>0</v>
      </c>
      <c r="AU693" s="104">
        <v>2.0906616892902699E-2</v>
      </c>
      <c r="AV693" s="104">
        <v>2.2058501297540899E-2</v>
      </c>
      <c r="AW693" s="104">
        <v>3.7830329725282698E-2</v>
      </c>
      <c r="AX693" s="104">
        <v>8.0795447915726307E-2</v>
      </c>
      <c r="AY693" s="104">
        <v>1.88601361019539E-2</v>
      </c>
      <c r="AZ693" s="104">
        <v>1.14206979859983E-3</v>
      </c>
      <c r="BA693" s="104">
        <v>0</v>
      </c>
      <c r="BB693" s="104">
        <v>2.00022059005537E-2</v>
      </c>
      <c r="BC693" s="104">
        <v>5.51462532438523E-3</v>
      </c>
      <c r="BD693" s="104">
        <v>1.62129984536925E-2</v>
      </c>
      <c r="BE693" s="104">
        <v>4.1729829678631598E-2</v>
      </c>
      <c r="BF693" s="104">
        <v>8.6965610093606496E-3</v>
      </c>
      <c r="BG693" s="104">
        <v>8.4602562296775695E-4</v>
      </c>
      <c r="BH693" s="104">
        <v>0</v>
      </c>
      <c r="BI693" s="104">
        <v>9.5425866323284106E-3</v>
      </c>
      <c r="BJ693" s="104">
        <v>0.14469200135681901</v>
      </c>
      <c r="BK693" s="104">
        <v>1.4076039994958101E-2</v>
      </c>
      <c r="BL693" s="104">
        <v>0</v>
      </c>
      <c r="BM693" s="104">
        <v>0.158768041351777</v>
      </c>
      <c r="BN693" s="104">
        <v>90.019990996070007</v>
      </c>
    </row>
    <row r="694" spans="1:66">
      <c r="A694" s="104" t="s">
        <v>799</v>
      </c>
      <c r="B694" s="104">
        <v>2029</v>
      </c>
      <c r="C694" s="104" t="s">
        <v>838</v>
      </c>
      <c r="D694" s="104" t="s">
        <v>801</v>
      </c>
      <c r="E694" s="104" t="s">
        <v>801</v>
      </c>
      <c r="F694" s="104" t="s">
        <v>802</v>
      </c>
      <c r="G694" s="104">
        <v>35429.340845507402</v>
      </c>
      <c r="H694" s="104">
        <v>2497193.9149586898</v>
      </c>
      <c r="I694" s="104">
        <v>408849.68126598699</v>
      </c>
      <c r="J694" s="104">
        <v>5.2556590032524303E-2</v>
      </c>
      <c r="K694" s="104">
        <v>8.4960384888040599E-2</v>
      </c>
      <c r="L694" s="104">
        <v>0</v>
      </c>
      <c r="M694" s="104">
        <v>0.137516974920564</v>
      </c>
      <c r="N694" s="104">
        <v>0</v>
      </c>
      <c r="O694" s="104">
        <v>0</v>
      </c>
      <c r="P694" s="104">
        <v>0</v>
      </c>
      <c r="Q694" s="104">
        <v>0</v>
      </c>
      <c r="R694" s="104">
        <v>0.137516974920564</v>
      </c>
      <c r="S694" s="104">
        <v>5.9831677076666298E-2</v>
      </c>
      <c r="T694" s="104">
        <v>9.6720930901048802E-2</v>
      </c>
      <c r="U694" s="104">
        <v>0</v>
      </c>
      <c r="V694" s="104">
        <v>0.156552607977715</v>
      </c>
      <c r="W694" s="104">
        <v>0</v>
      </c>
      <c r="X694" s="104">
        <v>0</v>
      </c>
      <c r="Y694" s="104">
        <v>0</v>
      </c>
      <c r="Z694" s="104">
        <v>0</v>
      </c>
      <c r="AA694" s="104">
        <v>0.156552607977715</v>
      </c>
      <c r="AB694" s="104">
        <v>0.53390423108287599</v>
      </c>
      <c r="AC694" s="104">
        <v>1.2541105823871601</v>
      </c>
      <c r="AD694" s="104">
        <v>0</v>
      </c>
      <c r="AE694" s="104">
        <v>1.78801481347003</v>
      </c>
      <c r="AF694" s="104">
        <v>5.8122067672827704</v>
      </c>
      <c r="AG694" s="104">
        <v>1.0099681567907</v>
      </c>
      <c r="AH694" s="104">
        <v>1.61304680869475</v>
      </c>
      <c r="AI694" s="104">
        <v>8.4352217327682304</v>
      </c>
      <c r="AJ694" s="104">
        <v>3596.5906266881698</v>
      </c>
      <c r="AK694" s="104">
        <v>201.991433136154</v>
      </c>
      <c r="AL694" s="104">
        <v>0</v>
      </c>
      <c r="AM694" s="104">
        <v>3798.5820598243199</v>
      </c>
      <c r="AN694" s="104">
        <v>2.4411174844465502E-3</v>
      </c>
      <c r="AO694" s="104">
        <v>3.9461898290425101E-3</v>
      </c>
      <c r="AP694" s="104">
        <v>0</v>
      </c>
      <c r="AQ694" s="104">
        <v>6.3873073134890603E-3</v>
      </c>
      <c r="AR694" s="104">
        <v>4.0639823120786303E-2</v>
      </c>
      <c r="AS694" s="104">
        <v>3.7464127192400701E-4</v>
      </c>
      <c r="AT694" s="104">
        <v>0</v>
      </c>
      <c r="AU694" s="104">
        <v>4.1014464392710302E-2</v>
      </c>
      <c r="AV694" s="104">
        <v>9.9096663529098697E-2</v>
      </c>
      <c r="AW694" s="104">
        <v>0.16995077795240399</v>
      </c>
      <c r="AX694" s="104">
        <v>0.31006190587421301</v>
      </c>
      <c r="AY694" s="104">
        <v>3.8881762362040002E-2</v>
      </c>
      <c r="AZ694" s="104">
        <v>3.5843445633775798E-4</v>
      </c>
      <c r="BA694" s="104">
        <v>0</v>
      </c>
      <c r="BB694" s="104">
        <v>3.9240196818377801E-2</v>
      </c>
      <c r="BC694" s="104">
        <v>2.4774165882274601E-2</v>
      </c>
      <c r="BD694" s="104">
        <v>7.2836047693887504E-2</v>
      </c>
      <c r="BE694" s="104">
        <v>0.13685041039453999</v>
      </c>
      <c r="BF694" s="104">
        <v>3.3978804887359E-2</v>
      </c>
      <c r="BG694" s="104">
        <v>1.90831490370964E-3</v>
      </c>
      <c r="BH694" s="104">
        <v>0</v>
      </c>
      <c r="BI694" s="104">
        <v>3.5887119791068699E-2</v>
      </c>
      <c r="BJ694" s="104">
        <v>0.56533396104195099</v>
      </c>
      <c r="BK694" s="104">
        <v>3.1750240392678201E-2</v>
      </c>
      <c r="BL694" s="104">
        <v>0</v>
      </c>
      <c r="BM694" s="104">
        <v>0.59708420143462904</v>
      </c>
      <c r="BN694" s="104">
        <v>338.54114454904601</v>
      </c>
    </row>
    <row r="695" spans="1:66">
      <c r="A695" s="104" t="s">
        <v>799</v>
      </c>
      <c r="B695" s="104">
        <v>2029</v>
      </c>
      <c r="C695" s="104" t="s">
        <v>839</v>
      </c>
      <c r="D695" s="104" t="s">
        <v>801</v>
      </c>
      <c r="E695" s="104" t="s">
        <v>801</v>
      </c>
      <c r="F695" s="104" t="s">
        <v>802</v>
      </c>
      <c r="G695" s="104">
        <v>22196.0113060191</v>
      </c>
      <c r="H695" s="104">
        <v>1571369.92170853</v>
      </c>
      <c r="I695" s="104">
        <v>100347.304135577</v>
      </c>
      <c r="J695" s="104">
        <v>4.8826182696261697E-2</v>
      </c>
      <c r="K695" s="104">
        <v>3.88323380433215E-2</v>
      </c>
      <c r="L695" s="104">
        <v>0</v>
      </c>
      <c r="M695" s="104">
        <v>8.7658520739583204E-2</v>
      </c>
      <c r="N695" s="104">
        <v>0</v>
      </c>
      <c r="O695" s="104">
        <v>0</v>
      </c>
      <c r="P695" s="104">
        <v>0</v>
      </c>
      <c r="Q695" s="104">
        <v>0</v>
      </c>
      <c r="R695" s="104">
        <v>8.7658520739583204E-2</v>
      </c>
      <c r="S695" s="104">
        <v>5.55848922877452E-2</v>
      </c>
      <c r="T695" s="104">
        <v>4.42076608947067E-2</v>
      </c>
      <c r="U695" s="104">
        <v>0</v>
      </c>
      <c r="V695" s="104">
        <v>9.9792553182451907E-2</v>
      </c>
      <c r="W695" s="104">
        <v>0</v>
      </c>
      <c r="X695" s="104">
        <v>0</v>
      </c>
      <c r="Y695" s="104">
        <v>0</v>
      </c>
      <c r="Z695" s="104">
        <v>0</v>
      </c>
      <c r="AA695" s="104">
        <v>9.9792553182451907E-2</v>
      </c>
      <c r="AB695" s="104">
        <v>0.55377233489272304</v>
      </c>
      <c r="AC695" s="104">
        <v>0.57303993012948895</v>
      </c>
      <c r="AD695" s="104">
        <v>0</v>
      </c>
      <c r="AE695" s="104">
        <v>1.1268122650222101</v>
      </c>
      <c r="AF695" s="104">
        <v>4.7885588848921703</v>
      </c>
      <c r="AG695" s="104">
        <v>0.46261212259984602</v>
      </c>
      <c r="AH695" s="104">
        <v>0.49719192983928301</v>
      </c>
      <c r="AI695" s="104">
        <v>5.7483629373312999</v>
      </c>
      <c r="AJ695" s="104">
        <v>2521.9611184948299</v>
      </c>
      <c r="AK695" s="104">
        <v>91.399849137555094</v>
      </c>
      <c r="AL695" s="104">
        <v>0</v>
      </c>
      <c r="AM695" s="104">
        <v>2613.3609676323899</v>
      </c>
      <c r="AN695" s="104">
        <v>2.2678497255028498E-3</v>
      </c>
      <c r="AO695" s="104">
        <v>1.8036615256208199E-3</v>
      </c>
      <c r="AP695" s="104">
        <v>0</v>
      </c>
      <c r="AQ695" s="104">
        <v>4.0715112511236703E-3</v>
      </c>
      <c r="AR695" s="104">
        <v>2.8099031159145801E-2</v>
      </c>
      <c r="AS695" s="104">
        <v>1.7356956690274701E-4</v>
      </c>
      <c r="AT695" s="104">
        <v>0</v>
      </c>
      <c r="AU695" s="104">
        <v>2.8272600726048602E-2</v>
      </c>
      <c r="AV695" s="104">
        <v>6.2356998180444698E-2</v>
      </c>
      <c r="AW695" s="104">
        <v>0.10694225187946201</v>
      </c>
      <c r="AX695" s="104">
        <v>0.19757185078595599</v>
      </c>
      <c r="AY695" s="104">
        <v>2.6883479509404101E-2</v>
      </c>
      <c r="AZ695" s="104">
        <v>1.66061024270133E-4</v>
      </c>
      <c r="BA695" s="104">
        <v>0</v>
      </c>
      <c r="BB695" s="104">
        <v>2.70495405336743E-2</v>
      </c>
      <c r="BC695" s="104">
        <v>1.55892495451111E-2</v>
      </c>
      <c r="BD695" s="104">
        <v>4.5832393662626897E-2</v>
      </c>
      <c r="BE695" s="104">
        <v>8.8471183741412399E-2</v>
      </c>
      <c r="BF695" s="104">
        <v>2.3826238144247801E-2</v>
      </c>
      <c r="BG695" s="104">
        <v>8.6350045443976697E-4</v>
      </c>
      <c r="BH695" s="104">
        <v>0</v>
      </c>
      <c r="BI695" s="104">
        <v>2.4689738598687502E-2</v>
      </c>
      <c r="BJ695" s="104">
        <v>0.39641716745098099</v>
      </c>
      <c r="BK695" s="104">
        <v>1.43667834665829E-2</v>
      </c>
      <c r="BL695" s="104">
        <v>0</v>
      </c>
      <c r="BM695" s="104">
        <v>0.41078395091756398</v>
      </c>
      <c r="BN695" s="104">
        <v>232.91064907071899</v>
      </c>
    </row>
    <row r="696" spans="1:66">
      <c r="A696" s="104" t="s">
        <v>799</v>
      </c>
      <c r="B696" s="104">
        <v>2029</v>
      </c>
      <c r="C696" s="104" t="s">
        <v>840</v>
      </c>
      <c r="D696" s="104" t="s">
        <v>801</v>
      </c>
      <c r="E696" s="104" t="s">
        <v>801</v>
      </c>
      <c r="F696" s="104" t="s">
        <v>802</v>
      </c>
      <c r="G696" s="104">
        <v>5435.7611291397498</v>
      </c>
      <c r="H696" s="104">
        <v>221818.512321146</v>
      </c>
      <c r="I696" s="104">
        <v>21199.468403645002</v>
      </c>
      <c r="J696" s="104">
        <v>6.3485667685439003E-3</v>
      </c>
      <c r="K696" s="104">
        <v>7.6473543951479702E-3</v>
      </c>
      <c r="L696" s="104">
        <v>0</v>
      </c>
      <c r="M696" s="104">
        <v>1.3995921163691799E-2</v>
      </c>
      <c r="N696" s="104">
        <v>0</v>
      </c>
      <c r="O696" s="104">
        <v>0</v>
      </c>
      <c r="P696" s="104">
        <v>0</v>
      </c>
      <c r="Q696" s="104">
        <v>0</v>
      </c>
      <c r="R696" s="104">
        <v>1.3995921163691799E-2</v>
      </c>
      <c r="S696" s="104">
        <v>7.22736000490346E-3</v>
      </c>
      <c r="T696" s="104">
        <v>8.7059308524043196E-3</v>
      </c>
      <c r="U696" s="104">
        <v>0</v>
      </c>
      <c r="V696" s="104">
        <v>1.59332908573077E-2</v>
      </c>
      <c r="W696" s="104">
        <v>0</v>
      </c>
      <c r="X696" s="104">
        <v>0</v>
      </c>
      <c r="Y696" s="104">
        <v>0</v>
      </c>
      <c r="Z696" s="104">
        <v>0</v>
      </c>
      <c r="AA696" s="104">
        <v>1.59332908573077E-2</v>
      </c>
      <c r="AB696" s="104">
        <v>1.79624028034405E-2</v>
      </c>
      <c r="AC696" s="104">
        <v>7.8186000313463302E-2</v>
      </c>
      <c r="AD696" s="104">
        <v>0</v>
      </c>
      <c r="AE696" s="104">
        <v>9.6148403116903897E-2</v>
      </c>
      <c r="AF696" s="104">
        <v>2.0519514286682701</v>
      </c>
      <c r="AG696" s="104">
        <v>0.25719693831658202</v>
      </c>
      <c r="AH696" s="104">
        <v>6.1591993478624797E-2</v>
      </c>
      <c r="AI696" s="104">
        <v>2.3707403604634698</v>
      </c>
      <c r="AJ696" s="104">
        <v>959.41600434238001</v>
      </c>
      <c r="AK696" s="104">
        <v>23.8763499212615</v>
      </c>
      <c r="AL696" s="104">
        <v>0</v>
      </c>
      <c r="AM696" s="104">
        <v>983.29235426364198</v>
      </c>
      <c r="AN696" s="104">
        <v>2.9487448349062003E-4</v>
      </c>
      <c r="AO696" s="104">
        <v>3.5519980486181202E-4</v>
      </c>
      <c r="AP696" s="104">
        <v>0</v>
      </c>
      <c r="AQ696" s="104">
        <v>6.5007428835243204E-4</v>
      </c>
      <c r="AR696" s="104">
        <v>3.80694955059882E-3</v>
      </c>
      <c r="AS696" s="104">
        <v>3.7215891287166198E-4</v>
      </c>
      <c r="AT696" s="104">
        <v>0</v>
      </c>
      <c r="AU696" s="104">
        <v>4.1791084634704798E-3</v>
      </c>
      <c r="AV696" s="104">
        <v>8.8024699837447196E-3</v>
      </c>
      <c r="AW696" s="104">
        <v>1.50962360221221E-2</v>
      </c>
      <c r="AX696" s="104">
        <v>2.8077814469337398E-2</v>
      </c>
      <c r="AY696" s="104">
        <v>3.6422625982087298E-3</v>
      </c>
      <c r="AZ696" s="104">
        <v>3.5605948303918503E-4</v>
      </c>
      <c r="BA696" s="104">
        <v>0</v>
      </c>
      <c r="BB696" s="104">
        <v>3.9983220812479098E-3</v>
      </c>
      <c r="BC696" s="104">
        <v>2.2006174959361799E-3</v>
      </c>
      <c r="BD696" s="104">
        <v>6.4698154380523698E-3</v>
      </c>
      <c r="BE696" s="104">
        <v>1.2668755015236399E-2</v>
      </c>
      <c r="BF696" s="104">
        <v>9.06408668683489E-3</v>
      </c>
      <c r="BG696" s="104">
        <v>2.2557191507333399E-4</v>
      </c>
      <c r="BH696" s="104">
        <v>0</v>
      </c>
      <c r="BI696" s="104">
        <v>9.2896586019082308E-3</v>
      </c>
      <c r="BJ696" s="104">
        <v>0.150806835228108</v>
      </c>
      <c r="BK696" s="104">
        <v>3.7530297098727198E-3</v>
      </c>
      <c r="BL696" s="104">
        <v>0</v>
      </c>
      <c r="BM696" s="104">
        <v>0.15455986493797999</v>
      </c>
      <c r="BN696" s="104">
        <v>87.633994421101306</v>
      </c>
    </row>
    <row r="697" spans="1:66">
      <c r="A697" s="104" t="s">
        <v>799</v>
      </c>
      <c r="B697" s="104">
        <v>2029</v>
      </c>
      <c r="C697" s="104" t="s">
        <v>840</v>
      </c>
      <c r="D697" s="104" t="s">
        <v>801</v>
      </c>
      <c r="E697" s="104" t="s">
        <v>801</v>
      </c>
      <c r="F697" s="104" t="s">
        <v>841</v>
      </c>
      <c r="G697" s="104">
        <v>11288.4402345863</v>
      </c>
      <c r="H697" s="104">
        <v>460043.400259302</v>
      </c>
      <c r="I697" s="104">
        <v>44024.9169148867</v>
      </c>
      <c r="J697" s="104">
        <v>7.12760375285902E-2</v>
      </c>
      <c r="K697" s="104">
        <v>4.1758060590627E-4</v>
      </c>
      <c r="L697" s="104">
        <v>0</v>
      </c>
      <c r="M697" s="104">
        <v>7.1693618134496498E-2</v>
      </c>
      <c r="N697" s="104">
        <v>0</v>
      </c>
      <c r="O697" s="104">
        <v>0</v>
      </c>
      <c r="P697" s="104">
        <v>0</v>
      </c>
      <c r="Q697" s="104">
        <v>0</v>
      </c>
      <c r="R697" s="104">
        <v>7.1693618134496498E-2</v>
      </c>
      <c r="S697" s="104">
        <v>2.1015931459294701</v>
      </c>
      <c r="T697" s="104">
        <v>1.5518152693279901E-2</v>
      </c>
      <c r="U697" s="104">
        <v>0</v>
      </c>
      <c r="V697" s="104">
        <v>2.11711129862275</v>
      </c>
      <c r="W697" s="104">
        <v>0</v>
      </c>
      <c r="X697" s="104">
        <v>0</v>
      </c>
      <c r="Y697" s="104">
        <v>0</v>
      </c>
      <c r="Z697" s="104">
        <v>0</v>
      </c>
      <c r="AA697" s="104">
        <v>2.11711129862275</v>
      </c>
      <c r="AB697" s="104">
        <v>6.5867086322677304</v>
      </c>
      <c r="AC697" s="104">
        <v>0.26721512820946502</v>
      </c>
      <c r="AD697" s="104">
        <v>0</v>
      </c>
      <c r="AE697" s="104">
        <v>6.8539237604772003</v>
      </c>
      <c r="AF697" s="104">
        <v>0.64440456011229896</v>
      </c>
      <c r="AG697" s="104">
        <v>0.245817881077279</v>
      </c>
      <c r="AH697" s="104">
        <v>0</v>
      </c>
      <c r="AI697" s="104">
        <v>0.89022244118957805</v>
      </c>
      <c r="AJ697" s="104">
        <v>1508.2252099674599</v>
      </c>
      <c r="AK697" s="104">
        <v>44.775245380614102</v>
      </c>
      <c r="AL697" s="104">
        <v>0</v>
      </c>
      <c r="AM697" s="104">
        <v>1553.0004553480701</v>
      </c>
      <c r="AN697" s="104">
        <v>2.0117444871899202</v>
      </c>
      <c r="AO697" s="104">
        <v>1.49780559658647E-2</v>
      </c>
      <c r="AP697" s="104">
        <v>0</v>
      </c>
      <c r="AQ697" s="104">
        <v>2.02672254315579</v>
      </c>
      <c r="AR697" s="104">
        <v>2.08638104220139E-3</v>
      </c>
      <c r="AS697" s="104">
        <v>2.4860909578624802E-4</v>
      </c>
      <c r="AT697" s="104">
        <v>0</v>
      </c>
      <c r="AU697" s="104">
        <v>2.3349901379876399E-3</v>
      </c>
      <c r="AV697" s="104">
        <v>1.8255997570389901E-2</v>
      </c>
      <c r="AW697" s="104">
        <v>3.1309035833218798E-2</v>
      </c>
      <c r="AX697" s="104">
        <v>5.1900023541596403E-2</v>
      </c>
      <c r="AY697" s="104">
        <v>1.9961251218647098E-3</v>
      </c>
      <c r="AZ697" s="104">
        <v>2.3785437635082701E-4</v>
      </c>
      <c r="BA697" s="104">
        <v>0</v>
      </c>
      <c r="BB697" s="104">
        <v>2.2339794982155401E-3</v>
      </c>
      <c r="BC697" s="104">
        <v>4.5639993925974901E-3</v>
      </c>
      <c r="BD697" s="104">
        <v>1.34181582142366E-2</v>
      </c>
      <c r="BE697" s="104">
        <v>2.02161371050496E-2</v>
      </c>
      <c r="BF697" s="104">
        <v>0</v>
      </c>
      <c r="BG697" s="104">
        <v>0</v>
      </c>
      <c r="BH697" s="104">
        <v>0</v>
      </c>
      <c r="BI697" s="104">
        <v>0</v>
      </c>
      <c r="BJ697" s="104">
        <v>0.30746157548152497</v>
      </c>
      <c r="BK697" s="104">
        <v>9.1277266792222193E-3</v>
      </c>
      <c r="BL697" s="104">
        <v>0</v>
      </c>
      <c r="BM697" s="104">
        <v>0.31658930216074799</v>
      </c>
      <c r="BN697" s="104">
        <v>179.50316630043599</v>
      </c>
    </row>
    <row r="698" spans="1:66">
      <c r="A698" s="104" t="s">
        <v>799</v>
      </c>
      <c r="B698" s="104">
        <v>2029</v>
      </c>
      <c r="C698" s="104" t="s">
        <v>842</v>
      </c>
      <c r="D698" s="104" t="s">
        <v>801</v>
      </c>
      <c r="E698" s="104" t="s">
        <v>801</v>
      </c>
      <c r="F698" s="104" t="s">
        <v>802</v>
      </c>
      <c r="G698" s="104">
        <v>92811.815891988997</v>
      </c>
      <c r="H698" s="104">
        <v>10941581.4368909</v>
      </c>
      <c r="I698" s="104">
        <v>1178710.0618282601</v>
      </c>
      <c r="J698" s="104">
        <v>0.22705101184127099</v>
      </c>
      <c r="K698" s="104">
        <v>0.19209763533320301</v>
      </c>
      <c r="L698" s="104">
        <v>0</v>
      </c>
      <c r="M698" s="104">
        <v>0.41914864717447398</v>
      </c>
      <c r="N698" s="104">
        <v>0</v>
      </c>
      <c r="O698" s="104">
        <v>0</v>
      </c>
      <c r="P698" s="104">
        <v>0</v>
      </c>
      <c r="Q698" s="104">
        <v>0</v>
      </c>
      <c r="R698" s="104">
        <v>0.41914864717447398</v>
      </c>
      <c r="S698" s="104">
        <v>0.25848029356566699</v>
      </c>
      <c r="T698" s="104">
        <v>0.218688535107295</v>
      </c>
      <c r="U698" s="104">
        <v>0</v>
      </c>
      <c r="V698" s="104">
        <v>0.47716882867296301</v>
      </c>
      <c r="W698" s="104">
        <v>0</v>
      </c>
      <c r="X698" s="104">
        <v>0</v>
      </c>
      <c r="Y698" s="104">
        <v>0</v>
      </c>
      <c r="Z698" s="104">
        <v>0</v>
      </c>
      <c r="AA698" s="104">
        <v>0.47716882867296301</v>
      </c>
      <c r="AB698" s="104">
        <v>2.0615578729462798</v>
      </c>
      <c r="AC698" s="104">
        <v>2.8372112852348601</v>
      </c>
      <c r="AD698" s="104">
        <v>0</v>
      </c>
      <c r="AE698" s="104">
        <v>4.8987691581811399</v>
      </c>
      <c r="AF698" s="104">
        <v>24.913128837129602</v>
      </c>
      <c r="AG698" s="104">
        <v>2.27425455238274</v>
      </c>
      <c r="AH698" s="104">
        <v>2.4193579439716499</v>
      </c>
      <c r="AI698" s="104">
        <v>29.606741333483999</v>
      </c>
      <c r="AJ698" s="104">
        <v>13788.2827285687</v>
      </c>
      <c r="AK698" s="104">
        <v>445.39506582641798</v>
      </c>
      <c r="AL698" s="104">
        <v>0</v>
      </c>
      <c r="AM698" s="104">
        <v>14233.6777943951</v>
      </c>
      <c r="AN698" s="104">
        <v>1.0545931433603399E-2</v>
      </c>
      <c r="AO698" s="104">
        <v>8.9224376247112602E-3</v>
      </c>
      <c r="AP698" s="104">
        <v>0</v>
      </c>
      <c r="AQ698" s="104">
        <v>1.94683690583147E-2</v>
      </c>
      <c r="AR698" s="104">
        <v>0.32219264503058698</v>
      </c>
      <c r="AS698" s="104">
        <v>8.2383949505259401E-4</v>
      </c>
      <c r="AT698" s="104">
        <v>0</v>
      </c>
      <c r="AU698" s="104">
        <v>0.32301648452564002</v>
      </c>
      <c r="AV698" s="104">
        <v>0.43419704318226898</v>
      </c>
      <c r="AW698" s="104">
        <v>0.74464792905759103</v>
      </c>
      <c r="AX698" s="104">
        <v>1.5018614567655</v>
      </c>
      <c r="AY698" s="104">
        <v>0.30825473382704999</v>
      </c>
      <c r="AZ698" s="104">
        <v>7.8820056317406096E-4</v>
      </c>
      <c r="BA698" s="104">
        <v>0</v>
      </c>
      <c r="BB698" s="104">
        <v>0.30904293439022401</v>
      </c>
      <c r="BC698" s="104">
        <v>0.108549260795567</v>
      </c>
      <c r="BD698" s="104">
        <v>0.31913482673896698</v>
      </c>
      <c r="BE698" s="104">
        <v>0.73672702192475903</v>
      </c>
      <c r="BF698" s="104">
        <v>0.13026485836037299</v>
      </c>
      <c r="BG698" s="104">
        <v>4.2078717347501004E-3</v>
      </c>
      <c r="BH698" s="104">
        <v>0</v>
      </c>
      <c r="BI698" s="104">
        <v>0.13447273009512301</v>
      </c>
      <c r="BJ698" s="104">
        <v>2.1673260317885799</v>
      </c>
      <c r="BK698" s="104">
        <v>7.0009901856428594E-2</v>
      </c>
      <c r="BL698" s="104">
        <v>0</v>
      </c>
      <c r="BM698" s="104">
        <v>2.23733593364501</v>
      </c>
      <c r="BN698" s="104">
        <v>1268.5484993523401</v>
      </c>
    </row>
    <row r="699" spans="1:66">
      <c r="A699" s="104" t="s">
        <v>799</v>
      </c>
      <c r="B699" s="104">
        <v>2029</v>
      </c>
      <c r="C699" s="104" t="s">
        <v>843</v>
      </c>
      <c r="D699" s="104" t="s">
        <v>801</v>
      </c>
      <c r="E699" s="104" t="s">
        <v>801</v>
      </c>
      <c r="F699" s="104" t="s">
        <v>802</v>
      </c>
      <c r="G699" s="104">
        <v>18676.167782424702</v>
      </c>
      <c r="H699" s="104">
        <v>1296241.8407159999</v>
      </c>
      <c r="I699" s="104">
        <v>84434.228416608705</v>
      </c>
      <c r="J699" s="104">
        <v>4.49062220477058E-2</v>
      </c>
      <c r="K699" s="104">
        <v>3.2779389842364497E-2</v>
      </c>
      <c r="L699" s="104">
        <v>0</v>
      </c>
      <c r="M699" s="104">
        <v>7.7685611890070394E-2</v>
      </c>
      <c r="N699" s="104">
        <v>0</v>
      </c>
      <c r="O699" s="104">
        <v>0</v>
      </c>
      <c r="P699" s="104">
        <v>0</v>
      </c>
      <c r="Q699" s="104">
        <v>0</v>
      </c>
      <c r="R699" s="104">
        <v>7.7685611890070394E-2</v>
      </c>
      <c r="S699" s="104">
        <v>5.1122315481820502E-2</v>
      </c>
      <c r="T699" s="104">
        <v>3.7316840126134697E-2</v>
      </c>
      <c r="U699" s="104">
        <v>0</v>
      </c>
      <c r="V699" s="104">
        <v>8.8439155607955205E-2</v>
      </c>
      <c r="W699" s="104">
        <v>0</v>
      </c>
      <c r="X699" s="104">
        <v>0</v>
      </c>
      <c r="Y699" s="104">
        <v>0</v>
      </c>
      <c r="Z699" s="104">
        <v>0</v>
      </c>
      <c r="AA699" s="104">
        <v>8.8439155607955205E-2</v>
      </c>
      <c r="AB699" s="104">
        <v>0.55856608816406395</v>
      </c>
      <c r="AC699" s="104">
        <v>0.48405291017993202</v>
      </c>
      <c r="AD699" s="104">
        <v>0</v>
      </c>
      <c r="AE699" s="104">
        <v>1.04261899834399</v>
      </c>
      <c r="AF699" s="104">
        <v>5.1550681387760502</v>
      </c>
      <c r="AG699" s="104">
        <v>0.38845737363853</v>
      </c>
      <c r="AH699" s="104">
        <v>0.42085655313798298</v>
      </c>
      <c r="AI699" s="104">
        <v>5.9643820655525603</v>
      </c>
      <c r="AJ699" s="104">
        <v>2091.81779428134</v>
      </c>
      <c r="AK699" s="104">
        <v>76.837212474904902</v>
      </c>
      <c r="AL699" s="104">
        <v>0</v>
      </c>
      <c r="AM699" s="104">
        <v>2168.6550067562398</v>
      </c>
      <c r="AN699" s="104">
        <v>2.0857777061498001E-3</v>
      </c>
      <c r="AO699" s="104">
        <v>1.52251775893692E-3</v>
      </c>
      <c r="AP699" s="104">
        <v>0</v>
      </c>
      <c r="AQ699" s="104">
        <v>3.6082954650867301E-3</v>
      </c>
      <c r="AR699" s="104">
        <v>3.4186923837678899E-2</v>
      </c>
      <c r="AS699" s="104">
        <v>1.4116774565463099E-4</v>
      </c>
      <c r="AT699" s="104">
        <v>0</v>
      </c>
      <c r="AU699" s="104">
        <v>3.4328091583333498E-2</v>
      </c>
      <c r="AV699" s="104">
        <v>5.1439033537729099E-2</v>
      </c>
      <c r="AW699" s="104">
        <v>8.8217942517205397E-2</v>
      </c>
      <c r="AX699" s="104">
        <v>0.17398506763826799</v>
      </c>
      <c r="AY699" s="104">
        <v>3.2708012645505699E-2</v>
      </c>
      <c r="AZ699" s="104">
        <v>1.3506089146635199E-4</v>
      </c>
      <c r="BA699" s="104">
        <v>0</v>
      </c>
      <c r="BB699" s="104">
        <v>3.2843073536972002E-2</v>
      </c>
      <c r="BC699" s="104">
        <v>1.28597583844322E-2</v>
      </c>
      <c r="BD699" s="104">
        <v>3.7807689650230798E-2</v>
      </c>
      <c r="BE699" s="104">
        <v>8.3510521571635202E-2</v>
      </c>
      <c r="BF699" s="104">
        <v>1.9762457301747801E-2</v>
      </c>
      <c r="BG699" s="104">
        <v>7.2591988407017297E-4</v>
      </c>
      <c r="BH699" s="104">
        <v>0</v>
      </c>
      <c r="BI699" s="104">
        <v>2.0488377185817998E-2</v>
      </c>
      <c r="BJ699" s="104">
        <v>0.32880462698309698</v>
      </c>
      <c r="BK699" s="104">
        <v>1.20777397798702E-2</v>
      </c>
      <c r="BL699" s="104">
        <v>0</v>
      </c>
      <c r="BM699" s="104">
        <v>0.34088236676296801</v>
      </c>
      <c r="BN699" s="104">
        <v>193.277106182414</v>
      </c>
    </row>
    <row r="700" spans="1:66">
      <c r="A700" s="104" t="s">
        <v>799</v>
      </c>
      <c r="B700" s="104">
        <v>2029</v>
      </c>
      <c r="C700" s="104" t="s">
        <v>844</v>
      </c>
      <c r="D700" s="104" t="s">
        <v>801</v>
      </c>
      <c r="E700" s="104" t="s">
        <v>801</v>
      </c>
      <c r="F700" s="104" t="s">
        <v>802</v>
      </c>
      <c r="G700" s="104">
        <v>1701.6829101769599</v>
      </c>
      <c r="H700" s="104">
        <v>34481.134788591</v>
      </c>
      <c r="I700" s="104">
        <v>19569.3534670351</v>
      </c>
      <c r="J700" s="104">
        <v>5.4266341358906499E-4</v>
      </c>
      <c r="K700" s="104">
        <v>1.19192390594086E-3</v>
      </c>
      <c r="L700" s="104">
        <v>0</v>
      </c>
      <c r="M700" s="104">
        <v>1.73458731952992E-3</v>
      </c>
      <c r="N700" s="104">
        <v>0</v>
      </c>
      <c r="O700" s="104">
        <v>0</v>
      </c>
      <c r="P700" s="104">
        <v>0</v>
      </c>
      <c r="Q700" s="104">
        <v>0</v>
      </c>
      <c r="R700" s="104">
        <v>1.73458731952992E-3</v>
      </c>
      <c r="S700" s="104">
        <v>6.1778098813278204E-4</v>
      </c>
      <c r="T700" s="104">
        <v>1.3569146361299201E-3</v>
      </c>
      <c r="U700" s="104">
        <v>0</v>
      </c>
      <c r="V700" s="104">
        <v>1.9746956242627099E-3</v>
      </c>
      <c r="W700" s="104">
        <v>0</v>
      </c>
      <c r="X700" s="104">
        <v>0</v>
      </c>
      <c r="Y700" s="104">
        <v>0</v>
      </c>
      <c r="Z700" s="104">
        <v>0</v>
      </c>
      <c r="AA700" s="104">
        <v>1.9746956242627099E-3</v>
      </c>
      <c r="AB700" s="104">
        <v>6.4835434026281101E-3</v>
      </c>
      <c r="AC700" s="104">
        <v>1.76116527201199E-2</v>
      </c>
      <c r="AD700" s="104">
        <v>0</v>
      </c>
      <c r="AE700" s="104">
        <v>2.4095196122747999E-2</v>
      </c>
      <c r="AF700" s="104">
        <v>6.2108259451073199E-2</v>
      </c>
      <c r="AG700" s="104">
        <v>1.40848895241888E-2</v>
      </c>
      <c r="AH700" s="104">
        <v>7.1100571836544904E-2</v>
      </c>
      <c r="AI700" s="104">
        <v>0.147293720811807</v>
      </c>
      <c r="AJ700" s="104">
        <v>53.966493121541902</v>
      </c>
      <c r="AK700" s="104">
        <v>2.8985889935775</v>
      </c>
      <c r="AL700" s="104">
        <v>0</v>
      </c>
      <c r="AM700" s="104">
        <v>56.865082115119399</v>
      </c>
      <c r="AN700" s="104">
        <v>2.5205310052686599E-5</v>
      </c>
      <c r="AO700" s="104">
        <v>5.5361778325448099E-5</v>
      </c>
      <c r="AP700" s="104">
        <v>0</v>
      </c>
      <c r="AQ700" s="104">
        <v>8.0567088378134797E-5</v>
      </c>
      <c r="AR700" s="104">
        <v>3.0313076473476302E-4</v>
      </c>
      <c r="AS700" s="104">
        <v>5.0726185117845696E-6</v>
      </c>
      <c r="AT700" s="104">
        <v>0</v>
      </c>
      <c r="AU700" s="104">
        <v>3.08203383246548E-4</v>
      </c>
      <c r="AV700" s="104">
        <v>1.368322016075E-3</v>
      </c>
      <c r="AW700" s="104">
        <v>2.3466722575686298E-3</v>
      </c>
      <c r="AX700" s="104">
        <v>4.0231976568901803E-3</v>
      </c>
      <c r="AY700" s="104">
        <v>2.9001746203496898E-4</v>
      </c>
      <c r="AZ700" s="104">
        <v>4.8531792803894596E-6</v>
      </c>
      <c r="BA700" s="104">
        <v>0</v>
      </c>
      <c r="BB700" s="104">
        <v>2.9487064131535897E-4</v>
      </c>
      <c r="BC700" s="104">
        <v>3.4208050401875097E-4</v>
      </c>
      <c r="BD700" s="104">
        <v>1.00571668181512E-3</v>
      </c>
      <c r="BE700" s="104">
        <v>1.64266782714923E-3</v>
      </c>
      <c r="BF700" s="104">
        <v>5.0984866796486303E-4</v>
      </c>
      <c r="BG700" s="104">
        <v>2.7384431558758999E-5</v>
      </c>
      <c r="BH700" s="104">
        <v>0</v>
      </c>
      <c r="BI700" s="104">
        <v>5.3723309952362298E-4</v>
      </c>
      <c r="BJ700" s="104">
        <v>8.4827811910409296E-3</v>
      </c>
      <c r="BK700" s="104">
        <v>4.5561782456200902E-4</v>
      </c>
      <c r="BL700" s="104">
        <v>0</v>
      </c>
      <c r="BM700" s="104">
        <v>8.9383990156029405E-3</v>
      </c>
      <c r="BN700" s="104">
        <v>5.0679884443560903</v>
      </c>
    </row>
    <row r="701" spans="1:66">
      <c r="A701" s="104" t="s">
        <v>799</v>
      </c>
      <c r="B701" s="104">
        <v>2029</v>
      </c>
      <c r="C701" s="104" t="s">
        <v>845</v>
      </c>
      <c r="D701" s="104" t="s">
        <v>801</v>
      </c>
      <c r="E701" s="104" t="s">
        <v>801</v>
      </c>
      <c r="F701" s="104" t="s">
        <v>804</v>
      </c>
      <c r="G701" s="104">
        <v>168.86032190172099</v>
      </c>
      <c r="H701" s="104">
        <v>23207.491293161002</v>
      </c>
      <c r="I701" s="104">
        <v>3378.5573206096301</v>
      </c>
      <c r="J701" s="104">
        <v>8.0092953005661098E-3</v>
      </c>
      <c r="K701" s="104">
        <v>0</v>
      </c>
      <c r="L701" s="104">
        <v>5.7819447002894003E-6</v>
      </c>
      <c r="M701" s="104">
        <v>8.0150772452663999E-3</v>
      </c>
      <c r="N701" s="104">
        <v>5.2041496057615302E-6</v>
      </c>
      <c r="O701" s="104">
        <v>2.06897435451108E-4</v>
      </c>
      <c r="P701" s="104">
        <v>1.0293387982492699E-3</v>
      </c>
      <c r="Q701" s="104">
        <v>3.52620486181862E-6</v>
      </c>
      <c r="R701" s="104">
        <v>9.2600438334343605E-3</v>
      </c>
      <c r="S701" s="104">
        <v>1.16871449014292E-2</v>
      </c>
      <c r="T701" s="104">
        <v>0</v>
      </c>
      <c r="U701" s="104">
        <v>6.3305016606934797E-6</v>
      </c>
      <c r="V701" s="104">
        <v>1.16934754030899E-2</v>
      </c>
      <c r="W701" s="104">
        <v>5.2041496057615302E-6</v>
      </c>
      <c r="X701" s="104">
        <v>2.06897435451023E-4</v>
      </c>
      <c r="Y701" s="104">
        <v>1.0293387982488399E-3</v>
      </c>
      <c r="Z701" s="104">
        <v>3.52620486181862E-6</v>
      </c>
      <c r="AA701" s="104">
        <v>1.2938441991257399E-2</v>
      </c>
      <c r="AB701" s="104">
        <v>0.72111337985892598</v>
      </c>
      <c r="AC701" s="104">
        <v>0</v>
      </c>
      <c r="AD701" s="104">
        <v>1.8265355905622501E-2</v>
      </c>
      <c r="AE701" s="104">
        <v>0.73937873576454904</v>
      </c>
      <c r="AF701" s="104">
        <v>7.5404709878145806E-2</v>
      </c>
      <c r="AG701" s="104">
        <v>0</v>
      </c>
      <c r="AH701" s="104">
        <v>2.6562055093811202E-4</v>
      </c>
      <c r="AI701" s="104">
        <v>7.5670330429083998E-2</v>
      </c>
      <c r="AJ701" s="104">
        <v>44.756720857366403</v>
      </c>
      <c r="AK701" s="104">
        <v>0</v>
      </c>
      <c r="AL701" s="104">
        <v>0.153695191294099</v>
      </c>
      <c r="AM701" s="104">
        <v>44.910416048660501</v>
      </c>
      <c r="AN701" s="104">
        <v>1.7991008764756001E-3</v>
      </c>
      <c r="AO701" s="104">
        <v>0</v>
      </c>
      <c r="AP701" s="104">
        <v>1.1065911930037501E-6</v>
      </c>
      <c r="AQ701" s="104">
        <v>1.8002074676686001E-3</v>
      </c>
      <c r="AR701" s="104">
        <v>2.9264710425020599E-5</v>
      </c>
      <c r="AS701" s="104">
        <v>0</v>
      </c>
      <c r="AT701" s="104">
        <v>1.61882911479301E-6</v>
      </c>
      <c r="AU701" s="104">
        <v>3.0883539539813701E-5</v>
      </c>
      <c r="AV701" s="104">
        <v>5.1163760301261305E-4</v>
      </c>
      <c r="AW701" s="104">
        <v>1.5794252804999299E-3</v>
      </c>
      <c r="AX701" s="104">
        <v>2.1219464230523601E-3</v>
      </c>
      <c r="AY701" s="104">
        <v>2.6907820994817599E-5</v>
      </c>
      <c r="AZ701" s="104">
        <v>0</v>
      </c>
      <c r="BA701" s="104">
        <v>1.4884536156150499E-6</v>
      </c>
      <c r="BB701" s="104">
        <v>2.8396274610432701E-5</v>
      </c>
      <c r="BC701" s="104">
        <v>1.2790940075315299E-4</v>
      </c>
      <c r="BD701" s="104">
        <v>6.76896548785687E-4</v>
      </c>
      <c r="BE701" s="104">
        <v>8.3320222414927305E-4</v>
      </c>
      <c r="BF701" s="104">
        <v>4.4290403518594399E-4</v>
      </c>
      <c r="BG701" s="104">
        <v>0</v>
      </c>
      <c r="BH701" s="104">
        <v>1.5209385117772399E-6</v>
      </c>
      <c r="BI701" s="104">
        <v>4.4442497369772202E-4</v>
      </c>
      <c r="BJ701" s="104">
        <v>3.27658036856106E-3</v>
      </c>
      <c r="BK701" s="104">
        <v>0</v>
      </c>
      <c r="BL701" s="104">
        <v>8.6659865531857301E-6</v>
      </c>
      <c r="BM701" s="104">
        <v>3.28524635511425E-3</v>
      </c>
      <c r="BN701" s="104">
        <v>4.7404382440108197</v>
      </c>
    </row>
    <row r="702" spans="1:66">
      <c r="A702" s="104" t="s">
        <v>799</v>
      </c>
      <c r="B702" s="104">
        <v>2029</v>
      </c>
      <c r="C702" s="104" t="s">
        <v>846</v>
      </c>
      <c r="D702" s="104" t="s">
        <v>801</v>
      </c>
      <c r="E702" s="104" t="s">
        <v>801</v>
      </c>
      <c r="F702" s="104" t="s">
        <v>804</v>
      </c>
      <c r="G702" s="104">
        <v>2853.2807149566802</v>
      </c>
      <c r="H702" s="104">
        <v>260763.137379661</v>
      </c>
      <c r="I702" s="104">
        <v>11413.122859826701</v>
      </c>
      <c r="J702" s="104">
        <v>4.6424258996020096E-3</v>
      </c>
      <c r="K702" s="104">
        <v>0</v>
      </c>
      <c r="L702" s="104">
        <v>4.5682507265414002E-3</v>
      </c>
      <c r="M702" s="104">
        <v>9.2106766261434107E-3</v>
      </c>
      <c r="N702" s="104">
        <v>4.5159359829164402E-5</v>
      </c>
      <c r="O702" s="104">
        <v>4.7560072301146901E-4</v>
      </c>
      <c r="P702" s="104">
        <v>2.5126716204080099E-3</v>
      </c>
      <c r="Q702" s="104">
        <v>2.8939987769852401E-5</v>
      </c>
      <c r="R702" s="104">
        <v>1.2273048317161901E-2</v>
      </c>
      <c r="S702" s="104">
        <v>6.7742169749892799E-3</v>
      </c>
      <c r="T702" s="104">
        <v>0</v>
      </c>
      <c r="U702" s="104">
        <v>5.0016595297749898E-3</v>
      </c>
      <c r="V702" s="104">
        <v>1.17758765047642E-2</v>
      </c>
      <c r="W702" s="104">
        <v>4.5159359829164402E-5</v>
      </c>
      <c r="X702" s="104">
        <v>4.7560072301127299E-4</v>
      </c>
      <c r="Y702" s="104">
        <v>2.5126716204069699E-3</v>
      </c>
      <c r="Z702" s="104">
        <v>2.8939987769852401E-5</v>
      </c>
      <c r="AA702" s="104">
        <v>1.48382481957815E-2</v>
      </c>
      <c r="AB702" s="104">
        <v>8.1754968468890202E-2</v>
      </c>
      <c r="AC702" s="104">
        <v>0</v>
      </c>
      <c r="AD702" s="104">
        <v>8.0413526030066698E-2</v>
      </c>
      <c r="AE702" s="104">
        <v>0.16216849449895601</v>
      </c>
      <c r="AF702" s="104">
        <v>5.7679932688474003E-2</v>
      </c>
      <c r="AG702" s="104">
        <v>0</v>
      </c>
      <c r="AH702" s="104">
        <v>8.3091066560482593E-3</v>
      </c>
      <c r="AI702" s="104">
        <v>6.5989039344522299E-2</v>
      </c>
      <c r="AJ702" s="104">
        <v>447.66157795325603</v>
      </c>
      <c r="AK702" s="104">
        <v>0</v>
      </c>
      <c r="AL702" s="104">
        <v>0.83326141077029003</v>
      </c>
      <c r="AM702" s="104">
        <v>448.49483936402601</v>
      </c>
      <c r="AN702" s="104">
        <v>1.4455747302853999E-3</v>
      </c>
      <c r="AO702" s="104">
        <v>0</v>
      </c>
      <c r="AP702" s="104">
        <v>1.08924191887169E-3</v>
      </c>
      <c r="AQ702" s="104">
        <v>2.5348166491570901E-3</v>
      </c>
      <c r="AR702" s="104">
        <v>6.24412179464114E-4</v>
      </c>
      <c r="AS702" s="104">
        <v>0</v>
      </c>
      <c r="AT702" s="104">
        <v>1.00445587973707E-5</v>
      </c>
      <c r="AU702" s="104">
        <v>6.3445673826148497E-4</v>
      </c>
      <c r="AV702" s="104">
        <v>3.02797096316435E-3</v>
      </c>
      <c r="AW702" s="104">
        <v>3.3129675028809799E-2</v>
      </c>
      <c r="AX702" s="104">
        <v>3.6792102730235698E-2</v>
      </c>
      <c r="AY702" s="104">
        <v>5.7412395024552805E-4</v>
      </c>
      <c r="AZ702" s="104">
        <v>0</v>
      </c>
      <c r="BA702" s="104">
        <v>9.2356010418778201E-6</v>
      </c>
      <c r="BB702" s="104">
        <v>5.8335955128740601E-4</v>
      </c>
      <c r="BC702" s="104">
        <v>7.5699274079108695E-4</v>
      </c>
      <c r="BD702" s="104">
        <v>1.4198432155204201E-2</v>
      </c>
      <c r="BE702" s="104">
        <v>1.55387844472827E-2</v>
      </c>
      <c r="BF702" s="104">
        <v>4.4299742133715996E-3</v>
      </c>
      <c r="BG702" s="104">
        <v>0</v>
      </c>
      <c r="BH702" s="104">
        <v>8.2457971478969992E-6</v>
      </c>
      <c r="BI702" s="104">
        <v>4.4382200105194999E-3</v>
      </c>
      <c r="BJ702" s="104">
        <v>5.3037207770594598E-3</v>
      </c>
      <c r="BK702" s="104">
        <v>0</v>
      </c>
      <c r="BL702" s="104">
        <v>7.8298188022193904E-4</v>
      </c>
      <c r="BM702" s="104">
        <v>6.0867026572813997E-3</v>
      </c>
      <c r="BN702" s="104">
        <v>47.340066644208498</v>
      </c>
    </row>
    <row r="703" spans="1:66">
      <c r="A703" s="104" t="s">
        <v>799</v>
      </c>
      <c r="B703" s="104">
        <v>2029</v>
      </c>
      <c r="C703" s="104" t="s">
        <v>846</v>
      </c>
      <c r="D703" s="104" t="s">
        <v>801</v>
      </c>
      <c r="E703" s="104" t="s">
        <v>801</v>
      </c>
      <c r="F703" s="104" t="s">
        <v>802</v>
      </c>
      <c r="G703" s="104">
        <v>2944.3782178586598</v>
      </c>
      <c r="H703" s="104">
        <v>293963.610295208</v>
      </c>
      <c r="I703" s="104">
        <v>11777.512871434599</v>
      </c>
      <c r="J703" s="104">
        <v>9.6071002836752701E-4</v>
      </c>
      <c r="K703" s="104">
        <v>0</v>
      </c>
      <c r="L703" s="104">
        <v>0</v>
      </c>
      <c r="M703" s="104">
        <v>9.6071002836752701E-4</v>
      </c>
      <c r="N703" s="104">
        <v>0</v>
      </c>
      <c r="O703" s="104">
        <v>0</v>
      </c>
      <c r="P703" s="104">
        <v>0</v>
      </c>
      <c r="Q703" s="104">
        <v>0</v>
      </c>
      <c r="R703" s="104">
        <v>9.6071002836752701E-4</v>
      </c>
      <c r="S703" s="104">
        <v>2.4125649552839201E-2</v>
      </c>
      <c r="T703" s="104">
        <v>0</v>
      </c>
      <c r="U703" s="104">
        <v>0</v>
      </c>
      <c r="V703" s="104">
        <v>2.4125649552839201E-2</v>
      </c>
      <c r="W703" s="104">
        <v>0</v>
      </c>
      <c r="X703" s="104">
        <v>0</v>
      </c>
      <c r="Y703" s="104">
        <v>0</v>
      </c>
      <c r="Z703" s="104">
        <v>0</v>
      </c>
      <c r="AA703" s="104">
        <v>2.4125649552839201E-2</v>
      </c>
      <c r="AB703" s="104">
        <v>4.1357795831929001E-2</v>
      </c>
      <c r="AC703" s="104">
        <v>0</v>
      </c>
      <c r="AD703" s="104">
        <v>0</v>
      </c>
      <c r="AE703" s="104">
        <v>4.1357795831929001E-2</v>
      </c>
      <c r="AF703" s="104">
        <v>0.24284712331238301</v>
      </c>
      <c r="AG703" s="104">
        <v>0</v>
      </c>
      <c r="AH703" s="104">
        <v>0</v>
      </c>
      <c r="AI703" s="104">
        <v>0.24284712331238301</v>
      </c>
      <c r="AJ703" s="104">
        <v>466.231078975483</v>
      </c>
      <c r="AK703" s="104">
        <v>0</v>
      </c>
      <c r="AL703" s="104">
        <v>0</v>
      </c>
      <c r="AM703" s="104">
        <v>466.231078975483</v>
      </c>
      <c r="AN703" s="104">
        <v>2.2962566751768599E-2</v>
      </c>
      <c r="AO703" s="104">
        <v>0</v>
      </c>
      <c r="AP703" s="104">
        <v>0</v>
      </c>
      <c r="AQ703" s="104">
        <v>2.2962566751768599E-2</v>
      </c>
      <c r="AR703" s="104">
        <v>1.87356453515614E-3</v>
      </c>
      <c r="AS703" s="104">
        <v>0</v>
      </c>
      <c r="AT703" s="104">
        <v>0</v>
      </c>
      <c r="AU703" s="104">
        <v>1.87356453515614E-3</v>
      </c>
      <c r="AV703" s="104">
        <v>9.8232248132092501E-3</v>
      </c>
      <c r="AW703" s="104">
        <v>2.5095201141523801E-2</v>
      </c>
      <c r="AX703" s="104">
        <v>3.6791990489889202E-2</v>
      </c>
      <c r="AY703" s="104">
        <v>1.7925149627097501E-3</v>
      </c>
      <c r="AZ703" s="104">
        <v>0</v>
      </c>
      <c r="BA703" s="104">
        <v>0</v>
      </c>
      <c r="BB703" s="104">
        <v>1.7925149627097501E-3</v>
      </c>
      <c r="BC703" s="104">
        <v>2.4558062033023099E-3</v>
      </c>
      <c r="BD703" s="104">
        <v>1.0755086203510201E-2</v>
      </c>
      <c r="BE703" s="104">
        <v>1.5003407369522199E-2</v>
      </c>
      <c r="BF703" s="104">
        <v>4.4075603684592402E-3</v>
      </c>
      <c r="BG703" s="104">
        <v>0</v>
      </c>
      <c r="BH703" s="104">
        <v>0</v>
      </c>
      <c r="BI703" s="104">
        <v>4.4075603684592402E-3</v>
      </c>
      <c r="BJ703" s="104">
        <v>7.3285032964894498E-2</v>
      </c>
      <c r="BK703" s="104">
        <v>0</v>
      </c>
      <c r="BL703" s="104">
        <v>0</v>
      </c>
      <c r="BM703" s="104">
        <v>7.3285032964894498E-2</v>
      </c>
      <c r="BN703" s="104">
        <v>41.551926643911102</v>
      </c>
    </row>
    <row r="704" spans="1:66">
      <c r="A704" s="104" t="s">
        <v>799</v>
      </c>
      <c r="B704" s="104">
        <v>2029</v>
      </c>
      <c r="C704" s="104" t="s">
        <v>846</v>
      </c>
      <c r="D704" s="104" t="s">
        <v>801</v>
      </c>
      <c r="E704" s="104" t="s">
        <v>801</v>
      </c>
      <c r="F704" s="104" t="s">
        <v>841</v>
      </c>
      <c r="G704" s="104">
        <v>9793.3848866556</v>
      </c>
      <c r="H704" s="104">
        <v>1059255.4876453499</v>
      </c>
      <c r="I704" s="104">
        <v>39173.5395466224</v>
      </c>
      <c r="J704" s="104">
        <v>0.104220427328498</v>
      </c>
      <c r="K704" s="104">
        <v>0</v>
      </c>
      <c r="L704" s="104">
        <v>0</v>
      </c>
      <c r="M704" s="104">
        <v>0.104220427328498</v>
      </c>
      <c r="N704" s="104">
        <v>0</v>
      </c>
      <c r="O704" s="104">
        <v>0</v>
      </c>
      <c r="P704" s="104">
        <v>0</v>
      </c>
      <c r="Q704" s="104">
        <v>0</v>
      </c>
      <c r="R704" s="104">
        <v>0.104220427328498</v>
      </c>
      <c r="S704" s="104">
        <v>7.3764411774458196</v>
      </c>
      <c r="T704" s="104">
        <v>0</v>
      </c>
      <c r="U704" s="104">
        <v>0</v>
      </c>
      <c r="V704" s="104">
        <v>7.3764411774458196</v>
      </c>
      <c r="W704" s="104">
        <v>0</v>
      </c>
      <c r="X704" s="104">
        <v>0</v>
      </c>
      <c r="Y704" s="104">
        <v>0</v>
      </c>
      <c r="Z704" s="104">
        <v>0</v>
      </c>
      <c r="AA704" s="104">
        <v>7.3764411774458196</v>
      </c>
      <c r="AB704" s="104">
        <v>56.063641353763401</v>
      </c>
      <c r="AC704" s="104">
        <v>0</v>
      </c>
      <c r="AD704" s="104">
        <v>0</v>
      </c>
      <c r="AE704" s="104">
        <v>56.063641353763401</v>
      </c>
      <c r="AF704" s="104">
        <v>0.55474030403652996</v>
      </c>
      <c r="AG704" s="104">
        <v>0</v>
      </c>
      <c r="AH704" s="104">
        <v>0</v>
      </c>
      <c r="AI704" s="104">
        <v>0.55474030403652996</v>
      </c>
      <c r="AJ704" s="104">
        <v>2296.6188295714601</v>
      </c>
      <c r="AK704" s="104">
        <v>0</v>
      </c>
      <c r="AL704" s="104">
        <v>0</v>
      </c>
      <c r="AM704" s="104">
        <v>2296.6188295714601</v>
      </c>
      <c r="AN704" s="104">
        <v>7.2267100177068198</v>
      </c>
      <c r="AO704" s="104">
        <v>0</v>
      </c>
      <c r="AP704" s="104">
        <v>0</v>
      </c>
      <c r="AQ704" s="104">
        <v>7.2267100177068198</v>
      </c>
      <c r="AR704" s="104">
        <v>3.9579951047189503E-3</v>
      </c>
      <c r="AS704" s="104">
        <v>0</v>
      </c>
      <c r="AT704" s="104">
        <v>0</v>
      </c>
      <c r="AU704" s="104">
        <v>3.9579951047189503E-3</v>
      </c>
      <c r="AV704" s="104">
        <v>3.8244499670403699E-2</v>
      </c>
      <c r="AW704" s="104">
        <v>8.2315687580466895E-2</v>
      </c>
      <c r="AX704" s="104">
        <v>0.12451818235558899</v>
      </c>
      <c r="AY704" s="104">
        <v>3.7867739885188299E-3</v>
      </c>
      <c r="AZ704" s="104">
        <v>0</v>
      </c>
      <c r="BA704" s="104">
        <v>0</v>
      </c>
      <c r="BB704" s="104">
        <v>3.7867739885188299E-3</v>
      </c>
      <c r="BC704" s="104">
        <v>9.56112491760093E-3</v>
      </c>
      <c r="BD704" s="104">
        <v>3.5278151820200103E-2</v>
      </c>
      <c r="BE704" s="104">
        <v>4.8626050726319897E-2</v>
      </c>
      <c r="BF704" s="104">
        <v>0</v>
      </c>
      <c r="BG704" s="104">
        <v>0</v>
      </c>
      <c r="BH704" s="104">
        <v>0</v>
      </c>
      <c r="BI704" s="104">
        <v>0</v>
      </c>
      <c r="BJ704" s="104">
        <v>0.46818077231039901</v>
      </c>
      <c r="BK704" s="104">
        <v>0</v>
      </c>
      <c r="BL704" s="104">
        <v>0</v>
      </c>
      <c r="BM704" s="104">
        <v>0.46818077231039901</v>
      </c>
      <c r="BN704" s="104">
        <v>265.45410870525598</v>
      </c>
    </row>
    <row r="705" spans="1:66">
      <c r="A705" s="104" t="s">
        <v>799</v>
      </c>
      <c r="B705" s="104">
        <v>2030</v>
      </c>
      <c r="C705" s="104" t="s">
        <v>800</v>
      </c>
      <c r="D705" s="104" t="s">
        <v>801</v>
      </c>
      <c r="E705" s="104" t="s">
        <v>801</v>
      </c>
      <c r="F705" s="104" t="s">
        <v>802</v>
      </c>
      <c r="G705" s="104">
        <v>11142.328405280499</v>
      </c>
      <c r="H705" s="104">
        <v>597468.04965009994</v>
      </c>
      <c r="I705" s="104">
        <v>93595.558604356105</v>
      </c>
      <c r="J705" s="104">
        <v>6.1413019152940203E-3</v>
      </c>
      <c r="K705" s="104">
        <v>6.0591045471537904E-4</v>
      </c>
      <c r="L705" s="104">
        <v>0</v>
      </c>
      <c r="M705" s="104">
        <v>6.7472123700093997E-3</v>
      </c>
      <c r="N705" s="104">
        <v>0</v>
      </c>
      <c r="O705" s="104">
        <v>0</v>
      </c>
      <c r="P705" s="104">
        <v>0</v>
      </c>
      <c r="Q705" s="104">
        <v>0</v>
      </c>
      <c r="R705" s="104">
        <v>6.7472123700093997E-3</v>
      </c>
      <c r="S705" s="104">
        <v>6.9914047467462097E-3</v>
      </c>
      <c r="T705" s="104">
        <v>6.89782930008814E-4</v>
      </c>
      <c r="U705" s="104">
        <v>0</v>
      </c>
      <c r="V705" s="104">
        <v>7.68118767675502E-3</v>
      </c>
      <c r="W705" s="104">
        <v>0</v>
      </c>
      <c r="X705" s="104">
        <v>0</v>
      </c>
      <c r="Y705" s="104">
        <v>0</v>
      </c>
      <c r="Z705" s="104">
        <v>0</v>
      </c>
      <c r="AA705" s="104">
        <v>7.68118767675502E-3</v>
      </c>
      <c r="AB705" s="104">
        <v>7.2192551965569396E-2</v>
      </c>
      <c r="AC705" s="104">
        <v>2.5657185201507001E-2</v>
      </c>
      <c r="AD705" s="104">
        <v>0</v>
      </c>
      <c r="AE705" s="104">
        <v>9.7849737167076498E-2</v>
      </c>
      <c r="AF705" s="104">
        <v>1.10687150105371</v>
      </c>
      <c r="AG705" s="104">
        <v>3.5072105448101597E-2</v>
      </c>
      <c r="AH705" s="104">
        <v>0.228194263873046</v>
      </c>
      <c r="AI705" s="104">
        <v>1.3701378703748499</v>
      </c>
      <c r="AJ705" s="104">
        <v>598.30346013153599</v>
      </c>
      <c r="AK705" s="104">
        <v>7.0245566071285603</v>
      </c>
      <c r="AL705" s="104">
        <v>0</v>
      </c>
      <c r="AM705" s="104">
        <v>605.32801673866402</v>
      </c>
      <c r="AN705" s="104">
        <v>2.8524756787706002E-4</v>
      </c>
      <c r="AO705" s="104">
        <v>2.81429713019688E-5</v>
      </c>
      <c r="AP705" s="104">
        <v>0</v>
      </c>
      <c r="AQ705" s="104">
        <v>3.1339053917902899E-4</v>
      </c>
      <c r="AR705" s="104">
        <v>4.6226514564541802E-3</v>
      </c>
      <c r="AS705" s="104">
        <v>8.7542537548912192E-6</v>
      </c>
      <c r="AT705" s="104">
        <v>0</v>
      </c>
      <c r="AU705" s="104">
        <v>4.6314057102090703E-3</v>
      </c>
      <c r="AV705" s="104">
        <v>7.9031494685428694E-3</v>
      </c>
      <c r="AW705" s="104">
        <v>8.5841375144156407E-2</v>
      </c>
      <c r="AX705" s="104">
        <v>9.8375930322908395E-2</v>
      </c>
      <c r="AY705" s="104">
        <v>4.4226776006920801E-3</v>
      </c>
      <c r="AZ705" s="104">
        <v>8.3755486125770101E-6</v>
      </c>
      <c r="BA705" s="104">
        <v>0</v>
      </c>
      <c r="BB705" s="104">
        <v>4.4310531493046597E-3</v>
      </c>
      <c r="BC705" s="104">
        <v>1.97578736713571E-3</v>
      </c>
      <c r="BD705" s="104">
        <v>3.6789160776066997E-2</v>
      </c>
      <c r="BE705" s="104">
        <v>4.3196001292507398E-2</v>
      </c>
      <c r="BF705" s="104">
        <v>5.6524744251923104E-3</v>
      </c>
      <c r="BG705" s="104">
        <v>6.6364527728755799E-5</v>
      </c>
      <c r="BH705" s="104">
        <v>0</v>
      </c>
      <c r="BI705" s="104">
        <v>5.7188389529210697E-3</v>
      </c>
      <c r="BJ705" s="104">
        <v>9.4044972066428298E-2</v>
      </c>
      <c r="BK705" s="104">
        <v>1.1041624759302101E-3</v>
      </c>
      <c r="BL705" s="104">
        <v>0</v>
      </c>
      <c r="BM705" s="104">
        <v>9.5149134542358502E-2</v>
      </c>
      <c r="BN705" s="104">
        <v>53.948667262380901</v>
      </c>
    </row>
    <row r="706" spans="1:66">
      <c r="A706" s="104" t="s">
        <v>799</v>
      </c>
      <c r="B706" s="104">
        <v>2030</v>
      </c>
      <c r="C706" s="104" t="s">
        <v>803</v>
      </c>
      <c r="D706" s="104" t="s">
        <v>801</v>
      </c>
      <c r="E706" s="104" t="s">
        <v>801</v>
      </c>
      <c r="F706" s="104" t="s">
        <v>804</v>
      </c>
      <c r="G706" s="104">
        <v>17817982.405400898</v>
      </c>
      <c r="H706" s="104">
        <v>627094176.16886795</v>
      </c>
      <c r="I706" s="104">
        <v>83706919.959681198</v>
      </c>
      <c r="J706" s="104">
        <v>2.73945719632707</v>
      </c>
      <c r="K706" s="104">
        <v>0</v>
      </c>
      <c r="L706" s="104">
        <v>11.704402981861101</v>
      </c>
      <c r="M706" s="104">
        <v>14.4438601781881</v>
      </c>
      <c r="N706" s="104">
        <v>3.11840308785857</v>
      </c>
      <c r="O706" s="104">
        <v>6.5429026443070697</v>
      </c>
      <c r="P706" s="104">
        <v>16.909957852938302</v>
      </c>
      <c r="Q706" s="104">
        <v>2.88437989676871</v>
      </c>
      <c r="R706" s="104">
        <v>43.899503660060802</v>
      </c>
      <c r="S706" s="104">
        <v>3.9974095102317801</v>
      </c>
      <c r="T706" s="104">
        <v>0</v>
      </c>
      <c r="U706" s="104">
        <v>12.814848006136801</v>
      </c>
      <c r="V706" s="104">
        <v>16.8122575163686</v>
      </c>
      <c r="W706" s="104">
        <v>3.11840308785857</v>
      </c>
      <c r="X706" s="104">
        <v>6.5429026443043696</v>
      </c>
      <c r="Y706" s="104">
        <v>16.909957852931299</v>
      </c>
      <c r="Z706" s="104">
        <v>2.88437989676871</v>
      </c>
      <c r="AA706" s="104">
        <v>46.267900998231603</v>
      </c>
      <c r="AB706" s="104">
        <v>316.84624067990001</v>
      </c>
      <c r="AC706" s="104">
        <v>0</v>
      </c>
      <c r="AD706" s="104">
        <v>160.86139618278199</v>
      </c>
      <c r="AE706" s="104">
        <v>477.70763686268202</v>
      </c>
      <c r="AF706" s="104">
        <v>14.608428938726099</v>
      </c>
      <c r="AG706" s="104">
        <v>0</v>
      </c>
      <c r="AH706" s="104">
        <v>12.199015685557599</v>
      </c>
      <c r="AI706" s="104">
        <v>26.8074446242838</v>
      </c>
      <c r="AJ706" s="104">
        <v>152271.76162886401</v>
      </c>
      <c r="AK706" s="104">
        <v>0</v>
      </c>
      <c r="AL706" s="104">
        <v>4149.2285925326496</v>
      </c>
      <c r="AM706" s="104">
        <v>156420.99022139699</v>
      </c>
      <c r="AN706" s="104">
        <v>0.81996333145672096</v>
      </c>
      <c r="AO706" s="104">
        <v>0</v>
      </c>
      <c r="AP706" s="104">
        <v>2.8449574493126302</v>
      </c>
      <c r="AQ706" s="104">
        <v>3.66492078076935</v>
      </c>
      <c r="AR706" s="104">
        <v>0.725290894223664</v>
      </c>
      <c r="AS706" s="104">
        <v>0</v>
      </c>
      <c r="AT706" s="104">
        <v>0.12545302761223201</v>
      </c>
      <c r="AU706" s="104">
        <v>0.85074392183589598</v>
      </c>
      <c r="AV706" s="104">
        <v>5.5300240272460304</v>
      </c>
      <c r="AW706" s="104">
        <v>25.403547875161401</v>
      </c>
      <c r="AX706" s="104">
        <v>31.784315824243301</v>
      </c>
      <c r="AY706" s="104">
        <v>0.66687820475598603</v>
      </c>
      <c r="AZ706" s="104">
        <v>0</v>
      </c>
      <c r="BA706" s="104">
        <v>0.11534942807299201</v>
      </c>
      <c r="BB706" s="104">
        <v>0.782227632828978</v>
      </c>
      <c r="BC706" s="104">
        <v>1.3825060068115</v>
      </c>
      <c r="BD706" s="104">
        <v>10.887234803640601</v>
      </c>
      <c r="BE706" s="104">
        <v>13.051968443281099</v>
      </c>
      <c r="BF706" s="104">
        <v>1.506852521328</v>
      </c>
      <c r="BG706" s="104">
        <v>0</v>
      </c>
      <c r="BH706" s="104">
        <v>4.1059980519979097E-2</v>
      </c>
      <c r="BI706" s="104">
        <v>1.54791250184798</v>
      </c>
      <c r="BJ706" s="104">
        <v>2.20433537076251</v>
      </c>
      <c r="BK706" s="104">
        <v>0</v>
      </c>
      <c r="BL706" s="104">
        <v>1.8810799003952701</v>
      </c>
      <c r="BM706" s="104">
        <v>4.08541527115778</v>
      </c>
      <c r="BN706" s="104">
        <v>16510.736471649099</v>
      </c>
    </row>
    <row r="707" spans="1:66">
      <c r="A707" s="104" t="s">
        <v>799</v>
      </c>
      <c r="B707" s="104">
        <v>2030</v>
      </c>
      <c r="C707" s="104" t="s">
        <v>803</v>
      </c>
      <c r="D707" s="104" t="s">
        <v>801</v>
      </c>
      <c r="E707" s="104" t="s">
        <v>801</v>
      </c>
      <c r="F707" s="104" t="s">
        <v>802</v>
      </c>
      <c r="G707" s="104">
        <v>206239.60709733199</v>
      </c>
      <c r="H707" s="104">
        <v>7485359.8021207796</v>
      </c>
      <c r="I707" s="104">
        <v>980043.94737367798</v>
      </c>
      <c r="J707" s="104">
        <v>6.2210221427470201E-2</v>
      </c>
      <c r="K707" s="104">
        <v>0</v>
      </c>
      <c r="L707" s="104">
        <v>0</v>
      </c>
      <c r="M707" s="104">
        <v>6.2210221427470201E-2</v>
      </c>
      <c r="N707" s="104">
        <v>0</v>
      </c>
      <c r="O707" s="104">
        <v>0</v>
      </c>
      <c r="P707" s="104">
        <v>0</v>
      </c>
      <c r="Q707" s="104">
        <v>0</v>
      </c>
      <c r="R707" s="104">
        <v>6.2210221427470201E-2</v>
      </c>
      <c r="S707" s="104">
        <v>7.0822201078631797E-2</v>
      </c>
      <c r="T707" s="104">
        <v>0</v>
      </c>
      <c r="U707" s="104">
        <v>0</v>
      </c>
      <c r="V707" s="104">
        <v>7.0822201078631797E-2</v>
      </c>
      <c r="W707" s="104">
        <v>0</v>
      </c>
      <c r="X707" s="104">
        <v>0</v>
      </c>
      <c r="Y707" s="104">
        <v>0</v>
      </c>
      <c r="Z707" s="104">
        <v>0</v>
      </c>
      <c r="AA707" s="104">
        <v>7.0822201078631797E-2</v>
      </c>
      <c r="AB707" s="104">
        <v>1.5426026200249801</v>
      </c>
      <c r="AC707" s="104">
        <v>0</v>
      </c>
      <c r="AD707" s="104">
        <v>0</v>
      </c>
      <c r="AE707" s="104">
        <v>1.5426026200249801</v>
      </c>
      <c r="AF707" s="104">
        <v>0.16233640659661799</v>
      </c>
      <c r="AG707" s="104">
        <v>0</v>
      </c>
      <c r="AH707" s="104">
        <v>0</v>
      </c>
      <c r="AI707" s="104">
        <v>0.16233640659661799</v>
      </c>
      <c r="AJ707" s="104">
        <v>1433.1267318246901</v>
      </c>
      <c r="AK707" s="104">
        <v>0</v>
      </c>
      <c r="AL707" s="104">
        <v>0</v>
      </c>
      <c r="AM707" s="104">
        <v>1433.1267318246901</v>
      </c>
      <c r="AN707" s="104">
        <v>2.8895458748303799E-3</v>
      </c>
      <c r="AO707" s="104">
        <v>0</v>
      </c>
      <c r="AP707" s="104">
        <v>0</v>
      </c>
      <c r="AQ707" s="104">
        <v>2.8895458748303799E-3</v>
      </c>
      <c r="AR707" s="104">
        <v>1.7223409073147299E-2</v>
      </c>
      <c r="AS707" s="104">
        <v>0</v>
      </c>
      <c r="AT707" s="104">
        <v>0</v>
      </c>
      <c r="AU707" s="104">
        <v>1.7223409073147299E-2</v>
      </c>
      <c r="AV707" s="104">
        <v>6.6009574209731706E-2</v>
      </c>
      <c r="AW707" s="104">
        <v>0.30323148152595503</v>
      </c>
      <c r="AX707" s="104">
        <v>0.38646446480883401</v>
      </c>
      <c r="AY707" s="104">
        <v>1.64783320206872E-2</v>
      </c>
      <c r="AZ707" s="104">
        <v>0</v>
      </c>
      <c r="BA707" s="104">
        <v>0</v>
      </c>
      <c r="BB707" s="104">
        <v>1.64783320206872E-2</v>
      </c>
      <c r="BC707" s="104">
        <v>1.6502393552432899E-2</v>
      </c>
      <c r="BD707" s="104">
        <v>0.129956349225409</v>
      </c>
      <c r="BE707" s="104">
        <v>0.16293707479852901</v>
      </c>
      <c r="BF707" s="104">
        <v>1.3548201462781901E-2</v>
      </c>
      <c r="BG707" s="104">
        <v>0</v>
      </c>
      <c r="BH707" s="104">
        <v>0</v>
      </c>
      <c r="BI707" s="104">
        <v>1.3548201462781901E-2</v>
      </c>
      <c r="BJ707" s="104">
        <v>0.225267564778038</v>
      </c>
      <c r="BK707" s="104">
        <v>0</v>
      </c>
      <c r="BL707" s="104">
        <v>0</v>
      </c>
      <c r="BM707" s="104">
        <v>0.225267564778038</v>
      </c>
      <c r="BN707" s="104">
        <v>127.724597345728</v>
      </c>
    </row>
    <row r="708" spans="1:66">
      <c r="A708" s="104" t="s">
        <v>799</v>
      </c>
      <c r="B708" s="104">
        <v>2030</v>
      </c>
      <c r="C708" s="104" t="s">
        <v>803</v>
      </c>
      <c r="D708" s="104" t="s">
        <v>801</v>
      </c>
      <c r="E708" s="104" t="s">
        <v>801</v>
      </c>
      <c r="F708" s="104" t="s">
        <v>805</v>
      </c>
      <c r="G708" s="104">
        <v>815297.46741762105</v>
      </c>
      <c r="H708" s="104">
        <v>32074496.3455965</v>
      </c>
      <c r="I708" s="104">
        <v>3978607.5544401999</v>
      </c>
      <c r="J708" s="104">
        <v>0</v>
      </c>
      <c r="K708" s="104">
        <v>0</v>
      </c>
      <c r="L708" s="104">
        <v>0</v>
      </c>
      <c r="M708" s="104">
        <v>0</v>
      </c>
      <c r="N708" s="104">
        <v>1.9806285389668499E-2</v>
      </c>
      <c r="O708" s="104">
        <v>2.14372351723125E-2</v>
      </c>
      <c r="P708" s="104">
        <v>0</v>
      </c>
      <c r="Q708" s="104">
        <v>6.6916290881542401E-3</v>
      </c>
      <c r="R708" s="104">
        <v>4.7935149650135199E-2</v>
      </c>
      <c r="S708" s="104">
        <v>0</v>
      </c>
      <c r="T708" s="104">
        <v>0</v>
      </c>
      <c r="U708" s="104">
        <v>0</v>
      </c>
      <c r="V708" s="104">
        <v>0</v>
      </c>
      <c r="W708" s="104">
        <v>1.9806285389668499E-2</v>
      </c>
      <c r="X708" s="104">
        <v>2.1437235172303601E-2</v>
      </c>
      <c r="Y708" s="104">
        <v>0</v>
      </c>
      <c r="Z708" s="104">
        <v>6.6916290881542401E-3</v>
      </c>
      <c r="AA708" s="104">
        <v>4.79351496501264E-2</v>
      </c>
      <c r="AB708" s="104">
        <v>0</v>
      </c>
      <c r="AC708" s="104">
        <v>0</v>
      </c>
      <c r="AD708" s="104">
        <v>0</v>
      </c>
      <c r="AE708" s="104">
        <v>0</v>
      </c>
      <c r="AF708" s="104">
        <v>0</v>
      </c>
      <c r="AG708" s="104">
        <v>0</v>
      </c>
      <c r="AH708" s="104">
        <v>0</v>
      </c>
      <c r="AI708" s="104">
        <v>0</v>
      </c>
      <c r="AJ708" s="104">
        <v>0</v>
      </c>
      <c r="AK708" s="104">
        <v>0</v>
      </c>
      <c r="AL708" s="104">
        <v>0</v>
      </c>
      <c r="AM708" s="104">
        <v>0</v>
      </c>
      <c r="AN708" s="104">
        <v>0</v>
      </c>
      <c r="AO708" s="104">
        <v>0</v>
      </c>
      <c r="AP708" s="104">
        <v>0</v>
      </c>
      <c r="AQ708" s="104">
        <v>0</v>
      </c>
      <c r="AR708" s="104">
        <v>0</v>
      </c>
      <c r="AS708" s="104">
        <v>0</v>
      </c>
      <c r="AT708" s="104">
        <v>0</v>
      </c>
      <c r="AU708" s="104">
        <v>0</v>
      </c>
      <c r="AV708" s="104">
        <v>0.28284864091163098</v>
      </c>
      <c r="AW708" s="104">
        <v>1.2993359441878001</v>
      </c>
      <c r="AX708" s="104">
        <v>1.58218458509944</v>
      </c>
      <c r="AY708" s="104">
        <v>0</v>
      </c>
      <c r="AZ708" s="104">
        <v>0</v>
      </c>
      <c r="BA708" s="104">
        <v>0</v>
      </c>
      <c r="BB708" s="104">
        <v>0</v>
      </c>
      <c r="BC708" s="104">
        <v>7.0712160227907897E-2</v>
      </c>
      <c r="BD708" s="104">
        <v>0.55685826179477504</v>
      </c>
      <c r="BE708" s="104">
        <v>0.62757042202268298</v>
      </c>
      <c r="BF708" s="104">
        <v>0</v>
      </c>
      <c r="BG708" s="104">
        <v>0</v>
      </c>
      <c r="BH708" s="104">
        <v>0</v>
      </c>
      <c r="BI708" s="104">
        <v>0</v>
      </c>
      <c r="BJ708" s="104">
        <v>0</v>
      </c>
      <c r="BK708" s="104">
        <v>0</v>
      </c>
      <c r="BL708" s="104">
        <v>0</v>
      </c>
      <c r="BM708" s="104">
        <v>0</v>
      </c>
      <c r="BN708" s="104">
        <v>0</v>
      </c>
    </row>
    <row r="709" spans="1:66">
      <c r="A709" s="104" t="s">
        <v>799</v>
      </c>
      <c r="B709" s="104">
        <v>2030</v>
      </c>
      <c r="C709" s="104" t="s">
        <v>806</v>
      </c>
      <c r="D709" s="104" t="s">
        <v>801</v>
      </c>
      <c r="E709" s="104" t="s">
        <v>801</v>
      </c>
      <c r="F709" s="104" t="s">
        <v>804</v>
      </c>
      <c r="G709" s="104">
        <v>2059384.1147387601</v>
      </c>
      <c r="H709" s="104">
        <v>68227096.658284798</v>
      </c>
      <c r="I709" s="104">
        <v>9469448.8417882398</v>
      </c>
      <c r="J709" s="104">
        <v>0.731213940360117</v>
      </c>
      <c r="K709" s="104">
        <v>0</v>
      </c>
      <c r="L709" s="104">
        <v>1.87492284312973</v>
      </c>
      <c r="M709" s="104">
        <v>2.6061367834898399</v>
      </c>
      <c r="N709" s="104">
        <v>0.75647268495272002</v>
      </c>
      <c r="O709" s="104">
        <v>1.2796693815282201</v>
      </c>
      <c r="P709" s="104">
        <v>4.7129677072453902</v>
      </c>
      <c r="Q709" s="104">
        <v>0.65776528833632797</v>
      </c>
      <c r="R709" s="104">
        <v>10.0130118455525</v>
      </c>
      <c r="S709" s="104">
        <v>1.0669856653093699</v>
      </c>
      <c r="T709" s="104">
        <v>0</v>
      </c>
      <c r="U709" s="104">
        <v>2.0528045125562699</v>
      </c>
      <c r="V709" s="104">
        <v>3.1197901778656401</v>
      </c>
      <c r="W709" s="104">
        <v>0.75647268495272002</v>
      </c>
      <c r="X709" s="104">
        <v>1.2796693815277</v>
      </c>
      <c r="Y709" s="104">
        <v>4.7129677072434504</v>
      </c>
      <c r="Z709" s="104">
        <v>0.65776528833632797</v>
      </c>
      <c r="AA709" s="104">
        <v>10.5266652399258</v>
      </c>
      <c r="AB709" s="104">
        <v>49.105551245777001</v>
      </c>
      <c r="AC709" s="104">
        <v>0</v>
      </c>
      <c r="AD709" s="104">
        <v>19.217359808660799</v>
      </c>
      <c r="AE709" s="104">
        <v>68.322911054437895</v>
      </c>
      <c r="AF709" s="104">
        <v>3.21999332381619</v>
      </c>
      <c r="AG709" s="104">
        <v>0</v>
      </c>
      <c r="AH709" s="104">
        <v>1.7266838504472899</v>
      </c>
      <c r="AI709" s="104">
        <v>4.9466771742634803</v>
      </c>
      <c r="AJ709" s="104">
        <v>19627.3536253245</v>
      </c>
      <c r="AK709" s="104">
        <v>0</v>
      </c>
      <c r="AL709" s="104">
        <v>557.89186508744399</v>
      </c>
      <c r="AM709" s="104">
        <v>20185.245490411999</v>
      </c>
      <c r="AN709" s="104">
        <v>0.18164379529920599</v>
      </c>
      <c r="AO709" s="104">
        <v>0</v>
      </c>
      <c r="AP709" s="104">
        <v>0.41449370018991499</v>
      </c>
      <c r="AQ709" s="104">
        <v>0.59613749548912098</v>
      </c>
      <c r="AR709" s="104">
        <v>9.6278583717044203E-2</v>
      </c>
      <c r="AS709" s="104">
        <v>0</v>
      </c>
      <c r="AT709" s="104">
        <v>1.6619412088535099E-2</v>
      </c>
      <c r="AU709" s="104">
        <v>0.11289799580557899</v>
      </c>
      <c r="AV709" s="104">
        <v>0.60166000286367005</v>
      </c>
      <c r="AW709" s="104">
        <v>2.7638756381549801</v>
      </c>
      <c r="AX709" s="104">
        <v>3.4784336368242301</v>
      </c>
      <c r="AY709" s="104">
        <v>8.8524603820369502E-2</v>
      </c>
      <c r="AZ709" s="104">
        <v>0</v>
      </c>
      <c r="BA709" s="104">
        <v>1.52809359471766E-2</v>
      </c>
      <c r="BB709" s="104">
        <v>0.103805539767546</v>
      </c>
      <c r="BC709" s="104">
        <v>0.15041500071591701</v>
      </c>
      <c r="BD709" s="104">
        <v>1.1845181306378501</v>
      </c>
      <c r="BE709" s="104">
        <v>1.4387386711213099</v>
      </c>
      <c r="BF709" s="104">
        <v>0.19422857515368999</v>
      </c>
      <c r="BG709" s="104">
        <v>0</v>
      </c>
      <c r="BH709" s="104">
        <v>5.5207922634031197E-3</v>
      </c>
      <c r="BI709" s="104">
        <v>0.19974936741709301</v>
      </c>
      <c r="BJ709" s="104">
        <v>0.33415404935460602</v>
      </c>
      <c r="BK709" s="104">
        <v>0</v>
      </c>
      <c r="BL709" s="104">
        <v>0.233875441871811</v>
      </c>
      <c r="BM709" s="104">
        <v>0.56802949122641799</v>
      </c>
      <c r="BN709" s="104">
        <v>2130.6173067695199</v>
      </c>
    </row>
    <row r="710" spans="1:66">
      <c r="A710" s="104" t="s">
        <v>799</v>
      </c>
      <c r="B710" s="104">
        <v>2030</v>
      </c>
      <c r="C710" s="104" t="s">
        <v>806</v>
      </c>
      <c r="D710" s="104" t="s">
        <v>801</v>
      </c>
      <c r="E710" s="104" t="s">
        <v>801</v>
      </c>
      <c r="F710" s="104" t="s">
        <v>802</v>
      </c>
      <c r="G710" s="104">
        <v>406.93388883128</v>
      </c>
      <c r="H710" s="104">
        <v>10920.953339558901</v>
      </c>
      <c r="I710" s="104">
        <v>1685.24764252252</v>
      </c>
      <c r="J710" s="104">
        <v>5.5771230916837702E-4</v>
      </c>
      <c r="K710" s="104">
        <v>0</v>
      </c>
      <c r="L710" s="104">
        <v>0</v>
      </c>
      <c r="M710" s="104">
        <v>5.5771230916837702E-4</v>
      </c>
      <c r="N710" s="104">
        <v>0</v>
      </c>
      <c r="O710" s="104">
        <v>0</v>
      </c>
      <c r="P710" s="104">
        <v>0</v>
      </c>
      <c r="Q710" s="104">
        <v>0</v>
      </c>
      <c r="R710" s="104">
        <v>5.5771230916837702E-4</v>
      </c>
      <c r="S710" s="104">
        <v>6.3491838475452798E-4</v>
      </c>
      <c r="T710" s="104">
        <v>0</v>
      </c>
      <c r="U710" s="104">
        <v>0</v>
      </c>
      <c r="V710" s="104">
        <v>6.3491838475452798E-4</v>
      </c>
      <c r="W710" s="104">
        <v>0</v>
      </c>
      <c r="X710" s="104">
        <v>0</v>
      </c>
      <c r="Y710" s="104">
        <v>0</v>
      </c>
      <c r="Z710" s="104">
        <v>0</v>
      </c>
      <c r="AA710" s="104">
        <v>6.3491838475452798E-4</v>
      </c>
      <c r="AB710" s="104">
        <v>4.8888075205695799E-3</v>
      </c>
      <c r="AC710" s="104">
        <v>0</v>
      </c>
      <c r="AD710" s="104">
        <v>0</v>
      </c>
      <c r="AE710" s="104">
        <v>4.8888075205695799E-3</v>
      </c>
      <c r="AF710" s="104">
        <v>3.8219085920929E-3</v>
      </c>
      <c r="AG710" s="104">
        <v>0</v>
      </c>
      <c r="AH710" s="104">
        <v>0</v>
      </c>
      <c r="AI710" s="104">
        <v>3.8219085920929E-3</v>
      </c>
      <c r="AJ710" s="104">
        <v>4.4213433014476999</v>
      </c>
      <c r="AK710" s="104">
        <v>0</v>
      </c>
      <c r="AL710" s="104">
        <v>0</v>
      </c>
      <c r="AM710" s="104">
        <v>4.4213433014476999</v>
      </c>
      <c r="AN710" s="104">
        <v>2.5904670732903099E-5</v>
      </c>
      <c r="AO710" s="104">
        <v>0</v>
      </c>
      <c r="AP710" s="104">
        <v>0</v>
      </c>
      <c r="AQ710" s="104">
        <v>2.5904670732903099E-5</v>
      </c>
      <c r="AR710" s="104">
        <v>2.9252186490700302E-4</v>
      </c>
      <c r="AS710" s="104">
        <v>0</v>
      </c>
      <c r="AT710" s="104">
        <v>0</v>
      </c>
      <c r="AU710" s="104">
        <v>2.9252186490700302E-4</v>
      </c>
      <c r="AV710" s="104">
        <v>9.6306323138186005E-5</v>
      </c>
      <c r="AW710" s="104">
        <v>4.4240717191604202E-4</v>
      </c>
      <c r="AX710" s="104">
        <v>8.3123535996123101E-4</v>
      </c>
      <c r="AY710" s="104">
        <v>2.79867498517666E-4</v>
      </c>
      <c r="AZ710" s="104">
        <v>0</v>
      </c>
      <c r="BA710" s="104">
        <v>0</v>
      </c>
      <c r="BB710" s="104">
        <v>2.79867498517666E-4</v>
      </c>
      <c r="BC710" s="104">
        <v>2.4076580784546501E-5</v>
      </c>
      <c r="BD710" s="104">
        <v>1.8960307367830301E-4</v>
      </c>
      <c r="BE710" s="104">
        <v>4.9354715298051595E-4</v>
      </c>
      <c r="BF710" s="104">
        <v>4.17975943466401E-5</v>
      </c>
      <c r="BG710" s="104">
        <v>0</v>
      </c>
      <c r="BH710" s="104">
        <v>0</v>
      </c>
      <c r="BI710" s="104">
        <v>4.17975943466401E-5</v>
      </c>
      <c r="BJ710" s="104">
        <v>6.9497359615691397E-4</v>
      </c>
      <c r="BK710" s="104">
        <v>0</v>
      </c>
      <c r="BL710" s="104">
        <v>0</v>
      </c>
      <c r="BM710" s="104">
        <v>6.9497359615691397E-4</v>
      </c>
      <c r="BN710" s="104">
        <v>0.39404351364350598</v>
      </c>
    </row>
    <row r="711" spans="1:66">
      <c r="A711" s="104" t="s">
        <v>799</v>
      </c>
      <c r="B711" s="104">
        <v>2030</v>
      </c>
      <c r="C711" s="104" t="s">
        <v>806</v>
      </c>
      <c r="D711" s="104" t="s">
        <v>801</v>
      </c>
      <c r="E711" s="104" t="s">
        <v>801</v>
      </c>
      <c r="F711" s="104" t="s">
        <v>805</v>
      </c>
      <c r="G711" s="104">
        <v>47163.7662843617</v>
      </c>
      <c r="H711" s="104">
        <v>1895774.55562221</v>
      </c>
      <c r="I711" s="104">
        <v>232170.23738182199</v>
      </c>
      <c r="J711" s="104">
        <v>0</v>
      </c>
      <c r="K711" s="104">
        <v>0</v>
      </c>
      <c r="L711" s="104">
        <v>0</v>
      </c>
      <c r="M711" s="104">
        <v>0</v>
      </c>
      <c r="N711" s="104">
        <v>1.1502851945129199E-3</v>
      </c>
      <c r="O711" s="104">
        <v>1.2509622803111599E-3</v>
      </c>
      <c r="P711" s="104">
        <v>0</v>
      </c>
      <c r="Q711" s="104">
        <v>3.8979580717359897E-4</v>
      </c>
      <c r="R711" s="104">
        <v>2.79104328199769E-3</v>
      </c>
      <c r="S711" s="104">
        <v>0</v>
      </c>
      <c r="T711" s="104">
        <v>0</v>
      </c>
      <c r="U711" s="104">
        <v>0</v>
      </c>
      <c r="V711" s="104">
        <v>0</v>
      </c>
      <c r="W711" s="104">
        <v>1.1502851945129199E-3</v>
      </c>
      <c r="X711" s="104">
        <v>1.2509622803106499E-3</v>
      </c>
      <c r="Y711" s="104">
        <v>0</v>
      </c>
      <c r="Z711" s="104">
        <v>3.8979580717359897E-4</v>
      </c>
      <c r="AA711" s="104">
        <v>2.79104328199717E-3</v>
      </c>
      <c r="AB711" s="104">
        <v>0</v>
      </c>
      <c r="AC711" s="104">
        <v>0</v>
      </c>
      <c r="AD711" s="104">
        <v>0</v>
      </c>
      <c r="AE711" s="104">
        <v>0</v>
      </c>
      <c r="AF711" s="104">
        <v>0</v>
      </c>
      <c r="AG711" s="104">
        <v>0</v>
      </c>
      <c r="AH711" s="104">
        <v>0</v>
      </c>
      <c r="AI711" s="104">
        <v>0</v>
      </c>
      <c r="AJ711" s="104">
        <v>0</v>
      </c>
      <c r="AK711" s="104">
        <v>0</v>
      </c>
      <c r="AL711" s="104">
        <v>0</v>
      </c>
      <c r="AM711" s="104">
        <v>0</v>
      </c>
      <c r="AN711" s="104">
        <v>0</v>
      </c>
      <c r="AO711" s="104">
        <v>0</v>
      </c>
      <c r="AP711" s="104">
        <v>0</v>
      </c>
      <c r="AQ711" s="104">
        <v>0</v>
      </c>
      <c r="AR711" s="104">
        <v>0</v>
      </c>
      <c r="AS711" s="104">
        <v>0</v>
      </c>
      <c r="AT711" s="104">
        <v>0</v>
      </c>
      <c r="AU711" s="104">
        <v>0</v>
      </c>
      <c r="AV711" s="104">
        <v>1.6717869885000101E-2</v>
      </c>
      <c r="AW711" s="104">
        <v>7.6797714784219595E-2</v>
      </c>
      <c r="AX711" s="104">
        <v>9.3515584669219803E-2</v>
      </c>
      <c r="AY711" s="104">
        <v>0</v>
      </c>
      <c r="AZ711" s="104">
        <v>0</v>
      </c>
      <c r="BA711" s="104">
        <v>0</v>
      </c>
      <c r="BB711" s="104">
        <v>0</v>
      </c>
      <c r="BC711" s="104">
        <v>4.1794674712500399E-3</v>
      </c>
      <c r="BD711" s="104">
        <v>3.29133063360941E-2</v>
      </c>
      <c r="BE711" s="104">
        <v>3.7092773807344097E-2</v>
      </c>
      <c r="BF711" s="104">
        <v>0</v>
      </c>
      <c r="BG711" s="104">
        <v>0</v>
      </c>
      <c r="BH711" s="104">
        <v>0</v>
      </c>
      <c r="BI711" s="104">
        <v>0</v>
      </c>
      <c r="BJ711" s="104">
        <v>0</v>
      </c>
      <c r="BK711" s="104">
        <v>0</v>
      </c>
      <c r="BL711" s="104">
        <v>0</v>
      </c>
      <c r="BM711" s="104">
        <v>0</v>
      </c>
      <c r="BN711" s="104">
        <v>0</v>
      </c>
    </row>
    <row r="712" spans="1:66">
      <c r="A712" s="104" t="s">
        <v>799</v>
      </c>
      <c r="B712" s="104">
        <v>2030</v>
      </c>
      <c r="C712" s="104" t="s">
        <v>807</v>
      </c>
      <c r="D712" s="104" t="s">
        <v>801</v>
      </c>
      <c r="E712" s="104" t="s">
        <v>801</v>
      </c>
      <c r="F712" s="104" t="s">
        <v>804</v>
      </c>
      <c r="G712" s="104">
        <v>6166742.9597582296</v>
      </c>
      <c r="H712" s="104">
        <v>207384984.58240601</v>
      </c>
      <c r="I712" s="104">
        <v>28611606.4279222</v>
      </c>
      <c r="J712" s="104">
        <v>1.81090904606301</v>
      </c>
      <c r="K712" s="104">
        <v>0</v>
      </c>
      <c r="L712" s="104">
        <v>6.0737488421550196</v>
      </c>
      <c r="M712" s="104">
        <v>7.8846578882180296</v>
      </c>
      <c r="N712" s="104">
        <v>1.98666286558139</v>
      </c>
      <c r="O712" s="104">
        <v>3.1572836845269201</v>
      </c>
      <c r="P712" s="104">
        <v>11.834300866140699</v>
      </c>
      <c r="Q712" s="104">
        <v>1.93623888384416</v>
      </c>
      <c r="R712" s="104">
        <v>26.7991441883112</v>
      </c>
      <c r="S712" s="104">
        <v>2.6424742290562699</v>
      </c>
      <c r="T712" s="104">
        <v>0</v>
      </c>
      <c r="U712" s="104">
        <v>6.6499904660058196</v>
      </c>
      <c r="V712" s="104">
        <v>9.2924646950620993</v>
      </c>
      <c r="W712" s="104">
        <v>1.98666286558139</v>
      </c>
      <c r="X712" s="104">
        <v>3.1572836845256198</v>
      </c>
      <c r="Y712" s="104">
        <v>11.8343008661358</v>
      </c>
      <c r="Z712" s="104">
        <v>1.93623888384416</v>
      </c>
      <c r="AA712" s="104">
        <v>28.2069509951491</v>
      </c>
      <c r="AB712" s="104">
        <v>140.365655846371</v>
      </c>
      <c r="AC712" s="104">
        <v>0</v>
      </c>
      <c r="AD712" s="104">
        <v>71.605050545974706</v>
      </c>
      <c r="AE712" s="104">
        <v>211.97070639234599</v>
      </c>
      <c r="AF712" s="104">
        <v>8.7532006813041008</v>
      </c>
      <c r="AG712" s="104">
        <v>0</v>
      </c>
      <c r="AH712" s="104">
        <v>5.5831149076269702</v>
      </c>
      <c r="AI712" s="104">
        <v>14.336315588931001</v>
      </c>
      <c r="AJ712" s="104">
        <v>60777.621171377599</v>
      </c>
      <c r="AK712" s="104">
        <v>0</v>
      </c>
      <c r="AL712" s="104">
        <v>1761.8265845681001</v>
      </c>
      <c r="AM712" s="104">
        <v>62539.447755945701</v>
      </c>
      <c r="AN712" s="104">
        <v>0.48144909280162701</v>
      </c>
      <c r="AO712" s="104">
        <v>0</v>
      </c>
      <c r="AP712" s="104">
        <v>1.38620577216615</v>
      </c>
      <c r="AQ712" s="104">
        <v>1.86765486496778</v>
      </c>
      <c r="AR712" s="104">
        <v>0.25795463869054402</v>
      </c>
      <c r="AS712" s="104">
        <v>0</v>
      </c>
      <c r="AT712" s="104">
        <v>4.4652560538087499E-2</v>
      </c>
      <c r="AU712" s="104">
        <v>0.302607199228632</v>
      </c>
      <c r="AV712" s="104">
        <v>1.8288225137685299</v>
      </c>
      <c r="AW712" s="104">
        <v>8.4011534226241995</v>
      </c>
      <c r="AX712" s="104">
        <v>10.5325831356213</v>
      </c>
      <c r="AY712" s="104">
        <v>0.23717976846043301</v>
      </c>
      <c r="AZ712" s="104">
        <v>0</v>
      </c>
      <c r="BA712" s="104">
        <v>4.1056381165892497E-2</v>
      </c>
      <c r="BB712" s="104">
        <v>0.27823614962632598</v>
      </c>
      <c r="BC712" s="104">
        <v>0.45720562844213303</v>
      </c>
      <c r="BD712" s="104">
        <v>3.6004943239817999</v>
      </c>
      <c r="BE712" s="104">
        <v>4.33593610205026</v>
      </c>
      <c r="BF712" s="104">
        <v>0.60144383123133405</v>
      </c>
      <c r="BG712" s="104">
        <v>0</v>
      </c>
      <c r="BH712" s="104">
        <v>1.7434702289514398E-2</v>
      </c>
      <c r="BI712" s="104">
        <v>0.61887853352084898</v>
      </c>
      <c r="BJ712" s="104">
        <v>0.93056275204258498</v>
      </c>
      <c r="BK712" s="104">
        <v>0</v>
      </c>
      <c r="BL712" s="104">
        <v>0.74541986872042698</v>
      </c>
      <c r="BM712" s="104">
        <v>1.67598262076301</v>
      </c>
      <c r="BN712" s="104">
        <v>6601.2389994424002</v>
      </c>
    </row>
    <row r="713" spans="1:66">
      <c r="A713" s="104" t="s">
        <v>799</v>
      </c>
      <c r="B713" s="104">
        <v>2030</v>
      </c>
      <c r="C713" s="104" t="s">
        <v>807</v>
      </c>
      <c r="D713" s="104" t="s">
        <v>801</v>
      </c>
      <c r="E713" s="104" t="s">
        <v>801</v>
      </c>
      <c r="F713" s="104" t="s">
        <v>802</v>
      </c>
      <c r="G713" s="104">
        <v>54892.968916213496</v>
      </c>
      <c r="H713" s="104">
        <v>1964499.8287837501</v>
      </c>
      <c r="I713" s="104">
        <v>262266.32368307502</v>
      </c>
      <c r="J713" s="104">
        <v>3.5975146732190898E-2</v>
      </c>
      <c r="K713" s="104">
        <v>0</v>
      </c>
      <c r="L713" s="104">
        <v>0</v>
      </c>
      <c r="M713" s="104">
        <v>3.5975146732190898E-2</v>
      </c>
      <c r="N713" s="104">
        <v>0</v>
      </c>
      <c r="O713" s="104">
        <v>0</v>
      </c>
      <c r="P713" s="104">
        <v>0</v>
      </c>
      <c r="Q713" s="104">
        <v>0</v>
      </c>
      <c r="R713" s="104">
        <v>3.5975146732190898E-2</v>
      </c>
      <c r="S713" s="104">
        <v>4.0955312764333902E-2</v>
      </c>
      <c r="T713" s="104">
        <v>0</v>
      </c>
      <c r="U713" s="104">
        <v>0</v>
      </c>
      <c r="V713" s="104">
        <v>4.0955312764333902E-2</v>
      </c>
      <c r="W713" s="104">
        <v>0</v>
      </c>
      <c r="X713" s="104">
        <v>0</v>
      </c>
      <c r="Y713" s="104">
        <v>0</v>
      </c>
      <c r="Z713" s="104">
        <v>0</v>
      </c>
      <c r="AA713" s="104">
        <v>4.0955312764333902E-2</v>
      </c>
      <c r="AB713" s="104">
        <v>0.36001305785881699</v>
      </c>
      <c r="AC713" s="104">
        <v>0</v>
      </c>
      <c r="AD713" s="104">
        <v>0</v>
      </c>
      <c r="AE713" s="104">
        <v>0.36001305785881699</v>
      </c>
      <c r="AF713" s="104">
        <v>7.1236993504006293E-2</v>
      </c>
      <c r="AG713" s="104">
        <v>0</v>
      </c>
      <c r="AH713" s="104">
        <v>0</v>
      </c>
      <c r="AI713" s="104">
        <v>7.1236993504006293E-2</v>
      </c>
      <c r="AJ713" s="104">
        <v>508.65759557382398</v>
      </c>
      <c r="AK713" s="104">
        <v>0</v>
      </c>
      <c r="AL713" s="104">
        <v>0</v>
      </c>
      <c r="AM713" s="104">
        <v>508.65759557382398</v>
      </c>
      <c r="AN713" s="104">
        <v>1.67097680174013E-3</v>
      </c>
      <c r="AO713" s="104">
        <v>0</v>
      </c>
      <c r="AP713" s="104">
        <v>0</v>
      </c>
      <c r="AQ713" s="104">
        <v>1.67097680174013E-3</v>
      </c>
      <c r="AR713" s="104">
        <v>9.3588083185956496E-3</v>
      </c>
      <c r="AS713" s="104">
        <v>0</v>
      </c>
      <c r="AT713" s="104">
        <v>0</v>
      </c>
      <c r="AU713" s="104">
        <v>9.3588083185956496E-3</v>
      </c>
      <c r="AV713" s="104">
        <v>1.73239230526188E-2</v>
      </c>
      <c r="AW713" s="104">
        <v>7.9581771522967804E-2</v>
      </c>
      <c r="AX713" s="104">
        <v>0.106264502894182</v>
      </c>
      <c r="AY713" s="104">
        <v>8.9539504134652503E-3</v>
      </c>
      <c r="AZ713" s="104">
        <v>0</v>
      </c>
      <c r="BA713" s="104">
        <v>0</v>
      </c>
      <c r="BB713" s="104">
        <v>8.9539504134652503E-3</v>
      </c>
      <c r="BC713" s="104">
        <v>4.3309807631547103E-3</v>
      </c>
      <c r="BD713" s="104">
        <v>3.4106473509843298E-2</v>
      </c>
      <c r="BE713" s="104">
        <v>4.7391404686463301E-2</v>
      </c>
      <c r="BF713" s="104">
        <v>4.8086435256386E-3</v>
      </c>
      <c r="BG713" s="104">
        <v>0</v>
      </c>
      <c r="BH713" s="104">
        <v>0</v>
      </c>
      <c r="BI713" s="104">
        <v>4.8086435256386E-3</v>
      </c>
      <c r="BJ713" s="104">
        <v>7.9953890550123294E-2</v>
      </c>
      <c r="BK713" s="104">
        <v>0</v>
      </c>
      <c r="BL713" s="104">
        <v>0</v>
      </c>
      <c r="BM713" s="104">
        <v>7.9953890550123294E-2</v>
      </c>
      <c r="BN713" s="104">
        <v>45.333106374195999</v>
      </c>
    </row>
    <row r="714" spans="1:66">
      <c r="A714" s="104" t="s">
        <v>799</v>
      </c>
      <c r="B714" s="104">
        <v>2030</v>
      </c>
      <c r="C714" s="104" t="s">
        <v>807</v>
      </c>
      <c r="D714" s="104" t="s">
        <v>801</v>
      </c>
      <c r="E714" s="104" t="s">
        <v>801</v>
      </c>
      <c r="F714" s="104" t="s">
        <v>805</v>
      </c>
      <c r="G714" s="104">
        <v>175942.22426124301</v>
      </c>
      <c r="H714" s="104">
        <v>4857767.9393015103</v>
      </c>
      <c r="I714" s="104">
        <v>863943.42554411595</v>
      </c>
      <c r="J714" s="104">
        <v>0</v>
      </c>
      <c r="K714" s="104">
        <v>0</v>
      </c>
      <c r="L714" s="104">
        <v>0</v>
      </c>
      <c r="M714" s="104">
        <v>0</v>
      </c>
      <c r="N714" s="104">
        <v>4.2937939628464499E-3</v>
      </c>
      <c r="O714" s="104">
        <v>4.6550352442510101E-3</v>
      </c>
      <c r="P714" s="104">
        <v>0</v>
      </c>
      <c r="Q714" s="104">
        <v>1.4525270226597E-3</v>
      </c>
      <c r="R714" s="104">
        <v>1.0401356229757099E-2</v>
      </c>
      <c r="S714" s="104">
        <v>0</v>
      </c>
      <c r="T714" s="104">
        <v>0</v>
      </c>
      <c r="U714" s="104">
        <v>0</v>
      </c>
      <c r="V714" s="104">
        <v>0</v>
      </c>
      <c r="W714" s="104">
        <v>4.2937939628464499E-3</v>
      </c>
      <c r="X714" s="104">
        <v>4.6550352442490898E-3</v>
      </c>
      <c r="Y714" s="104">
        <v>0</v>
      </c>
      <c r="Z714" s="104">
        <v>1.4525270226597E-3</v>
      </c>
      <c r="AA714" s="104">
        <v>1.04013562297552E-2</v>
      </c>
      <c r="AB714" s="104">
        <v>0</v>
      </c>
      <c r="AC714" s="104">
        <v>0</v>
      </c>
      <c r="AD714" s="104">
        <v>0</v>
      </c>
      <c r="AE714" s="104">
        <v>0</v>
      </c>
      <c r="AF714" s="104">
        <v>0</v>
      </c>
      <c r="AG714" s="104">
        <v>0</v>
      </c>
      <c r="AH714" s="104">
        <v>0</v>
      </c>
      <c r="AI714" s="104">
        <v>0</v>
      </c>
      <c r="AJ714" s="104">
        <v>0</v>
      </c>
      <c r="AK714" s="104">
        <v>0</v>
      </c>
      <c r="AL714" s="104">
        <v>0</v>
      </c>
      <c r="AM714" s="104">
        <v>0</v>
      </c>
      <c r="AN714" s="104">
        <v>0</v>
      </c>
      <c r="AO714" s="104">
        <v>0</v>
      </c>
      <c r="AP714" s="104">
        <v>0</v>
      </c>
      <c r="AQ714" s="104">
        <v>0</v>
      </c>
      <c r="AR714" s="104">
        <v>0</v>
      </c>
      <c r="AS714" s="104">
        <v>0</v>
      </c>
      <c r="AT714" s="104">
        <v>0</v>
      </c>
      <c r="AU714" s="104">
        <v>0</v>
      </c>
      <c r="AV714" s="104">
        <v>4.2838180362703301E-2</v>
      </c>
      <c r="AW714" s="104">
        <v>0.19678789104116801</v>
      </c>
      <c r="AX714" s="104">
        <v>0.23962607140387099</v>
      </c>
      <c r="AY714" s="104">
        <v>0</v>
      </c>
      <c r="AZ714" s="104">
        <v>0</v>
      </c>
      <c r="BA714" s="104">
        <v>0</v>
      </c>
      <c r="BB714" s="104">
        <v>0</v>
      </c>
      <c r="BC714" s="104">
        <v>1.0709545090675799E-2</v>
      </c>
      <c r="BD714" s="104">
        <v>8.4337667589072199E-2</v>
      </c>
      <c r="BE714" s="104">
        <v>9.5047212679748097E-2</v>
      </c>
      <c r="BF714" s="104">
        <v>0</v>
      </c>
      <c r="BG714" s="104">
        <v>0</v>
      </c>
      <c r="BH714" s="104">
        <v>0</v>
      </c>
      <c r="BI714" s="104">
        <v>0</v>
      </c>
      <c r="BJ714" s="104">
        <v>0</v>
      </c>
      <c r="BK714" s="104">
        <v>0</v>
      </c>
      <c r="BL714" s="104">
        <v>0</v>
      </c>
      <c r="BM714" s="104">
        <v>0</v>
      </c>
      <c r="BN714" s="104">
        <v>0</v>
      </c>
    </row>
    <row r="715" spans="1:66">
      <c r="A715" s="104" t="s">
        <v>799</v>
      </c>
      <c r="B715" s="104">
        <v>2030</v>
      </c>
      <c r="C715" s="104" t="s">
        <v>808</v>
      </c>
      <c r="D715" s="104" t="s">
        <v>801</v>
      </c>
      <c r="E715" s="104" t="s">
        <v>801</v>
      </c>
      <c r="F715" s="104" t="s">
        <v>804</v>
      </c>
      <c r="G715" s="104">
        <v>415776.89685812598</v>
      </c>
      <c r="H715" s="104">
        <v>13812757.5547879</v>
      </c>
      <c r="I715" s="104">
        <v>6194456.2556097703</v>
      </c>
      <c r="J715" s="104">
        <v>0.30146539545415202</v>
      </c>
      <c r="K715" s="104">
        <v>0.165467049243955</v>
      </c>
      <c r="L715" s="104">
        <v>0.56143536595958399</v>
      </c>
      <c r="M715" s="104">
        <v>1.0283678106576899</v>
      </c>
      <c r="N715" s="104">
        <v>2.1980855717315801E-2</v>
      </c>
      <c r="O715" s="104">
        <v>0.790138026268418</v>
      </c>
      <c r="P715" s="104">
        <v>6.65897339800508</v>
      </c>
      <c r="Q715" s="104">
        <v>1.2526170001992E-2</v>
      </c>
      <c r="R715" s="104">
        <v>8.5119862606505006</v>
      </c>
      <c r="S715" s="104">
        <v>0.439897597381672</v>
      </c>
      <c r="T715" s="104">
        <v>0.241449129836597</v>
      </c>
      <c r="U715" s="104">
        <v>0.61470105661877095</v>
      </c>
      <c r="V715" s="104">
        <v>1.2960477838370399</v>
      </c>
      <c r="W715" s="104">
        <v>2.1980855717315801E-2</v>
      </c>
      <c r="X715" s="104">
        <v>0.79013802626809304</v>
      </c>
      <c r="Y715" s="104">
        <v>6.65897339800234</v>
      </c>
      <c r="Z715" s="104">
        <v>1.2526170001992E-2</v>
      </c>
      <c r="AA715" s="104">
        <v>8.7796662338267808</v>
      </c>
      <c r="AB715" s="104">
        <v>6.6651716596240798</v>
      </c>
      <c r="AC715" s="104">
        <v>1.72490261189741</v>
      </c>
      <c r="AD715" s="104">
        <v>10.7334278497339</v>
      </c>
      <c r="AE715" s="104">
        <v>19.123502121255399</v>
      </c>
      <c r="AF715" s="104">
        <v>1.7398390983300001</v>
      </c>
      <c r="AG715" s="104">
        <v>1.44345498609271E-2</v>
      </c>
      <c r="AH715" s="104">
        <v>2.7689829869354101</v>
      </c>
      <c r="AI715" s="104">
        <v>4.5232566351263399</v>
      </c>
      <c r="AJ715" s="104">
        <v>12456.945287509099</v>
      </c>
      <c r="AK715" s="104">
        <v>51.172733547219003</v>
      </c>
      <c r="AL715" s="104">
        <v>119.876360542439</v>
      </c>
      <c r="AM715" s="104">
        <v>12627.994381598801</v>
      </c>
      <c r="AN715" s="104">
        <v>6.8087487079010495E-2</v>
      </c>
      <c r="AO715" s="104">
        <v>4.8060556467341801E-2</v>
      </c>
      <c r="AP715" s="104">
        <v>0.115147989233332</v>
      </c>
      <c r="AQ715" s="104">
        <v>0.231296032779684</v>
      </c>
      <c r="AR715" s="104">
        <v>2.75330017553659E-2</v>
      </c>
      <c r="AS715" s="104">
        <v>0</v>
      </c>
      <c r="AT715" s="104">
        <v>2.5901374190286999E-3</v>
      </c>
      <c r="AU715" s="104">
        <v>3.01231391743946E-2</v>
      </c>
      <c r="AV715" s="104">
        <v>0.121807671101592</v>
      </c>
      <c r="AW715" s="104">
        <v>1.1638722973757101</v>
      </c>
      <c r="AX715" s="104">
        <v>1.3158031076517001</v>
      </c>
      <c r="AY715" s="104">
        <v>2.5315578795202201E-2</v>
      </c>
      <c r="AZ715" s="104">
        <v>0</v>
      </c>
      <c r="BA715" s="104">
        <v>2.3815357476975299E-3</v>
      </c>
      <c r="BB715" s="104">
        <v>2.7697114542899699E-2</v>
      </c>
      <c r="BC715" s="104">
        <v>3.0451917775398098E-2</v>
      </c>
      <c r="BD715" s="104">
        <v>0.49880241316102197</v>
      </c>
      <c r="BE715" s="104">
        <v>0.55695144547931996</v>
      </c>
      <c r="BF715" s="104">
        <v>0.12327157191678501</v>
      </c>
      <c r="BG715" s="104">
        <v>5.0639568193093195E-4</v>
      </c>
      <c r="BH715" s="104">
        <v>1.1862737660530099E-3</v>
      </c>
      <c r="BI715" s="104">
        <v>0.124964241364769</v>
      </c>
      <c r="BJ715" s="104">
        <v>0.114833622930506</v>
      </c>
      <c r="BK715" s="104">
        <v>1.3100608739723899E-3</v>
      </c>
      <c r="BL715" s="104">
        <v>0.23644141854020001</v>
      </c>
      <c r="BM715" s="104">
        <v>0.35258510234467899</v>
      </c>
      <c r="BN715" s="104">
        <v>1332.9252493858901</v>
      </c>
    </row>
    <row r="716" spans="1:66">
      <c r="A716" s="104" t="s">
        <v>799</v>
      </c>
      <c r="B716" s="104">
        <v>2030</v>
      </c>
      <c r="C716" s="104" t="s">
        <v>808</v>
      </c>
      <c r="D716" s="104" t="s">
        <v>801</v>
      </c>
      <c r="E716" s="104" t="s">
        <v>801</v>
      </c>
      <c r="F716" s="104" t="s">
        <v>802</v>
      </c>
      <c r="G716" s="104">
        <v>420849.41792732599</v>
      </c>
      <c r="H716" s="104">
        <v>14228766.969429201</v>
      </c>
      <c r="I716" s="104">
        <v>5293756.248958</v>
      </c>
      <c r="J716" s="104">
        <v>1.61432225892041</v>
      </c>
      <c r="K716" s="104">
        <v>5.09182889389991E-2</v>
      </c>
      <c r="L716" s="104">
        <v>0</v>
      </c>
      <c r="M716" s="104">
        <v>1.6652405478594099</v>
      </c>
      <c r="N716" s="104">
        <v>0</v>
      </c>
      <c r="O716" s="104">
        <v>0</v>
      </c>
      <c r="P716" s="104">
        <v>0</v>
      </c>
      <c r="Q716" s="104">
        <v>0</v>
      </c>
      <c r="R716" s="104">
        <v>1.6652405478594099</v>
      </c>
      <c r="S716" s="104">
        <v>1.8377985643447301</v>
      </c>
      <c r="T716" s="104">
        <v>5.7967086679188401E-2</v>
      </c>
      <c r="U716" s="104">
        <v>0</v>
      </c>
      <c r="V716" s="104">
        <v>1.89576565102392</v>
      </c>
      <c r="W716" s="104">
        <v>0</v>
      </c>
      <c r="X716" s="104">
        <v>0</v>
      </c>
      <c r="Y716" s="104">
        <v>0</v>
      </c>
      <c r="Z716" s="104">
        <v>0</v>
      </c>
      <c r="AA716" s="104">
        <v>1.89576565102392</v>
      </c>
      <c r="AB716" s="104">
        <v>7.7295812728840101</v>
      </c>
      <c r="AC716" s="104">
        <v>0.42203705488224202</v>
      </c>
      <c r="AD716" s="104">
        <v>0</v>
      </c>
      <c r="AE716" s="104">
        <v>8.1516183277662595</v>
      </c>
      <c r="AF716" s="104">
        <v>14.163236624639501</v>
      </c>
      <c r="AG716" s="104">
        <v>0.72597363872582499</v>
      </c>
      <c r="AH716" s="104">
        <v>0</v>
      </c>
      <c r="AI716" s="104">
        <v>14.8892102633653</v>
      </c>
      <c r="AJ716" s="104">
        <v>7243.8059361040296</v>
      </c>
      <c r="AK716" s="104">
        <v>56.8805219381832</v>
      </c>
      <c r="AL716" s="104">
        <v>0</v>
      </c>
      <c r="AM716" s="104">
        <v>7300.6864580422098</v>
      </c>
      <c r="AN716" s="104">
        <v>7.4982183263063801E-2</v>
      </c>
      <c r="AO716" s="104">
        <v>2.36505719447797E-3</v>
      </c>
      <c r="AP716" s="104">
        <v>0</v>
      </c>
      <c r="AQ716" s="104">
        <v>7.7347240457541794E-2</v>
      </c>
      <c r="AR716" s="104">
        <v>0.226423983486917</v>
      </c>
      <c r="AS716" s="104">
        <v>1.2678682112553401E-2</v>
      </c>
      <c r="AT716" s="104">
        <v>0</v>
      </c>
      <c r="AU716" s="104">
        <v>0.23910266559946999</v>
      </c>
      <c r="AV716" s="104">
        <v>0.18821436925091001</v>
      </c>
      <c r="AW716" s="104">
        <v>1.1989255321282899</v>
      </c>
      <c r="AX716" s="104">
        <v>1.62624256697867</v>
      </c>
      <c r="AY716" s="104">
        <v>0.21662898218919299</v>
      </c>
      <c r="AZ716" s="104">
        <v>1.2130207936658199E-2</v>
      </c>
      <c r="BA716" s="104">
        <v>0</v>
      </c>
      <c r="BB716" s="104">
        <v>0.228759190125851</v>
      </c>
      <c r="BC716" s="104">
        <v>4.7053592312727502E-2</v>
      </c>
      <c r="BD716" s="104">
        <v>0.51382522805498398</v>
      </c>
      <c r="BE716" s="104">
        <v>0.78963801049356297</v>
      </c>
      <c r="BF716" s="104">
        <v>6.8480016456519396E-2</v>
      </c>
      <c r="BG716" s="104">
        <v>5.3772548750486901E-4</v>
      </c>
      <c r="BH716" s="104">
        <v>0</v>
      </c>
      <c r="BI716" s="104">
        <v>6.9017741944024297E-2</v>
      </c>
      <c r="BJ716" s="104">
        <v>1.13862541721848</v>
      </c>
      <c r="BK716" s="104">
        <v>8.9408259407763903E-3</v>
      </c>
      <c r="BL716" s="104">
        <v>0</v>
      </c>
      <c r="BM716" s="104">
        <v>1.1475662431592499</v>
      </c>
      <c r="BN716" s="104">
        <v>650.65930143776905</v>
      </c>
    </row>
    <row r="717" spans="1:66">
      <c r="A717" s="104" t="s">
        <v>799</v>
      </c>
      <c r="B717" s="104">
        <v>2030</v>
      </c>
      <c r="C717" s="104" t="s">
        <v>809</v>
      </c>
      <c r="D717" s="104" t="s">
        <v>801</v>
      </c>
      <c r="E717" s="104" t="s">
        <v>801</v>
      </c>
      <c r="F717" s="104" t="s">
        <v>804</v>
      </c>
      <c r="G717" s="104">
        <v>67035.584346428295</v>
      </c>
      <c r="H717" s="104">
        <v>2192575.56511808</v>
      </c>
      <c r="I717" s="104">
        <v>998730.32374110597</v>
      </c>
      <c r="J717" s="104">
        <v>2.5962348213659801E-2</v>
      </c>
      <c r="K717" s="104">
        <v>2.6807165388222001E-2</v>
      </c>
      <c r="L717" s="104">
        <v>8.3694782092034001E-2</v>
      </c>
      <c r="M717" s="104">
        <v>0.13646429569391599</v>
      </c>
      <c r="N717" s="104">
        <v>2.7828723909277698E-3</v>
      </c>
      <c r="O717" s="104">
        <v>9.4783470394813205E-2</v>
      </c>
      <c r="P717" s="104">
        <v>0.55220972528196499</v>
      </c>
      <c r="Q717" s="104">
        <v>1.7825554138552299E-3</v>
      </c>
      <c r="R717" s="104">
        <v>0.78802291917547695</v>
      </c>
      <c r="S717" s="104">
        <v>3.7884197568912099E-2</v>
      </c>
      <c r="T717" s="104">
        <v>3.9116952806894999E-2</v>
      </c>
      <c r="U717" s="104">
        <v>9.1635251544083501E-2</v>
      </c>
      <c r="V717" s="104">
        <v>0.16863640191988999</v>
      </c>
      <c r="W717" s="104">
        <v>2.7828723909277698E-3</v>
      </c>
      <c r="X717" s="104">
        <v>9.4783470394774305E-2</v>
      </c>
      <c r="Y717" s="104">
        <v>0.55220972528173795</v>
      </c>
      <c r="Z717" s="104">
        <v>1.7825554138552299E-3</v>
      </c>
      <c r="AA717" s="104">
        <v>0.82019502540118605</v>
      </c>
      <c r="AB717" s="104">
        <v>0.58279249813770095</v>
      </c>
      <c r="AC717" s="104">
        <v>0.27899202462810202</v>
      </c>
      <c r="AD717" s="104">
        <v>1.5987208616388799</v>
      </c>
      <c r="AE717" s="104">
        <v>2.46050538440468</v>
      </c>
      <c r="AF717" s="104">
        <v>0.23134513063919601</v>
      </c>
      <c r="AG717" s="104">
        <v>2.33543760254831E-3</v>
      </c>
      <c r="AH717" s="104">
        <v>0.45388790060784501</v>
      </c>
      <c r="AI717" s="104">
        <v>0.687568468849591</v>
      </c>
      <c r="AJ717" s="104">
        <v>2250.8333653536201</v>
      </c>
      <c r="AK717" s="104">
        <v>9.5057582902169901</v>
      </c>
      <c r="AL717" s="104">
        <v>21.8461938366145</v>
      </c>
      <c r="AM717" s="104">
        <v>2282.1853174804501</v>
      </c>
      <c r="AN717" s="104">
        <v>6.7049915758526498E-3</v>
      </c>
      <c r="AO717" s="104">
        <v>7.8445999876273903E-3</v>
      </c>
      <c r="AP717" s="104">
        <v>1.7685952767616302E-2</v>
      </c>
      <c r="AQ717" s="104">
        <v>3.2235544331096398E-2</v>
      </c>
      <c r="AR717" s="104">
        <v>3.7991320025875502E-3</v>
      </c>
      <c r="AS717" s="104">
        <v>0</v>
      </c>
      <c r="AT717" s="104">
        <v>3.41017070020445E-4</v>
      </c>
      <c r="AU717" s="104">
        <v>4.1401490726080004E-3</v>
      </c>
      <c r="AV717" s="104">
        <v>1.9335206763888699E-2</v>
      </c>
      <c r="AW717" s="104">
        <v>0.21553921740044901</v>
      </c>
      <c r="AX717" s="104">
        <v>0.239014573236946</v>
      </c>
      <c r="AY717" s="104">
        <v>3.4931616399630498E-3</v>
      </c>
      <c r="AZ717" s="104">
        <v>0</v>
      </c>
      <c r="BA717" s="104">
        <v>3.1355260800537498E-4</v>
      </c>
      <c r="BB717" s="104">
        <v>3.8067142479684302E-3</v>
      </c>
      <c r="BC717" s="104">
        <v>4.8338016909721801E-3</v>
      </c>
      <c r="BD717" s="104">
        <v>9.2373950314478301E-2</v>
      </c>
      <c r="BE717" s="104">
        <v>0.10101446625341901</v>
      </c>
      <c r="BF717" s="104">
        <v>2.2273820801646201E-2</v>
      </c>
      <c r="BG717" s="104">
        <v>9.4067184181264999E-5</v>
      </c>
      <c r="BH717" s="104">
        <v>2.16185797760435E-4</v>
      </c>
      <c r="BI717" s="104">
        <v>2.2584073783587899E-2</v>
      </c>
      <c r="BJ717" s="104">
        <v>1.7454480322072901E-2</v>
      </c>
      <c r="BK717" s="104">
        <v>2.1015714055629101E-4</v>
      </c>
      <c r="BL717" s="104">
        <v>3.83706816954325E-2</v>
      </c>
      <c r="BM717" s="104">
        <v>5.6035319158061703E-2</v>
      </c>
      <c r="BN717" s="104">
        <v>240.89196918555299</v>
      </c>
    </row>
    <row r="718" spans="1:66">
      <c r="A718" s="104" t="s">
        <v>799</v>
      </c>
      <c r="B718" s="104">
        <v>2030</v>
      </c>
      <c r="C718" s="104" t="s">
        <v>809</v>
      </c>
      <c r="D718" s="104" t="s">
        <v>801</v>
      </c>
      <c r="E718" s="104" t="s">
        <v>801</v>
      </c>
      <c r="F718" s="104" t="s">
        <v>802</v>
      </c>
      <c r="G718" s="104">
        <v>162426.26777533401</v>
      </c>
      <c r="H718" s="104">
        <v>5421988.8522232398</v>
      </c>
      <c r="I718" s="104">
        <v>2043118.11636885</v>
      </c>
      <c r="J718" s="104">
        <v>0.58116679524590498</v>
      </c>
      <c r="K718" s="104">
        <v>1.9651845248116501E-2</v>
      </c>
      <c r="L718" s="104">
        <v>0</v>
      </c>
      <c r="M718" s="104">
        <v>0.600818640494022</v>
      </c>
      <c r="N718" s="104">
        <v>0</v>
      </c>
      <c r="O718" s="104">
        <v>0</v>
      </c>
      <c r="P718" s="104">
        <v>0</v>
      </c>
      <c r="Q718" s="104">
        <v>0</v>
      </c>
      <c r="R718" s="104">
        <v>0.600818640494022</v>
      </c>
      <c r="S718" s="104">
        <v>0.66161975779360804</v>
      </c>
      <c r="T718" s="104">
        <v>2.2372319271535199E-2</v>
      </c>
      <c r="U718" s="104">
        <v>0</v>
      </c>
      <c r="V718" s="104">
        <v>0.68399207706514298</v>
      </c>
      <c r="W718" s="104">
        <v>0</v>
      </c>
      <c r="X718" s="104">
        <v>0</v>
      </c>
      <c r="Y718" s="104">
        <v>0</v>
      </c>
      <c r="Z718" s="104">
        <v>0</v>
      </c>
      <c r="AA718" s="104">
        <v>0.68399207706514298</v>
      </c>
      <c r="AB718" s="104">
        <v>2.7791528235349499</v>
      </c>
      <c r="AC718" s="104">
        <v>0.16288463466344699</v>
      </c>
      <c r="AD718" s="104">
        <v>0</v>
      </c>
      <c r="AE718" s="104">
        <v>2.9420374581983899</v>
      </c>
      <c r="AF718" s="104">
        <v>4.2790577287818197</v>
      </c>
      <c r="AG718" s="104">
        <v>0.27420573193799402</v>
      </c>
      <c r="AH718" s="104">
        <v>0</v>
      </c>
      <c r="AI718" s="104">
        <v>4.5532634607198101</v>
      </c>
      <c r="AJ718" s="104">
        <v>3057.8096462703702</v>
      </c>
      <c r="AK718" s="104">
        <v>35.1213364480192</v>
      </c>
      <c r="AL718" s="104">
        <v>0</v>
      </c>
      <c r="AM718" s="104">
        <v>3092.9309827183902</v>
      </c>
      <c r="AN718" s="104">
        <v>2.69940867795989E-2</v>
      </c>
      <c r="AO718" s="104">
        <v>9.1279064865095697E-4</v>
      </c>
      <c r="AP718" s="104">
        <v>0</v>
      </c>
      <c r="AQ718" s="104">
        <v>2.7906877428249901E-2</v>
      </c>
      <c r="AR718" s="104">
        <v>0.10684180736913999</v>
      </c>
      <c r="AS718" s="104">
        <v>5.0044373712117597E-3</v>
      </c>
      <c r="AT718" s="104">
        <v>0</v>
      </c>
      <c r="AU718" s="104">
        <v>0.111846244740352</v>
      </c>
      <c r="AV718" s="104">
        <v>7.1720635674139499E-2</v>
      </c>
      <c r="AW718" s="104">
        <v>0.53300385745164602</v>
      </c>
      <c r="AX718" s="104">
        <v>0.71657073786613801</v>
      </c>
      <c r="AY718" s="104">
        <v>0.10221987807651101</v>
      </c>
      <c r="AZ718" s="104">
        <v>4.7879476257770498E-3</v>
      </c>
      <c r="BA718" s="104">
        <v>0</v>
      </c>
      <c r="BB718" s="104">
        <v>0.10700782570228801</v>
      </c>
      <c r="BC718" s="104">
        <v>1.7930158918534798E-2</v>
      </c>
      <c r="BD718" s="104">
        <v>0.228430224622134</v>
      </c>
      <c r="BE718" s="104">
        <v>0.35336820924295698</v>
      </c>
      <c r="BF718" s="104">
        <v>2.8907297730579599E-2</v>
      </c>
      <c r="BG718" s="104">
        <v>3.3202293368296201E-4</v>
      </c>
      <c r="BH718" s="104">
        <v>0</v>
      </c>
      <c r="BI718" s="104">
        <v>2.9239320664262498E-2</v>
      </c>
      <c r="BJ718" s="104">
        <v>0.48064509388718901</v>
      </c>
      <c r="BK718" s="104">
        <v>5.5205849962215604E-3</v>
      </c>
      <c r="BL718" s="104">
        <v>0</v>
      </c>
      <c r="BM718" s="104">
        <v>0.486165678883411</v>
      </c>
      <c r="BN718" s="104">
        <v>275.651382123654</v>
      </c>
    </row>
    <row r="719" spans="1:66">
      <c r="A719" s="104" t="s">
        <v>799</v>
      </c>
      <c r="B719" s="104">
        <v>2030</v>
      </c>
      <c r="C719" s="104" t="s">
        <v>810</v>
      </c>
      <c r="D719" s="104" t="s">
        <v>801</v>
      </c>
      <c r="E719" s="104" t="s">
        <v>801</v>
      </c>
      <c r="F719" s="104" t="s">
        <v>804</v>
      </c>
      <c r="G719" s="104">
        <v>893465.84353547404</v>
      </c>
      <c r="H719" s="104">
        <v>5989453.0174949002</v>
      </c>
      <c r="I719" s="104">
        <v>1786931.6870709399</v>
      </c>
      <c r="J719" s="104">
        <v>15.352640829147701</v>
      </c>
      <c r="K719" s="104">
        <v>0</v>
      </c>
      <c r="L719" s="104">
        <v>3.6430404451946199</v>
      </c>
      <c r="M719" s="104">
        <v>18.995681274342299</v>
      </c>
      <c r="N719" s="104">
        <v>2.2439735922224</v>
      </c>
      <c r="O719" s="104">
        <v>1.40669125208349</v>
      </c>
      <c r="P719" s="104">
        <v>3.0054697661506</v>
      </c>
      <c r="Q719" s="104">
        <v>1.2704574599087799</v>
      </c>
      <c r="R719" s="104">
        <v>26.922273344707602</v>
      </c>
      <c r="S719" s="104">
        <v>19.1868198537477</v>
      </c>
      <c r="T719" s="104">
        <v>0</v>
      </c>
      <c r="U719" s="104">
        <v>3.9667951446239802</v>
      </c>
      <c r="V719" s="104">
        <v>23.153614998371701</v>
      </c>
      <c r="W719" s="104">
        <v>2.2439735922224</v>
      </c>
      <c r="X719" s="104">
        <v>1.40669125208291</v>
      </c>
      <c r="Y719" s="104">
        <v>3.0054697661493699</v>
      </c>
      <c r="Z719" s="104">
        <v>1.2704574599087799</v>
      </c>
      <c r="AA719" s="104">
        <v>31.080207068735099</v>
      </c>
      <c r="AB719" s="104">
        <v>122.085426040632</v>
      </c>
      <c r="AC719" s="104">
        <v>0</v>
      </c>
      <c r="AD719" s="104">
        <v>17.693246189334399</v>
      </c>
      <c r="AE719" s="104">
        <v>139.77867222996699</v>
      </c>
      <c r="AF719" s="104">
        <v>7.5544954498534</v>
      </c>
      <c r="AG719" s="104">
        <v>0</v>
      </c>
      <c r="AH719" s="104">
        <v>0.52652412062901199</v>
      </c>
      <c r="AI719" s="104">
        <v>8.0810195704824199</v>
      </c>
      <c r="AJ719" s="104">
        <v>1431.7782993365599</v>
      </c>
      <c r="AK719" s="104">
        <v>0</v>
      </c>
      <c r="AL719" s="104">
        <v>116.788431533251</v>
      </c>
      <c r="AM719" s="104">
        <v>1548.56673086981</v>
      </c>
      <c r="AN719" s="104">
        <v>2.27573905397161</v>
      </c>
      <c r="AO719" s="104">
        <v>0</v>
      </c>
      <c r="AP719" s="104">
        <v>0.47612088855437701</v>
      </c>
      <c r="AQ719" s="104">
        <v>2.7518599425259902</v>
      </c>
      <c r="AR719" s="104">
        <v>1.5214090185342701E-2</v>
      </c>
      <c r="AS719" s="104">
        <v>0</v>
      </c>
      <c r="AT719" s="104">
        <v>5.5523456587636896E-3</v>
      </c>
      <c r="AU719" s="104">
        <v>2.0766435844106399E-2</v>
      </c>
      <c r="AV719" s="104">
        <v>2.6408967229739299E-2</v>
      </c>
      <c r="AW719" s="104">
        <v>7.7642363655433699E-2</v>
      </c>
      <c r="AX719" s="104">
        <v>0.12481776672927899</v>
      </c>
      <c r="AY719" s="104">
        <v>1.4193319201090999E-2</v>
      </c>
      <c r="AZ719" s="104">
        <v>0</v>
      </c>
      <c r="BA719" s="104">
        <v>5.1970160831580599E-3</v>
      </c>
      <c r="BB719" s="104">
        <v>1.9390335284249001E-2</v>
      </c>
      <c r="BC719" s="104">
        <v>6.6022418074348404E-3</v>
      </c>
      <c r="BD719" s="104">
        <v>3.3275298709471601E-2</v>
      </c>
      <c r="BE719" s="104">
        <v>5.9267875801155501E-2</v>
      </c>
      <c r="BF719" s="104">
        <v>1.41686069515403E-2</v>
      </c>
      <c r="BG719" s="104">
        <v>0</v>
      </c>
      <c r="BH719" s="104">
        <v>1.15571620525906E-3</v>
      </c>
      <c r="BI719" s="104">
        <v>1.5324323156799401E-2</v>
      </c>
      <c r="BJ719" s="104">
        <v>0.43504506709201601</v>
      </c>
      <c r="BK719" s="104">
        <v>0</v>
      </c>
      <c r="BL719" s="104">
        <v>2.9880837081798499E-2</v>
      </c>
      <c r="BM719" s="104">
        <v>0.46492590417381502</v>
      </c>
      <c r="BN719" s="104">
        <v>163.456177882302</v>
      </c>
    </row>
    <row r="720" spans="1:66">
      <c r="A720" s="104" t="s">
        <v>799</v>
      </c>
      <c r="B720" s="104">
        <v>2030</v>
      </c>
      <c r="C720" s="104" t="s">
        <v>811</v>
      </c>
      <c r="D720" s="104" t="s">
        <v>801</v>
      </c>
      <c r="E720" s="104" t="s">
        <v>801</v>
      </c>
      <c r="F720" s="104" t="s">
        <v>804</v>
      </c>
      <c r="G720" s="104">
        <v>4119364.6630116999</v>
      </c>
      <c r="H720" s="104">
        <v>132205963.825388</v>
      </c>
      <c r="I720" s="104">
        <v>18879555.088986199</v>
      </c>
      <c r="J720" s="104">
        <v>1.3248345241213899</v>
      </c>
      <c r="K720" s="104">
        <v>0</v>
      </c>
      <c r="L720" s="104">
        <v>4.7459032629291196</v>
      </c>
      <c r="M720" s="104">
        <v>6.0707377870505104</v>
      </c>
      <c r="N720" s="104">
        <v>1.72490846002439</v>
      </c>
      <c r="O720" s="104">
        <v>2.5909080645762499</v>
      </c>
      <c r="P720" s="104">
        <v>8.7902846271363995</v>
      </c>
      <c r="Q720" s="104">
        <v>1.70195119511794</v>
      </c>
      <c r="R720" s="104">
        <v>20.8787901339055</v>
      </c>
      <c r="S720" s="104">
        <v>1.93319542765871</v>
      </c>
      <c r="T720" s="104">
        <v>0</v>
      </c>
      <c r="U720" s="104">
        <v>5.19616669560323</v>
      </c>
      <c r="V720" s="104">
        <v>7.1293621232619397</v>
      </c>
      <c r="W720" s="104">
        <v>1.72490846002439</v>
      </c>
      <c r="X720" s="104">
        <v>2.5909080645751801</v>
      </c>
      <c r="Y720" s="104">
        <v>8.7902846271327792</v>
      </c>
      <c r="Z720" s="104">
        <v>1.70195119511794</v>
      </c>
      <c r="AA720" s="104">
        <v>21.937414470112198</v>
      </c>
      <c r="AB720" s="104">
        <v>92.920039693019007</v>
      </c>
      <c r="AC720" s="104">
        <v>0</v>
      </c>
      <c r="AD720" s="104">
        <v>50.485397631074697</v>
      </c>
      <c r="AE720" s="104">
        <v>143.40543732409299</v>
      </c>
      <c r="AF720" s="104">
        <v>6.2862606799460297</v>
      </c>
      <c r="AG720" s="104">
        <v>0</v>
      </c>
      <c r="AH720" s="104">
        <v>4.2344681483235798</v>
      </c>
      <c r="AI720" s="104">
        <v>10.520728828269601</v>
      </c>
      <c r="AJ720" s="104">
        <v>47709.323984033799</v>
      </c>
      <c r="AK720" s="104">
        <v>0</v>
      </c>
      <c r="AL720" s="104">
        <v>1442.1616019660401</v>
      </c>
      <c r="AM720" s="104">
        <v>49151.485585999901</v>
      </c>
      <c r="AN720" s="104">
        <v>0.34508735389970302</v>
      </c>
      <c r="AO720" s="104">
        <v>0</v>
      </c>
      <c r="AP720" s="104">
        <v>1.0336449793368101</v>
      </c>
      <c r="AQ720" s="104">
        <v>1.37873233323651</v>
      </c>
      <c r="AR720" s="104">
        <v>0.16498939811555499</v>
      </c>
      <c r="AS720" s="104">
        <v>0</v>
      </c>
      <c r="AT720" s="104">
        <v>3.04044648742181E-2</v>
      </c>
      <c r="AU720" s="104">
        <v>0.19539386298977299</v>
      </c>
      <c r="AV720" s="104">
        <v>1.1658570343710799</v>
      </c>
      <c r="AW720" s="104">
        <v>5.3556557516421703</v>
      </c>
      <c r="AX720" s="104">
        <v>6.7169066490030298</v>
      </c>
      <c r="AY720" s="104">
        <v>0.151701661354571</v>
      </c>
      <c r="AZ720" s="104">
        <v>0</v>
      </c>
      <c r="BA720" s="104">
        <v>2.7955783139381699E-2</v>
      </c>
      <c r="BB720" s="104">
        <v>0.17965744449395199</v>
      </c>
      <c r="BC720" s="104">
        <v>0.29146425859277098</v>
      </c>
      <c r="BD720" s="104">
        <v>2.29528103641807</v>
      </c>
      <c r="BE720" s="104">
        <v>2.7664027395047999</v>
      </c>
      <c r="BF720" s="104">
        <v>0.472122436669627</v>
      </c>
      <c r="BG720" s="104">
        <v>0</v>
      </c>
      <c r="BH720" s="104">
        <v>1.42713581483452E-2</v>
      </c>
      <c r="BI720" s="104">
        <v>0.48639379481797201</v>
      </c>
      <c r="BJ720" s="104">
        <v>0.64755729859489597</v>
      </c>
      <c r="BK720" s="104">
        <v>0</v>
      </c>
      <c r="BL720" s="104">
        <v>0.52192830909036103</v>
      </c>
      <c r="BM720" s="104">
        <v>1.16948560768525</v>
      </c>
      <c r="BN720" s="104">
        <v>5188.0967161240496</v>
      </c>
    </row>
    <row r="721" spans="1:66">
      <c r="A721" s="104" t="s">
        <v>799</v>
      </c>
      <c r="B721" s="104">
        <v>2030</v>
      </c>
      <c r="C721" s="104" t="s">
        <v>811</v>
      </c>
      <c r="D721" s="104" t="s">
        <v>801</v>
      </c>
      <c r="E721" s="104" t="s">
        <v>801</v>
      </c>
      <c r="F721" s="104" t="s">
        <v>802</v>
      </c>
      <c r="G721" s="104">
        <v>128647.470922111</v>
      </c>
      <c r="H721" s="104">
        <v>4423246.2905647596</v>
      </c>
      <c r="I721" s="104">
        <v>608887.81647656998</v>
      </c>
      <c r="J721" s="104">
        <v>4.0821345973744899E-2</v>
      </c>
      <c r="K721" s="104">
        <v>0</v>
      </c>
      <c r="L721" s="104">
        <v>0</v>
      </c>
      <c r="M721" s="104">
        <v>4.0821345973744899E-2</v>
      </c>
      <c r="N721" s="104">
        <v>0</v>
      </c>
      <c r="O721" s="104">
        <v>0</v>
      </c>
      <c r="P721" s="104">
        <v>0</v>
      </c>
      <c r="Q721" s="104">
        <v>0</v>
      </c>
      <c r="R721" s="104">
        <v>4.0821345973744899E-2</v>
      </c>
      <c r="S721" s="104">
        <v>4.64723884036259E-2</v>
      </c>
      <c r="T721" s="104">
        <v>0</v>
      </c>
      <c r="U721" s="104">
        <v>0</v>
      </c>
      <c r="V721" s="104">
        <v>4.64723884036259E-2</v>
      </c>
      <c r="W721" s="104">
        <v>0</v>
      </c>
      <c r="X721" s="104">
        <v>0</v>
      </c>
      <c r="Y721" s="104">
        <v>0</v>
      </c>
      <c r="Z721" s="104">
        <v>0</v>
      </c>
      <c r="AA721" s="104">
        <v>4.64723884036259E-2</v>
      </c>
      <c r="AB721" s="104">
        <v>1.0120597802146201</v>
      </c>
      <c r="AC721" s="104">
        <v>0</v>
      </c>
      <c r="AD721" s="104">
        <v>0</v>
      </c>
      <c r="AE721" s="104">
        <v>1.0120597802146201</v>
      </c>
      <c r="AF721" s="104">
        <v>0.101737404522284</v>
      </c>
      <c r="AG721" s="104">
        <v>0</v>
      </c>
      <c r="AH721" s="104">
        <v>0</v>
      </c>
      <c r="AI721" s="104">
        <v>0.101737404522284</v>
      </c>
      <c r="AJ721" s="104">
        <v>1507.9378309956801</v>
      </c>
      <c r="AK721" s="104">
        <v>0</v>
      </c>
      <c r="AL721" s="104">
        <v>0</v>
      </c>
      <c r="AM721" s="104">
        <v>1507.9378309956801</v>
      </c>
      <c r="AN721" s="104">
        <v>1.8960734933403201E-3</v>
      </c>
      <c r="AO721" s="104">
        <v>0</v>
      </c>
      <c r="AP721" s="104">
        <v>0</v>
      </c>
      <c r="AQ721" s="104">
        <v>1.8960734933403201E-3</v>
      </c>
      <c r="AR721" s="104">
        <v>1.1415831484898799E-2</v>
      </c>
      <c r="AS721" s="104">
        <v>0</v>
      </c>
      <c r="AT721" s="104">
        <v>0</v>
      </c>
      <c r="AU721" s="104">
        <v>1.1415831484898799E-2</v>
      </c>
      <c r="AV721" s="104">
        <v>3.9006355336751002E-2</v>
      </c>
      <c r="AW721" s="104">
        <v>0.17918544482819901</v>
      </c>
      <c r="AX721" s="104">
        <v>0.22960763164984899</v>
      </c>
      <c r="AY721" s="104">
        <v>1.0921987668147601E-2</v>
      </c>
      <c r="AZ721" s="104">
        <v>0</v>
      </c>
      <c r="BA721" s="104">
        <v>0</v>
      </c>
      <c r="BB721" s="104">
        <v>1.0921987668147601E-2</v>
      </c>
      <c r="BC721" s="104">
        <v>9.7515888341877504E-3</v>
      </c>
      <c r="BD721" s="104">
        <v>7.6793762069228499E-2</v>
      </c>
      <c r="BE721" s="104">
        <v>9.7467338571563894E-2</v>
      </c>
      <c r="BF721" s="104">
        <v>1.42554353875376E-2</v>
      </c>
      <c r="BG721" s="104">
        <v>0</v>
      </c>
      <c r="BH721" s="104">
        <v>0</v>
      </c>
      <c r="BI721" s="104">
        <v>1.42554353875376E-2</v>
      </c>
      <c r="BJ721" s="104">
        <v>0.23702682776182099</v>
      </c>
      <c r="BK721" s="104">
        <v>0</v>
      </c>
      <c r="BL721" s="104">
        <v>0</v>
      </c>
      <c r="BM721" s="104">
        <v>0.23702682776182099</v>
      </c>
      <c r="BN721" s="104">
        <v>134.39198921444199</v>
      </c>
    </row>
    <row r="722" spans="1:66">
      <c r="A722" s="104" t="s">
        <v>799</v>
      </c>
      <c r="B722" s="104">
        <v>2030</v>
      </c>
      <c r="C722" s="104" t="s">
        <v>811</v>
      </c>
      <c r="D722" s="104" t="s">
        <v>801</v>
      </c>
      <c r="E722" s="104" t="s">
        <v>801</v>
      </c>
      <c r="F722" s="104" t="s">
        <v>805</v>
      </c>
      <c r="G722" s="104">
        <v>119835.59600817</v>
      </c>
      <c r="H722" s="104">
        <v>3370624.26405208</v>
      </c>
      <c r="I722" s="104">
        <v>592139.11114986602</v>
      </c>
      <c r="J722" s="104">
        <v>0</v>
      </c>
      <c r="K722" s="104">
        <v>0</v>
      </c>
      <c r="L722" s="104">
        <v>0</v>
      </c>
      <c r="M722" s="104">
        <v>0</v>
      </c>
      <c r="N722" s="104">
        <v>2.93490844601109E-3</v>
      </c>
      <c r="O722" s="104">
        <v>3.1905195993199198E-3</v>
      </c>
      <c r="P722" s="104">
        <v>0</v>
      </c>
      <c r="Q722" s="104">
        <v>9.94678768852618E-4</v>
      </c>
      <c r="R722" s="104">
        <v>7.1201068141836304E-3</v>
      </c>
      <c r="S722" s="104">
        <v>0</v>
      </c>
      <c r="T722" s="104">
        <v>0</v>
      </c>
      <c r="U722" s="104">
        <v>0</v>
      </c>
      <c r="V722" s="104">
        <v>0</v>
      </c>
      <c r="W722" s="104">
        <v>2.93490844601109E-3</v>
      </c>
      <c r="X722" s="104">
        <v>3.1905195993186101E-3</v>
      </c>
      <c r="Y722" s="104">
        <v>0</v>
      </c>
      <c r="Z722" s="104">
        <v>9.94678768852618E-4</v>
      </c>
      <c r="AA722" s="104">
        <v>7.1201068141823198E-3</v>
      </c>
      <c r="AB722" s="104">
        <v>0</v>
      </c>
      <c r="AC722" s="104">
        <v>0</v>
      </c>
      <c r="AD722" s="104">
        <v>0</v>
      </c>
      <c r="AE722" s="104">
        <v>0</v>
      </c>
      <c r="AF722" s="104">
        <v>0</v>
      </c>
      <c r="AG722" s="104">
        <v>0</v>
      </c>
      <c r="AH722" s="104">
        <v>0</v>
      </c>
      <c r="AI722" s="104">
        <v>0</v>
      </c>
      <c r="AJ722" s="104">
        <v>0</v>
      </c>
      <c r="AK722" s="104">
        <v>0</v>
      </c>
      <c r="AL722" s="104">
        <v>0</v>
      </c>
      <c r="AM722" s="104">
        <v>0</v>
      </c>
      <c r="AN722" s="104">
        <v>0</v>
      </c>
      <c r="AO722" s="104">
        <v>0</v>
      </c>
      <c r="AP722" s="104">
        <v>0</v>
      </c>
      <c r="AQ722" s="104">
        <v>0</v>
      </c>
      <c r="AR722" s="104">
        <v>0</v>
      </c>
      <c r="AS722" s="104">
        <v>0</v>
      </c>
      <c r="AT722" s="104">
        <v>0</v>
      </c>
      <c r="AU722" s="104">
        <v>0</v>
      </c>
      <c r="AV722" s="104">
        <v>2.97238180091264E-2</v>
      </c>
      <c r="AW722" s="104">
        <v>0.13654378897942401</v>
      </c>
      <c r="AX722" s="104">
        <v>0.166267606988551</v>
      </c>
      <c r="AY722" s="104">
        <v>0</v>
      </c>
      <c r="AZ722" s="104">
        <v>0</v>
      </c>
      <c r="BA722" s="104">
        <v>0</v>
      </c>
      <c r="BB722" s="104">
        <v>0</v>
      </c>
      <c r="BC722" s="104">
        <v>7.4309545022816104E-3</v>
      </c>
      <c r="BD722" s="104">
        <v>5.8518766705467698E-2</v>
      </c>
      <c r="BE722" s="104">
        <v>6.5949721207749307E-2</v>
      </c>
      <c r="BF722" s="104">
        <v>0</v>
      </c>
      <c r="BG722" s="104">
        <v>0</v>
      </c>
      <c r="BH722" s="104">
        <v>0</v>
      </c>
      <c r="BI722" s="104">
        <v>0</v>
      </c>
      <c r="BJ722" s="104">
        <v>0</v>
      </c>
      <c r="BK722" s="104">
        <v>0</v>
      </c>
      <c r="BL722" s="104">
        <v>0</v>
      </c>
      <c r="BM722" s="104">
        <v>0</v>
      </c>
      <c r="BN722" s="104">
        <v>0</v>
      </c>
    </row>
    <row r="723" spans="1:66">
      <c r="A723" s="104" t="s">
        <v>799</v>
      </c>
      <c r="B723" s="104">
        <v>2030</v>
      </c>
      <c r="C723" s="104" t="s">
        <v>812</v>
      </c>
      <c r="D723" s="104" t="s">
        <v>801</v>
      </c>
      <c r="E723" s="104" t="s">
        <v>801</v>
      </c>
      <c r="F723" s="104" t="s">
        <v>804</v>
      </c>
      <c r="G723" s="104">
        <v>76897.521073413503</v>
      </c>
      <c r="H723" s="104">
        <v>710546.22691079299</v>
      </c>
      <c r="I723" s="104">
        <v>7692.8280081842904</v>
      </c>
      <c r="J723" s="104">
        <v>1.4849633080713199E-2</v>
      </c>
      <c r="K723" s="104">
        <v>0</v>
      </c>
      <c r="L723" s="104">
        <v>9.3577830732424598E-4</v>
      </c>
      <c r="M723" s="104">
        <v>1.5785411388037501E-2</v>
      </c>
      <c r="N723" s="104">
        <v>5.9972689140870804E-3</v>
      </c>
      <c r="O723" s="104">
        <v>4.3269104824787702E-4</v>
      </c>
      <c r="P723" s="104">
        <v>8.0508962749824293E-3</v>
      </c>
      <c r="Q723" s="104">
        <v>2.60371499822724E-3</v>
      </c>
      <c r="R723" s="104">
        <v>3.2869982623582102E-2</v>
      </c>
      <c r="S723" s="104">
        <v>2.1668549733094001E-2</v>
      </c>
      <c r="T723" s="104">
        <v>0</v>
      </c>
      <c r="U723" s="104">
        <v>1.02455945804195E-3</v>
      </c>
      <c r="V723" s="104">
        <v>2.2693109191135999E-2</v>
      </c>
      <c r="W723" s="104">
        <v>5.9972689140870804E-3</v>
      </c>
      <c r="X723" s="104">
        <v>4.3269104824769899E-4</v>
      </c>
      <c r="Y723" s="104">
        <v>8.0508962749791194E-3</v>
      </c>
      <c r="Z723" s="104">
        <v>2.60371499822724E-3</v>
      </c>
      <c r="AA723" s="104">
        <v>3.9777680426677099E-2</v>
      </c>
      <c r="AB723" s="104">
        <v>0.28822898902379102</v>
      </c>
      <c r="AC723" s="104">
        <v>0</v>
      </c>
      <c r="AD723" s="104">
        <v>2.0237417369418101E-2</v>
      </c>
      <c r="AE723" s="104">
        <v>0.30846640639320899</v>
      </c>
      <c r="AF723" s="104">
        <v>0.14372203839234099</v>
      </c>
      <c r="AG723" s="104">
        <v>0</v>
      </c>
      <c r="AH723" s="104">
        <v>3.03600659393024E-3</v>
      </c>
      <c r="AI723" s="104">
        <v>0.14675804498627101</v>
      </c>
      <c r="AJ723" s="104">
        <v>1200.6597223665101</v>
      </c>
      <c r="AK723" s="104">
        <v>0</v>
      </c>
      <c r="AL723" s="104">
        <v>0.19615239258938699</v>
      </c>
      <c r="AM723" s="104">
        <v>1200.8558747590901</v>
      </c>
      <c r="AN723" s="104">
        <v>4.3761411225493501E-3</v>
      </c>
      <c r="AO723" s="104">
        <v>0</v>
      </c>
      <c r="AP723" s="104">
        <v>2.4654904633887299E-4</v>
      </c>
      <c r="AQ723" s="104">
        <v>4.6226901688882199E-3</v>
      </c>
      <c r="AR723" s="104">
        <v>9.9442950703578902E-4</v>
      </c>
      <c r="AS723" s="104">
        <v>0</v>
      </c>
      <c r="AT723" s="104">
        <v>2.4982346127155199E-6</v>
      </c>
      <c r="AU723" s="104">
        <v>9.9692774164850399E-4</v>
      </c>
      <c r="AV723" s="104">
        <v>9.3989177143009705E-3</v>
      </c>
      <c r="AW723" s="104">
        <v>0.102087911240165</v>
      </c>
      <c r="AX723" s="104">
        <v>0.112483756696115</v>
      </c>
      <c r="AY723" s="104">
        <v>9.1434122458995302E-4</v>
      </c>
      <c r="AZ723" s="104">
        <v>0</v>
      </c>
      <c r="BA723" s="104">
        <v>2.2970345096780299E-6</v>
      </c>
      <c r="BB723" s="104">
        <v>9.1663825909963097E-4</v>
      </c>
      <c r="BC723" s="104">
        <v>2.34972942857524E-3</v>
      </c>
      <c r="BD723" s="104">
        <v>4.3751961960071001E-2</v>
      </c>
      <c r="BE723" s="104">
        <v>4.7018329647745903E-2</v>
      </c>
      <c r="BF723" s="104">
        <v>1.1881501274770801E-2</v>
      </c>
      <c r="BG723" s="104">
        <v>0</v>
      </c>
      <c r="BH723" s="104">
        <v>1.9410869367771798E-6</v>
      </c>
      <c r="BI723" s="104">
        <v>1.1883442361707601E-2</v>
      </c>
      <c r="BJ723" s="104">
        <v>1.22980141706731E-2</v>
      </c>
      <c r="BK723" s="104">
        <v>0</v>
      </c>
      <c r="BL723" s="104">
        <v>3.4478825595788499E-4</v>
      </c>
      <c r="BM723" s="104">
        <v>1.2642802426630999E-2</v>
      </c>
      <c r="BN723" s="104">
        <v>126.75418344121201</v>
      </c>
    </row>
    <row r="724" spans="1:66">
      <c r="A724" s="104" t="s">
        <v>799</v>
      </c>
      <c r="B724" s="104">
        <v>2030</v>
      </c>
      <c r="C724" s="104" t="s">
        <v>812</v>
      </c>
      <c r="D724" s="104" t="s">
        <v>801</v>
      </c>
      <c r="E724" s="104" t="s">
        <v>801</v>
      </c>
      <c r="F724" s="104" t="s">
        <v>802</v>
      </c>
      <c r="G724" s="104">
        <v>37589.9358827615</v>
      </c>
      <c r="H724" s="104">
        <v>316057.03947327798</v>
      </c>
      <c r="I724" s="104">
        <v>3758.9935882761501</v>
      </c>
      <c r="J724" s="104">
        <v>2.9627434428786101E-2</v>
      </c>
      <c r="K724" s="104">
        <v>0</v>
      </c>
      <c r="L724" s="104">
        <v>0</v>
      </c>
      <c r="M724" s="104">
        <v>2.9627434428786101E-2</v>
      </c>
      <c r="N724" s="104">
        <v>0</v>
      </c>
      <c r="O724" s="104">
        <v>0</v>
      </c>
      <c r="P724" s="104">
        <v>0</v>
      </c>
      <c r="Q724" s="104">
        <v>0</v>
      </c>
      <c r="R724" s="104">
        <v>2.9627434428786101E-2</v>
      </c>
      <c r="S724" s="104">
        <v>3.3728864331496002E-2</v>
      </c>
      <c r="T724" s="104">
        <v>0</v>
      </c>
      <c r="U724" s="104">
        <v>0</v>
      </c>
      <c r="V724" s="104">
        <v>3.3728864331496002E-2</v>
      </c>
      <c r="W724" s="104">
        <v>0</v>
      </c>
      <c r="X724" s="104">
        <v>0</v>
      </c>
      <c r="Y724" s="104">
        <v>0</v>
      </c>
      <c r="Z724" s="104">
        <v>0</v>
      </c>
      <c r="AA724" s="104">
        <v>3.3728864331496002E-2</v>
      </c>
      <c r="AB724" s="104">
        <v>0.106207421263829</v>
      </c>
      <c r="AC724" s="104">
        <v>0</v>
      </c>
      <c r="AD724" s="104">
        <v>0</v>
      </c>
      <c r="AE724" s="104">
        <v>0.106207421263829</v>
      </c>
      <c r="AF724" s="104">
        <v>1.20211768548077</v>
      </c>
      <c r="AG724" s="104">
        <v>0</v>
      </c>
      <c r="AH724" s="104">
        <v>0</v>
      </c>
      <c r="AI724" s="104">
        <v>1.20211768548077</v>
      </c>
      <c r="AJ724" s="104">
        <v>317.93425819233801</v>
      </c>
      <c r="AK724" s="104">
        <v>0</v>
      </c>
      <c r="AL724" s="104">
        <v>0</v>
      </c>
      <c r="AM724" s="104">
        <v>317.93425819233801</v>
      </c>
      <c r="AN724" s="104">
        <v>1.3761376984538999E-3</v>
      </c>
      <c r="AO724" s="104">
        <v>0</v>
      </c>
      <c r="AP724" s="104">
        <v>0</v>
      </c>
      <c r="AQ724" s="104">
        <v>1.3761376984538999E-3</v>
      </c>
      <c r="AR724" s="104">
        <v>2.53106382091055E-2</v>
      </c>
      <c r="AS724" s="104">
        <v>0</v>
      </c>
      <c r="AT724" s="104">
        <v>0</v>
      </c>
      <c r="AU724" s="104">
        <v>2.53106382091055E-2</v>
      </c>
      <c r="AV724" s="104">
        <v>5.57429199213873E-3</v>
      </c>
      <c r="AW724" s="104">
        <v>4.5409576140960098E-2</v>
      </c>
      <c r="AX724" s="104">
        <v>7.6294506342204499E-2</v>
      </c>
      <c r="AY724" s="104">
        <v>2.42157112040839E-2</v>
      </c>
      <c r="AZ724" s="104">
        <v>0</v>
      </c>
      <c r="BA724" s="104">
        <v>0</v>
      </c>
      <c r="BB724" s="104">
        <v>2.42157112040839E-2</v>
      </c>
      <c r="BC724" s="104">
        <v>1.3935729980346799E-3</v>
      </c>
      <c r="BD724" s="104">
        <v>1.9461246917554301E-2</v>
      </c>
      <c r="BE724" s="104">
        <v>4.5070531119672901E-2</v>
      </c>
      <c r="BF724" s="104">
        <v>3.00562210323548E-3</v>
      </c>
      <c r="BG724" s="104">
        <v>0</v>
      </c>
      <c r="BH724" s="104">
        <v>0</v>
      </c>
      <c r="BI724" s="104">
        <v>3.00562210323548E-3</v>
      </c>
      <c r="BJ724" s="104">
        <v>4.9974837892606497E-2</v>
      </c>
      <c r="BK724" s="104">
        <v>0</v>
      </c>
      <c r="BL724" s="104">
        <v>0</v>
      </c>
      <c r="BM724" s="104">
        <v>4.9974837892606497E-2</v>
      </c>
      <c r="BN724" s="104">
        <v>28.3352645710026</v>
      </c>
    </row>
    <row r="725" spans="1:66">
      <c r="A725" s="104" t="s">
        <v>799</v>
      </c>
      <c r="B725" s="104">
        <v>2030</v>
      </c>
      <c r="C725" s="104" t="s">
        <v>813</v>
      </c>
      <c r="D725" s="104" t="s">
        <v>801</v>
      </c>
      <c r="E725" s="104" t="s">
        <v>801</v>
      </c>
      <c r="F725" s="104" t="s">
        <v>802</v>
      </c>
      <c r="G725" s="104">
        <v>2873.6083556348199</v>
      </c>
      <c r="H725" s="104">
        <v>336040.46571574098</v>
      </c>
      <c r="I725" s="104">
        <v>41954.681992268401</v>
      </c>
      <c r="J725" s="104">
        <v>6.51359652836164E-3</v>
      </c>
      <c r="K725" s="104">
        <v>1.2654323846637901E-2</v>
      </c>
      <c r="L725" s="104">
        <v>0</v>
      </c>
      <c r="M725" s="104">
        <v>1.9167920374999599E-2</v>
      </c>
      <c r="N725" s="104">
        <v>0</v>
      </c>
      <c r="O725" s="104">
        <v>0</v>
      </c>
      <c r="P725" s="104">
        <v>0</v>
      </c>
      <c r="Q725" s="104">
        <v>0</v>
      </c>
      <c r="R725" s="104">
        <v>1.9167920374999599E-2</v>
      </c>
      <c r="S725" s="104">
        <v>7.41523382417797E-3</v>
      </c>
      <c r="T725" s="104">
        <v>1.4405984435958599E-2</v>
      </c>
      <c r="U725" s="104">
        <v>0</v>
      </c>
      <c r="V725" s="104">
        <v>2.1821218260136499E-2</v>
      </c>
      <c r="W725" s="104">
        <v>0</v>
      </c>
      <c r="X725" s="104">
        <v>0</v>
      </c>
      <c r="Y725" s="104">
        <v>0</v>
      </c>
      <c r="Z725" s="104">
        <v>0</v>
      </c>
      <c r="AA725" s="104">
        <v>2.1821218260136499E-2</v>
      </c>
      <c r="AB725" s="104">
        <v>6.4445358698552294E-2</v>
      </c>
      <c r="AC725" s="104">
        <v>0.18697800747523299</v>
      </c>
      <c r="AD725" s="104">
        <v>0</v>
      </c>
      <c r="AE725" s="104">
        <v>0.25142336617378602</v>
      </c>
      <c r="AF725" s="104">
        <v>0.726647347899958</v>
      </c>
      <c r="AG725" s="104">
        <v>0.149535345750543</v>
      </c>
      <c r="AH725" s="104">
        <v>0.102923208122863</v>
      </c>
      <c r="AI725" s="104">
        <v>0.97910590177336498</v>
      </c>
      <c r="AJ725" s="104">
        <v>478.82628739071299</v>
      </c>
      <c r="AK725" s="104">
        <v>30.4306312217204</v>
      </c>
      <c r="AL725" s="104">
        <v>0</v>
      </c>
      <c r="AM725" s="104">
        <v>509.25691861243399</v>
      </c>
      <c r="AN725" s="104">
        <v>3.0253968840394799E-4</v>
      </c>
      <c r="AO725" s="104">
        <v>5.8776056773775503E-4</v>
      </c>
      <c r="AP725" s="104">
        <v>0</v>
      </c>
      <c r="AQ725" s="104">
        <v>8.9030025614170399E-4</v>
      </c>
      <c r="AR725" s="104">
        <v>7.71704828760155E-3</v>
      </c>
      <c r="AS725" s="104">
        <v>5.3854576687849102E-5</v>
      </c>
      <c r="AT725" s="104">
        <v>0</v>
      </c>
      <c r="AU725" s="104">
        <v>7.7709028642894001E-3</v>
      </c>
      <c r="AV725" s="104">
        <v>4.4450544754411304E-3</v>
      </c>
      <c r="AW725" s="104">
        <v>4.8280700027416398E-2</v>
      </c>
      <c r="AX725" s="104">
        <v>6.0496657367146899E-2</v>
      </c>
      <c r="AY725" s="104">
        <v>7.38321219467714E-3</v>
      </c>
      <c r="AZ725" s="104">
        <v>5.1524851539380699E-5</v>
      </c>
      <c r="BA725" s="104">
        <v>0</v>
      </c>
      <c r="BB725" s="104">
        <v>7.4347370462165196E-3</v>
      </c>
      <c r="BC725" s="104">
        <v>1.11126361886028E-3</v>
      </c>
      <c r="BD725" s="104">
        <v>2.0691728583178401E-2</v>
      </c>
      <c r="BE725" s="104">
        <v>2.9237729248255202E-2</v>
      </c>
      <c r="BF725" s="104">
        <v>4.5237133393658804E-3</v>
      </c>
      <c r="BG725" s="104">
        <v>2.8749351488861102E-4</v>
      </c>
      <c r="BH725" s="104">
        <v>0</v>
      </c>
      <c r="BI725" s="104">
        <v>4.8112068542544998E-3</v>
      </c>
      <c r="BJ725" s="104">
        <v>7.5264824329164301E-2</v>
      </c>
      <c r="BK725" s="104">
        <v>4.7832714565636996E-3</v>
      </c>
      <c r="BL725" s="104">
        <v>0</v>
      </c>
      <c r="BM725" s="104">
        <v>8.0048095785727996E-2</v>
      </c>
      <c r="BN725" s="104">
        <v>45.386519859609798</v>
      </c>
    </row>
    <row r="726" spans="1:66">
      <c r="A726" s="104" t="s">
        <v>799</v>
      </c>
      <c r="B726" s="104">
        <v>2030</v>
      </c>
      <c r="C726" s="104" t="s">
        <v>814</v>
      </c>
      <c r="D726" s="104" t="s">
        <v>801</v>
      </c>
      <c r="E726" s="104" t="s">
        <v>801</v>
      </c>
      <c r="F726" s="104" t="s">
        <v>804</v>
      </c>
      <c r="G726" s="104">
        <v>13335.4702403093</v>
      </c>
      <c r="H726" s="104">
        <v>560868.44996930799</v>
      </c>
      <c r="I726" s="104">
        <v>266816.08856811002</v>
      </c>
      <c r="J726" s="104">
        <v>1.9507027261282499E-2</v>
      </c>
      <c r="K726" s="104">
        <v>1.09741310784133E-2</v>
      </c>
      <c r="L726" s="104">
        <v>4.1760349343526099E-2</v>
      </c>
      <c r="M726" s="104">
        <v>7.2241507683222003E-2</v>
      </c>
      <c r="N726" s="104">
        <v>7.7105614970224203E-4</v>
      </c>
      <c r="O726" s="104">
        <v>9.9259023899209101E-3</v>
      </c>
      <c r="P726" s="104">
        <v>0.125226453478163</v>
      </c>
      <c r="Q726" s="104">
        <v>3.7142470437273898E-4</v>
      </c>
      <c r="R726" s="104">
        <v>0.20853634440538099</v>
      </c>
      <c r="S726" s="104">
        <v>2.8464608388533999E-2</v>
      </c>
      <c r="T726" s="104">
        <v>1.6013426308757701E-2</v>
      </c>
      <c r="U726" s="104">
        <v>4.5722326063945197E-2</v>
      </c>
      <c r="V726" s="104">
        <v>9.0200360761236997E-2</v>
      </c>
      <c r="W726" s="104">
        <v>7.7105614970224203E-4</v>
      </c>
      <c r="X726" s="104">
        <v>9.9259023899168197E-3</v>
      </c>
      <c r="Y726" s="104">
        <v>0.12522645347811201</v>
      </c>
      <c r="Z726" s="104">
        <v>3.7142470437273898E-4</v>
      </c>
      <c r="AA726" s="104">
        <v>0.22649519748333999</v>
      </c>
      <c r="AB726" s="104">
        <v>0.43340796870296899</v>
      </c>
      <c r="AC726" s="104">
        <v>8.49098369655229E-2</v>
      </c>
      <c r="AD726" s="104">
        <v>0.86177778735971799</v>
      </c>
      <c r="AE726" s="104">
        <v>1.3800955930282099</v>
      </c>
      <c r="AF726" s="104">
        <v>0.16404869241071399</v>
      </c>
      <c r="AG726" s="104">
        <v>9.5663573490439001E-4</v>
      </c>
      <c r="AH726" s="104">
        <v>9.2935400323741896E-2</v>
      </c>
      <c r="AI726" s="104">
        <v>0.25794072846936</v>
      </c>
      <c r="AJ726" s="104">
        <v>943.64300905674099</v>
      </c>
      <c r="AK726" s="104">
        <v>5.1282849279342297</v>
      </c>
      <c r="AL726" s="104">
        <v>7.1092255356480196</v>
      </c>
      <c r="AM726" s="104">
        <v>955.88051952032299</v>
      </c>
      <c r="AN726" s="104">
        <v>4.2843711140091003E-3</v>
      </c>
      <c r="AO726" s="104">
        <v>2.9330636529625899E-3</v>
      </c>
      <c r="AP726" s="104">
        <v>8.1032522437404896E-3</v>
      </c>
      <c r="AQ726" s="104">
        <v>1.5320687010712101E-2</v>
      </c>
      <c r="AR726" s="104">
        <v>7.4915852225761702E-4</v>
      </c>
      <c r="AS726" s="104">
        <v>0</v>
      </c>
      <c r="AT726" s="104">
        <v>8.4782786713591694E-5</v>
      </c>
      <c r="AU726" s="104">
        <v>8.3394130897120804E-4</v>
      </c>
      <c r="AV726" s="104">
        <v>7.4190196361015696E-3</v>
      </c>
      <c r="AW726" s="104">
        <v>8.0582918280789895E-2</v>
      </c>
      <c r="AX726" s="104">
        <v>8.8835879225862696E-2</v>
      </c>
      <c r="AY726" s="104">
        <v>6.8882360771337905E-4</v>
      </c>
      <c r="AZ726" s="104">
        <v>0</v>
      </c>
      <c r="BA726" s="104">
        <v>7.7954642817195001E-5</v>
      </c>
      <c r="BB726" s="104">
        <v>7.6677825053057401E-4</v>
      </c>
      <c r="BC726" s="104">
        <v>1.85475490902539E-3</v>
      </c>
      <c r="BD726" s="104">
        <v>3.4535536406052801E-2</v>
      </c>
      <c r="BE726" s="104">
        <v>3.7157069565608797E-2</v>
      </c>
      <c r="BF726" s="104">
        <v>9.3381125444414407E-3</v>
      </c>
      <c r="BG726" s="104">
        <v>5.0748536636626699E-5</v>
      </c>
      <c r="BH726" s="104">
        <v>7.0351549811255393E-5</v>
      </c>
      <c r="BI726" s="104">
        <v>9.4592126308893198E-3</v>
      </c>
      <c r="BJ726" s="104">
        <v>9.2587626930567893E-3</v>
      </c>
      <c r="BK726" s="104">
        <v>8.3807923311677093E-5</v>
      </c>
      <c r="BL726" s="104">
        <v>7.5469633851483102E-3</v>
      </c>
      <c r="BM726" s="104">
        <v>1.6889534001516701E-2</v>
      </c>
      <c r="BN726" s="104">
        <v>100.896250137816</v>
      </c>
    </row>
    <row r="727" spans="1:66">
      <c r="A727" s="104" t="s">
        <v>799</v>
      </c>
      <c r="B727" s="104">
        <v>2030</v>
      </c>
      <c r="C727" s="104" t="s">
        <v>815</v>
      </c>
      <c r="D727" s="104" t="s">
        <v>801</v>
      </c>
      <c r="E727" s="104" t="s">
        <v>801</v>
      </c>
      <c r="F727" s="104" t="s">
        <v>802</v>
      </c>
      <c r="G727" s="104">
        <v>0</v>
      </c>
      <c r="H727" s="104">
        <v>501657.68622235401</v>
      </c>
      <c r="I727" s="104">
        <v>0</v>
      </c>
      <c r="J727" s="104">
        <v>1.5988293887925501E-2</v>
      </c>
      <c r="K727" s="104">
        <v>0</v>
      </c>
      <c r="L727" s="104">
        <v>0</v>
      </c>
      <c r="M727" s="104">
        <v>1.5988293887925501E-2</v>
      </c>
      <c r="N727" s="104">
        <v>0</v>
      </c>
      <c r="O727" s="104">
        <v>0</v>
      </c>
      <c r="P727" s="104">
        <v>0</v>
      </c>
      <c r="Q727" s="104">
        <v>0</v>
      </c>
      <c r="R727" s="104">
        <v>1.5988293887925501E-2</v>
      </c>
      <c r="S727" s="104">
        <v>1.8201455541868399E-2</v>
      </c>
      <c r="T727" s="104">
        <v>0</v>
      </c>
      <c r="U727" s="104">
        <v>0</v>
      </c>
      <c r="V727" s="104">
        <v>1.8201455541868399E-2</v>
      </c>
      <c r="W727" s="104">
        <v>0</v>
      </c>
      <c r="X727" s="104">
        <v>0</v>
      </c>
      <c r="Y727" s="104">
        <v>0</v>
      </c>
      <c r="Z727" s="104">
        <v>0</v>
      </c>
      <c r="AA727" s="104">
        <v>1.8201455541868399E-2</v>
      </c>
      <c r="AB727" s="104">
        <v>0.231162076109312</v>
      </c>
      <c r="AC727" s="104">
        <v>0</v>
      </c>
      <c r="AD727" s="104">
        <v>0</v>
      </c>
      <c r="AE727" s="104">
        <v>0.231162076109312</v>
      </c>
      <c r="AF727" s="104">
        <v>2.59746962209474</v>
      </c>
      <c r="AG727" s="104">
        <v>0</v>
      </c>
      <c r="AH727" s="104">
        <v>0</v>
      </c>
      <c r="AI727" s="104">
        <v>2.59746962209474</v>
      </c>
      <c r="AJ727" s="104">
        <v>995.29381408067604</v>
      </c>
      <c r="AK727" s="104">
        <v>0</v>
      </c>
      <c r="AL727" s="104">
        <v>0</v>
      </c>
      <c r="AM727" s="104">
        <v>995.29381408067604</v>
      </c>
      <c r="AN727" s="104">
        <v>7.4261484110997101E-4</v>
      </c>
      <c r="AO727" s="104">
        <v>0</v>
      </c>
      <c r="AP727" s="104">
        <v>0</v>
      </c>
      <c r="AQ727" s="104">
        <v>7.4261484110997101E-4</v>
      </c>
      <c r="AR727" s="104">
        <v>3.3460692175501E-3</v>
      </c>
      <c r="AS727" s="104">
        <v>0</v>
      </c>
      <c r="AT727" s="104">
        <v>0</v>
      </c>
      <c r="AU727" s="104">
        <v>3.3460692175501E-3</v>
      </c>
      <c r="AV727" s="104">
        <v>0</v>
      </c>
      <c r="AW727" s="104">
        <v>0</v>
      </c>
      <c r="AX727" s="104">
        <v>3.3460692175501E-3</v>
      </c>
      <c r="AY727" s="104">
        <v>3.20131974435628E-3</v>
      </c>
      <c r="AZ727" s="104">
        <v>0</v>
      </c>
      <c r="BA727" s="104">
        <v>0</v>
      </c>
      <c r="BB727" s="104">
        <v>3.20131974435628E-3</v>
      </c>
      <c r="BC727" s="104">
        <v>0</v>
      </c>
      <c r="BD727" s="104">
        <v>0</v>
      </c>
      <c r="BE727" s="104">
        <v>3.20131974435628E-3</v>
      </c>
      <c r="BF727" s="104">
        <v>9.4030424433886699E-3</v>
      </c>
      <c r="BG727" s="104">
        <v>0</v>
      </c>
      <c r="BH727" s="104">
        <v>0</v>
      </c>
      <c r="BI727" s="104">
        <v>9.4030424433886699E-3</v>
      </c>
      <c r="BJ727" s="104">
        <v>0.15644632729105001</v>
      </c>
      <c r="BK727" s="104">
        <v>0</v>
      </c>
      <c r="BL727" s="104">
        <v>0</v>
      </c>
      <c r="BM727" s="104">
        <v>0.15644632729105001</v>
      </c>
      <c r="BN727" s="104">
        <v>88.703600889707104</v>
      </c>
    </row>
    <row r="728" spans="1:66">
      <c r="A728" s="104" t="s">
        <v>799</v>
      </c>
      <c r="B728" s="104">
        <v>2030</v>
      </c>
      <c r="C728" s="104" t="s">
        <v>816</v>
      </c>
      <c r="D728" s="104" t="s">
        <v>801</v>
      </c>
      <c r="E728" s="104" t="s">
        <v>801</v>
      </c>
      <c r="F728" s="104" t="s">
        <v>804</v>
      </c>
      <c r="G728" s="104">
        <v>7529.7420072936302</v>
      </c>
      <c r="H728" s="104">
        <v>327068.53274205199</v>
      </c>
      <c r="I728" s="104">
        <v>30118.968029174499</v>
      </c>
      <c r="J728" s="104">
        <v>1.08366810972443E-2</v>
      </c>
      <c r="K728" s="104">
        <v>8.8325849988431501E-2</v>
      </c>
      <c r="L728" s="104">
        <v>1.0320311286474799E-2</v>
      </c>
      <c r="M728" s="104">
        <v>0.10948284237215</v>
      </c>
      <c r="N728" s="104">
        <v>3.0232060830451702E-4</v>
      </c>
      <c r="O728" s="104">
        <v>2.5388257973772998E-3</v>
      </c>
      <c r="P728" s="104">
        <v>1.5976844952195899E-2</v>
      </c>
      <c r="Q728" s="104">
        <v>1.5928003645148799E-4</v>
      </c>
      <c r="R728" s="104">
        <v>0.12846011376648001</v>
      </c>
      <c r="S728" s="104">
        <v>1.58128596188883E-2</v>
      </c>
      <c r="T728" s="104">
        <v>0.12888487296550799</v>
      </c>
      <c r="U728" s="104">
        <v>1.1299441818361299E-2</v>
      </c>
      <c r="V728" s="104">
        <v>0.15599717440275701</v>
      </c>
      <c r="W728" s="104">
        <v>3.0232060830451702E-4</v>
      </c>
      <c r="X728" s="104">
        <v>2.5388257973762499E-3</v>
      </c>
      <c r="Y728" s="104">
        <v>1.5976844952189401E-2</v>
      </c>
      <c r="Z728" s="104">
        <v>1.5928003645148799E-4</v>
      </c>
      <c r="AA728" s="104">
        <v>0.17497444579707899</v>
      </c>
      <c r="AB728" s="104">
        <v>0.234786109592583</v>
      </c>
      <c r="AC728" s="104">
        <v>0.68260893925475696</v>
      </c>
      <c r="AD728" s="104">
        <v>0.239368568190228</v>
      </c>
      <c r="AE728" s="104">
        <v>1.1567636170375599</v>
      </c>
      <c r="AF728" s="104">
        <v>0.10011658497975801</v>
      </c>
      <c r="AG728" s="104">
        <v>7.6903110947426096E-3</v>
      </c>
      <c r="AH728" s="104">
        <v>1.92526874193149E-2</v>
      </c>
      <c r="AI728" s="104">
        <v>0.12705958349381499</v>
      </c>
      <c r="AJ728" s="104">
        <v>287.87204292589502</v>
      </c>
      <c r="AK728" s="104">
        <v>19.926099132933899</v>
      </c>
      <c r="AL728" s="104">
        <v>1.4538831204282301</v>
      </c>
      <c r="AM728" s="104">
        <v>309.25202517925698</v>
      </c>
      <c r="AN728" s="104">
        <v>2.2644571232811402E-3</v>
      </c>
      <c r="AO728" s="104">
        <v>2.0262717524948799E-2</v>
      </c>
      <c r="AP728" s="104">
        <v>1.8194602549076401E-3</v>
      </c>
      <c r="AQ728" s="104">
        <v>2.4346634903137598E-2</v>
      </c>
      <c r="AR728" s="104">
        <v>4.5565926392314698E-4</v>
      </c>
      <c r="AS728" s="104">
        <v>0</v>
      </c>
      <c r="AT728" s="104">
        <v>1.8822745418499601E-5</v>
      </c>
      <c r="AU728" s="104">
        <v>4.7448200934164701E-4</v>
      </c>
      <c r="AV728" s="104">
        <v>2.8842507447120599E-3</v>
      </c>
      <c r="AW728" s="104">
        <v>0.26852374079948599</v>
      </c>
      <c r="AX728" s="104">
        <v>0.27188247355353901</v>
      </c>
      <c r="AY728" s="104">
        <v>4.1896187354007499E-4</v>
      </c>
      <c r="AZ728" s="104">
        <v>0</v>
      </c>
      <c r="BA728" s="104">
        <v>1.7306819612982901E-5</v>
      </c>
      <c r="BB728" s="104">
        <v>4.3626869315305797E-4</v>
      </c>
      <c r="BC728" s="104">
        <v>7.2106268617801595E-4</v>
      </c>
      <c r="BD728" s="104">
        <v>0.115081603199779</v>
      </c>
      <c r="BE728" s="104">
        <v>0.11623893457911</v>
      </c>
      <c r="BF728" s="104">
        <v>2.8487272299377001E-3</v>
      </c>
      <c r="BG728" s="104">
        <v>1.9718490413130901E-4</v>
      </c>
      <c r="BH728" s="104">
        <v>1.4387352075647201E-5</v>
      </c>
      <c r="BI728" s="104">
        <v>3.06029948614465E-3</v>
      </c>
      <c r="BJ728" s="104">
        <v>6.63431571570743E-3</v>
      </c>
      <c r="BK728" s="104">
        <v>7.5410372641326201E-4</v>
      </c>
      <c r="BL728" s="104">
        <v>1.7981675990129699E-3</v>
      </c>
      <c r="BM728" s="104">
        <v>9.1865870411336707E-3</v>
      </c>
      <c r="BN728" s="104">
        <v>32.642541668042902</v>
      </c>
    </row>
    <row r="729" spans="1:66">
      <c r="A729" s="104" t="s">
        <v>799</v>
      </c>
      <c r="B729" s="104">
        <v>2030</v>
      </c>
      <c r="C729" s="104" t="s">
        <v>816</v>
      </c>
      <c r="D729" s="104" t="s">
        <v>801</v>
      </c>
      <c r="E729" s="104" t="s">
        <v>801</v>
      </c>
      <c r="F729" s="104" t="s">
        <v>802</v>
      </c>
      <c r="G729" s="104">
        <v>24366.370019200898</v>
      </c>
      <c r="H729" s="104">
        <v>767341.35900926101</v>
      </c>
      <c r="I729" s="104">
        <v>281184.53175294201</v>
      </c>
      <c r="J729" s="104">
        <v>6.4343026418160698E-2</v>
      </c>
      <c r="K729" s="104">
        <v>7.1184003009257197E-3</v>
      </c>
      <c r="L729" s="104">
        <v>0</v>
      </c>
      <c r="M729" s="104">
        <v>7.1461426719086396E-2</v>
      </c>
      <c r="N729" s="104">
        <v>0</v>
      </c>
      <c r="O729" s="104">
        <v>0</v>
      </c>
      <c r="P729" s="104">
        <v>0</v>
      </c>
      <c r="Q729" s="104">
        <v>0</v>
      </c>
      <c r="R729" s="104">
        <v>7.1461426719086396E-2</v>
      </c>
      <c r="S729" s="104">
        <v>7.3249637702986703E-2</v>
      </c>
      <c r="T729" s="104">
        <v>8.1037568807996001E-3</v>
      </c>
      <c r="U729" s="104">
        <v>0</v>
      </c>
      <c r="V729" s="104">
        <v>8.1353394583786307E-2</v>
      </c>
      <c r="W729" s="104">
        <v>0</v>
      </c>
      <c r="X729" s="104">
        <v>0</v>
      </c>
      <c r="Y729" s="104">
        <v>0</v>
      </c>
      <c r="Z729" s="104">
        <v>0</v>
      </c>
      <c r="AA729" s="104">
        <v>8.1353394583786307E-2</v>
      </c>
      <c r="AB729" s="104">
        <v>0.206646055149802</v>
      </c>
      <c r="AC729" s="104">
        <v>0.21373744328771699</v>
      </c>
      <c r="AD729" s="104">
        <v>0</v>
      </c>
      <c r="AE729" s="104">
        <v>0.42038349843751899</v>
      </c>
      <c r="AF729" s="104">
        <v>3.7791950157299099</v>
      </c>
      <c r="AG729" s="104">
        <v>0.89252295245380298</v>
      </c>
      <c r="AH729" s="104">
        <v>0.40725225963920297</v>
      </c>
      <c r="AI729" s="104">
        <v>5.0789702278229196</v>
      </c>
      <c r="AJ729" s="104">
        <v>899.92879228555</v>
      </c>
      <c r="AK729" s="104">
        <v>92.423667956116901</v>
      </c>
      <c r="AL729" s="104">
        <v>0</v>
      </c>
      <c r="AM729" s="104">
        <v>992.35246024166702</v>
      </c>
      <c r="AN729" s="104">
        <v>2.9885669274657498E-3</v>
      </c>
      <c r="AO729" s="104">
        <v>3.3063125718631702E-4</v>
      </c>
      <c r="AP729" s="104">
        <v>0</v>
      </c>
      <c r="AQ729" s="104">
        <v>3.3191981846520699E-3</v>
      </c>
      <c r="AR729" s="104">
        <v>2.3915012136367798E-2</v>
      </c>
      <c r="AS729" s="104">
        <v>6.8260517366104505E-4</v>
      </c>
      <c r="AT729" s="104">
        <v>0</v>
      </c>
      <c r="AU729" s="104">
        <v>2.45976173100288E-2</v>
      </c>
      <c r="AV729" s="104">
        <v>1.0150188712512E-2</v>
      </c>
      <c r="AW729" s="104">
        <v>0.62998837942324404</v>
      </c>
      <c r="AX729" s="104">
        <v>0.66473618544578505</v>
      </c>
      <c r="AY729" s="104">
        <v>2.2880459297470599E-2</v>
      </c>
      <c r="AZ729" s="104">
        <v>6.5307597600769895E-4</v>
      </c>
      <c r="BA729" s="104">
        <v>0</v>
      </c>
      <c r="BB729" s="104">
        <v>2.35335352734783E-2</v>
      </c>
      <c r="BC729" s="104">
        <v>2.537547178128E-3</v>
      </c>
      <c r="BD729" s="104">
        <v>0.26999501975281898</v>
      </c>
      <c r="BE729" s="104">
        <v>0.29606610220442497</v>
      </c>
      <c r="BF729" s="104">
        <v>8.50208100379354E-3</v>
      </c>
      <c r="BG729" s="104">
        <v>8.7317298698149596E-4</v>
      </c>
      <c r="BH729" s="104">
        <v>0</v>
      </c>
      <c r="BI729" s="104">
        <v>9.3752539907750402E-3</v>
      </c>
      <c r="BJ729" s="104">
        <v>0.14145627390097701</v>
      </c>
      <c r="BK729" s="104">
        <v>1.45277135273443E-2</v>
      </c>
      <c r="BL729" s="104">
        <v>0</v>
      </c>
      <c r="BM729" s="104">
        <v>0.15598398742832101</v>
      </c>
      <c r="BN729" s="104">
        <v>88.441458521976301</v>
      </c>
    </row>
    <row r="730" spans="1:66">
      <c r="A730" s="104" t="s">
        <v>799</v>
      </c>
      <c r="B730" s="104">
        <v>2030</v>
      </c>
      <c r="C730" s="104" t="s">
        <v>817</v>
      </c>
      <c r="D730" s="104" t="s">
        <v>801</v>
      </c>
      <c r="E730" s="104" t="s">
        <v>801</v>
      </c>
      <c r="F730" s="104" t="s">
        <v>802</v>
      </c>
      <c r="G730" s="104">
        <v>1078.5994916884299</v>
      </c>
      <c r="H730" s="104">
        <v>6381.9146058346296</v>
      </c>
      <c r="I730" s="104">
        <v>4745.8377634291201</v>
      </c>
      <c r="J730" s="104">
        <v>7.2157317945908094E-5</v>
      </c>
      <c r="K730" s="104">
        <v>5.86533337775891E-5</v>
      </c>
      <c r="L730" s="104">
        <v>0</v>
      </c>
      <c r="M730" s="104">
        <v>1.30810651723497E-4</v>
      </c>
      <c r="N730" s="104">
        <v>0</v>
      </c>
      <c r="O730" s="104">
        <v>0</v>
      </c>
      <c r="P730" s="104">
        <v>0</v>
      </c>
      <c r="Q730" s="104">
        <v>0</v>
      </c>
      <c r="R730" s="104">
        <v>1.30810651723497E-4</v>
      </c>
      <c r="S730" s="104">
        <v>8.2145613773385801E-5</v>
      </c>
      <c r="T730" s="104">
        <v>6.6772355738431893E-5</v>
      </c>
      <c r="U730" s="104">
        <v>0</v>
      </c>
      <c r="V730" s="104">
        <v>1.48917969511817E-4</v>
      </c>
      <c r="W730" s="104">
        <v>0</v>
      </c>
      <c r="X730" s="104">
        <v>0</v>
      </c>
      <c r="Y730" s="104">
        <v>0</v>
      </c>
      <c r="Z730" s="104">
        <v>0</v>
      </c>
      <c r="AA730" s="104">
        <v>1.48917969511817E-4</v>
      </c>
      <c r="AB730" s="104">
        <v>5.8973180253970095E-4</v>
      </c>
      <c r="AC730" s="104">
        <v>2.4836664158969001E-3</v>
      </c>
      <c r="AD730" s="104">
        <v>0</v>
      </c>
      <c r="AE730" s="104">
        <v>3.0733982184366002E-3</v>
      </c>
      <c r="AF730" s="104">
        <v>1.4469368911032499E-2</v>
      </c>
      <c r="AG730" s="104">
        <v>3.3950493692943601E-3</v>
      </c>
      <c r="AH730" s="104">
        <v>2.0395578839797202E-2</v>
      </c>
      <c r="AI730" s="104">
        <v>3.8259997120124102E-2</v>
      </c>
      <c r="AJ730" s="104">
        <v>7.2284598843856704</v>
      </c>
      <c r="AK730" s="104">
        <v>0.77353577353205705</v>
      </c>
      <c r="AL730" s="104">
        <v>0</v>
      </c>
      <c r="AM730" s="104">
        <v>8.00199565791773</v>
      </c>
      <c r="AN730" s="104">
        <v>3.3515205297664702E-6</v>
      </c>
      <c r="AO730" s="104">
        <v>2.7242954407229599E-6</v>
      </c>
      <c r="AP730" s="104">
        <v>0</v>
      </c>
      <c r="AQ730" s="104">
        <v>6.0758159704894398E-6</v>
      </c>
      <c r="AR730" s="104">
        <v>1.37991785730389E-4</v>
      </c>
      <c r="AS730" s="104">
        <v>8.4742912663644903E-7</v>
      </c>
      <c r="AT730" s="104">
        <v>0</v>
      </c>
      <c r="AU730" s="104">
        <v>1.38839214857025E-4</v>
      </c>
      <c r="AV730" s="104">
        <v>8.4418279864380806E-5</v>
      </c>
      <c r="AW730" s="104">
        <v>9.1692321646028203E-4</v>
      </c>
      <c r="AX730" s="104">
        <v>1.1401807111816799E-3</v>
      </c>
      <c r="AY730" s="104">
        <v>1.32022322162575E-4</v>
      </c>
      <c r="AZ730" s="104">
        <v>8.1076971773768902E-7</v>
      </c>
      <c r="BA730" s="104">
        <v>0</v>
      </c>
      <c r="BB730" s="104">
        <v>1.3283309188031299E-4</v>
      </c>
      <c r="BC730" s="104">
        <v>2.1104569966095201E-5</v>
      </c>
      <c r="BD730" s="104">
        <v>3.9296709276869201E-4</v>
      </c>
      <c r="BE730" s="104">
        <v>5.4690475461510095E-4</v>
      </c>
      <c r="BF730" s="104">
        <v>6.8290904787740795E-5</v>
      </c>
      <c r="BG730" s="104">
        <v>7.3079824340311299E-6</v>
      </c>
      <c r="BH730" s="104">
        <v>0</v>
      </c>
      <c r="BI730" s="104">
        <v>7.5598887221771898E-5</v>
      </c>
      <c r="BJ730" s="104">
        <v>1.1362132315947001E-3</v>
      </c>
      <c r="BK730" s="104">
        <v>1.21589051479348E-4</v>
      </c>
      <c r="BL730" s="104">
        <v>0</v>
      </c>
      <c r="BM730" s="104">
        <v>1.25780228307405E-3</v>
      </c>
      <c r="BN730" s="104">
        <v>0.71316210260658497</v>
      </c>
    </row>
    <row r="731" spans="1:66">
      <c r="A731" s="104" t="s">
        <v>799</v>
      </c>
      <c r="B731" s="104">
        <v>2030</v>
      </c>
      <c r="C731" s="104" t="s">
        <v>818</v>
      </c>
      <c r="D731" s="104" t="s">
        <v>801</v>
      </c>
      <c r="E731" s="104" t="s">
        <v>801</v>
      </c>
      <c r="F731" s="104" t="s">
        <v>802</v>
      </c>
      <c r="G731" s="104">
        <v>2882.0144774267601</v>
      </c>
      <c r="H731" s="104">
        <v>511171.60577436298</v>
      </c>
      <c r="I731" s="104">
        <v>42077.411370430702</v>
      </c>
      <c r="J731" s="104">
        <v>4.1727753582558999E-3</v>
      </c>
      <c r="K731" s="104">
        <v>1.5672152490239099E-4</v>
      </c>
      <c r="L731" s="104">
        <v>0</v>
      </c>
      <c r="M731" s="104">
        <v>4.3294968831582899E-3</v>
      </c>
      <c r="N731" s="104">
        <v>0</v>
      </c>
      <c r="O731" s="104">
        <v>0</v>
      </c>
      <c r="P731" s="104">
        <v>0</v>
      </c>
      <c r="Q731" s="104">
        <v>0</v>
      </c>
      <c r="R731" s="104">
        <v>4.3294968831582899E-3</v>
      </c>
      <c r="S731" s="104">
        <v>4.7503871083366504E-3</v>
      </c>
      <c r="T731" s="104">
        <v>1.7841552625693101E-4</v>
      </c>
      <c r="U731" s="104">
        <v>0</v>
      </c>
      <c r="V731" s="104">
        <v>4.9288026345935803E-3</v>
      </c>
      <c r="W731" s="104">
        <v>0</v>
      </c>
      <c r="X731" s="104">
        <v>0</v>
      </c>
      <c r="Y731" s="104">
        <v>0</v>
      </c>
      <c r="Z731" s="104">
        <v>0</v>
      </c>
      <c r="AA731" s="104">
        <v>4.9288026345935803E-3</v>
      </c>
      <c r="AB731" s="104">
        <v>3.5408911482411702E-2</v>
      </c>
      <c r="AC731" s="104">
        <v>6.6363489162306801E-3</v>
      </c>
      <c r="AD731" s="104">
        <v>0</v>
      </c>
      <c r="AE731" s="104">
        <v>4.2045260398642398E-2</v>
      </c>
      <c r="AF731" s="104">
        <v>0.51207280448020498</v>
      </c>
      <c r="AG731" s="104">
        <v>9.0715613249253303E-3</v>
      </c>
      <c r="AH731" s="104">
        <v>6.0959788930808001E-2</v>
      </c>
      <c r="AI731" s="104">
        <v>0.58210415473593802</v>
      </c>
      <c r="AJ731" s="104">
        <v>405.034235190137</v>
      </c>
      <c r="AK731" s="104">
        <v>1.66312422035708</v>
      </c>
      <c r="AL731" s="104">
        <v>0</v>
      </c>
      <c r="AM731" s="104">
        <v>406.69735941049402</v>
      </c>
      <c r="AN731" s="104">
        <v>1.9381460782372901E-4</v>
      </c>
      <c r="AO731" s="104">
        <v>7.27930891999649E-6</v>
      </c>
      <c r="AP731" s="104">
        <v>0</v>
      </c>
      <c r="AQ731" s="104">
        <v>2.0109391674372499E-4</v>
      </c>
      <c r="AR731" s="104">
        <v>5.0584643386729399E-3</v>
      </c>
      <c r="AS731" s="104">
        <v>2.2643279830738499E-6</v>
      </c>
      <c r="AT731" s="104">
        <v>0</v>
      </c>
      <c r="AU731" s="104">
        <v>5.0607286666560104E-3</v>
      </c>
      <c r="AV731" s="104">
        <v>6.7616429144215402E-3</v>
      </c>
      <c r="AW731" s="104">
        <v>7.3442711455475304E-2</v>
      </c>
      <c r="AX731" s="104">
        <v>8.5265083036552905E-2</v>
      </c>
      <c r="AY731" s="104">
        <v>4.8396374105412103E-3</v>
      </c>
      <c r="AZ731" s="104">
        <v>2.1663741568443E-6</v>
      </c>
      <c r="BA731" s="104">
        <v>0</v>
      </c>
      <c r="BB731" s="104">
        <v>4.84180378469805E-3</v>
      </c>
      <c r="BC731" s="104">
        <v>1.6904107286053801E-3</v>
      </c>
      <c r="BD731" s="104">
        <v>3.1475447766632303E-2</v>
      </c>
      <c r="BE731" s="104">
        <v>3.8007662279935697E-2</v>
      </c>
      <c r="BF731" s="104">
        <v>3.8265626196382799E-3</v>
      </c>
      <c r="BG731" s="104">
        <v>1.5712372981128301E-5</v>
      </c>
      <c r="BH731" s="104">
        <v>0</v>
      </c>
      <c r="BI731" s="104">
        <v>3.84227499261941E-3</v>
      </c>
      <c r="BJ731" s="104">
        <v>6.3665741338064893E-2</v>
      </c>
      <c r="BK731" s="104">
        <v>2.6141996707172E-4</v>
      </c>
      <c r="BL731" s="104">
        <v>0</v>
      </c>
      <c r="BM731" s="104">
        <v>6.3927161305136704E-2</v>
      </c>
      <c r="BN731" s="104">
        <v>36.246101142875197</v>
      </c>
    </row>
    <row r="732" spans="1:66">
      <c r="A732" s="104" t="s">
        <v>799</v>
      </c>
      <c r="B732" s="104">
        <v>2030</v>
      </c>
      <c r="C732" s="104" t="s">
        <v>819</v>
      </c>
      <c r="D732" s="104" t="s">
        <v>801</v>
      </c>
      <c r="E732" s="104" t="s">
        <v>801</v>
      </c>
      <c r="F732" s="104" t="s">
        <v>802</v>
      </c>
      <c r="G732" s="104">
        <v>1544.0073192421501</v>
      </c>
      <c r="H732" s="104">
        <v>70884.651202702094</v>
      </c>
      <c r="I732" s="104">
        <v>22542.5068609355</v>
      </c>
      <c r="J732" s="104">
        <v>5.8752220546084803E-4</v>
      </c>
      <c r="K732" s="104">
        <v>8.3961820257106396E-5</v>
      </c>
      <c r="L732" s="104">
        <v>0</v>
      </c>
      <c r="M732" s="104">
        <v>6.7148402571795497E-4</v>
      </c>
      <c r="N732" s="104">
        <v>0</v>
      </c>
      <c r="O732" s="104">
        <v>0</v>
      </c>
      <c r="P732" s="104">
        <v>0</v>
      </c>
      <c r="Q732" s="104">
        <v>0</v>
      </c>
      <c r="R732" s="104">
        <v>6.7148402571795497E-4</v>
      </c>
      <c r="S732" s="104">
        <v>6.6884930796976103E-4</v>
      </c>
      <c r="T732" s="104">
        <v>9.5584141080756694E-5</v>
      </c>
      <c r="U732" s="104">
        <v>0</v>
      </c>
      <c r="V732" s="104">
        <v>7.6443344905051803E-4</v>
      </c>
      <c r="W732" s="104">
        <v>0</v>
      </c>
      <c r="X732" s="104">
        <v>0</v>
      </c>
      <c r="Y732" s="104">
        <v>0</v>
      </c>
      <c r="Z732" s="104">
        <v>0</v>
      </c>
      <c r="AA732" s="104">
        <v>7.6443344905051803E-4</v>
      </c>
      <c r="AB732" s="104">
        <v>4.9860520974242704E-3</v>
      </c>
      <c r="AC732" s="104">
        <v>3.5553503911797501E-3</v>
      </c>
      <c r="AD732" s="104">
        <v>0</v>
      </c>
      <c r="AE732" s="104">
        <v>8.5414024886040305E-3</v>
      </c>
      <c r="AF732" s="104">
        <v>7.3020729494129105E-2</v>
      </c>
      <c r="AG732" s="104">
        <v>4.8599884533351498E-3</v>
      </c>
      <c r="AH732" s="104">
        <v>3.2671225098430699E-2</v>
      </c>
      <c r="AI732" s="104">
        <v>0.110551943045895</v>
      </c>
      <c r="AJ732" s="104">
        <v>61.949545440402098</v>
      </c>
      <c r="AK732" s="104">
        <v>0.89200765732477805</v>
      </c>
      <c r="AL732" s="104">
        <v>0</v>
      </c>
      <c r="AM732" s="104">
        <v>62.841553097726901</v>
      </c>
      <c r="AN732" s="104">
        <v>2.7288884750009899E-5</v>
      </c>
      <c r="AO732" s="104">
        <v>3.8998090882369298E-6</v>
      </c>
      <c r="AP732" s="104">
        <v>0</v>
      </c>
      <c r="AQ732" s="104">
        <v>3.1188693838246799E-5</v>
      </c>
      <c r="AR732" s="104">
        <v>7.2983799132636399E-4</v>
      </c>
      <c r="AS732" s="104">
        <v>1.2130886247845701E-6</v>
      </c>
      <c r="AT732" s="104">
        <v>0</v>
      </c>
      <c r="AU732" s="104">
        <v>7.3105107995114795E-4</v>
      </c>
      <c r="AV732" s="104">
        <v>9.3764343350002304E-4</v>
      </c>
      <c r="AW732" s="104">
        <v>1.0184370426866001E-2</v>
      </c>
      <c r="AX732" s="104">
        <v>1.1853064940317201E-2</v>
      </c>
      <c r="AY732" s="104">
        <v>6.9826552288870401E-4</v>
      </c>
      <c r="AZ732" s="104">
        <v>1.1606109478572699E-6</v>
      </c>
      <c r="BA732" s="104">
        <v>0</v>
      </c>
      <c r="BB732" s="104">
        <v>6.9942613383656104E-4</v>
      </c>
      <c r="BC732" s="104">
        <v>2.34410858375005E-4</v>
      </c>
      <c r="BD732" s="104">
        <v>4.3647301829426001E-3</v>
      </c>
      <c r="BE732" s="104">
        <v>5.2985671751541704E-3</v>
      </c>
      <c r="BF732" s="104">
        <v>5.8526858791219105E-4</v>
      </c>
      <c r="BG732" s="104">
        <v>8.4272460483439908E-6</v>
      </c>
      <c r="BH732" s="104">
        <v>0</v>
      </c>
      <c r="BI732" s="104">
        <v>5.9369583396053495E-4</v>
      </c>
      <c r="BJ732" s="104">
        <v>9.7376058450166694E-3</v>
      </c>
      <c r="BK732" s="104">
        <v>1.4021118179344299E-4</v>
      </c>
      <c r="BL732" s="104">
        <v>0</v>
      </c>
      <c r="BM732" s="104">
        <v>9.8778170268101206E-3</v>
      </c>
      <c r="BN732" s="104">
        <v>5.6006296496667103</v>
      </c>
    </row>
    <row r="733" spans="1:66">
      <c r="A733" s="104" t="s">
        <v>799</v>
      </c>
      <c r="B733" s="104">
        <v>2030</v>
      </c>
      <c r="C733" s="104" t="s">
        <v>820</v>
      </c>
      <c r="D733" s="104" t="s">
        <v>801</v>
      </c>
      <c r="E733" s="104" t="s">
        <v>801</v>
      </c>
      <c r="F733" s="104" t="s">
        <v>802</v>
      </c>
      <c r="G733" s="104">
        <v>14661.931349750599</v>
      </c>
      <c r="H733" s="104">
        <v>891604.29761284601</v>
      </c>
      <c r="I733" s="104">
        <v>66286.021577642707</v>
      </c>
      <c r="J733" s="104">
        <v>1.56026502488222E-2</v>
      </c>
      <c r="K733" s="104">
        <v>7.98016813897898E-4</v>
      </c>
      <c r="L733" s="104">
        <v>0</v>
      </c>
      <c r="M733" s="104">
        <v>1.640066706272E-2</v>
      </c>
      <c r="N733" s="104">
        <v>0</v>
      </c>
      <c r="O733" s="104">
        <v>0</v>
      </c>
      <c r="P733" s="104">
        <v>0</v>
      </c>
      <c r="Q733" s="104">
        <v>0</v>
      </c>
      <c r="R733" s="104">
        <v>1.640066706272E-2</v>
      </c>
      <c r="S733" s="104">
        <v>1.7762429614440099E-2</v>
      </c>
      <c r="T733" s="104">
        <v>9.0848139655448396E-4</v>
      </c>
      <c r="U733" s="104">
        <v>0</v>
      </c>
      <c r="V733" s="104">
        <v>1.8670911010994599E-2</v>
      </c>
      <c r="W733" s="104">
        <v>0</v>
      </c>
      <c r="X733" s="104">
        <v>0</v>
      </c>
      <c r="Y733" s="104">
        <v>0</v>
      </c>
      <c r="Z733" s="104">
        <v>0</v>
      </c>
      <c r="AA733" s="104">
        <v>1.8670911010994599E-2</v>
      </c>
      <c r="AB733" s="104">
        <v>0.15449476234917001</v>
      </c>
      <c r="AC733" s="104">
        <v>3.3600593927251399E-2</v>
      </c>
      <c r="AD733" s="104">
        <v>0</v>
      </c>
      <c r="AE733" s="104">
        <v>0.18809535627642199</v>
      </c>
      <c r="AF733" s="104">
        <v>2.0277333862147899</v>
      </c>
      <c r="AG733" s="104">
        <v>4.7049803830786101E-2</v>
      </c>
      <c r="AH733" s="104">
        <v>0.19277624986741199</v>
      </c>
      <c r="AI733" s="104">
        <v>2.2675594399129899</v>
      </c>
      <c r="AJ733" s="104">
        <v>1005.09891908558</v>
      </c>
      <c r="AK733" s="104">
        <v>9.4708605338501499</v>
      </c>
      <c r="AL733" s="104">
        <v>0</v>
      </c>
      <c r="AM733" s="104">
        <v>1014.5697796194301</v>
      </c>
      <c r="AN733" s="104">
        <v>7.2470269289795497E-4</v>
      </c>
      <c r="AO733" s="104">
        <v>3.7065814126885798E-5</v>
      </c>
      <c r="AP733" s="104">
        <v>0</v>
      </c>
      <c r="AQ733" s="104">
        <v>7.6176850702484096E-4</v>
      </c>
      <c r="AR733" s="104">
        <v>1.1254683894272E-2</v>
      </c>
      <c r="AS733" s="104">
        <v>1.32992844665516E-5</v>
      </c>
      <c r="AT733" s="104">
        <v>0</v>
      </c>
      <c r="AU733" s="104">
        <v>1.1267983178738601E-2</v>
      </c>
      <c r="AV733" s="104">
        <v>1.17939060255292E-2</v>
      </c>
      <c r="AW733" s="104">
        <v>0.12810147594728899</v>
      </c>
      <c r="AX733" s="104">
        <v>0.15116336515155701</v>
      </c>
      <c r="AY733" s="104">
        <v>1.0767811250958499E-2</v>
      </c>
      <c r="AZ733" s="104">
        <v>1.27239633075358E-5</v>
      </c>
      <c r="BA733" s="104">
        <v>0</v>
      </c>
      <c r="BB733" s="104">
        <v>1.0780535214266E-2</v>
      </c>
      <c r="BC733" s="104">
        <v>2.9484765063823E-3</v>
      </c>
      <c r="BD733" s="104">
        <v>5.49006325488385E-2</v>
      </c>
      <c r="BE733" s="104">
        <v>6.8629644269486798E-2</v>
      </c>
      <c r="BF733" s="104">
        <v>9.4956762136570397E-3</v>
      </c>
      <c r="BG733" s="104">
        <v>8.9475994239414695E-5</v>
      </c>
      <c r="BH733" s="104">
        <v>0</v>
      </c>
      <c r="BI733" s="104">
        <v>9.5851522078964496E-3</v>
      </c>
      <c r="BJ733" s="104">
        <v>0.15798755325369501</v>
      </c>
      <c r="BK733" s="104">
        <v>1.4886873864228701E-3</v>
      </c>
      <c r="BL733" s="104">
        <v>0</v>
      </c>
      <c r="BM733" s="104">
        <v>0.15947624064011801</v>
      </c>
      <c r="BN733" s="104">
        <v>90.421533353191094</v>
      </c>
    </row>
    <row r="734" spans="1:66">
      <c r="A734" s="104" t="s">
        <v>799</v>
      </c>
      <c r="B734" s="104">
        <v>2030</v>
      </c>
      <c r="C734" s="104" t="s">
        <v>821</v>
      </c>
      <c r="D734" s="104" t="s">
        <v>801</v>
      </c>
      <c r="E734" s="104" t="s">
        <v>801</v>
      </c>
      <c r="F734" s="104" t="s">
        <v>802</v>
      </c>
      <c r="G734" s="104">
        <v>46920.025782967903</v>
      </c>
      <c r="H734" s="104">
        <v>2331968.8261607899</v>
      </c>
      <c r="I734" s="104">
        <v>212123.61231838999</v>
      </c>
      <c r="J734" s="104">
        <v>3.0970447692947399E-2</v>
      </c>
      <c r="K734" s="104">
        <v>2.5515392509650099E-3</v>
      </c>
      <c r="L734" s="104">
        <v>0</v>
      </c>
      <c r="M734" s="104">
        <v>3.35219869439125E-2</v>
      </c>
      <c r="N734" s="104">
        <v>0</v>
      </c>
      <c r="O734" s="104">
        <v>0</v>
      </c>
      <c r="P734" s="104">
        <v>0</v>
      </c>
      <c r="Q734" s="104">
        <v>0</v>
      </c>
      <c r="R734" s="104">
        <v>3.35219869439125E-2</v>
      </c>
      <c r="S734" s="104">
        <v>3.5257497188030902E-2</v>
      </c>
      <c r="T734" s="104">
        <v>2.9047332107677401E-3</v>
      </c>
      <c r="U734" s="104">
        <v>0</v>
      </c>
      <c r="V734" s="104">
        <v>3.8162230398798597E-2</v>
      </c>
      <c r="W734" s="104">
        <v>0</v>
      </c>
      <c r="X734" s="104">
        <v>0</v>
      </c>
      <c r="Y734" s="104">
        <v>0</v>
      </c>
      <c r="Z734" s="104">
        <v>0</v>
      </c>
      <c r="AA734" s="104">
        <v>3.8162230398798597E-2</v>
      </c>
      <c r="AB734" s="104">
        <v>0.36258991132959201</v>
      </c>
      <c r="AC734" s="104">
        <v>0.107985033032426</v>
      </c>
      <c r="AD734" s="104">
        <v>0</v>
      </c>
      <c r="AE734" s="104">
        <v>0.47057494436201802</v>
      </c>
      <c r="AF734" s="104">
        <v>4.4048172654345503</v>
      </c>
      <c r="AG734" s="104">
        <v>0.14799179000428</v>
      </c>
      <c r="AH734" s="104">
        <v>0.62642356209676697</v>
      </c>
      <c r="AI734" s="104">
        <v>5.1792326175355896</v>
      </c>
      <c r="AJ734" s="104">
        <v>2463.7042035294598</v>
      </c>
      <c r="AK734" s="104">
        <v>28.905645407266601</v>
      </c>
      <c r="AL734" s="104">
        <v>0</v>
      </c>
      <c r="AM734" s="104">
        <v>2492.60984893673</v>
      </c>
      <c r="AN734" s="104">
        <v>1.4384970812909501E-3</v>
      </c>
      <c r="AO734" s="104">
        <v>1.1851238967231E-4</v>
      </c>
      <c r="AP734" s="104">
        <v>0</v>
      </c>
      <c r="AQ734" s="104">
        <v>1.55700947096326E-3</v>
      </c>
      <c r="AR734" s="104">
        <v>2.21110196399497E-2</v>
      </c>
      <c r="AS734" s="104">
        <v>3.7223044806537698E-5</v>
      </c>
      <c r="AT734" s="104">
        <v>0</v>
      </c>
      <c r="AU734" s="104">
        <v>2.2148242684756202E-2</v>
      </c>
      <c r="AV734" s="104">
        <v>3.08466673656013E-2</v>
      </c>
      <c r="AW734" s="104">
        <v>0.33504621870270601</v>
      </c>
      <c r="AX734" s="104">
        <v>0.38804112875306401</v>
      </c>
      <c r="AY734" s="104">
        <v>2.11545067178995E-2</v>
      </c>
      <c r="AZ734" s="104">
        <v>3.56127923652086E-5</v>
      </c>
      <c r="BA734" s="104">
        <v>0</v>
      </c>
      <c r="BB734" s="104">
        <v>2.1190119510264799E-2</v>
      </c>
      <c r="BC734" s="104">
        <v>7.7116668414003303E-3</v>
      </c>
      <c r="BD734" s="104">
        <v>0.143591236586874</v>
      </c>
      <c r="BE734" s="104">
        <v>0.17249302293853899</v>
      </c>
      <c r="BF734" s="104">
        <v>2.3275855698089199E-2</v>
      </c>
      <c r="BG734" s="104">
        <v>2.7308620507113799E-4</v>
      </c>
      <c r="BH734" s="104">
        <v>0</v>
      </c>
      <c r="BI734" s="104">
        <v>2.35489419031603E-2</v>
      </c>
      <c r="BJ734" s="104">
        <v>0.38725999169373299</v>
      </c>
      <c r="BK734" s="104">
        <v>4.5435649232094099E-3</v>
      </c>
      <c r="BL734" s="104">
        <v>0</v>
      </c>
      <c r="BM734" s="104">
        <v>0.39180355661694199</v>
      </c>
      <c r="BN734" s="104">
        <v>222.148943443463</v>
      </c>
    </row>
    <row r="735" spans="1:66">
      <c r="A735" s="104" t="s">
        <v>799</v>
      </c>
      <c r="B735" s="104">
        <v>2030</v>
      </c>
      <c r="C735" s="104" t="s">
        <v>822</v>
      </c>
      <c r="D735" s="104" t="s">
        <v>801</v>
      </c>
      <c r="E735" s="104" t="s">
        <v>801</v>
      </c>
      <c r="F735" s="104" t="s">
        <v>802</v>
      </c>
      <c r="G735" s="104">
        <v>65086.960246893497</v>
      </c>
      <c r="H735" s="104">
        <v>6955762.1559935603</v>
      </c>
      <c r="I735" s="104">
        <v>751094.49728553696</v>
      </c>
      <c r="J735" s="104">
        <v>7.0637232425739105E-2</v>
      </c>
      <c r="K735" s="104">
        <v>3.5422666549512799E-3</v>
      </c>
      <c r="L735" s="104">
        <v>0</v>
      </c>
      <c r="M735" s="104">
        <v>7.4179499080690395E-2</v>
      </c>
      <c r="N735" s="104">
        <v>0</v>
      </c>
      <c r="O735" s="104">
        <v>0</v>
      </c>
      <c r="P735" s="104">
        <v>0</v>
      </c>
      <c r="Q735" s="104">
        <v>0</v>
      </c>
      <c r="R735" s="104">
        <v>7.4179499080690395E-2</v>
      </c>
      <c r="S735" s="104">
        <v>8.0415112119542095E-2</v>
      </c>
      <c r="T735" s="104">
        <v>4.0326009447593696E-3</v>
      </c>
      <c r="U735" s="104">
        <v>0</v>
      </c>
      <c r="V735" s="104">
        <v>8.4447713064301405E-2</v>
      </c>
      <c r="W735" s="104">
        <v>0</v>
      </c>
      <c r="X735" s="104">
        <v>0</v>
      </c>
      <c r="Y735" s="104">
        <v>0</v>
      </c>
      <c r="Z735" s="104">
        <v>0</v>
      </c>
      <c r="AA735" s="104">
        <v>8.4447713064301405E-2</v>
      </c>
      <c r="AB735" s="104">
        <v>0.70765235558235795</v>
      </c>
      <c r="AC735" s="104">
        <v>0.149212161347134</v>
      </c>
      <c r="AD735" s="104">
        <v>0</v>
      </c>
      <c r="AE735" s="104">
        <v>0.85686451692949195</v>
      </c>
      <c r="AF735" s="104">
        <v>10.889552996489</v>
      </c>
      <c r="AG735" s="104">
        <v>0.20856708226155801</v>
      </c>
      <c r="AH735" s="104">
        <v>1.7531151237681299</v>
      </c>
      <c r="AI735" s="104">
        <v>12.8512352025187</v>
      </c>
      <c r="AJ735" s="104">
        <v>6315.0375472045798</v>
      </c>
      <c r="AK735" s="104">
        <v>40.942778921822999</v>
      </c>
      <c r="AL735" s="104">
        <v>0</v>
      </c>
      <c r="AM735" s="104">
        <v>6355.9803261263996</v>
      </c>
      <c r="AN735" s="104">
        <v>3.2809164944049298E-3</v>
      </c>
      <c r="AO735" s="104">
        <v>1.6452911158471999E-4</v>
      </c>
      <c r="AP735" s="104">
        <v>0</v>
      </c>
      <c r="AQ735" s="104">
        <v>3.4454456059896501E-3</v>
      </c>
      <c r="AR735" s="104">
        <v>6.2636542388723404E-2</v>
      </c>
      <c r="AS735" s="104">
        <v>5.8435945486175103E-5</v>
      </c>
      <c r="AT735" s="104">
        <v>0</v>
      </c>
      <c r="AU735" s="104">
        <v>6.2694978334209603E-2</v>
      </c>
      <c r="AV735" s="104">
        <v>9.2008983607818104E-2</v>
      </c>
      <c r="AW735" s="104">
        <v>0.99937091028691705</v>
      </c>
      <c r="AX735" s="104">
        <v>1.15407487222894</v>
      </c>
      <c r="AY735" s="104">
        <v>5.9926913291424501E-2</v>
      </c>
      <c r="AZ735" s="104">
        <v>5.59080323514613E-5</v>
      </c>
      <c r="BA735" s="104">
        <v>0</v>
      </c>
      <c r="BB735" s="104">
        <v>5.9982821323775998E-2</v>
      </c>
      <c r="BC735" s="104">
        <v>2.3002245901954502E-2</v>
      </c>
      <c r="BD735" s="104">
        <v>0.42830181869439299</v>
      </c>
      <c r="BE735" s="104">
        <v>0.51128688592012295</v>
      </c>
      <c r="BF735" s="104">
        <v>5.9661343462488803E-2</v>
      </c>
      <c r="BG735" s="104">
        <v>3.8680707395713298E-4</v>
      </c>
      <c r="BH735" s="104">
        <v>0</v>
      </c>
      <c r="BI735" s="104">
        <v>6.0048150536446E-2</v>
      </c>
      <c r="BJ735" s="104">
        <v>0.99263596034482704</v>
      </c>
      <c r="BK735" s="104">
        <v>6.43563468474389E-3</v>
      </c>
      <c r="BL735" s="104">
        <v>0</v>
      </c>
      <c r="BM735" s="104">
        <v>0.99907159502957099</v>
      </c>
      <c r="BN735" s="104">
        <v>566.46422808556304</v>
      </c>
    </row>
    <row r="736" spans="1:66">
      <c r="A736" s="104" t="s">
        <v>799</v>
      </c>
      <c r="B736" s="104">
        <v>2030</v>
      </c>
      <c r="C736" s="104" t="s">
        <v>823</v>
      </c>
      <c r="D736" s="104" t="s">
        <v>801</v>
      </c>
      <c r="E736" s="104" t="s">
        <v>801</v>
      </c>
      <c r="F736" s="104" t="s">
        <v>802</v>
      </c>
      <c r="G736" s="104">
        <v>196132.00175815501</v>
      </c>
      <c r="H736" s="104">
        <v>9000258.04794796</v>
      </c>
      <c r="I736" s="104">
        <v>2263336.1076219399</v>
      </c>
      <c r="J736" s="104">
        <v>8.1378584089550399E-2</v>
      </c>
      <c r="K736" s="104">
        <v>1.0665744172382301E-2</v>
      </c>
      <c r="L736" s="104">
        <v>0</v>
      </c>
      <c r="M736" s="104">
        <v>9.2044328261932803E-2</v>
      </c>
      <c r="N736" s="104">
        <v>0</v>
      </c>
      <c r="O736" s="104">
        <v>0</v>
      </c>
      <c r="P736" s="104">
        <v>0</v>
      </c>
      <c r="Q736" s="104">
        <v>0</v>
      </c>
      <c r="R736" s="104">
        <v>9.2044328261932803E-2</v>
      </c>
      <c r="S736" s="104">
        <v>9.2643323343260295E-2</v>
      </c>
      <c r="T736" s="104">
        <v>1.2142137850065999E-2</v>
      </c>
      <c r="U736" s="104">
        <v>0</v>
      </c>
      <c r="V736" s="104">
        <v>0.104785461193326</v>
      </c>
      <c r="W736" s="104">
        <v>0</v>
      </c>
      <c r="X736" s="104">
        <v>0</v>
      </c>
      <c r="Y736" s="104">
        <v>0</v>
      </c>
      <c r="Z736" s="104">
        <v>0</v>
      </c>
      <c r="AA736" s="104">
        <v>0.104785461193326</v>
      </c>
      <c r="AB736" s="104">
        <v>0.86401699973213797</v>
      </c>
      <c r="AC736" s="104">
        <v>0.451417735982376</v>
      </c>
      <c r="AD736" s="104">
        <v>0</v>
      </c>
      <c r="AE736" s="104">
        <v>1.31543473571451</v>
      </c>
      <c r="AF736" s="104">
        <v>12.858040414084501</v>
      </c>
      <c r="AG736" s="104">
        <v>0.61848680162708902</v>
      </c>
      <c r="AH736" s="104">
        <v>5.3276859133557704</v>
      </c>
      <c r="AI736" s="104">
        <v>18.804213129067399</v>
      </c>
      <c r="AJ736" s="104">
        <v>8466.2770592982797</v>
      </c>
      <c r="AK736" s="104">
        <v>120.261178494947</v>
      </c>
      <c r="AL736" s="104">
        <v>0</v>
      </c>
      <c r="AM736" s="104">
        <v>8586.5382377932292</v>
      </c>
      <c r="AN736" s="104">
        <v>3.7798244588845898E-3</v>
      </c>
      <c r="AO736" s="104">
        <v>4.9539619232762404E-4</v>
      </c>
      <c r="AP736" s="104">
        <v>0</v>
      </c>
      <c r="AQ736" s="104">
        <v>4.2752206512122097E-3</v>
      </c>
      <c r="AR736" s="104">
        <v>7.2664329865734206E-2</v>
      </c>
      <c r="AS736" s="104">
        <v>1.5543327428534299E-4</v>
      </c>
      <c r="AT736" s="104">
        <v>0</v>
      </c>
      <c r="AU736" s="104">
        <v>7.2819763140019603E-2</v>
      </c>
      <c r="AV736" s="104">
        <v>0.119053034969895</v>
      </c>
      <c r="AW736" s="104">
        <v>1.2931143814980099</v>
      </c>
      <c r="AX736" s="104">
        <v>1.4849871796079299</v>
      </c>
      <c r="AY736" s="104">
        <v>6.9520903121039507E-2</v>
      </c>
      <c r="AZ736" s="104">
        <v>1.4870929964322E-4</v>
      </c>
      <c r="BA736" s="104">
        <v>0</v>
      </c>
      <c r="BB736" s="104">
        <v>6.9669612420682703E-2</v>
      </c>
      <c r="BC736" s="104">
        <v>2.9763258742473798E-2</v>
      </c>
      <c r="BD736" s="104">
        <v>0.55419187778486301</v>
      </c>
      <c r="BE736" s="104">
        <v>0.65362474894802003</v>
      </c>
      <c r="BF736" s="104">
        <v>7.9985187690131396E-2</v>
      </c>
      <c r="BG736" s="104">
        <v>1.1361679834456101E-3</v>
      </c>
      <c r="BH736" s="104">
        <v>0</v>
      </c>
      <c r="BI736" s="104">
        <v>8.1121355673577006E-2</v>
      </c>
      <c r="BJ736" s="104">
        <v>1.3307808538718799</v>
      </c>
      <c r="BK736" s="104">
        <v>1.8903382523889501E-2</v>
      </c>
      <c r="BL736" s="104">
        <v>0</v>
      </c>
      <c r="BM736" s="104">
        <v>1.34968423639577</v>
      </c>
      <c r="BN736" s="104">
        <v>765.25830874668895</v>
      </c>
    </row>
    <row r="737" spans="1:66">
      <c r="A737" s="104" t="s">
        <v>799</v>
      </c>
      <c r="B737" s="104">
        <v>2030</v>
      </c>
      <c r="C737" s="104" t="s">
        <v>824</v>
      </c>
      <c r="D737" s="104" t="s">
        <v>801</v>
      </c>
      <c r="E737" s="104" t="s">
        <v>801</v>
      </c>
      <c r="F737" s="104" t="s">
        <v>802</v>
      </c>
      <c r="G737" s="104">
        <v>1648.2771843129999</v>
      </c>
      <c r="H737" s="104">
        <v>293283.48884972202</v>
      </c>
      <c r="I737" s="104">
        <v>24064.846890969799</v>
      </c>
      <c r="J737" s="104">
        <v>2.3928988049348402E-3</v>
      </c>
      <c r="K737" s="104">
        <v>8.9631927879140096E-5</v>
      </c>
      <c r="L737" s="104">
        <v>0</v>
      </c>
      <c r="M737" s="104">
        <v>2.4825307328139798E-3</v>
      </c>
      <c r="N737" s="104">
        <v>0</v>
      </c>
      <c r="O737" s="104">
        <v>0</v>
      </c>
      <c r="P737" s="104">
        <v>0</v>
      </c>
      <c r="Q737" s="104">
        <v>0</v>
      </c>
      <c r="R737" s="104">
        <v>2.4825307328139798E-3</v>
      </c>
      <c r="S737" s="104">
        <v>2.7241331388775701E-3</v>
      </c>
      <c r="T737" s="104">
        <v>1.02039126992542E-4</v>
      </c>
      <c r="U737" s="104">
        <v>0</v>
      </c>
      <c r="V737" s="104">
        <v>2.8261722658701098E-3</v>
      </c>
      <c r="W737" s="104">
        <v>0</v>
      </c>
      <c r="X737" s="104">
        <v>0</v>
      </c>
      <c r="Y737" s="104">
        <v>0</v>
      </c>
      <c r="Z737" s="104">
        <v>0</v>
      </c>
      <c r="AA737" s="104">
        <v>2.8261722658701098E-3</v>
      </c>
      <c r="AB737" s="104">
        <v>2.0312979714064899E-2</v>
      </c>
      <c r="AC737" s="104">
        <v>3.7954502281091701E-3</v>
      </c>
      <c r="AD737" s="104">
        <v>0</v>
      </c>
      <c r="AE737" s="104">
        <v>2.41084299421741E-2</v>
      </c>
      <c r="AF737" s="104">
        <v>0.29328099597621599</v>
      </c>
      <c r="AG737" s="104">
        <v>5.1881930764348903E-3</v>
      </c>
      <c r="AH737" s="104">
        <v>3.4868319955764303E-2</v>
      </c>
      <c r="AI737" s="104">
        <v>0.33333750900841502</v>
      </c>
      <c r="AJ737" s="104">
        <v>232.26585743312199</v>
      </c>
      <c r="AK737" s="104">
        <v>0.95026622918711601</v>
      </c>
      <c r="AL737" s="104">
        <v>0</v>
      </c>
      <c r="AM737" s="104">
        <v>233.21612366231</v>
      </c>
      <c r="AN737" s="104">
        <v>1.11143951835969E-4</v>
      </c>
      <c r="AO737" s="104">
        <v>4.1631709015942E-6</v>
      </c>
      <c r="AP737" s="104">
        <v>0</v>
      </c>
      <c r="AQ737" s="104">
        <v>1.1530712273756399E-4</v>
      </c>
      <c r="AR737" s="104">
        <v>2.8953624875918201E-3</v>
      </c>
      <c r="AS737" s="104">
        <v>1.2950108965568001E-6</v>
      </c>
      <c r="AT737" s="104">
        <v>0</v>
      </c>
      <c r="AU737" s="104">
        <v>2.8966574984883799E-3</v>
      </c>
      <c r="AV737" s="104">
        <v>3.8794764847969801E-3</v>
      </c>
      <c r="AW737" s="104">
        <v>4.2137580419036501E-2</v>
      </c>
      <c r="AX737" s="104">
        <v>4.8913714402321902E-2</v>
      </c>
      <c r="AY737" s="104">
        <v>2.7701103880279901E-3</v>
      </c>
      <c r="AZ737" s="104">
        <v>1.2389892984160099E-6</v>
      </c>
      <c r="BA737" s="104">
        <v>0</v>
      </c>
      <c r="BB737" s="104">
        <v>2.7713493773264099E-3</v>
      </c>
      <c r="BC737" s="104">
        <v>9.69869121199246E-4</v>
      </c>
      <c r="BD737" s="104">
        <v>1.8058963036729901E-2</v>
      </c>
      <c r="BE737" s="104">
        <v>2.1800181535255599E-2</v>
      </c>
      <c r="BF737" s="104">
        <v>2.1943326530277098E-3</v>
      </c>
      <c r="BG737" s="104">
        <v>8.9776441480435806E-6</v>
      </c>
      <c r="BH737" s="104">
        <v>0</v>
      </c>
      <c r="BI737" s="104">
        <v>2.2033102971757501E-3</v>
      </c>
      <c r="BJ737" s="104">
        <v>3.6508958295980401E-2</v>
      </c>
      <c r="BK737" s="104">
        <v>1.49368617991821E-4</v>
      </c>
      <c r="BL737" s="104">
        <v>0</v>
      </c>
      <c r="BM737" s="104">
        <v>3.6658326913972201E-2</v>
      </c>
      <c r="BN737" s="104">
        <v>20.7849276884074</v>
      </c>
    </row>
    <row r="738" spans="1:66">
      <c r="A738" s="104" t="s">
        <v>799</v>
      </c>
      <c r="B738" s="104">
        <v>2030</v>
      </c>
      <c r="C738" s="104" t="s">
        <v>825</v>
      </c>
      <c r="D738" s="104" t="s">
        <v>801</v>
      </c>
      <c r="E738" s="104" t="s">
        <v>801</v>
      </c>
      <c r="F738" s="104" t="s">
        <v>802</v>
      </c>
      <c r="G738" s="104">
        <v>893.89949058520494</v>
      </c>
      <c r="H738" s="104">
        <v>40755.517079655503</v>
      </c>
      <c r="I738" s="104">
        <v>13050.9325625439</v>
      </c>
      <c r="J738" s="104">
        <v>3.3833747533349102E-4</v>
      </c>
      <c r="K738" s="104">
        <v>4.8609502960952402E-5</v>
      </c>
      <c r="L738" s="104">
        <v>0</v>
      </c>
      <c r="M738" s="104">
        <v>3.86946978294443E-4</v>
      </c>
      <c r="N738" s="104">
        <v>0</v>
      </c>
      <c r="O738" s="104">
        <v>0</v>
      </c>
      <c r="P738" s="104">
        <v>0</v>
      </c>
      <c r="Q738" s="104">
        <v>0</v>
      </c>
      <c r="R738" s="104">
        <v>3.86946978294443E-4</v>
      </c>
      <c r="S738" s="104">
        <v>3.8517146098254398E-4</v>
      </c>
      <c r="T738" s="104">
        <v>5.53382189030363E-5</v>
      </c>
      <c r="U738" s="104">
        <v>0</v>
      </c>
      <c r="V738" s="104">
        <v>4.4050967988558003E-4</v>
      </c>
      <c r="W738" s="104">
        <v>0</v>
      </c>
      <c r="X738" s="104">
        <v>0</v>
      </c>
      <c r="Y738" s="104">
        <v>0</v>
      </c>
      <c r="Z738" s="104">
        <v>0</v>
      </c>
      <c r="AA738" s="104">
        <v>4.4050967988558003E-4</v>
      </c>
      <c r="AB738" s="104">
        <v>2.8700317562845301E-3</v>
      </c>
      <c r="AC738" s="104">
        <v>2.0583619416308201E-3</v>
      </c>
      <c r="AD738" s="104">
        <v>0</v>
      </c>
      <c r="AE738" s="104">
        <v>4.9283936979153502E-3</v>
      </c>
      <c r="AF738" s="104">
        <v>4.2089883338090599E-2</v>
      </c>
      <c r="AG738" s="104">
        <v>2.81367915070415E-3</v>
      </c>
      <c r="AH738" s="104">
        <v>1.8914679969661698E-2</v>
      </c>
      <c r="AI738" s="104">
        <v>6.3818242458456506E-2</v>
      </c>
      <c r="AJ738" s="104">
        <v>35.660192084360098</v>
      </c>
      <c r="AK738" s="104">
        <v>0.51730210851122105</v>
      </c>
      <c r="AL738" s="104">
        <v>0</v>
      </c>
      <c r="AM738" s="104">
        <v>36.177494192871301</v>
      </c>
      <c r="AN738" s="104">
        <v>1.57148994287675E-5</v>
      </c>
      <c r="AO738" s="104">
        <v>2.2577855130023502E-6</v>
      </c>
      <c r="AP738" s="104">
        <v>0</v>
      </c>
      <c r="AQ738" s="104">
        <v>1.7972684941769901E-5</v>
      </c>
      <c r="AR738" s="104">
        <v>4.2144680518205202E-4</v>
      </c>
      <c r="AS738" s="104">
        <v>7.0231487261464595E-7</v>
      </c>
      <c r="AT738" s="104">
        <v>0</v>
      </c>
      <c r="AU738" s="104">
        <v>4.2214912005466703E-4</v>
      </c>
      <c r="AV738" s="104">
        <v>5.3910320951371603E-4</v>
      </c>
      <c r="AW738" s="104">
        <v>5.8555593606681496E-3</v>
      </c>
      <c r="AX738" s="104">
        <v>6.8168116902365397E-3</v>
      </c>
      <c r="AY738" s="104">
        <v>4.03215202945806E-4</v>
      </c>
      <c r="AZ738" s="104">
        <v>6.7193304210918401E-7</v>
      </c>
      <c r="BA738" s="104">
        <v>0</v>
      </c>
      <c r="BB738" s="104">
        <v>4.0388713598791501E-4</v>
      </c>
      <c r="BC738" s="104">
        <v>1.3477580237842901E-4</v>
      </c>
      <c r="BD738" s="104">
        <v>2.5095254402863502E-3</v>
      </c>
      <c r="BE738" s="104">
        <v>3.0481883786526898E-3</v>
      </c>
      <c r="BF738" s="104">
        <v>3.3689981286415499E-4</v>
      </c>
      <c r="BG738" s="104">
        <v>4.8872138192463297E-6</v>
      </c>
      <c r="BH738" s="104">
        <v>0</v>
      </c>
      <c r="BI738" s="104">
        <v>3.4178702668340101E-4</v>
      </c>
      <c r="BJ738" s="104">
        <v>5.6052855982477697E-3</v>
      </c>
      <c r="BK738" s="104">
        <v>8.1312687601951597E-5</v>
      </c>
      <c r="BL738" s="104">
        <v>0</v>
      </c>
      <c r="BM738" s="104">
        <v>5.6865982858497199E-3</v>
      </c>
      <c r="BN738" s="104">
        <v>3.2242479162178599</v>
      </c>
    </row>
    <row r="739" spans="1:66">
      <c r="A739" s="104" t="s">
        <v>799</v>
      </c>
      <c r="B739" s="104">
        <v>2030</v>
      </c>
      <c r="C739" s="104" t="s">
        <v>826</v>
      </c>
      <c r="D739" s="104" t="s">
        <v>801</v>
      </c>
      <c r="E739" s="104" t="s">
        <v>801</v>
      </c>
      <c r="F739" s="104" t="s">
        <v>802</v>
      </c>
      <c r="G739" s="104">
        <v>27851.058124921499</v>
      </c>
      <c r="H739" s="104">
        <v>436444.50338923099</v>
      </c>
      <c r="I739" s="104">
        <v>84481.542894447004</v>
      </c>
      <c r="J739" s="104">
        <v>1.3905263488370701E-2</v>
      </c>
      <c r="K739" s="104">
        <v>8.3107417301670101E-3</v>
      </c>
      <c r="L739" s="104">
        <v>0</v>
      </c>
      <c r="M739" s="104">
        <v>2.2216005218537699E-2</v>
      </c>
      <c r="N739" s="104">
        <v>0</v>
      </c>
      <c r="O739" s="104">
        <v>0</v>
      </c>
      <c r="P739" s="104">
        <v>0</v>
      </c>
      <c r="Q739" s="104">
        <v>0</v>
      </c>
      <c r="R739" s="104">
        <v>2.2216005218537699E-2</v>
      </c>
      <c r="S739" s="104">
        <v>1.58300839949337E-2</v>
      </c>
      <c r="T739" s="104">
        <v>9.4611468354246497E-3</v>
      </c>
      <c r="U739" s="104">
        <v>0</v>
      </c>
      <c r="V739" s="104">
        <v>2.5291230830358401E-2</v>
      </c>
      <c r="W739" s="104">
        <v>0</v>
      </c>
      <c r="X739" s="104">
        <v>0</v>
      </c>
      <c r="Y739" s="104">
        <v>0</v>
      </c>
      <c r="Z739" s="104">
        <v>0</v>
      </c>
      <c r="AA739" s="104">
        <v>2.5291230830358401E-2</v>
      </c>
      <c r="AB739" s="104">
        <v>6.2710576083966393E-2</v>
      </c>
      <c r="AC739" s="104">
        <v>0.28929854681025902</v>
      </c>
      <c r="AD739" s="104">
        <v>0</v>
      </c>
      <c r="AE739" s="104">
        <v>0.35200912289422598</v>
      </c>
      <c r="AF739" s="104">
        <v>1.1726035439756399</v>
      </c>
      <c r="AG739" s="104">
        <v>0.69311298981877301</v>
      </c>
      <c r="AH739" s="104">
        <v>0.23869110646615499</v>
      </c>
      <c r="AI739" s="104">
        <v>2.10440764026057</v>
      </c>
      <c r="AJ739" s="104">
        <v>464.50133653571299</v>
      </c>
      <c r="AK739" s="104">
        <v>92.603256929921997</v>
      </c>
      <c r="AL739" s="104">
        <v>0</v>
      </c>
      <c r="AM739" s="104">
        <v>557.10459346563505</v>
      </c>
      <c r="AN739" s="104">
        <v>6.4586347413886304E-4</v>
      </c>
      <c r="AO739" s="104">
        <v>3.86012428387676E-4</v>
      </c>
      <c r="AP739" s="104">
        <v>0</v>
      </c>
      <c r="AQ739" s="104">
        <v>1.0318759025265401E-3</v>
      </c>
      <c r="AR739" s="104">
        <v>5.9619450727784297E-3</v>
      </c>
      <c r="AS739" s="104">
        <v>5.7136366955563801E-4</v>
      </c>
      <c r="AT739" s="104">
        <v>0</v>
      </c>
      <c r="AU739" s="104">
        <v>6.5333087423340699E-3</v>
      </c>
      <c r="AV739" s="104">
        <v>5.7731725521207198E-3</v>
      </c>
      <c r="AW739" s="104">
        <v>6.2706275870284503E-2</v>
      </c>
      <c r="AX739" s="104">
        <v>7.5012757164739305E-2</v>
      </c>
      <c r="AY739" s="104">
        <v>5.7040339680204102E-3</v>
      </c>
      <c r="AZ739" s="104">
        <v>5.4664673012818005E-4</v>
      </c>
      <c r="BA739" s="104">
        <v>0</v>
      </c>
      <c r="BB739" s="104">
        <v>6.2506806981485899E-3</v>
      </c>
      <c r="BC739" s="104">
        <v>1.44329313803018E-3</v>
      </c>
      <c r="BD739" s="104">
        <v>2.68741182301219E-2</v>
      </c>
      <c r="BE739" s="104">
        <v>3.4568092066300703E-2</v>
      </c>
      <c r="BF739" s="104">
        <v>4.3883783066515098E-3</v>
      </c>
      <c r="BG739" s="104">
        <v>8.7486965455760605E-4</v>
      </c>
      <c r="BH739" s="104">
        <v>0</v>
      </c>
      <c r="BI739" s="104">
        <v>5.2632479612091101E-3</v>
      </c>
      <c r="BJ739" s="104">
        <v>7.3013141541444407E-2</v>
      </c>
      <c r="BK739" s="104">
        <v>1.4555942413102801E-2</v>
      </c>
      <c r="BL739" s="104">
        <v>0</v>
      </c>
      <c r="BM739" s="104">
        <v>8.7569083954547197E-2</v>
      </c>
      <c r="BN739" s="104">
        <v>49.650849642066198</v>
      </c>
    </row>
    <row r="740" spans="1:66">
      <c r="A740" s="104" t="s">
        <v>799</v>
      </c>
      <c r="B740" s="104">
        <v>2030</v>
      </c>
      <c r="C740" s="104" t="s">
        <v>827</v>
      </c>
      <c r="D740" s="104" t="s">
        <v>801</v>
      </c>
      <c r="E740" s="104" t="s">
        <v>801</v>
      </c>
      <c r="F740" s="104" t="s">
        <v>802</v>
      </c>
      <c r="G740" s="104">
        <v>4340.0027789688302</v>
      </c>
      <c r="H740" s="104">
        <v>72153.638759252004</v>
      </c>
      <c r="I740" s="104">
        <v>49910.031958141597</v>
      </c>
      <c r="J740" s="104">
        <v>5.2579410513544202E-4</v>
      </c>
      <c r="K740" s="104">
        <v>6.4862093421055498E-4</v>
      </c>
      <c r="L740" s="104">
        <v>0</v>
      </c>
      <c r="M740" s="104">
        <v>1.1744150393459901E-3</v>
      </c>
      <c r="N740" s="104">
        <v>0</v>
      </c>
      <c r="O740" s="104">
        <v>0</v>
      </c>
      <c r="P740" s="104">
        <v>0</v>
      </c>
      <c r="Q740" s="104">
        <v>0</v>
      </c>
      <c r="R740" s="104">
        <v>1.1744150393459901E-3</v>
      </c>
      <c r="S740" s="104">
        <v>5.9857656457183099E-4</v>
      </c>
      <c r="T740" s="104">
        <v>7.3840555973733203E-4</v>
      </c>
      <c r="U740" s="104">
        <v>0</v>
      </c>
      <c r="V740" s="104">
        <v>1.33698212430916E-3</v>
      </c>
      <c r="W740" s="104">
        <v>0</v>
      </c>
      <c r="X740" s="104">
        <v>0</v>
      </c>
      <c r="Y740" s="104">
        <v>0</v>
      </c>
      <c r="Z740" s="104">
        <v>0</v>
      </c>
      <c r="AA740" s="104">
        <v>1.33698212430916E-3</v>
      </c>
      <c r="AB740" s="104">
        <v>5.7498643559223397E-3</v>
      </c>
      <c r="AC740" s="104">
        <v>2.74657538999422E-2</v>
      </c>
      <c r="AD740" s="104">
        <v>0</v>
      </c>
      <c r="AE740" s="104">
        <v>3.3215618255864603E-2</v>
      </c>
      <c r="AF740" s="104">
        <v>6.7596884254636294E-2</v>
      </c>
      <c r="AG740" s="104">
        <v>3.7544329567914002E-2</v>
      </c>
      <c r="AH740" s="104">
        <v>0.108274279386294</v>
      </c>
      <c r="AI740" s="104">
        <v>0.21341549320884401</v>
      </c>
      <c r="AJ740" s="104">
        <v>65.731671310016495</v>
      </c>
      <c r="AK740" s="104">
        <v>6.9103032743374904</v>
      </c>
      <c r="AL740" s="104">
        <v>0</v>
      </c>
      <c r="AM740" s="104">
        <v>72.641974584354003</v>
      </c>
      <c r="AN740" s="104">
        <v>2.4421774366844399E-5</v>
      </c>
      <c r="AO740" s="104">
        <v>3.01267624535684E-5</v>
      </c>
      <c r="AP740" s="104">
        <v>0</v>
      </c>
      <c r="AQ740" s="104">
        <v>5.4548536820412897E-5</v>
      </c>
      <c r="AR740" s="104">
        <v>3.0033519253289597E-4</v>
      </c>
      <c r="AS740" s="104">
        <v>9.3713389571419197E-6</v>
      </c>
      <c r="AT740" s="104">
        <v>0</v>
      </c>
      <c r="AU740" s="104">
        <v>3.0970653149003799E-4</v>
      </c>
      <c r="AV740" s="104">
        <v>9.5442926554410897E-4</v>
      </c>
      <c r="AW740" s="104">
        <v>1.03666925392516E-2</v>
      </c>
      <c r="AX740" s="104">
        <v>1.16308283362857E-2</v>
      </c>
      <c r="AY740" s="104">
        <v>2.8734282504907799E-4</v>
      </c>
      <c r="AZ740" s="104">
        <v>8.9659389821347707E-6</v>
      </c>
      <c r="BA740" s="104">
        <v>0</v>
      </c>
      <c r="BB740" s="104">
        <v>2.9630876403121298E-4</v>
      </c>
      <c r="BC740" s="104">
        <v>2.38607316386027E-4</v>
      </c>
      <c r="BD740" s="104">
        <v>4.4428682311078299E-3</v>
      </c>
      <c r="BE740" s="104">
        <v>4.9777843115250704E-3</v>
      </c>
      <c r="BF740" s="104">
        <v>6.2100023777788595E-4</v>
      </c>
      <c r="BG740" s="104">
        <v>6.5285118892556698E-5</v>
      </c>
      <c r="BH740" s="104">
        <v>0</v>
      </c>
      <c r="BI740" s="104">
        <v>6.8628535667044201E-4</v>
      </c>
      <c r="BJ740" s="104">
        <v>1.03321033625162E-2</v>
      </c>
      <c r="BK740" s="104">
        <v>1.0862034430867899E-3</v>
      </c>
      <c r="BL740" s="104">
        <v>0</v>
      </c>
      <c r="BM740" s="104">
        <v>1.1418306805603001E-2</v>
      </c>
      <c r="BN740" s="104">
        <v>6.4740729121506204</v>
      </c>
    </row>
    <row r="741" spans="1:66">
      <c r="A741" s="104" t="s">
        <v>799</v>
      </c>
      <c r="B741" s="104">
        <v>2030</v>
      </c>
      <c r="C741" s="104" t="s">
        <v>828</v>
      </c>
      <c r="D741" s="104" t="s">
        <v>801</v>
      </c>
      <c r="E741" s="104" t="s">
        <v>801</v>
      </c>
      <c r="F741" s="104" t="s">
        <v>804</v>
      </c>
      <c r="G741" s="104">
        <v>53527.098088248902</v>
      </c>
      <c r="H741" s="104">
        <v>2828800.77038287</v>
      </c>
      <c r="I741" s="104">
        <v>1070970.1785496799</v>
      </c>
      <c r="J741" s="104">
        <v>5.8341118648369002E-2</v>
      </c>
      <c r="K741" s="104">
        <v>6.0083067152600103E-2</v>
      </c>
      <c r="L741" s="104">
        <v>0.192450317003554</v>
      </c>
      <c r="M741" s="104">
        <v>0.310874502804523</v>
      </c>
      <c r="N741" s="104">
        <v>1.7811061763515401E-3</v>
      </c>
      <c r="O741" s="104">
        <v>7.6609755683850894E-2</v>
      </c>
      <c r="P741" s="104">
        <v>0.39549091126671998</v>
      </c>
      <c r="Q741" s="104">
        <v>1.1769345751125699E-3</v>
      </c>
      <c r="R741" s="104">
        <v>0.78593321050655895</v>
      </c>
      <c r="S741" s="104">
        <v>8.5131223380760096E-2</v>
      </c>
      <c r="T741" s="104">
        <v>8.7673070549054502E-2</v>
      </c>
      <c r="U741" s="104">
        <v>0.21070887297331001</v>
      </c>
      <c r="V741" s="104">
        <v>0.38351316690312498</v>
      </c>
      <c r="W741" s="104">
        <v>1.7811061763515401E-3</v>
      </c>
      <c r="X741" s="104">
        <v>7.6609755683819294E-2</v>
      </c>
      <c r="Y741" s="104">
        <v>0.395490911266557</v>
      </c>
      <c r="Z741" s="104">
        <v>1.1769345751125699E-3</v>
      </c>
      <c r="AA741" s="104">
        <v>0.85857187460496598</v>
      </c>
      <c r="AB741" s="104">
        <v>1.2703594954750601</v>
      </c>
      <c r="AC741" s="104">
        <v>0.87369720667846096</v>
      </c>
      <c r="AD741" s="104">
        <v>3.9772000003725201</v>
      </c>
      <c r="AE741" s="104">
        <v>6.1212567025260496</v>
      </c>
      <c r="AF741" s="104">
        <v>0.46593849826716699</v>
      </c>
      <c r="AG741" s="104">
        <v>5.2926264021140599E-3</v>
      </c>
      <c r="AH741" s="104">
        <v>0.38853423732579601</v>
      </c>
      <c r="AI741" s="104">
        <v>0.85976536199507703</v>
      </c>
      <c r="AJ741" s="104">
        <v>4683.7014399989102</v>
      </c>
      <c r="AK741" s="104">
        <v>28.981644356113598</v>
      </c>
      <c r="AL741" s="104">
        <v>39.8451808949766</v>
      </c>
      <c r="AM741" s="104">
        <v>4752.52826525</v>
      </c>
      <c r="AN741" s="104">
        <v>1.3783004132956101E-2</v>
      </c>
      <c r="AO741" s="104">
        <v>1.6317421394922399E-2</v>
      </c>
      <c r="AP741" s="104">
        <v>3.8950250670747602E-2</v>
      </c>
      <c r="AQ741" s="104">
        <v>6.9050676198626093E-2</v>
      </c>
      <c r="AR741" s="104">
        <v>3.8408748454649699E-3</v>
      </c>
      <c r="AS741" s="104">
        <v>0</v>
      </c>
      <c r="AT741" s="104">
        <v>4.7965393057947998E-4</v>
      </c>
      <c r="AU741" s="104">
        <v>4.3205287760444498E-3</v>
      </c>
      <c r="AV741" s="104">
        <v>3.74186290265359E-2</v>
      </c>
      <c r="AW741" s="104">
        <v>0.40642867560989099</v>
      </c>
      <c r="AX741" s="104">
        <v>0.44816783341247102</v>
      </c>
      <c r="AY741" s="104">
        <v>3.53154264314564E-3</v>
      </c>
      <c r="AZ741" s="104">
        <v>0</v>
      </c>
      <c r="BA741" s="104">
        <v>4.4102408382140098E-4</v>
      </c>
      <c r="BB741" s="104">
        <v>3.9725667269670398E-3</v>
      </c>
      <c r="BC741" s="104">
        <v>9.3546572566339803E-3</v>
      </c>
      <c r="BD741" s="104">
        <v>0.17418371811852401</v>
      </c>
      <c r="BE741" s="104">
        <v>0.18751094210212499</v>
      </c>
      <c r="BF741" s="104">
        <v>4.6349022619254603E-2</v>
      </c>
      <c r="BG741" s="104">
        <v>2.8679686504633699E-4</v>
      </c>
      <c r="BH741" s="104">
        <v>3.9430036568897697E-4</v>
      </c>
      <c r="BI741" s="104">
        <v>4.70301198499899E-2</v>
      </c>
      <c r="BJ741" s="104">
        <v>3.4066485186718003E-2</v>
      </c>
      <c r="BK741" s="104">
        <v>4.99520059873924E-4</v>
      </c>
      <c r="BL741" s="104">
        <v>3.5236220086235198E-2</v>
      </c>
      <c r="BM741" s="104">
        <v>6.9802225332827206E-2</v>
      </c>
      <c r="BN741" s="104">
        <v>501.64457884164801</v>
      </c>
    </row>
    <row r="742" spans="1:66">
      <c r="A742" s="104" t="s">
        <v>799</v>
      </c>
      <c r="B742" s="104">
        <v>2030</v>
      </c>
      <c r="C742" s="104" t="s">
        <v>829</v>
      </c>
      <c r="D742" s="104" t="s">
        <v>801</v>
      </c>
      <c r="E742" s="104" t="s">
        <v>801</v>
      </c>
      <c r="F742" s="104" t="s">
        <v>802</v>
      </c>
      <c r="G742" s="104">
        <v>1440.7798124369001</v>
      </c>
      <c r="H742" s="104">
        <v>5858.6215641158196</v>
      </c>
      <c r="I742" s="104">
        <v>6339.4311747223901</v>
      </c>
      <c r="J742" s="104">
        <v>1.4640747347749699E-4</v>
      </c>
      <c r="K742" s="104">
        <v>1.15961376013875E-3</v>
      </c>
      <c r="L742" s="104">
        <v>0</v>
      </c>
      <c r="M742" s="104">
        <v>1.3060212336162399E-3</v>
      </c>
      <c r="N742" s="104">
        <v>0</v>
      </c>
      <c r="O742" s="104">
        <v>0</v>
      </c>
      <c r="P742" s="104">
        <v>0</v>
      </c>
      <c r="Q742" s="104">
        <v>0</v>
      </c>
      <c r="R742" s="104">
        <v>1.3060212336162399E-3</v>
      </c>
      <c r="S742" s="104">
        <v>1.6667376382857501E-4</v>
      </c>
      <c r="T742" s="104">
        <v>1.32013199462415E-3</v>
      </c>
      <c r="U742" s="104">
        <v>0</v>
      </c>
      <c r="V742" s="104">
        <v>1.48680575845273E-3</v>
      </c>
      <c r="W742" s="104">
        <v>0</v>
      </c>
      <c r="X742" s="104">
        <v>0</v>
      </c>
      <c r="Y742" s="104">
        <v>0</v>
      </c>
      <c r="Z742" s="104">
        <v>0</v>
      </c>
      <c r="AA742" s="104">
        <v>1.48680575845273E-3</v>
      </c>
      <c r="AB742" s="104">
        <v>1.24959817643723E-3</v>
      </c>
      <c r="AC742" s="104">
        <v>1.7134243831543199E-2</v>
      </c>
      <c r="AD742" s="104">
        <v>0</v>
      </c>
      <c r="AE742" s="104">
        <v>1.8383842007980399E-2</v>
      </c>
      <c r="AF742" s="104">
        <v>2.4388068607037499E-2</v>
      </c>
      <c r="AG742" s="104">
        <v>1.3703082571693901E-2</v>
      </c>
      <c r="AH742" s="104">
        <v>4.6217126527269899E-2</v>
      </c>
      <c r="AI742" s="104">
        <v>8.4308277706001397E-2</v>
      </c>
      <c r="AJ742" s="104">
        <v>10.4138106858481</v>
      </c>
      <c r="AK742" s="104">
        <v>3.2650584007506498</v>
      </c>
      <c r="AL742" s="104">
        <v>0</v>
      </c>
      <c r="AM742" s="104">
        <v>13.6788690865987</v>
      </c>
      <c r="AN742" s="104">
        <v>6.8002479448988298E-6</v>
      </c>
      <c r="AO742" s="104">
        <v>5.3861055736829897E-5</v>
      </c>
      <c r="AP742" s="104">
        <v>0</v>
      </c>
      <c r="AQ742" s="104">
        <v>6.0661303681728697E-5</v>
      </c>
      <c r="AR742" s="104">
        <v>2.6483795807822101E-4</v>
      </c>
      <c r="AS742" s="104">
        <v>4.9351122138595399E-6</v>
      </c>
      <c r="AT742" s="104">
        <v>0</v>
      </c>
      <c r="AU742" s="104">
        <v>2.6977307029208E-4</v>
      </c>
      <c r="AV742" s="104">
        <v>2.3248889339581399E-4</v>
      </c>
      <c r="AW742" s="104">
        <v>3.9871845217382199E-4</v>
      </c>
      <c r="AX742" s="104">
        <v>9.0098041586171703E-4</v>
      </c>
      <c r="AY742" s="104">
        <v>2.5338118524385103E-4</v>
      </c>
      <c r="AZ742" s="104">
        <v>4.7216214440446997E-6</v>
      </c>
      <c r="BA742" s="104">
        <v>0</v>
      </c>
      <c r="BB742" s="104">
        <v>2.5810280668789602E-4</v>
      </c>
      <c r="BC742" s="104">
        <v>5.81222233489536E-5</v>
      </c>
      <c r="BD742" s="104">
        <v>1.70879336645923E-4</v>
      </c>
      <c r="BE742" s="104">
        <v>4.8710436668277299E-4</v>
      </c>
      <c r="BF742" s="104">
        <v>9.8384519717819994E-5</v>
      </c>
      <c r="BG742" s="104">
        <v>3.0846652805492601E-5</v>
      </c>
      <c r="BH742" s="104">
        <v>0</v>
      </c>
      <c r="BI742" s="104">
        <v>1.2923117252331201E-4</v>
      </c>
      <c r="BJ742" s="104">
        <v>1.63690601896293E-3</v>
      </c>
      <c r="BK742" s="104">
        <v>5.1322171198265297E-4</v>
      </c>
      <c r="BL742" s="104">
        <v>0</v>
      </c>
      <c r="BM742" s="104">
        <v>2.15012773094558E-3</v>
      </c>
      <c r="BN742" s="104">
        <v>1.2191022659986599</v>
      </c>
    </row>
    <row r="743" spans="1:66">
      <c r="A743" s="104" t="s">
        <v>799</v>
      </c>
      <c r="B743" s="104">
        <v>2030</v>
      </c>
      <c r="C743" s="104" t="s">
        <v>830</v>
      </c>
      <c r="D743" s="104" t="s">
        <v>801</v>
      </c>
      <c r="E743" s="104" t="s">
        <v>801</v>
      </c>
      <c r="F743" s="104" t="s">
        <v>802</v>
      </c>
      <c r="G743" s="104">
        <v>50687.037587489998</v>
      </c>
      <c r="H743" s="104">
        <v>10138738.771934099</v>
      </c>
      <c r="I743" s="104">
        <v>740030.74877735402</v>
      </c>
      <c r="J743" s="104">
        <v>0.21744909840270801</v>
      </c>
      <c r="K743" s="104">
        <v>0.58299027636348899</v>
      </c>
      <c r="L743" s="104">
        <v>0</v>
      </c>
      <c r="M743" s="104">
        <v>0.80043937476619698</v>
      </c>
      <c r="N743" s="104">
        <v>0</v>
      </c>
      <c r="O743" s="104">
        <v>0</v>
      </c>
      <c r="P743" s="104">
        <v>0</v>
      </c>
      <c r="Q743" s="104">
        <v>0</v>
      </c>
      <c r="R743" s="104">
        <v>0.80043937476619698</v>
      </c>
      <c r="S743" s="104">
        <v>0.24754924602588699</v>
      </c>
      <c r="T743" s="104">
        <v>0.66369005166869999</v>
      </c>
      <c r="U743" s="104">
        <v>0</v>
      </c>
      <c r="V743" s="104">
        <v>0.911239297694588</v>
      </c>
      <c r="W743" s="104">
        <v>0</v>
      </c>
      <c r="X743" s="104">
        <v>0</v>
      </c>
      <c r="Y743" s="104">
        <v>0</v>
      </c>
      <c r="Z743" s="104">
        <v>0</v>
      </c>
      <c r="AA743" s="104">
        <v>0.911239297694588</v>
      </c>
      <c r="AB743" s="104">
        <v>2.0182664543549098</v>
      </c>
      <c r="AC743" s="104">
        <v>8.6141592054198792</v>
      </c>
      <c r="AD743" s="104">
        <v>0</v>
      </c>
      <c r="AE743" s="104">
        <v>10.6324256597748</v>
      </c>
      <c r="AF743" s="104">
        <v>22.8808913043644</v>
      </c>
      <c r="AG743" s="104">
        <v>6.8891592788168303</v>
      </c>
      <c r="AH743" s="104">
        <v>1.8199845571957101</v>
      </c>
      <c r="AI743" s="104">
        <v>31.590035140377001</v>
      </c>
      <c r="AJ743" s="104">
        <v>11845.8084916396</v>
      </c>
      <c r="AK743" s="104">
        <v>1259.74569835275</v>
      </c>
      <c r="AL743" s="104">
        <v>0</v>
      </c>
      <c r="AM743" s="104">
        <v>13105.554189992299</v>
      </c>
      <c r="AN743" s="104">
        <v>1.0099947423519899E-2</v>
      </c>
      <c r="AO743" s="104">
        <v>2.7078388381219801E-2</v>
      </c>
      <c r="AP743" s="104">
        <v>0</v>
      </c>
      <c r="AQ743" s="104">
        <v>3.7178335804739802E-2</v>
      </c>
      <c r="AR743" s="104">
        <v>0.30173639101316901</v>
      </c>
      <c r="AS743" s="104">
        <v>2.4811040816716001E-3</v>
      </c>
      <c r="AT743" s="104">
        <v>0</v>
      </c>
      <c r="AU743" s="104">
        <v>0.30421749509484097</v>
      </c>
      <c r="AV743" s="104">
        <v>0.402337671365182</v>
      </c>
      <c r="AW743" s="104">
        <v>0.69000910639128699</v>
      </c>
      <c r="AX743" s="104">
        <v>1.3965642728513099</v>
      </c>
      <c r="AY743" s="104">
        <v>0.28868340830334399</v>
      </c>
      <c r="AZ743" s="104">
        <v>2.3737726173739299E-3</v>
      </c>
      <c r="BA743" s="104">
        <v>0</v>
      </c>
      <c r="BB743" s="104">
        <v>0.29105718092071797</v>
      </c>
      <c r="BC743" s="104">
        <v>0.100584417841295</v>
      </c>
      <c r="BD743" s="104">
        <v>0.29571818845340803</v>
      </c>
      <c r="BE743" s="104">
        <v>0.68735978721542201</v>
      </c>
      <c r="BF743" s="104">
        <v>0.111913324937145</v>
      </c>
      <c r="BG743" s="104">
        <v>1.19014527186914E-2</v>
      </c>
      <c r="BH743" s="104">
        <v>0</v>
      </c>
      <c r="BI743" s="104">
        <v>0.123814777655836</v>
      </c>
      <c r="BJ743" s="104">
        <v>1.86199613228976</v>
      </c>
      <c r="BK743" s="104">
        <v>0.19801448078929901</v>
      </c>
      <c r="BL743" s="104">
        <v>0</v>
      </c>
      <c r="BM743" s="104">
        <v>2.0600106130790601</v>
      </c>
      <c r="BN743" s="104">
        <v>1168.00670501633</v>
      </c>
    </row>
    <row r="744" spans="1:66">
      <c r="A744" s="104" t="s">
        <v>799</v>
      </c>
      <c r="B744" s="104">
        <v>2030</v>
      </c>
      <c r="C744" s="104" t="s">
        <v>831</v>
      </c>
      <c r="D744" s="104" t="s">
        <v>801</v>
      </c>
      <c r="E744" s="104" t="s">
        <v>801</v>
      </c>
      <c r="F744" s="104" t="s">
        <v>802</v>
      </c>
      <c r="G744" s="104">
        <v>3476.1916692075101</v>
      </c>
      <c r="H744" s="104">
        <v>640447.11212855903</v>
      </c>
      <c r="I744" s="104">
        <v>15715.7273824658</v>
      </c>
      <c r="J744" s="104">
        <v>1.9982397040885599E-2</v>
      </c>
      <c r="K744" s="104">
        <v>6.1095114238536204E-3</v>
      </c>
      <c r="L744" s="104">
        <v>0</v>
      </c>
      <c r="M744" s="104">
        <v>2.6091908464739199E-2</v>
      </c>
      <c r="N744" s="104">
        <v>0</v>
      </c>
      <c r="O744" s="104">
        <v>0</v>
      </c>
      <c r="P744" s="104">
        <v>0</v>
      </c>
      <c r="Q744" s="104">
        <v>0</v>
      </c>
      <c r="R744" s="104">
        <v>2.6091908464739199E-2</v>
      </c>
      <c r="S744" s="104">
        <v>2.27484379452343E-2</v>
      </c>
      <c r="T744" s="104">
        <v>6.9552136921744896E-3</v>
      </c>
      <c r="U744" s="104">
        <v>0</v>
      </c>
      <c r="V744" s="104">
        <v>2.97036516374088E-2</v>
      </c>
      <c r="W744" s="104">
        <v>0</v>
      </c>
      <c r="X744" s="104">
        <v>0</v>
      </c>
      <c r="Y744" s="104">
        <v>0</v>
      </c>
      <c r="Z744" s="104">
        <v>0</v>
      </c>
      <c r="AA744" s="104">
        <v>2.97036516374088E-2</v>
      </c>
      <c r="AB744" s="104">
        <v>0.25953985722367301</v>
      </c>
      <c r="AC744" s="104">
        <v>9.0273039201760899E-2</v>
      </c>
      <c r="AD744" s="104">
        <v>0</v>
      </c>
      <c r="AE744" s="104">
        <v>0.34981289642543401</v>
      </c>
      <c r="AF744" s="104">
        <v>2.2821551429501401</v>
      </c>
      <c r="AG744" s="104">
        <v>7.2195710668142093E-2</v>
      </c>
      <c r="AH744" s="104">
        <v>7.9026958595921099E-2</v>
      </c>
      <c r="AI744" s="104">
        <v>2.4333778122142098</v>
      </c>
      <c r="AJ744" s="104">
        <v>912.07044849925501</v>
      </c>
      <c r="AK744" s="104">
        <v>12.9394010723368</v>
      </c>
      <c r="AL744" s="104">
        <v>0</v>
      </c>
      <c r="AM744" s="104">
        <v>925.00984957159199</v>
      </c>
      <c r="AN744" s="104">
        <v>9.2813058776210699E-4</v>
      </c>
      <c r="AO744" s="104">
        <v>2.8377098188762901E-4</v>
      </c>
      <c r="AP744" s="104">
        <v>0</v>
      </c>
      <c r="AQ744" s="104">
        <v>1.21190156964973E-3</v>
      </c>
      <c r="AR744" s="104">
        <v>1.4877307296284101E-2</v>
      </c>
      <c r="AS744" s="104">
        <v>2.60010060978983E-5</v>
      </c>
      <c r="AT744" s="104">
        <v>0</v>
      </c>
      <c r="AU744" s="104">
        <v>1.4903308302382E-2</v>
      </c>
      <c r="AV744" s="104">
        <v>2.54149954469341E-2</v>
      </c>
      <c r="AW744" s="104">
        <v>4.3586717191492E-2</v>
      </c>
      <c r="AX744" s="104">
        <v>8.3905020940808095E-2</v>
      </c>
      <c r="AY744" s="104">
        <v>1.4233721568175201E-2</v>
      </c>
      <c r="AZ744" s="104">
        <v>2.48762140836029E-5</v>
      </c>
      <c r="BA744" s="104">
        <v>0</v>
      </c>
      <c r="BB744" s="104">
        <v>1.4258597782258801E-2</v>
      </c>
      <c r="BC744" s="104">
        <v>6.3537488617335302E-3</v>
      </c>
      <c r="BD744" s="104">
        <v>1.8680021653496501E-2</v>
      </c>
      <c r="BE744" s="104">
        <v>3.9292368297488903E-2</v>
      </c>
      <c r="BF744" s="104">
        <v>8.6167893513139707E-3</v>
      </c>
      <c r="BG744" s="104">
        <v>1.2224504538651699E-4</v>
      </c>
      <c r="BH744" s="104">
        <v>0</v>
      </c>
      <c r="BI744" s="104">
        <v>8.7390343967004899E-3</v>
      </c>
      <c r="BJ744" s="104">
        <v>0.14336477317525301</v>
      </c>
      <c r="BK744" s="104">
        <v>2.0338936568020101E-3</v>
      </c>
      <c r="BL744" s="104">
        <v>0</v>
      </c>
      <c r="BM744" s="104">
        <v>0.14539866683205499</v>
      </c>
      <c r="BN744" s="104">
        <v>82.439680981273995</v>
      </c>
    </row>
    <row r="745" spans="1:66">
      <c r="A745" s="104" t="s">
        <v>799</v>
      </c>
      <c r="B745" s="104">
        <v>2030</v>
      </c>
      <c r="C745" s="104" t="s">
        <v>832</v>
      </c>
      <c r="D745" s="104" t="s">
        <v>801</v>
      </c>
      <c r="E745" s="104" t="s">
        <v>801</v>
      </c>
      <c r="F745" s="104" t="s">
        <v>802</v>
      </c>
      <c r="G745" s="104">
        <v>68970.394000415705</v>
      </c>
      <c r="H745" s="104">
        <v>12360673.995162699</v>
      </c>
      <c r="I745" s="104">
        <v>1006967.75240606</v>
      </c>
      <c r="J745" s="104">
        <v>0.24508183623473101</v>
      </c>
      <c r="K745" s="104">
        <v>0.98456874422137997</v>
      </c>
      <c r="L745" s="104">
        <v>0</v>
      </c>
      <c r="M745" s="104">
        <v>1.22965058045611</v>
      </c>
      <c r="N745" s="104">
        <v>0</v>
      </c>
      <c r="O745" s="104">
        <v>0</v>
      </c>
      <c r="P745" s="104">
        <v>0</v>
      </c>
      <c r="Q745" s="104">
        <v>0</v>
      </c>
      <c r="R745" s="104">
        <v>1.22965058045611</v>
      </c>
      <c r="S745" s="104">
        <v>0.27900701460803101</v>
      </c>
      <c r="T745" s="104">
        <v>1.1208565686544201</v>
      </c>
      <c r="U745" s="104">
        <v>0</v>
      </c>
      <c r="V745" s="104">
        <v>1.39986358326245</v>
      </c>
      <c r="W745" s="104">
        <v>0</v>
      </c>
      <c r="X745" s="104">
        <v>0</v>
      </c>
      <c r="Y745" s="104">
        <v>0</v>
      </c>
      <c r="Z745" s="104">
        <v>0</v>
      </c>
      <c r="AA745" s="104">
        <v>1.39986358326245</v>
      </c>
      <c r="AB745" s="104">
        <v>2.2747463661689</v>
      </c>
      <c r="AC745" s="104">
        <v>14.5478102384598</v>
      </c>
      <c r="AD745" s="104">
        <v>0</v>
      </c>
      <c r="AE745" s="104">
        <v>16.822556604628701</v>
      </c>
      <c r="AF745" s="104">
        <v>24.717213879385</v>
      </c>
      <c r="AG745" s="104">
        <v>11.6345866730317</v>
      </c>
      <c r="AH745" s="104">
        <v>2.4777580077528101</v>
      </c>
      <c r="AI745" s="104">
        <v>38.829558560169602</v>
      </c>
      <c r="AJ745" s="104">
        <v>13634.301290335299</v>
      </c>
      <c r="AK745" s="104">
        <v>2015.3983929063199</v>
      </c>
      <c r="AL745" s="104">
        <v>0</v>
      </c>
      <c r="AM745" s="104">
        <v>15649.699683241701</v>
      </c>
      <c r="AN745" s="104">
        <v>1.1383416526502699E-2</v>
      </c>
      <c r="AO745" s="104">
        <v>4.5730668117376597E-2</v>
      </c>
      <c r="AP745" s="104">
        <v>0</v>
      </c>
      <c r="AQ745" s="104">
        <v>5.7114084643879397E-2</v>
      </c>
      <c r="AR745" s="104">
        <v>0.312655114599732</v>
      </c>
      <c r="AS745" s="104">
        <v>4.1901514124926403E-3</v>
      </c>
      <c r="AT745" s="104">
        <v>0</v>
      </c>
      <c r="AU745" s="104">
        <v>0.31684526601222501</v>
      </c>
      <c r="AV745" s="104">
        <v>0.49051118719860698</v>
      </c>
      <c r="AW745" s="104">
        <v>0.84122668604561102</v>
      </c>
      <c r="AX745" s="104">
        <v>1.6485831392564401</v>
      </c>
      <c r="AY745" s="104">
        <v>0.29912979274078999</v>
      </c>
      <c r="AZ745" s="104">
        <v>4.0088873171835997E-3</v>
      </c>
      <c r="BA745" s="104">
        <v>0</v>
      </c>
      <c r="BB745" s="104">
        <v>0.30313868005797401</v>
      </c>
      <c r="BC745" s="104">
        <v>0.122627796799651</v>
      </c>
      <c r="BD745" s="104">
        <v>0.36052572259097598</v>
      </c>
      <c r="BE745" s="104">
        <v>0.78629219944860196</v>
      </c>
      <c r="BF745" s="104">
        <v>0.128810118082961</v>
      </c>
      <c r="BG745" s="104">
        <v>1.9040484689779601E-2</v>
      </c>
      <c r="BH745" s="104">
        <v>0</v>
      </c>
      <c r="BI745" s="104">
        <v>0.14785060277274001</v>
      </c>
      <c r="BJ745" s="104">
        <v>2.1431222940160799</v>
      </c>
      <c r="BK745" s="104">
        <v>0.31679256128976702</v>
      </c>
      <c r="BL745" s="104">
        <v>0</v>
      </c>
      <c r="BM745" s="104">
        <v>2.4599148553058501</v>
      </c>
      <c r="BN745" s="104">
        <v>1394.7486612566399</v>
      </c>
    </row>
    <row r="746" spans="1:66">
      <c r="A746" s="104" t="s">
        <v>799</v>
      </c>
      <c r="B746" s="104">
        <v>2030</v>
      </c>
      <c r="C746" s="104" t="s">
        <v>833</v>
      </c>
      <c r="D746" s="104" t="s">
        <v>801</v>
      </c>
      <c r="E746" s="104" t="s">
        <v>801</v>
      </c>
      <c r="F746" s="104" t="s">
        <v>802</v>
      </c>
      <c r="G746" s="104">
        <v>20214.7681542192</v>
      </c>
      <c r="H746" s="104">
        <v>3983242.79659027</v>
      </c>
      <c r="I746" s="104">
        <v>295135.61505160102</v>
      </c>
      <c r="J746" s="104">
        <v>8.5573243327363893E-2</v>
      </c>
      <c r="K746" s="104">
        <v>0.28857061330120898</v>
      </c>
      <c r="L746" s="104">
        <v>0</v>
      </c>
      <c r="M746" s="104">
        <v>0.37414385662857202</v>
      </c>
      <c r="N746" s="104">
        <v>0</v>
      </c>
      <c r="O746" s="104">
        <v>0</v>
      </c>
      <c r="P746" s="104">
        <v>0</v>
      </c>
      <c r="Q746" s="104">
        <v>0</v>
      </c>
      <c r="R746" s="104">
        <v>0.37414385662857202</v>
      </c>
      <c r="S746" s="104">
        <v>9.7418623582644207E-2</v>
      </c>
      <c r="T746" s="104">
        <v>0.32851567687646299</v>
      </c>
      <c r="U746" s="104">
        <v>0</v>
      </c>
      <c r="V746" s="104">
        <v>0.42593430045910702</v>
      </c>
      <c r="W746" s="104">
        <v>0</v>
      </c>
      <c r="X746" s="104">
        <v>0</v>
      </c>
      <c r="Y746" s="104">
        <v>0</v>
      </c>
      <c r="Z746" s="104">
        <v>0</v>
      </c>
      <c r="AA746" s="104">
        <v>0.42593430045910702</v>
      </c>
      <c r="AB746" s="104">
        <v>0.79425254734895401</v>
      </c>
      <c r="AC746" s="104">
        <v>4.2638673503919602</v>
      </c>
      <c r="AD746" s="104">
        <v>0</v>
      </c>
      <c r="AE746" s="104">
        <v>5.0581198977409203</v>
      </c>
      <c r="AF746" s="104">
        <v>9.0141501326312508</v>
      </c>
      <c r="AG746" s="104">
        <v>3.4100207135845602</v>
      </c>
      <c r="AH746" s="104">
        <v>0.72581708635870801</v>
      </c>
      <c r="AI746" s="104">
        <v>13.149987932574501</v>
      </c>
      <c r="AJ746" s="104">
        <v>4666.7025960220999</v>
      </c>
      <c r="AK746" s="104">
        <v>625.11208669562802</v>
      </c>
      <c r="AL746" s="104">
        <v>0</v>
      </c>
      <c r="AM746" s="104">
        <v>5291.8146827177297</v>
      </c>
      <c r="AN746" s="104">
        <v>3.9746555162341098E-3</v>
      </c>
      <c r="AO746" s="104">
        <v>1.34033575844839E-2</v>
      </c>
      <c r="AP746" s="104">
        <v>0</v>
      </c>
      <c r="AQ746" s="104">
        <v>1.7378013100718001E-2</v>
      </c>
      <c r="AR746" s="104">
        <v>0.11893982809308799</v>
      </c>
      <c r="AS746" s="104">
        <v>1.22810577730065E-3</v>
      </c>
      <c r="AT746" s="104">
        <v>0</v>
      </c>
      <c r="AU746" s="104">
        <v>0.120167933870389</v>
      </c>
      <c r="AV746" s="104">
        <v>0.158067849198223</v>
      </c>
      <c r="AW746" s="104">
        <v>0.27108636137495301</v>
      </c>
      <c r="AX746" s="104">
        <v>0.54932214444356697</v>
      </c>
      <c r="AY746" s="104">
        <v>0.11379454377920201</v>
      </c>
      <c r="AZ746" s="104">
        <v>1.1749784650029399E-3</v>
      </c>
      <c r="BA746" s="104">
        <v>0</v>
      </c>
      <c r="BB746" s="104">
        <v>0.11496952224420499</v>
      </c>
      <c r="BC746" s="104">
        <v>3.9516962299555897E-2</v>
      </c>
      <c r="BD746" s="104">
        <v>0.116179869160694</v>
      </c>
      <c r="BE746" s="104">
        <v>0.27066635370445602</v>
      </c>
      <c r="BF746" s="104">
        <v>4.4088692163328398E-2</v>
      </c>
      <c r="BG746" s="104">
        <v>5.9057490360306898E-3</v>
      </c>
      <c r="BH746" s="104">
        <v>0</v>
      </c>
      <c r="BI746" s="104">
        <v>4.9994441199359099E-2</v>
      </c>
      <c r="BJ746" s="104">
        <v>0.73354066043465704</v>
      </c>
      <c r="BK746" s="104">
        <v>9.8258914830197594E-2</v>
      </c>
      <c r="BL746" s="104">
        <v>0</v>
      </c>
      <c r="BM746" s="104">
        <v>0.83179957526485404</v>
      </c>
      <c r="BN746" s="104">
        <v>471.622561054154</v>
      </c>
    </row>
    <row r="747" spans="1:66">
      <c r="A747" s="104" t="s">
        <v>799</v>
      </c>
      <c r="B747" s="104">
        <v>2030</v>
      </c>
      <c r="C747" s="104" t="s">
        <v>834</v>
      </c>
      <c r="D747" s="104" t="s">
        <v>801</v>
      </c>
      <c r="E747" s="104" t="s">
        <v>801</v>
      </c>
      <c r="F747" s="104" t="s">
        <v>802</v>
      </c>
      <c r="G747" s="104">
        <v>1709.9460480451301</v>
      </c>
      <c r="H747" s="104">
        <v>318624.95630614902</v>
      </c>
      <c r="I747" s="104">
        <v>12995.589965143001</v>
      </c>
      <c r="J747" s="104">
        <v>9.6625713321583494E-3</v>
      </c>
      <c r="K747" s="104">
        <v>3.0949874608188401E-3</v>
      </c>
      <c r="L747" s="104">
        <v>0</v>
      </c>
      <c r="M747" s="104">
        <v>1.27575587929772E-2</v>
      </c>
      <c r="N747" s="104">
        <v>0</v>
      </c>
      <c r="O747" s="104">
        <v>0</v>
      </c>
      <c r="P747" s="104">
        <v>0</v>
      </c>
      <c r="Q747" s="104">
        <v>0</v>
      </c>
      <c r="R747" s="104">
        <v>1.27575587929772E-2</v>
      </c>
      <c r="S747" s="104">
        <v>1.1000101934280301E-2</v>
      </c>
      <c r="T747" s="104">
        <v>3.5234076297082501E-3</v>
      </c>
      <c r="U747" s="104">
        <v>0</v>
      </c>
      <c r="V747" s="104">
        <v>1.4523509563988599E-2</v>
      </c>
      <c r="W747" s="104">
        <v>0</v>
      </c>
      <c r="X747" s="104">
        <v>0</v>
      </c>
      <c r="Y747" s="104">
        <v>0</v>
      </c>
      <c r="Z747" s="104">
        <v>0</v>
      </c>
      <c r="AA747" s="104">
        <v>1.4523509563988599E-2</v>
      </c>
      <c r="AB747" s="104">
        <v>0.13653026562276099</v>
      </c>
      <c r="AC747" s="104">
        <v>4.57309766683811E-2</v>
      </c>
      <c r="AD747" s="104">
        <v>0</v>
      </c>
      <c r="AE747" s="104">
        <v>0.18226124229114299</v>
      </c>
      <c r="AF747" s="104">
        <v>1.3008636043472399</v>
      </c>
      <c r="AG747" s="104">
        <v>3.6573271370014898E-2</v>
      </c>
      <c r="AH747" s="104">
        <v>2.5577783194444401E-2</v>
      </c>
      <c r="AI747" s="104">
        <v>1.3630146589117</v>
      </c>
      <c r="AJ747" s="104">
        <v>464.24465421849698</v>
      </c>
      <c r="AK747" s="104">
        <v>6.68465166615238</v>
      </c>
      <c r="AL747" s="104">
        <v>0</v>
      </c>
      <c r="AM747" s="104">
        <v>470.92930588464998</v>
      </c>
      <c r="AN747" s="104">
        <v>4.4880141213588599E-4</v>
      </c>
      <c r="AO747" s="104">
        <v>1.43754151478857E-4</v>
      </c>
      <c r="AP747" s="104">
        <v>0</v>
      </c>
      <c r="AQ747" s="104">
        <v>5.9255556361474399E-4</v>
      </c>
      <c r="AR747" s="104">
        <v>5.3182096437489603E-3</v>
      </c>
      <c r="AS747" s="104">
        <v>1.3171722296397801E-5</v>
      </c>
      <c r="AT747" s="104">
        <v>0</v>
      </c>
      <c r="AU747" s="104">
        <v>5.3313813660453603E-3</v>
      </c>
      <c r="AV747" s="104">
        <v>1.2644060158046E-2</v>
      </c>
      <c r="AW747" s="104">
        <v>2.1684563171048998E-2</v>
      </c>
      <c r="AX747" s="104">
        <v>3.9660004695140402E-2</v>
      </c>
      <c r="AY747" s="104">
        <v>5.0881462486974498E-3</v>
      </c>
      <c r="AZ747" s="104">
        <v>1.26019194203966E-5</v>
      </c>
      <c r="BA747" s="104">
        <v>0</v>
      </c>
      <c r="BB747" s="104">
        <v>5.1007481681178404E-3</v>
      </c>
      <c r="BC747" s="104">
        <v>3.16101503951151E-3</v>
      </c>
      <c r="BD747" s="104">
        <v>9.2933842161638594E-3</v>
      </c>
      <c r="BE747" s="104">
        <v>1.7555147423793199E-2</v>
      </c>
      <c r="BF747" s="104">
        <v>4.38595329939324E-3</v>
      </c>
      <c r="BG747" s="104">
        <v>6.3153274386777903E-5</v>
      </c>
      <c r="BH747" s="104">
        <v>0</v>
      </c>
      <c r="BI747" s="104">
        <v>4.4491065737800196E-3</v>
      </c>
      <c r="BJ747" s="104">
        <v>7.2972794655689704E-2</v>
      </c>
      <c r="BK747" s="104">
        <v>1.0507341526637499E-3</v>
      </c>
      <c r="BL747" s="104">
        <v>0</v>
      </c>
      <c r="BM747" s="104">
        <v>7.40235288083535E-2</v>
      </c>
      <c r="BN747" s="104">
        <v>41.970646863753799</v>
      </c>
    </row>
    <row r="748" spans="1:66">
      <c r="A748" s="104" t="s">
        <v>799</v>
      </c>
      <c r="B748" s="104">
        <v>2030</v>
      </c>
      <c r="C748" s="104" t="s">
        <v>835</v>
      </c>
      <c r="D748" s="104" t="s">
        <v>801</v>
      </c>
      <c r="E748" s="104" t="s">
        <v>801</v>
      </c>
      <c r="F748" s="104" t="s">
        <v>802</v>
      </c>
      <c r="G748" s="104">
        <v>6588.3492076812599</v>
      </c>
      <c r="H748" s="104">
        <v>989371.51320687204</v>
      </c>
      <c r="I748" s="104">
        <v>50071.453978377598</v>
      </c>
      <c r="J748" s="104">
        <v>3.11086317323633E-2</v>
      </c>
      <c r="K748" s="104">
        <v>1.90402114643782E-2</v>
      </c>
      <c r="L748" s="104">
        <v>0</v>
      </c>
      <c r="M748" s="104">
        <v>5.0148843196741601E-2</v>
      </c>
      <c r="N748" s="104">
        <v>0</v>
      </c>
      <c r="O748" s="104">
        <v>0</v>
      </c>
      <c r="P748" s="104">
        <v>0</v>
      </c>
      <c r="Q748" s="104">
        <v>0</v>
      </c>
      <c r="R748" s="104">
        <v>5.0148843196741601E-2</v>
      </c>
      <c r="S748" s="104">
        <v>3.5414809198158703E-2</v>
      </c>
      <c r="T748" s="104">
        <v>2.1675831386761001E-2</v>
      </c>
      <c r="U748" s="104">
        <v>0</v>
      </c>
      <c r="V748" s="104">
        <v>5.7090640584919798E-2</v>
      </c>
      <c r="W748" s="104">
        <v>0</v>
      </c>
      <c r="X748" s="104">
        <v>0</v>
      </c>
      <c r="Y748" s="104">
        <v>0</v>
      </c>
      <c r="Z748" s="104">
        <v>0</v>
      </c>
      <c r="AA748" s="104">
        <v>5.7090640584919798E-2</v>
      </c>
      <c r="AB748" s="104">
        <v>0.44409066248686702</v>
      </c>
      <c r="AC748" s="104">
        <v>0.28133473148487498</v>
      </c>
      <c r="AD748" s="104">
        <v>0</v>
      </c>
      <c r="AE748" s="104">
        <v>0.72542539397174199</v>
      </c>
      <c r="AF748" s="104">
        <v>4.2348239527836702</v>
      </c>
      <c r="AG748" s="104">
        <v>0.22499697644814901</v>
      </c>
      <c r="AH748" s="104">
        <v>9.85482143158362E-2</v>
      </c>
      <c r="AI748" s="104">
        <v>4.5583691435476599</v>
      </c>
      <c r="AJ748" s="104">
        <v>1485.2894482526699</v>
      </c>
      <c r="AK748" s="104">
        <v>41.300937358496199</v>
      </c>
      <c r="AL748" s="104">
        <v>0</v>
      </c>
      <c r="AM748" s="104">
        <v>1526.5903856111699</v>
      </c>
      <c r="AN748" s="104">
        <v>1.4449153720225399E-3</v>
      </c>
      <c r="AO748" s="104">
        <v>8.8436850801183904E-4</v>
      </c>
      <c r="AP748" s="104">
        <v>0</v>
      </c>
      <c r="AQ748" s="104">
        <v>2.3292838800343801E-3</v>
      </c>
      <c r="AR748" s="104">
        <v>1.6543704305673999E-2</v>
      </c>
      <c r="AS748" s="104">
        <v>8.1031791258736501E-5</v>
      </c>
      <c r="AT748" s="104">
        <v>0</v>
      </c>
      <c r="AU748" s="104">
        <v>1.6624736096932699E-2</v>
      </c>
      <c r="AV748" s="104">
        <v>3.9261434749715197E-2</v>
      </c>
      <c r="AW748" s="104">
        <v>6.7333360595761602E-2</v>
      </c>
      <c r="AX748" s="104">
        <v>0.12321953144240901</v>
      </c>
      <c r="AY748" s="104">
        <v>1.5828030980579499E-2</v>
      </c>
      <c r="AZ748" s="104">
        <v>7.7526391838086896E-5</v>
      </c>
      <c r="BA748" s="104">
        <v>0</v>
      </c>
      <c r="BB748" s="104">
        <v>1.5905557372417601E-2</v>
      </c>
      <c r="BC748" s="104">
        <v>9.8153586874288098E-3</v>
      </c>
      <c r="BD748" s="104">
        <v>2.8857154541040701E-2</v>
      </c>
      <c r="BE748" s="104">
        <v>5.4578070600887103E-2</v>
      </c>
      <c r="BF748" s="104">
        <v>1.40322782328728E-2</v>
      </c>
      <c r="BG748" s="104">
        <v>3.9019077727554103E-4</v>
      </c>
      <c r="BH748" s="104">
        <v>0</v>
      </c>
      <c r="BI748" s="104">
        <v>1.4422469010148301E-2</v>
      </c>
      <c r="BJ748" s="104">
        <v>0.23346681739191999</v>
      </c>
      <c r="BK748" s="104">
        <v>6.4919322033390198E-3</v>
      </c>
      <c r="BL748" s="104">
        <v>0</v>
      </c>
      <c r="BM748" s="104">
        <v>0.23995874959525901</v>
      </c>
      <c r="BN748" s="104">
        <v>136.05436140723401</v>
      </c>
    </row>
    <row r="749" spans="1:66">
      <c r="A749" s="104" t="s">
        <v>799</v>
      </c>
      <c r="B749" s="104">
        <v>2030</v>
      </c>
      <c r="C749" s="104" t="s">
        <v>836</v>
      </c>
      <c r="D749" s="104" t="s">
        <v>801</v>
      </c>
      <c r="E749" s="104" t="s">
        <v>801</v>
      </c>
      <c r="F749" s="104" t="s">
        <v>802</v>
      </c>
      <c r="G749" s="104">
        <v>19060.679087084001</v>
      </c>
      <c r="H749" s="104">
        <v>3289244.8027172298</v>
      </c>
      <c r="I749" s="104">
        <v>144861.16106183801</v>
      </c>
      <c r="J749" s="104">
        <v>8.8680818758768598E-2</v>
      </c>
      <c r="K749" s="104">
        <v>6.8684450806361902E-2</v>
      </c>
      <c r="L749" s="104">
        <v>0</v>
      </c>
      <c r="M749" s="104">
        <v>0.15736526956513</v>
      </c>
      <c r="N749" s="104">
        <v>0</v>
      </c>
      <c r="O749" s="104">
        <v>0</v>
      </c>
      <c r="P749" s="104">
        <v>0</v>
      </c>
      <c r="Q749" s="104">
        <v>0</v>
      </c>
      <c r="R749" s="104">
        <v>0.15736526956513</v>
      </c>
      <c r="S749" s="104">
        <v>0.100956361658651</v>
      </c>
      <c r="T749" s="104">
        <v>7.8192018894134505E-2</v>
      </c>
      <c r="U749" s="104">
        <v>0</v>
      </c>
      <c r="V749" s="104">
        <v>0.17914838055278601</v>
      </c>
      <c r="W749" s="104">
        <v>0</v>
      </c>
      <c r="X749" s="104">
        <v>0</v>
      </c>
      <c r="Y749" s="104">
        <v>0</v>
      </c>
      <c r="Z749" s="104">
        <v>0</v>
      </c>
      <c r="AA749" s="104">
        <v>0.17914838055278601</v>
      </c>
      <c r="AB749" s="104">
        <v>1.0949893548944101</v>
      </c>
      <c r="AC749" s="104">
        <v>1.01486906072158</v>
      </c>
      <c r="AD749" s="104">
        <v>0</v>
      </c>
      <c r="AE749" s="104">
        <v>2.1098584156159998</v>
      </c>
      <c r="AF749" s="104">
        <v>11.581426985371801</v>
      </c>
      <c r="AG749" s="104">
        <v>0.81163981762204196</v>
      </c>
      <c r="AH749" s="104">
        <v>0.28347956718487199</v>
      </c>
      <c r="AI749" s="104">
        <v>12.6765463701787</v>
      </c>
      <c r="AJ749" s="104">
        <v>4959.1477158943399</v>
      </c>
      <c r="AK749" s="104">
        <v>161.018049485804</v>
      </c>
      <c r="AL749" s="104">
        <v>0</v>
      </c>
      <c r="AM749" s="104">
        <v>5120.1657653801503</v>
      </c>
      <c r="AN749" s="104">
        <v>4.11899434634359E-3</v>
      </c>
      <c r="AO749" s="104">
        <v>3.1902148459262499E-3</v>
      </c>
      <c r="AP749" s="104">
        <v>0</v>
      </c>
      <c r="AQ749" s="104">
        <v>7.3092091922698499E-3</v>
      </c>
      <c r="AR749" s="104">
        <v>8.12375246678365E-2</v>
      </c>
      <c r="AS749" s="104">
        <v>2.9230894262254498E-4</v>
      </c>
      <c r="AT749" s="104">
        <v>0</v>
      </c>
      <c r="AU749" s="104">
        <v>8.1529833610458999E-2</v>
      </c>
      <c r="AV749" s="104">
        <v>0.13052778301564</v>
      </c>
      <c r="AW749" s="104">
        <v>0.22385514787182401</v>
      </c>
      <c r="AX749" s="104">
        <v>0.43591276449792399</v>
      </c>
      <c r="AY749" s="104">
        <v>7.7723225310978403E-2</v>
      </c>
      <c r="AZ749" s="104">
        <v>2.7966378715698199E-4</v>
      </c>
      <c r="BA749" s="104">
        <v>0</v>
      </c>
      <c r="BB749" s="104">
        <v>7.8002889098135297E-2</v>
      </c>
      <c r="BC749" s="104">
        <v>3.2631945753910201E-2</v>
      </c>
      <c r="BD749" s="104">
        <v>9.5937920516495995E-2</v>
      </c>
      <c r="BE749" s="104">
        <v>0.206572755368541</v>
      </c>
      <c r="BF749" s="104">
        <v>4.6851568648259199E-2</v>
      </c>
      <c r="BG749" s="104">
        <v>1.5212186914526E-3</v>
      </c>
      <c r="BH749" s="104">
        <v>0</v>
      </c>
      <c r="BI749" s="104">
        <v>4.8372787339711801E-2</v>
      </c>
      <c r="BJ749" s="104">
        <v>0.77950896074049403</v>
      </c>
      <c r="BK749" s="104">
        <v>2.5309795070805802E-2</v>
      </c>
      <c r="BL749" s="104">
        <v>0</v>
      </c>
      <c r="BM749" s="104">
        <v>0.80481875581130002</v>
      </c>
      <c r="BN749" s="104">
        <v>456.32468936917098</v>
      </c>
    </row>
    <row r="750" spans="1:66">
      <c r="A750" s="104" t="s">
        <v>799</v>
      </c>
      <c r="B750" s="104">
        <v>2030</v>
      </c>
      <c r="C750" s="104" t="s">
        <v>837</v>
      </c>
      <c r="D750" s="104" t="s">
        <v>801</v>
      </c>
      <c r="E750" s="104" t="s">
        <v>801</v>
      </c>
      <c r="F750" s="104" t="s">
        <v>802</v>
      </c>
      <c r="G750" s="104">
        <v>27648.4609466615</v>
      </c>
      <c r="H750" s="104">
        <v>560045.29009085603</v>
      </c>
      <c r="I750" s="104">
        <v>83866.998121006298</v>
      </c>
      <c r="J750" s="104">
        <v>4.22724087459172E-2</v>
      </c>
      <c r="K750" s="104">
        <v>3.4965378063875403E-2</v>
      </c>
      <c r="L750" s="104">
        <v>0</v>
      </c>
      <c r="M750" s="104">
        <v>7.7237786809792597E-2</v>
      </c>
      <c r="N750" s="104">
        <v>0</v>
      </c>
      <c r="O750" s="104">
        <v>0</v>
      </c>
      <c r="P750" s="104">
        <v>0</v>
      </c>
      <c r="Q750" s="104">
        <v>0</v>
      </c>
      <c r="R750" s="104">
        <v>7.7237786809792597E-2</v>
      </c>
      <c r="S750" s="104">
        <v>4.8123919526996899E-2</v>
      </c>
      <c r="T750" s="104">
        <v>3.9805421316084298E-2</v>
      </c>
      <c r="U750" s="104">
        <v>0</v>
      </c>
      <c r="V750" s="104">
        <v>8.7929340843081197E-2</v>
      </c>
      <c r="W750" s="104">
        <v>0</v>
      </c>
      <c r="X750" s="104">
        <v>0</v>
      </c>
      <c r="Y750" s="104">
        <v>0</v>
      </c>
      <c r="Z750" s="104">
        <v>0</v>
      </c>
      <c r="AA750" s="104">
        <v>8.7929340843081197E-2</v>
      </c>
      <c r="AB750" s="104">
        <v>0.19546269237831601</v>
      </c>
      <c r="AC750" s="104">
        <v>0.43145045579061098</v>
      </c>
      <c r="AD750" s="104">
        <v>0</v>
      </c>
      <c r="AE750" s="104">
        <v>0.62691314816892696</v>
      </c>
      <c r="AF750" s="104">
        <v>3.2623267069423898</v>
      </c>
      <c r="AG750" s="104">
        <v>0.72589351566309102</v>
      </c>
      <c r="AH750" s="104">
        <v>0.361246325475653</v>
      </c>
      <c r="AI750" s="104">
        <v>4.3494665480811303</v>
      </c>
      <c r="AJ750" s="104">
        <v>907.88105467903097</v>
      </c>
      <c r="AK750" s="104">
        <v>88.775264577885594</v>
      </c>
      <c r="AL750" s="104">
        <v>0</v>
      </c>
      <c r="AM750" s="104">
        <v>996.65631925691696</v>
      </c>
      <c r="AN750" s="104">
        <v>1.96344389990808E-3</v>
      </c>
      <c r="AO750" s="104">
        <v>1.62405125007518E-3</v>
      </c>
      <c r="AP750" s="104">
        <v>0</v>
      </c>
      <c r="AQ750" s="104">
        <v>3.5874951499832702E-3</v>
      </c>
      <c r="AR750" s="104">
        <v>1.7709360156232101E-2</v>
      </c>
      <c r="AS750" s="104">
        <v>1.0084319102694301E-3</v>
      </c>
      <c r="AT750" s="104">
        <v>0</v>
      </c>
      <c r="AU750" s="104">
        <v>1.87177920665016E-2</v>
      </c>
      <c r="AV750" s="104">
        <v>2.2224393284294899E-2</v>
      </c>
      <c r="AW750" s="104">
        <v>3.81148344825658E-2</v>
      </c>
      <c r="AX750" s="104">
        <v>7.9057019833362302E-2</v>
      </c>
      <c r="AY750" s="104">
        <v>1.6943261075026899E-2</v>
      </c>
      <c r="AZ750" s="104">
        <v>9.6480759221954698E-4</v>
      </c>
      <c r="BA750" s="104">
        <v>0</v>
      </c>
      <c r="BB750" s="104">
        <v>1.79080686672464E-2</v>
      </c>
      <c r="BC750" s="104">
        <v>5.5560983210737299E-3</v>
      </c>
      <c r="BD750" s="104">
        <v>1.6334929063956699E-2</v>
      </c>
      <c r="BE750" s="104">
        <v>3.9799096052276897E-2</v>
      </c>
      <c r="BF750" s="104">
        <v>8.5772100357929398E-3</v>
      </c>
      <c r="BG750" s="104">
        <v>8.3870468090868101E-4</v>
      </c>
      <c r="BH750" s="104">
        <v>0</v>
      </c>
      <c r="BI750" s="104">
        <v>9.4159147167016208E-3</v>
      </c>
      <c r="BJ750" s="104">
        <v>0.14270625880745799</v>
      </c>
      <c r="BK750" s="104">
        <v>1.39542353232948E-2</v>
      </c>
      <c r="BL750" s="104">
        <v>0</v>
      </c>
      <c r="BM750" s="104">
        <v>0.156660494130753</v>
      </c>
      <c r="BN750" s="104">
        <v>88.825031480004697</v>
      </c>
    </row>
    <row r="751" spans="1:66">
      <c r="A751" s="104" t="s">
        <v>799</v>
      </c>
      <c r="B751" s="104">
        <v>2030</v>
      </c>
      <c r="C751" s="104" t="s">
        <v>838</v>
      </c>
      <c r="D751" s="104" t="s">
        <v>801</v>
      </c>
      <c r="E751" s="104" t="s">
        <v>801</v>
      </c>
      <c r="F751" s="104" t="s">
        <v>802</v>
      </c>
      <c r="G751" s="104">
        <v>35528.808439632601</v>
      </c>
      <c r="H751" s="104">
        <v>2526448.38087851</v>
      </c>
      <c r="I751" s="104">
        <v>409997.52351153502</v>
      </c>
      <c r="J751" s="104">
        <v>5.2297522598433198E-2</v>
      </c>
      <c r="K751" s="104">
        <v>8.5257704129728606E-2</v>
      </c>
      <c r="L751" s="104">
        <v>0</v>
      </c>
      <c r="M751" s="104">
        <v>0.13755522672816101</v>
      </c>
      <c r="N751" s="104">
        <v>0</v>
      </c>
      <c r="O751" s="104">
        <v>0</v>
      </c>
      <c r="P751" s="104">
        <v>0</v>
      </c>
      <c r="Q751" s="104">
        <v>0</v>
      </c>
      <c r="R751" s="104">
        <v>0.13755522672816101</v>
      </c>
      <c r="S751" s="104">
        <v>5.95367485235005E-2</v>
      </c>
      <c r="T751" s="104">
        <v>9.7059406225386696E-2</v>
      </c>
      <c r="U751" s="104">
        <v>0</v>
      </c>
      <c r="V751" s="104">
        <v>0.156596154748887</v>
      </c>
      <c r="W751" s="104">
        <v>0</v>
      </c>
      <c r="X751" s="104">
        <v>0</v>
      </c>
      <c r="Y751" s="104">
        <v>0</v>
      </c>
      <c r="Z751" s="104">
        <v>0</v>
      </c>
      <c r="AA751" s="104">
        <v>0.156596154748887</v>
      </c>
      <c r="AB751" s="104">
        <v>0.53981697827776298</v>
      </c>
      <c r="AC751" s="104">
        <v>1.2586993364977599</v>
      </c>
      <c r="AD751" s="104">
        <v>0</v>
      </c>
      <c r="AE751" s="104">
        <v>1.7985163147755201</v>
      </c>
      <c r="AF751" s="104">
        <v>5.8516971483729696</v>
      </c>
      <c r="AG751" s="104">
        <v>1.0126971954789701</v>
      </c>
      <c r="AH751" s="104">
        <v>1.62030286604254</v>
      </c>
      <c r="AI751" s="104">
        <v>8.4846972098944899</v>
      </c>
      <c r="AJ751" s="104">
        <v>3597.5927707129599</v>
      </c>
      <c r="AK751" s="104">
        <v>200.01709419007699</v>
      </c>
      <c r="AL751" s="104">
        <v>0</v>
      </c>
      <c r="AM751" s="104">
        <v>3797.60986490304</v>
      </c>
      <c r="AN751" s="104">
        <v>2.4290844731225799E-3</v>
      </c>
      <c r="AO751" s="104">
        <v>3.9599995377564397E-3</v>
      </c>
      <c r="AP751" s="104">
        <v>0</v>
      </c>
      <c r="AQ751" s="104">
        <v>6.3890840108790301E-3</v>
      </c>
      <c r="AR751" s="104">
        <v>4.1134845472607401E-2</v>
      </c>
      <c r="AS751" s="104">
        <v>3.7358223347459601E-4</v>
      </c>
      <c r="AT751" s="104">
        <v>0</v>
      </c>
      <c r="AU751" s="104">
        <v>4.1508427706081999E-2</v>
      </c>
      <c r="AV751" s="104">
        <v>0.100257574561523</v>
      </c>
      <c r="AW751" s="104">
        <v>0.17194174037301299</v>
      </c>
      <c r="AX751" s="104">
        <v>0.31370774264061801</v>
      </c>
      <c r="AY751" s="104">
        <v>3.9355370266045901E-2</v>
      </c>
      <c r="AZ751" s="104">
        <v>3.57421231422878E-4</v>
      </c>
      <c r="BA751" s="104">
        <v>0</v>
      </c>
      <c r="BB751" s="104">
        <v>3.97127914974688E-2</v>
      </c>
      <c r="BC751" s="104">
        <v>2.5064393640380898E-2</v>
      </c>
      <c r="BD751" s="104">
        <v>7.3689317302719798E-2</v>
      </c>
      <c r="BE751" s="104">
        <v>0.13846650244056899</v>
      </c>
      <c r="BF751" s="104">
        <v>3.3988272647196602E-2</v>
      </c>
      <c r="BG751" s="104">
        <v>1.88966232831435E-3</v>
      </c>
      <c r="BH751" s="104">
        <v>0</v>
      </c>
      <c r="BI751" s="104">
        <v>3.5877934975510999E-2</v>
      </c>
      <c r="BJ751" s="104">
        <v>0.56549148412697203</v>
      </c>
      <c r="BK751" s="104">
        <v>3.1439901804643601E-2</v>
      </c>
      <c r="BL751" s="104">
        <v>0</v>
      </c>
      <c r="BM751" s="104">
        <v>0.59693138593161499</v>
      </c>
      <c r="BN751" s="104">
        <v>338.454499591483</v>
      </c>
    </row>
    <row r="752" spans="1:66">
      <c r="A752" s="104" t="s">
        <v>799</v>
      </c>
      <c r="B752" s="104">
        <v>2030</v>
      </c>
      <c r="C752" s="104" t="s">
        <v>839</v>
      </c>
      <c r="D752" s="104" t="s">
        <v>801</v>
      </c>
      <c r="E752" s="104" t="s">
        <v>801</v>
      </c>
      <c r="F752" s="104" t="s">
        <v>802</v>
      </c>
      <c r="G752" s="104">
        <v>22355.499923445899</v>
      </c>
      <c r="H752" s="104">
        <v>1588831.4875668699</v>
      </c>
      <c r="I752" s="104">
        <v>101068.34597405999</v>
      </c>
      <c r="J752" s="104">
        <v>4.86107201642254E-2</v>
      </c>
      <c r="K752" s="104">
        <v>3.9137440412550802E-2</v>
      </c>
      <c r="L752" s="104">
        <v>0</v>
      </c>
      <c r="M752" s="104">
        <v>8.7748160576776202E-2</v>
      </c>
      <c r="N752" s="104">
        <v>0</v>
      </c>
      <c r="O752" s="104">
        <v>0</v>
      </c>
      <c r="P752" s="104">
        <v>0</v>
      </c>
      <c r="Q752" s="104">
        <v>0</v>
      </c>
      <c r="R752" s="104">
        <v>8.7748160576776202E-2</v>
      </c>
      <c r="S752" s="104">
        <v>5.5339604596307497E-2</v>
      </c>
      <c r="T752" s="104">
        <v>4.4554996717288797E-2</v>
      </c>
      <c r="U752" s="104">
        <v>0</v>
      </c>
      <c r="V752" s="104">
        <v>9.9894601313596301E-2</v>
      </c>
      <c r="W752" s="104">
        <v>0</v>
      </c>
      <c r="X752" s="104">
        <v>0</v>
      </c>
      <c r="Y752" s="104">
        <v>0</v>
      </c>
      <c r="Z752" s="104">
        <v>0</v>
      </c>
      <c r="AA752" s="104">
        <v>9.9894601313596301E-2</v>
      </c>
      <c r="AB752" s="104">
        <v>0.56298506873559795</v>
      </c>
      <c r="AC752" s="104">
        <v>0.57766920536863597</v>
      </c>
      <c r="AD752" s="104">
        <v>0</v>
      </c>
      <c r="AE752" s="104">
        <v>1.14065427410423</v>
      </c>
      <c r="AF752" s="104">
        <v>4.8368341235790098</v>
      </c>
      <c r="AG752" s="104">
        <v>0.46571471492306599</v>
      </c>
      <c r="AH752" s="104">
        <v>0.50163281595068798</v>
      </c>
      <c r="AI752" s="104">
        <v>5.80418165445277</v>
      </c>
      <c r="AJ752" s="104">
        <v>2523.4670220968301</v>
      </c>
      <c r="AK752" s="104">
        <v>90.844865265959797</v>
      </c>
      <c r="AL752" s="104">
        <v>0</v>
      </c>
      <c r="AM752" s="104">
        <v>2614.31188736279</v>
      </c>
      <c r="AN752" s="104">
        <v>2.2578420489418002E-3</v>
      </c>
      <c r="AO752" s="104">
        <v>1.8178327404506001E-3</v>
      </c>
      <c r="AP752" s="104">
        <v>0</v>
      </c>
      <c r="AQ752" s="104">
        <v>4.0756747893924104E-3</v>
      </c>
      <c r="AR752" s="104">
        <v>2.8356433701418701E-2</v>
      </c>
      <c r="AS752" s="104">
        <v>1.7336365344131001E-4</v>
      </c>
      <c r="AT752" s="104">
        <v>0</v>
      </c>
      <c r="AU752" s="104">
        <v>2.8529797354860002E-2</v>
      </c>
      <c r="AV752" s="104">
        <v>6.3049929116320402E-2</v>
      </c>
      <c r="AW752" s="104">
        <v>0.10813062843448901</v>
      </c>
      <c r="AX752" s="104">
        <v>0.19971035490566999</v>
      </c>
      <c r="AY752" s="104">
        <v>2.7129746931638998E-2</v>
      </c>
      <c r="AZ752" s="104">
        <v>1.6586401853388899E-4</v>
      </c>
      <c r="BA752" s="104">
        <v>0</v>
      </c>
      <c r="BB752" s="104">
        <v>2.72956109501729E-2</v>
      </c>
      <c r="BC752" s="104">
        <v>1.5762482279080101E-2</v>
      </c>
      <c r="BD752" s="104">
        <v>4.6341697900495499E-2</v>
      </c>
      <c r="BE752" s="104">
        <v>8.9399791129748593E-2</v>
      </c>
      <c r="BF752" s="104">
        <v>2.38404651747838E-2</v>
      </c>
      <c r="BG752" s="104">
        <v>8.5825724200723702E-4</v>
      </c>
      <c r="BH752" s="104">
        <v>0</v>
      </c>
      <c r="BI752" s="104">
        <v>2.4698722416791101E-2</v>
      </c>
      <c r="BJ752" s="104">
        <v>0.39665387452627399</v>
      </c>
      <c r="BK752" s="104">
        <v>1.42795477305736E-2</v>
      </c>
      <c r="BL752" s="104">
        <v>0</v>
      </c>
      <c r="BM752" s="104">
        <v>0.41093342225684698</v>
      </c>
      <c r="BN752" s="104">
        <v>232.995397918799</v>
      </c>
    </row>
    <row r="753" spans="1:66">
      <c r="A753" s="104" t="s">
        <v>799</v>
      </c>
      <c r="B753" s="104">
        <v>2030</v>
      </c>
      <c r="C753" s="104" t="s">
        <v>840</v>
      </c>
      <c r="D753" s="104" t="s">
        <v>801</v>
      </c>
      <c r="E753" s="104" t="s">
        <v>801</v>
      </c>
      <c r="F753" s="104" t="s">
        <v>802</v>
      </c>
      <c r="G753" s="104">
        <v>5242.7957719271199</v>
      </c>
      <c r="H753" s="104">
        <v>213936.66113965501</v>
      </c>
      <c r="I753" s="104">
        <v>20446.903510515702</v>
      </c>
      <c r="J753" s="104">
        <v>6.1204619501459799E-3</v>
      </c>
      <c r="K753" s="104">
        <v>7.4172144247627398E-3</v>
      </c>
      <c r="L753" s="104">
        <v>0</v>
      </c>
      <c r="M753" s="104">
        <v>1.35376763749087E-2</v>
      </c>
      <c r="N753" s="104">
        <v>0</v>
      </c>
      <c r="O753" s="104">
        <v>0</v>
      </c>
      <c r="P753" s="104">
        <v>0</v>
      </c>
      <c r="Q753" s="104">
        <v>0</v>
      </c>
      <c r="R753" s="104">
        <v>1.35376763749087E-2</v>
      </c>
      <c r="S753" s="104">
        <v>6.9676800327901599E-3</v>
      </c>
      <c r="T753" s="104">
        <v>8.4439340146718594E-3</v>
      </c>
      <c r="U753" s="104">
        <v>0</v>
      </c>
      <c r="V753" s="104">
        <v>1.5411614047462E-2</v>
      </c>
      <c r="W753" s="104">
        <v>0</v>
      </c>
      <c r="X753" s="104">
        <v>0</v>
      </c>
      <c r="Y753" s="104">
        <v>0</v>
      </c>
      <c r="Z753" s="104">
        <v>0</v>
      </c>
      <c r="AA753" s="104">
        <v>1.5411614047462E-2</v>
      </c>
      <c r="AB753" s="104">
        <v>1.7254421199522699E-2</v>
      </c>
      <c r="AC753" s="104">
        <v>7.8704821812336706E-2</v>
      </c>
      <c r="AD753" s="104">
        <v>0</v>
      </c>
      <c r="AE753" s="104">
        <v>9.5959243011859402E-2</v>
      </c>
      <c r="AF753" s="104">
        <v>1.8565814142939301</v>
      </c>
      <c r="AG753" s="104">
        <v>0.23946001280086401</v>
      </c>
      <c r="AH753" s="104">
        <v>6.35389914577901E-2</v>
      </c>
      <c r="AI753" s="104">
        <v>2.15958041855259</v>
      </c>
      <c r="AJ753" s="104">
        <v>908.23769735129599</v>
      </c>
      <c r="AK753" s="104">
        <v>22.667262993163199</v>
      </c>
      <c r="AL753" s="104">
        <v>0</v>
      </c>
      <c r="AM753" s="104">
        <v>930.90496034445903</v>
      </c>
      <c r="AN753" s="104">
        <v>2.84279605471838E-4</v>
      </c>
      <c r="AO753" s="104">
        <v>3.4451039930430302E-4</v>
      </c>
      <c r="AP753" s="104">
        <v>0</v>
      </c>
      <c r="AQ753" s="104">
        <v>6.2879000477614102E-4</v>
      </c>
      <c r="AR753" s="104">
        <v>3.6651201372303898E-3</v>
      </c>
      <c r="AS753" s="104">
        <v>3.2882294842408101E-4</v>
      </c>
      <c r="AT753" s="104">
        <v>0</v>
      </c>
      <c r="AU753" s="104">
        <v>3.9939430856544798E-3</v>
      </c>
      <c r="AV753" s="104">
        <v>8.4896928502430202E-3</v>
      </c>
      <c r="AW753" s="104">
        <v>1.4559823238166699E-2</v>
      </c>
      <c r="AX753" s="104">
        <v>2.70434591740643E-2</v>
      </c>
      <c r="AY753" s="104">
        <v>3.50656866248099E-3</v>
      </c>
      <c r="AZ753" s="104">
        <v>3.1459821323068498E-4</v>
      </c>
      <c r="BA753" s="104">
        <v>0</v>
      </c>
      <c r="BB753" s="104">
        <v>3.8211668757116798E-3</v>
      </c>
      <c r="BC753" s="104">
        <v>2.1224232125607498E-3</v>
      </c>
      <c r="BD753" s="104">
        <v>6.2399242449286199E-3</v>
      </c>
      <c r="BE753" s="104">
        <v>1.2183514333200999E-2</v>
      </c>
      <c r="BF753" s="104">
        <v>8.5805794189208005E-3</v>
      </c>
      <c r="BG753" s="104">
        <v>2.1414906129708E-4</v>
      </c>
      <c r="BH753" s="104">
        <v>0</v>
      </c>
      <c r="BI753" s="104">
        <v>8.7947284802178793E-3</v>
      </c>
      <c r="BJ753" s="104">
        <v>0.142762318068997</v>
      </c>
      <c r="BK753" s="104">
        <v>3.5629780823025099E-3</v>
      </c>
      <c r="BL753" s="104">
        <v>0</v>
      </c>
      <c r="BM753" s="104">
        <v>0.14632529615129899</v>
      </c>
      <c r="BN753" s="104">
        <v>82.965071118135299</v>
      </c>
    </row>
    <row r="754" spans="1:66">
      <c r="A754" s="104" t="s">
        <v>799</v>
      </c>
      <c r="B754" s="104">
        <v>2030</v>
      </c>
      <c r="C754" s="104" t="s">
        <v>840</v>
      </c>
      <c r="D754" s="104" t="s">
        <v>801</v>
      </c>
      <c r="E754" s="104" t="s">
        <v>801</v>
      </c>
      <c r="F754" s="104" t="s">
        <v>841</v>
      </c>
      <c r="G754" s="104">
        <v>11606.6025532275</v>
      </c>
      <c r="H754" s="104">
        <v>473053.22572354699</v>
      </c>
      <c r="I754" s="104">
        <v>45265.749957587497</v>
      </c>
      <c r="J754" s="104">
        <v>6.7908296235536195E-2</v>
      </c>
      <c r="K754" s="104">
        <v>4.0386237232463602E-4</v>
      </c>
      <c r="L754" s="104">
        <v>0</v>
      </c>
      <c r="M754" s="104">
        <v>6.8312158607860898E-2</v>
      </c>
      <c r="N754" s="104">
        <v>0</v>
      </c>
      <c r="O754" s="104">
        <v>0</v>
      </c>
      <c r="P754" s="104">
        <v>0</v>
      </c>
      <c r="Q754" s="104">
        <v>0</v>
      </c>
      <c r="R754" s="104">
        <v>6.8312158607860898E-2</v>
      </c>
      <c r="S754" s="104">
        <v>2.1350625458756598</v>
      </c>
      <c r="T754" s="104">
        <v>1.5858635416532901E-2</v>
      </c>
      <c r="U754" s="104">
        <v>0</v>
      </c>
      <c r="V754" s="104">
        <v>2.15092118129219</v>
      </c>
      <c r="W754" s="104">
        <v>0</v>
      </c>
      <c r="X754" s="104">
        <v>0</v>
      </c>
      <c r="Y754" s="104">
        <v>0</v>
      </c>
      <c r="Z754" s="104">
        <v>0</v>
      </c>
      <c r="AA754" s="104">
        <v>2.15092118129219</v>
      </c>
      <c r="AB754" s="104">
        <v>6.7999554665195303</v>
      </c>
      <c r="AC754" s="104">
        <v>0.275772802956671</v>
      </c>
      <c r="AD754" s="104">
        <v>0</v>
      </c>
      <c r="AE754" s="104">
        <v>7.0757282694762003</v>
      </c>
      <c r="AF754" s="104">
        <v>0.60780746886272496</v>
      </c>
      <c r="AG754" s="104">
        <v>0.24965976874346099</v>
      </c>
      <c r="AH754" s="104">
        <v>0</v>
      </c>
      <c r="AI754" s="104">
        <v>0.85746723760618604</v>
      </c>
      <c r="AJ754" s="104">
        <v>1527.79816188375</v>
      </c>
      <c r="AK754" s="104">
        <v>45.306031039044797</v>
      </c>
      <c r="AL754" s="104">
        <v>0</v>
      </c>
      <c r="AM754" s="104">
        <v>1573.1041929227999</v>
      </c>
      <c r="AN754" s="104">
        <v>2.0488915226970601</v>
      </c>
      <c r="AO754" s="104">
        <v>1.5332646421923699E-2</v>
      </c>
      <c r="AP754" s="104">
        <v>0</v>
      </c>
      <c r="AQ754" s="104">
        <v>2.0642241691189902</v>
      </c>
      <c r="AR754" s="104">
        <v>2.0761415026540799E-3</v>
      </c>
      <c r="AS754" s="104">
        <v>2.35345191001963E-4</v>
      </c>
      <c r="AT754" s="104">
        <v>0</v>
      </c>
      <c r="AU754" s="104">
        <v>2.3114866936560399E-3</v>
      </c>
      <c r="AV754" s="104">
        <v>1.8772269169836001E-2</v>
      </c>
      <c r="AW754" s="104">
        <v>3.2194441626268701E-2</v>
      </c>
      <c r="AX754" s="104">
        <v>5.3278197489760801E-2</v>
      </c>
      <c r="AY754" s="104">
        <v>1.9863285402656199E-3</v>
      </c>
      <c r="AZ754" s="104">
        <v>2.2516426221616401E-4</v>
      </c>
      <c r="BA754" s="104">
        <v>0</v>
      </c>
      <c r="BB754" s="104">
        <v>2.21149280248179E-3</v>
      </c>
      <c r="BC754" s="104">
        <v>4.6930672924590001E-3</v>
      </c>
      <c r="BD754" s="104">
        <v>1.37976178398294E-2</v>
      </c>
      <c r="BE754" s="104">
        <v>2.0702177934770201E-2</v>
      </c>
      <c r="BF754" s="104">
        <v>0</v>
      </c>
      <c r="BG754" s="104">
        <v>0</v>
      </c>
      <c r="BH754" s="104">
        <v>0</v>
      </c>
      <c r="BI754" s="104">
        <v>0</v>
      </c>
      <c r="BJ754" s="104">
        <v>0.31145164977098599</v>
      </c>
      <c r="BK754" s="104">
        <v>9.2359308079594804E-3</v>
      </c>
      <c r="BL754" s="104">
        <v>0</v>
      </c>
      <c r="BM754" s="104">
        <v>0.32068758057894597</v>
      </c>
      <c r="BN754" s="104">
        <v>181.82685174219401</v>
      </c>
    </row>
    <row r="755" spans="1:66">
      <c r="A755" s="104" t="s">
        <v>799</v>
      </c>
      <c r="B755" s="104">
        <v>2030</v>
      </c>
      <c r="C755" s="104" t="s">
        <v>842</v>
      </c>
      <c r="D755" s="104" t="s">
        <v>801</v>
      </c>
      <c r="E755" s="104" t="s">
        <v>801</v>
      </c>
      <c r="F755" s="104" t="s">
        <v>802</v>
      </c>
      <c r="G755" s="104">
        <v>94606.977106967403</v>
      </c>
      <c r="H755" s="104">
        <v>11069761.358897399</v>
      </c>
      <c r="I755" s="104">
        <v>1201508.6092584799</v>
      </c>
      <c r="J755" s="104">
        <v>0.22830756851602099</v>
      </c>
      <c r="K755" s="104">
        <v>0.19584987439043</v>
      </c>
      <c r="L755" s="104">
        <v>0</v>
      </c>
      <c r="M755" s="104">
        <v>0.42415744290645202</v>
      </c>
      <c r="N755" s="104">
        <v>0</v>
      </c>
      <c r="O755" s="104">
        <v>0</v>
      </c>
      <c r="P755" s="104">
        <v>0</v>
      </c>
      <c r="Q755" s="104">
        <v>0</v>
      </c>
      <c r="R755" s="104">
        <v>0.42415744290645202</v>
      </c>
      <c r="S755" s="104">
        <v>0.25991078768915599</v>
      </c>
      <c r="T755" s="104">
        <v>0.22296017364867601</v>
      </c>
      <c r="U755" s="104">
        <v>0</v>
      </c>
      <c r="V755" s="104">
        <v>0.48287096133783303</v>
      </c>
      <c r="W755" s="104">
        <v>0</v>
      </c>
      <c r="X755" s="104">
        <v>0</v>
      </c>
      <c r="Y755" s="104">
        <v>0</v>
      </c>
      <c r="Z755" s="104">
        <v>0</v>
      </c>
      <c r="AA755" s="104">
        <v>0.48287096133783303</v>
      </c>
      <c r="AB755" s="104">
        <v>2.0751165226392998</v>
      </c>
      <c r="AC755" s="104">
        <v>2.8928342791274599</v>
      </c>
      <c r="AD755" s="104">
        <v>0</v>
      </c>
      <c r="AE755" s="104">
        <v>4.9679508017667597</v>
      </c>
      <c r="AF755" s="104">
        <v>24.883806164198798</v>
      </c>
      <c r="AG755" s="104">
        <v>2.3179269705568402</v>
      </c>
      <c r="AH755" s="104">
        <v>2.4681756831394299</v>
      </c>
      <c r="AI755" s="104">
        <v>29.669908817895099</v>
      </c>
      <c r="AJ755" s="104">
        <v>13664.1501440673</v>
      </c>
      <c r="AK755" s="104">
        <v>448.05348562165602</v>
      </c>
      <c r="AL755" s="104">
        <v>0</v>
      </c>
      <c r="AM755" s="104">
        <v>14112.203629689</v>
      </c>
      <c r="AN755" s="104">
        <v>1.06042952366399E-2</v>
      </c>
      <c r="AO755" s="104">
        <v>9.0967194105492193E-3</v>
      </c>
      <c r="AP755" s="104">
        <v>0</v>
      </c>
      <c r="AQ755" s="104">
        <v>1.9701014647189201E-2</v>
      </c>
      <c r="AR755" s="104">
        <v>0.32312677585259902</v>
      </c>
      <c r="AS755" s="104">
        <v>8.3868286842632704E-4</v>
      </c>
      <c r="AT755" s="104">
        <v>0</v>
      </c>
      <c r="AU755" s="104">
        <v>0.323965458721025</v>
      </c>
      <c r="AV755" s="104">
        <v>0.43928363358526901</v>
      </c>
      <c r="AW755" s="104">
        <v>0.75337143159873698</v>
      </c>
      <c r="AX755" s="104">
        <v>1.5166205239050301</v>
      </c>
      <c r="AY755" s="104">
        <v>0.309148454563201</v>
      </c>
      <c r="AZ755" s="104">
        <v>8.0240181878615401E-4</v>
      </c>
      <c r="BA755" s="104">
        <v>0</v>
      </c>
      <c r="BB755" s="104">
        <v>0.30995085638198699</v>
      </c>
      <c r="BC755" s="104">
        <v>0.109820908396317</v>
      </c>
      <c r="BD755" s="104">
        <v>0.32287347068517303</v>
      </c>
      <c r="BE755" s="104">
        <v>0.74264523546347805</v>
      </c>
      <c r="BF755" s="104">
        <v>0.12909211525259801</v>
      </c>
      <c r="BG755" s="104">
        <v>4.2329871668097896E-3</v>
      </c>
      <c r="BH755" s="104">
        <v>0</v>
      </c>
      <c r="BI755" s="104">
        <v>0.13332510241940801</v>
      </c>
      <c r="BJ755" s="104">
        <v>2.1478141181529899</v>
      </c>
      <c r="BK755" s="104">
        <v>7.0427768427564694E-2</v>
      </c>
      <c r="BL755" s="104">
        <v>0</v>
      </c>
      <c r="BM755" s="104">
        <v>2.2182418865805502</v>
      </c>
      <c r="BN755" s="104">
        <v>1257.72235367348</v>
      </c>
    </row>
    <row r="756" spans="1:66">
      <c r="A756" s="104" t="s">
        <v>799</v>
      </c>
      <c r="B756" s="104">
        <v>2030</v>
      </c>
      <c r="C756" s="104" t="s">
        <v>843</v>
      </c>
      <c r="D756" s="104" t="s">
        <v>801</v>
      </c>
      <c r="E756" s="104" t="s">
        <v>801</v>
      </c>
      <c r="F756" s="104" t="s">
        <v>802</v>
      </c>
      <c r="G756" s="104">
        <v>18773.726126321999</v>
      </c>
      <c r="H756" s="104">
        <v>1310646.09521858</v>
      </c>
      <c r="I756" s="104">
        <v>84875.285896308706</v>
      </c>
      <c r="J756" s="104">
        <v>4.5078526816814603E-2</v>
      </c>
      <c r="K756" s="104">
        <v>3.2958464320009602E-2</v>
      </c>
      <c r="L756" s="104">
        <v>0</v>
      </c>
      <c r="M756" s="104">
        <v>7.8036991136824205E-2</v>
      </c>
      <c r="N756" s="104">
        <v>0</v>
      </c>
      <c r="O756" s="104">
        <v>0</v>
      </c>
      <c r="P756" s="104">
        <v>0</v>
      </c>
      <c r="Q756" s="104">
        <v>0</v>
      </c>
      <c r="R756" s="104">
        <v>7.8036991136824205E-2</v>
      </c>
      <c r="S756" s="104">
        <v>5.1318471345389798E-2</v>
      </c>
      <c r="T756" s="104">
        <v>3.7520702787553498E-2</v>
      </c>
      <c r="U756" s="104">
        <v>0</v>
      </c>
      <c r="V756" s="104">
        <v>8.8839174132943302E-2</v>
      </c>
      <c r="W756" s="104">
        <v>0</v>
      </c>
      <c r="X756" s="104">
        <v>0</v>
      </c>
      <c r="Y756" s="104">
        <v>0</v>
      </c>
      <c r="Z756" s="104">
        <v>0</v>
      </c>
      <c r="AA756" s="104">
        <v>8.8839174132943302E-2</v>
      </c>
      <c r="AB756" s="104">
        <v>0.565272548567473</v>
      </c>
      <c r="AC756" s="104">
        <v>0.48674623483059798</v>
      </c>
      <c r="AD756" s="104">
        <v>0</v>
      </c>
      <c r="AE756" s="104">
        <v>1.0520187833980701</v>
      </c>
      <c r="AF756" s="104">
        <v>5.1932752724396103</v>
      </c>
      <c r="AG756" s="104">
        <v>0.390387637611121</v>
      </c>
      <c r="AH756" s="104">
        <v>0.42357214217205502</v>
      </c>
      <c r="AI756" s="104">
        <v>6.0072350522227902</v>
      </c>
      <c r="AJ756" s="104">
        <v>2088.3436508885202</v>
      </c>
      <c r="AK756" s="104">
        <v>76.039154395308898</v>
      </c>
      <c r="AL756" s="104">
        <v>0</v>
      </c>
      <c r="AM756" s="104">
        <v>2164.3828052838298</v>
      </c>
      <c r="AN756" s="104">
        <v>2.0937808164022799E-3</v>
      </c>
      <c r="AO756" s="104">
        <v>1.53083530461724E-3</v>
      </c>
      <c r="AP756" s="104">
        <v>0</v>
      </c>
      <c r="AQ756" s="104">
        <v>3.6246161210195301E-3</v>
      </c>
      <c r="AR756" s="104">
        <v>3.4365053573579003E-2</v>
      </c>
      <c r="AS756" s="104">
        <v>1.4161731167667901E-4</v>
      </c>
      <c r="AT756" s="104">
        <v>0</v>
      </c>
      <c r="AU756" s="104">
        <v>3.4506670885255698E-2</v>
      </c>
      <c r="AV756" s="104">
        <v>5.2010640553619897E-2</v>
      </c>
      <c r="AW756" s="104">
        <v>8.9198248549458195E-2</v>
      </c>
      <c r="AX756" s="104">
        <v>0.17571555998833299</v>
      </c>
      <c r="AY756" s="104">
        <v>3.2878436567880899E-2</v>
      </c>
      <c r="AZ756" s="104">
        <v>1.3549100946128899E-4</v>
      </c>
      <c r="BA756" s="104">
        <v>0</v>
      </c>
      <c r="BB756" s="104">
        <v>3.30139275773422E-2</v>
      </c>
      <c r="BC756" s="104">
        <v>1.30026601384049E-2</v>
      </c>
      <c r="BD756" s="104">
        <v>3.8227820806910603E-2</v>
      </c>
      <c r="BE756" s="104">
        <v>8.4244408522657896E-2</v>
      </c>
      <c r="BF756" s="104">
        <v>1.97296353176112E-2</v>
      </c>
      <c r="BG756" s="104">
        <v>7.1838022704772699E-4</v>
      </c>
      <c r="BH756" s="104">
        <v>0</v>
      </c>
      <c r="BI756" s="104">
        <v>2.0448015544658901E-2</v>
      </c>
      <c r="BJ756" s="104">
        <v>0.32825854002204202</v>
      </c>
      <c r="BK756" s="104">
        <v>1.1952296163370801E-2</v>
      </c>
      <c r="BL756" s="104">
        <v>0</v>
      </c>
      <c r="BM756" s="104">
        <v>0.34021083618541298</v>
      </c>
      <c r="BN756" s="104">
        <v>192.89635464054001</v>
      </c>
    </row>
    <row r="757" spans="1:66">
      <c r="A757" s="104" t="s">
        <v>799</v>
      </c>
      <c r="B757" s="104">
        <v>2030</v>
      </c>
      <c r="C757" s="104" t="s">
        <v>844</v>
      </c>
      <c r="D757" s="104" t="s">
        <v>801</v>
      </c>
      <c r="E757" s="104" t="s">
        <v>801</v>
      </c>
      <c r="F757" s="104" t="s">
        <v>802</v>
      </c>
      <c r="G757" s="104">
        <v>1714.98214003984</v>
      </c>
      <c r="H757" s="104">
        <v>34740.451769307503</v>
      </c>
      <c r="I757" s="104">
        <v>19722.294610458201</v>
      </c>
      <c r="J757" s="104">
        <v>5.4648158056623802E-4</v>
      </c>
      <c r="K757" s="104">
        <v>1.2012391960629901E-3</v>
      </c>
      <c r="L757" s="104">
        <v>0</v>
      </c>
      <c r="M757" s="104">
        <v>1.7477207766292201E-3</v>
      </c>
      <c r="N757" s="104">
        <v>0</v>
      </c>
      <c r="O757" s="104">
        <v>0</v>
      </c>
      <c r="P757" s="104">
        <v>0</v>
      </c>
      <c r="Q757" s="104">
        <v>0</v>
      </c>
      <c r="R757" s="104">
        <v>1.7477207766292201E-3</v>
      </c>
      <c r="S757" s="104">
        <v>6.2212768059250205E-4</v>
      </c>
      <c r="T757" s="104">
        <v>1.3675193848420801E-3</v>
      </c>
      <c r="U757" s="104">
        <v>0</v>
      </c>
      <c r="V757" s="104">
        <v>1.9896470654345798E-3</v>
      </c>
      <c r="W757" s="104">
        <v>0</v>
      </c>
      <c r="X757" s="104">
        <v>0</v>
      </c>
      <c r="Y757" s="104">
        <v>0</v>
      </c>
      <c r="Z757" s="104">
        <v>0</v>
      </c>
      <c r="AA757" s="104">
        <v>1.9896470654345798E-3</v>
      </c>
      <c r="AB757" s="104">
        <v>6.5288847040345299E-3</v>
      </c>
      <c r="AC757" s="104">
        <v>1.7749293767338099E-2</v>
      </c>
      <c r="AD757" s="104">
        <v>0</v>
      </c>
      <c r="AE757" s="104">
        <v>2.4278178471372602E-2</v>
      </c>
      <c r="AF757" s="104">
        <v>6.2035970774534599E-2</v>
      </c>
      <c r="AG757" s="104">
        <v>1.4194967719283301E-2</v>
      </c>
      <c r="AH757" s="104">
        <v>7.1768283507306505E-2</v>
      </c>
      <c r="AI757" s="104">
        <v>0.147999222001124</v>
      </c>
      <c r="AJ757" s="104">
        <v>53.1239650722531</v>
      </c>
      <c r="AK757" s="104">
        <v>2.86164489763657</v>
      </c>
      <c r="AL757" s="104">
        <v>0</v>
      </c>
      <c r="AM757" s="104">
        <v>55.985609969889701</v>
      </c>
      <c r="AN757" s="104">
        <v>2.5382654019651501E-5</v>
      </c>
      <c r="AO757" s="104">
        <v>5.5794449424842998E-5</v>
      </c>
      <c r="AP757" s="104">
        <v>0</v>
      </c>
      <c r="AQ757" s="104">
        <v>8.1177103444494506E-5</v>
      </c>
      <c r="AR757" s="104">
        <v>3.04911469630986E-4</v>
      </c>
      <c r="AS757" s="104">
        <v>5.1122627481998499E-6</v>
      </c>
      <c r="AT757" s="104">
        <v>0</v>
      </c>
      <c r="AU757" s="104">
        <v>3.10023732379185E-4</v>
      </c>
      <c r="AV757" s="104">
        <v>1.3786125455495101E-3</v>
      </c>
      <c r="AW757" s="104">
        <v>2.3643205156174099E-3</v>
      </c>
      <c r="AX757" s="104">
        <v>4.0529567935461003E-3</v>
      </c>
      <c r="AY757" s="104">
        <v>2.9172113442562102E-4</v>
      </c>
      <c r="AZ757" s="104">
        <v>4.89110852468617E-6</v>
      </c>
      <c r="BA757" s="104">
        <v>0</v>
      </c>
      <c r="BB757" s="104">
        <v>2.9661224295030698E-4</v>
      </c>
      <c r="BC757" s="104">
        <v>3.4465313638737697E-4</v>
      </c>
      <c r="BD757" s="104">
        <v>1.01328022097889E-3</v>
      </c>
      <c r="BE757" s="104">
        <v>1.65454560031657E-3</v>
      </c>
      <c r="BF757" s="104">
        <v>5.0188888071899895E-4</v>
      </c>
      <c r="BG757" s="104">
        <v>2.7035402058876001E-5</v>
      </c>
      <c r="BH757" s="104">
        <v>0</v>
      </c>
      <c r="BI757" s="104">
        <v>5.2892428277787496E-4</v>
      </c>
      <c r="BJ757" s="104">
        <v>8.3503475145866399E-3</v>
      </c>
      <c r="BK757" s="104">
        <v>4.4981072715692103E-4</v>
      </c>
      <c r="BL757" s="104">
        <v>0</v>
      </c>
      <c r="BM757" s="104">
        <v>8.8001582417435598E-3</v>
      </c>
      <c r="BN757" s="104">
        <v>4.9896072215850804</v>
      </c>
    </row>
    <row r="758" spans="1:66">
      <c r="A758" s="104" t="s">
        <v>799</v>
      </c>
      <c r="B758" s="104">
        <v>2030</v>
      </c>
      <c r="C758" s="104" t="s">
        <v>845</v>
      </c>
      <c r="D758" s="104" t="s">
        <v>801</v>
      </c>
      <c r="E758" s="104" t="s">
        <v>801</v>
      </c>
      <c r="F758" s="104" t="s">
        <v>804</v>
      </c>
      <c r="G758" s="104">
        <v>174.08457496295901</v>
      </c>
      <c r="H758" s="104">
        <v>23895.003551159101</v>
      </c>
      <c r="I758" s="104">
        <v>3483.0841758588999</v>
      </c>
      <c r="J758" s="104">
        <v>8.18205603052863E-3</v>
      </c>
      <c r="K758" s="104">
        <v>0</v>
      </c>
      <c r="L758" s="104">
        <v>5.8054703203122998E-6</v>
      </c>
      <c r="M758" s="104">
        <v>8.1878615008489398E-3</v>
      </c>
      <c r="N758" s="104">
        <v>4.86309862744876E-6</v>
      </c>
      <c r="O758" s="104">
        <v>1.9354531701880801E-4</v>
      </c>
      <c r="P758" s="104">
        <v>9.5580608273593401E-4</v>
      </c>
      <c r="Q758" s="104">
        <v>3.3364070179977501E-6</v>
      </c>
      <c r="R758" s="104">
        <v>9.3454124062491307E-3</v>
      </c>
      <c r="S758" s="104">
        <v>1.1939236953049E-2</v>
      </c>
      <c r="T758" s="104">
        <v>0</v>
      </c>
      <c r="U758" s="104">
        <v>6.3562592533969001E-6</v>
      </c>
      <c r="V758" s="104">
        <v>1.19455932123024E-2</v>
      </c>
      <c r="W758" s="104">
        <v>4.86309862744876E-6</v>
      </c>
      <c r="X758" s="104">
        <v>1.9354531701872899E-4</v>
      </c>
      <c r="Y758" s="104">
        <v>9.5580608273554098E-4</v>
      </c>
      <c r="Z758" s="104">
        <v>3.3364070179977501E-6</v>
      </c>
      <c r="AA758" s="104">
        <v>1.31031441177021E-2</v>
      </c>
      <c r="AB758" s="104">
        <v>0.74886922951913604</v>
      </c>
      <c r="AC758" s="104">
        <v>0</v>
      </c>
      <c r="AD758" s="104">
        <v>1.8451660016254701E-2</v>
      </c>
      <c r="AE758" s="104">
        <v>0.76732088953539102</v>
      </c>
      <c r="AF758" s="104">
        <v>7.6727911217546504E-2</v>
      </c>
      <c r="AG758" s="104">
        <v>0</v>
      </c>
      <c r="AH758" s="104">
        <v>2.2339890757185399E-4</v>
      </c>
      <c r="AI758" s="104">
        <v>7.69513101251183E-2</v>
      </c>
      <c r="AJ758" s="104">
        <v>45.292326589277799</v>
      </c>
      <c r="AK758" s="104">
        <v>0</v>
      </c>
      <c r="AL758" s="104">
        <v>0.15497815116233499</v>
      </c>
      <c r="AM758" s="104">
        <v>45.447304740440103</v>
      </c>
      <c r="AN758" s="104">
        <v>1.8448808083789401E-3</v>
      </c>
      <c r="AO758" s="104">
        <v>0</v>
      </c>
      <c r="AP758" s="104">
        <v>1.11118479591343E-6</v>
      </c>
      <c r="AQ758" s="104">
        <v>1.84599199317485E-3</v>
      </c>
      <c r="AR758" s="104">
        <v>3.0096361387187199E-5</v>
      </c>
      <c r="AS758" s="104">
        <v>0</v>
      </c>
      <c r="AT758" s="104">
        <v>1.59098441751179E-6</v>
      </c>
      <c r="AU758" s="104">
        <v>3.1687345804699E-5</v>
      </c>
      <c r="AV758" s="104">
        <v>5.2679465378042305E-4</v>
      </c>
      <c r="AW758" s="104">
        <v>1.62621509622016E-3</v>
      </c>
      <c r="AX758" s="104">
        <v>2.1846970958052801E-3</v>
      </c>
      <c r="AY758" s="104">
        <v>2.7672493356004299E-5</v>
      </c>
      <c r="AZ758" s="104">
        <v>0</v>
      </c>
      <c r="BA758" s="104">
        <v>1.46285144428937E-6</v>
      </c>
      <c r="BB758" s="104">
        <v>2.9135344800293699E-5</v>
      </c>
      <c r="BC758" s="104">
        <v>1.31698663445105E-4</v>
      </c>
      <c r="BD758" s="104">
        <v>6.9694932695149895E-4</v>
      </c>
      <c r="BE758" s="104">
        <v>8.5778333519689897E-4</v>
      </c>
      <c r="BF758" s="104">
        <v>4.48204288095184E-4</v>
      </c>
      <c r="BG758" s="104">
        <v>0</v>
      </c>
      <c r="BH758" s="104">
        <v>1.5336344397124899E-6</v>
      </c>
      <c r="BI758" s="104">
        <v>4.4973792253489599E-4</v>
      </c>
      <c r="BJ758" s="104">
        <v>3.3699500576173098E-3</v>
      </c>
      <c r="BK758" s="104">
        <v>0</v>
      </c>
      <c r="BL758" s="104">
        <v>7.2337879819799803E-6</v>
      </c>
      <c r="BM758" s="104">
        <v>3.37718384559929E-3</v>
      </c>
      <c r="BN758" s="104">
        <v>4.7971085648676004</v>
      </c>
    </row>
    <row r="759" spans="1:66">
      <c r="A759" s="104" t="s">
        <v>799</v>
      </c>
      <c r="B759" s="104">
        <v>2030</v>
      </c>
      <c r="C759" s="104" t="s">
        <v>846</v>
      </c>
      <c r="D759" s="104" t="s">
        <v>801</v>
      </c>
      <c r="E759" s="104" t="s">
        <v>801</v>
      </c>
      <c r="F759" s="104" t="s">
        <v>804</v>
      </c>
      <c r="G759" s="104">
        <v>2894.1575975375999</v>
      </c>
      <c r="H759" s="104">
        <v>264494.96966113598</v>
      </c>
      <c r="I759" s="104">
        <v>11576.6303901504</v>
      </c>
      <c r="J759" s="104">
        <v>4.7003079748889698E-3</v>
      </c>
      <c r="K759" s="104">
        <v>0</v>
      </c>
      <c r="L759" s="104">
        <v>4.6402971302899098E-3</v>
      </c>
      <c r="M759" s="104">
        <v>9.3406051051788796E-3</v>
      </c>
      <c r="N759" s="104">
        <v>4.6438640613308099E-5</v>
      </c>
      <c r="O759" s="104">
        <v>4.9177152177787102E-4</v>
      </c>
      <c r="P759" s="104">
        <v>2.6554132471671801E-3</v>
      </c>
      <c r="Q759" s="104">
        <v>2.9454652703735999E-5</v>
      </c>
      <c r="R759" s="104">
        <v>1.2563683167440901E-2</v>
      </c>
      <c r="S759" s="104">
        <v>6.8586783633746403E-3</v>
      </c>
      <c r="T759" s="104">
        <v>0</v>
      </c>
      <c r="U759" s="104">
        <v>5.0805412732399698E-3</v>
      </c>
      <c r="V759" s="104">
        <v>1.19392196366146E-2</v>
      </c>
      <c r="W759" s="104">
        <v>4.6438640613308099E-5</v>
      </c>
      <c r="X759" s="104">
        <v>4.9177152177766904E-4</v>
      </c>
      <c r="Y759" s="104">
        <v>2.6554132471660898E-3</v>
      </c>
      <c r="Z759" s="104">
        <v>2.9454652703735999E-5</v>
      </c>
      <c r="AA759" s="104">
        <v>1.51622976988754E-2</v>
      </c>
      <c r="AB759" s="104">
        <v>8.2433537499392001E-2</v>
      </c>
      <c r="AC759" s="104">
        <v>0</v>
      </c>
      <c r="AD759" s="104">
        <v>8.1813471273593202E-2</v>
      </c>
      <c r="AE759" s="104">
        <v>0.16424700877298501</v>
      </c>
      <c r="AF759" s="104">
        <v>5.7460884624440801E-2</v>
      </c>
      <c r="AG759" s="104">
        <v>0</v>
      </c>
      <c r="AH759" s="104">
        <v>8.4262666848015002E-3</v>
      </c>
      <c r="AI759" s="104">
        <v>6.5887151309242303E-2</v>
      </c>
      <c r="AJ759" s="104">
        <v>443.716579946401</v>
      </c>
      <c r="AK759" s="104">
        <v>0</v>
      </c>
      <c r="AL759" s="104">
        <v>0.83232802471348</v>
      </c>
      <c r="AM759" s="104">
        <v>444.54890797111398</v>
      </c>
      <c r="AN759" s="104">
        <v>1.4642532081425299E-3</v>
      </c>
      <c r="AO759" s="104">
        <v>0</v>
      </c>
      <c r="AP759" s="104">
        <v>1.1043929635788201E-3</v>
      </c>
      <c r="AQ759" s="104">
        <v>2.5686461717213602E-3</v>
      </c>
      <c r="AR759" s="104">
        <v>6.33746514582017E-4</v>
      </c>
      <c r="AS759" s="104">
        <v>0</v>
      </c>
      <c r="AT759" s="104">
        <v>1.0189602264691E-5</v>
      </c>
      <c r="AU759" s="104">
        <v>6.4393611684670799E-4</v>
      </c>
      <c r="AV759" s="104">
        <v>3.0714553402616199E-3</v>
      </c>
      <c r="AW759" s="104">
        <v>3.3605348854952401E-2</v>
      </c>
      <c r="AX759" s="104">
        <v>3.7320740312060702E-2</v>
      </c>
      <c r="AY759" s="104">
        <v>5.8270652683044505E-4</v>
      </c>
      <c r="AZ759" s="104">
        <v>0</v>
      </c>
      <c r="BA759" s="104">
        <v>9.3689631561252992E-6</v>
      </c>
      <c r="BB759" s="104">
        <v>5.9207548998657005E-4</v>
      </c>
      <c r="BC759" s="104">
        <v>7.6786383506540596E-4</v>
      </c>
      <c r="BD759" s="104">
        <v>1.4402292366408101E-2</v>
      </c>
      <c r="BE759" s="104">
        <v>1.5762231691460099E-2</v>
      </c>
      <c r="BF759" s="104">
        <v>4.3909352600576502E-3</v>
      </c>
      <c r="BG759" s="104">
        <v>0</v>
      </c>
      <c r="BH759" s="104">
        <v>8.2365605362099101E-6</v>
      </c>
      <c r="BI759" s="104">
        <v>4.3991718205938597E-3</v>
      </c>
      <c r="BJ759" s="104">
        <v>5.2863394099907698E-3</v>
      </c>
      <c r="BK759" s="104">
        <v>0</v>
      </c>
      <c r="BL759" s="104">
        <v>7.9491614312743103E-4</v>
      </c>
      <c r="BM759" s="104">
        <v>6.0812555531182004E-3</v>
      </c>
      <c r="BN759" s="104">
        <v>46.923560948448802</v>
      </c>
    </row>
    <row r="760" spans="1:66">
      <c r="A760" s="104" t="s">
        <v>799</v>
      </c>
      <c r="B760" s="104">
        <v>2030</v>
      </c>
      <c r="C760" s="104" t="s">
        <v>846</v>
      </c>
      <c r="D760" s="104" t="s">
        <v>801</v>
      </c>
      <c r="E760" s="104" t="s">
        <v>801</v>
      </c>
      <c r="F760" s="104" t="s">
        <v>802</v>
      </c>
      <c r="G760" s="104">
        <v>2936.5068811051801</v>
      </c>
      <c r="H760" s="104">
        <v>294333.32863135199</v>
      </c>
      <c r="I760" s="104">
        <v>11746.027524420701</v>
      </c>
      <c r="J760" s="104">
        <v>9.6684539923077098E-4</v>
      </c>
      <c r="K760" s="104">
        <v>0</v>
      </c>
      <c r="L760" s="104">
        <v>0</v>
      </c>
      <c r="M760" s="104">
        <v>9.6684539923077098E-4</v>
      </c>
      <c r="N760" s="104">
        <v>0</v>
      </c>
      <c r="O760" s="104">
        <v>0</v>
      </c>
      <c r="P760" s="104">
        <v>0</v>
      </c>
      <c r="Q760" s="104">
        <v>0</v>
      </c>
      <c r="R760" s="104">
        <v>9.6684539923077098E-4</v>
      </c>
      <c r="S760" s="104">
        <v>2.4141250687374299E-2</v>
      </c>
      <c r="T760" s="104">
        <v>0</v>
      </c>
      <c r="U760" s="104">
        <v>0</v>
      </c>
      <c r="V760" s="104">
        <v>2.4141250687374299E-2</v>
      </c>
      <c r="W760" s="104">
        <v>0</v>
      </c>
      <c r="X760" s="104">
        <v>0</v>
      </c>
      <c r="Y760" s="104">
        <v>0</v>
      </c>
      <c r="Z760" s="104">
        <v>0</v>
      </c>
      <c r="AA760" s="104">
        <v>2.4141250687374299E-2</v>
      </c>
      <c r="AB760" s="104">
        <v>4.1301788091893901E-2</v>
      </c>
      <c r="AC760" s="104">
        <v>0</v>
      </c>
      <c r="AD760" s="104">
        <v>0</v>
      </c>
      <c r="AE760" s="104">
        <v>4.1301788091893901E-2</v>
      </c>
      <c r="AF760" s="104">
        <v>0.242930999529654</v>
      </c>
      <c r="AG760" s="104">
        <v>0</v>
      </c>
      <c r="AH760" s="104">
        <v>0</v>
      </c>
      <c r="AI760" s="104">
        <v>0.242930999529654</v>
      </c>
      <c r="AJ760" s="104">
        <v>465.96170750911398</v>
      </c>
      <c r="AK760" s="104">
        <v>0</v>
      </c>
      <c r="AL760" s="104">
        <v>0</v>
      </c>
      <c r="AM760" s="104">
        <v>465.96170750911398</v>
      </c>
      <c r="AN760" s="104">
        <v>2.2971425501937901E-2</v>
      </c>
      <c r="AO760" s="104">
        <v>0</v>
      </c>
      <c r="AP760" s="104">
        <v>0</v>
      </c>
      <c r="AQ760" s="104">
        <v>2.2971425501937901E-2</v>
      </c>
      <c r="AR760" s="104">
        <v>1.8727320313561601E-3</v>
      </c>
      <c r="AS760" s="104">
        <v>0</v>
      </c>
      <c r="AT760" s="104">
        <v>0</v>
      </c>
      <c r="AU760" s="104">
        <v>1.8727320313561601E-3</v>
      </c>
      <c r="AV760" s="104">
        <v>9.8262170417983304E-3</v>
      </c>
      <c r="AW760" s="104">
        <v>2.5149917436798602E-2</v>
      </c>
      <c r="AX760" s="104">
        <v>3.6848866509953102E-2</v>
      </c>
      <c r="AY760" s="104">
        <v>1.7917184726556499E-3</v>
      </c>
      <c r="AZ760" s="104">
        <v>0</v>
      </c>
      <c r="BA760" s="104">
        <v>0</v>
      </c>
      <c r="BB760" s="104">
        <v>1.7917184726556499E-3</v>
      </c>
      <c r="BC760" s="104">
        <v>2.45655426044958E-3</v>
      </c>
      <c r="BD760" s="104">
        <v>1.07785360443422E-2</v>
      </c>
      <c r="BE760" s="104">
        <v>1.50268087774475E-2</v>
      </c>
      <c r="BF760" s="104">
        <v>4.4050138393814898E-3</v>
      </c>
      <c r="BG760" s="104">
        <v>0</v>
      </c>
      <c r="BH760" s="104">
        <v>0</v>
      </c>
      <c r="BI760" s="104">
        <v>4.4050138393814898E-3</v>
      </c>
      <c r="BJ760" s="104">
        <v>7.3242691521599901E-2</v>
      </c>
      <c r="BK760" s="104">
        <v>0</v>
      </c>
      <c r="BL760" s="104">
        <v>0</v>
      </c>
      <c r="BM760" s="104">
        <v>7.3242691521599901E-2</v>
      </c>
      <c r="BN760" s="104">
        <v>41.527919442514097</v>
      </c>
    </row>
    <row r="761" spans="1:66">
      <c r="A761" s="104" t="s">
        <v>799</v>
      </c>
      <c r="B761" s="104">
        <v>2030</v>
      </c>
      <c r="C761" s="104" t="s">
        <v>846</v>
      </c>
      <c r="D761" s="104" t="s">
        <v>801</v>
      </c>
      <c r="E761" s="104" t="s">
        <v>801</v>
      </c>
      <c r="F761" s="104" t="s">
        <v>841</v>
      </c>
      <c r="G761" s="104">
        <v>9927.4679080463902</v>
      </c>
      <c r="H761" s="104">
        <v>1072142.0343182101</v>
      </c>
      <c r="I761" s="104">
        <v>39709.871632185503</v>
      </c>
      <c r="J761" s="104">
        <v>0.105462170844536</v>
      </c>
      <c r="K761" s="104">
        <v>0</v>
      </c>
      <c r="L761" s="104">
        <v>0</v>
      </c>
      <c r="M761" s="104">
        <v>0.105462170844536</v>
      </c>
      <c r="N761" s="104">
        <v>0</v>
      </c>
      <c r="O761" s="104">
        <v>0</v>
      </c>
      <c r="P761" s="104">
        <v>0</v>
      </c>
      <c r="Q761" s="104">
        <v>0</v>
      </c>
      <c r="R761" s="104">
        <v>0.105462170844536</v>
      </c>
      <c r="S761" s="104">
        <v>7.4666441636640997</v>
      </c>
      <c r="T761" s="104">
        <v>0</v>
      </c>
      <c r="U761" s="104">
        <v>0</v>
      </c>
      <c r="V761" s="104">
        <v>7.4666441636640997</v>
      </c>
      <c r="W761" s="104">
        <v>0</v>
      </c>
      <c r="X761" s="104">
        <v>0</v>
      </c>
      <c r="Y761" s="104">
        <v>0</v>
      </c>
      <c r="Z761" s="104">
        <v>0</v>
      </c>
      <c r="AA761" s="104">
        <v>7.4666441636640997</v>
      </c>
      <c r="AB761" s="104">
        <v>56.748894022877401</v>
      </c>
      <c r="AC761" s="104">
        <v>0</v>
      </c>
      <c r="AD761" s="104">
        <v>0</v>
      </c>
      <c r="AE761" s="104">
        <v>56.748894022877401</v>
      </c>
      <c r="AF761" s="104">
        <v>0.56131984777994404</v>
      </c>
      <c r="AG761" s="104">
        <v>0</v>
      </c>
      <c r="AH761" s="104">
        <v>0</v>
      </c>
      <c r="AI761" s="104">
        <v>0.56131984777994404</v>
      </c>
      <c r="AJ761" s="104">
        <v>2324.4071261364302</v>
      </c>
      <c r="AK761" s="104">
        <v>0</v>
      </c>
      <c r="AL761" s="104">
        <v>0</v>
      </c>
      <c r="AM761" s="104">
        <v>2324.4071261364302</v>
      </c>
      <c r="AN761" s="104">
        <v>7.3151175565917397</v>
      </c>
      <c r="AO761" s="104">
        <v>0</v>
      </c>
      <c r="AP761" s="104">
        <v>0</v>
      </c>
      <c r="AQ761" s="104">
        <v>7.3151175565917397</v>
      </c>
      <c r="AR761" s="104">
        <v>3.9826487829689302E-3</v>
      </c>
      <c r="AS761" s="104">
        <v>0</v>
      </c>
      <c r="AT761" s="104">
        <v>0</v>
      </c>
      <c r="AU761" s="104">
        <v>3.9826487829689302E-3</v>
      </c>
      <c r="AV761" s="104">
        <v>3.8711752976615402E-2</v>
      </c>
      <c r="AW761" s="104">
        <v>8.3313388641506503E-2</v>
      </c>
      <c r="AX761" s="104">
        <v>0.12600779040109</v>
      </c>
      <c r="AY761" s="104">
        <v>3.8103611595608098E-3</v>
      </c>
      <c r="AZ761" s="104">
        <v>0</v>
      </c>
      <c r="BA761" s="104">
        <v>0</v>
      </c>
      <c r="BB761" s="104">
        <v>3.8103611595608098E-3</v>
      </c>
      <c r="BC761" s="104">
        <v>9.6779382441538695E-3</v>
      </c>
      <c r="BD761" s="104">
        <v>3.5705737989217098E-2</v>
      </c>
      <c r="BE761" s="104">
        <v>4.9194037392931697E-2</v>
      </c>
      <c r="BF761" s="104">
        <v>0</v>
      </c>
      <c r="BG761" s="104">
        <v>0</v>
      </c>
      <c r="BH761" s="104">
        <v>0</v>
      </c>
      <c r="BI761" s="104">
        <v>0</v>
      </c>
      <c r="BJ761" s="104">
        <v>0.47384559834920797</v>
      </c>
      <c r="BK761" s="104">
        <v>0</v>
      </c>
      <c r="BL761" s="104">
        <v>0</v>
      </c>
      <c r="BM761" s="104">
        <v>0.47384559834920797</v>
      </c>
      <c r="BN761" s="104">
        <v>268.66601196151601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
  <sheetViews>
    <sheetView topLeftCell="H1" workbookViewId="0">
      <selection activeCell="B7" sqref="B7:AI8"/>
    </sheetView>
  </sheetViews>
  <sheetFormatPr defaultRowHeight="15"/>
  <sheetData>
    <row r="1" spans="1:39">
      <c r="B1">
        <f>'EMFAC based 2017-2030'!B1</f>
        <v>2017</v>
      </c>
      <c r="C1">
        <f>'EMFAC based 2017-2030'!C1</f>
        <v>2018</v>
      </c>
      <c r="D1">
        <f>'EMFAC based 2017-2030'!D1</f>
        <v>2019</v>
      </c>
      <c r="E1">
        <f>'EMFAC based 2017-2030'!E1</f>
        <v>2020</v>
      </c>
      <c r="F1">
        <f>'EMFAC based 2017-2030'!F1</f>
        <v>2021</v>
      </c>
      <c r="G1">
        <f>'EMFAC based 2017-2030'!G1</f>
        <v>2022</v>
      </c>
      <c r="H1">
        <f>'EMFAC based 2017-2030'!H1</f>
        <v>2023</v>
      </c>
      <c r="I1">
        <f>'EMFAC based 2017-2030'!I1</f>
        <v>2024</v>
      </c>
      <c r="J1">
        <f>'EMFAC based 2017-2030'!J1</f>
        <v>2025</v>
      </c>
      <c r="K1">
        <f>'EMFAC based 2017-2030'!K1</f>
        <v>2026</v>
      </c>
      <c r="L1">
        <f>'EMFAC based 2017-2030'!L1</f>
        <v>2027</v>
      </c>
      <c r="M1">
        <f>'EMFAC based 2017-2030'!M1</f>
        <v>2028</v>
      </c>
      <c r="N1">
        <f>'EMFAC based 2017-2030'!N1</f>
        <v>2029</v>
      </c>
      <c r="O1">
        <f>'EMFAC based 2017-2030'!O1</f>
        <v>2030</v>
      </c>
      <c r="P1">
        <f>O1+1</f>
        <v>2031</v>
      </c>
      <c r="Q1" s="104">
        <f t="shared" ref="Q1:AI1" si="0">P1+1</f>
        <v>2032</v>
      </c>
      <c r="R1" s="104">
        <f t="shared" si="0"/>
        <v>2033</v>
      </c>
      <c r="S1" s="104">
        <f t="shared" si="0"/>
        <v>2034</v>
      </c>
      <c r="T1" s="104">
        <f t="shared" si="0"/>
        <v>2035</v>
      </c>
      <c r="U1" s="104">
        <f t="shared" si="0"/>
        <v>2036</v>
      </c>
      <c r="V1" s="104">
        <f t="shared" si="0"/>
        <v>2037</v>
      </c>
      <c r="W1" s="104">
        <f t="shared" si="0"/>
        <v>2038</v>
      </c>
      <c r="X1" s="104">
        <f t="shared" si="0"/>
        <v>2039</v>
      </c>
      <c r="Y1" s="104">
        <f t="shared" si="0"/>
        <v>2040</v>
      </c>
      <c r="Z1" s="104">
        <f t="shared" si="0"/>
        <v>2041</v>
      </c>
      <c r="AA1" s="104">
        <f t="shared" si="0"/>
        <v>2042</v>
      </c>
      <c r="AB1" s="104">
        <f t="shared" si="0"/>
        <v>2043</v>
      </c>
      <c r="AC1" s="104">
        <f t="shared" si="0"/>
        <v>2044</v>
      </c>
      <c r="AD1" s="104">
        <f t="shared" si="0"/>
        <v>2045</v>
      </c>
      <c r="AE1" s="104">
        <f t="shared" si="0"/>
        <v>2046</v>
      </c>
      <c r="AF1" s="104">
        <f t="shared" si="0"/>
        <v>2047</v>
      </c>
      <c r="AG1" s="104">
        <f t="shared" si="0"/>
        <v>2048</v>
      </c>
      <c r="AH1" s="104">
        <f t="shared" si="0"/>
        <v>2049</v>
      </c>
      <c r="AI1" s="104">
        <f t="shared" si="0"/>
        <v>2050</v>
      </c>
    </row>
    <row r="2" spans="1:39" s="104" customFormat="1">
      <c r="A2" s="1" t="s">
        <v>870</v>
      </c>
    </row>
    <row r="3" spans="1:39">
      <c r="A3" t="str">
        <f>'EMFAC based 2017-2030'!A7</f>
        <v>LDV</v>
      </c>
      <c r="B3">
        <f>'EMFAC based 2017-2030'!B7</f>
        <v>1</v>
      </c>
      <c r="C3">
        <f>'EMFAC based 2017-2030'!C7</f>
        <v>1.0061603297711688</v>
      </c>
      <c r="D3">
        <f>'EMFAC based 2017-2030'!D7</f>
        <v>1.0125122393973989</v>
      </c>
      <c r="E3">
        <f>'EMFAC based 2017-2030'!E7</f>
        <v>1.0222805555880248</v>
      </c>
      <c r="F3">
        <f>'EMFAC based 2017-2030'!F7</f>
        <v>1.0329839088861119</v>
      </c>
      <c r="G3">
        <f>'EMFAC based 2017-2030'!G7</f>
        <v>1.041419446454203</v>
      </c>
      <c r="H3">
        <f>'EMFAC based 2017-2030'!H7</f>
        <v>1.0512468831663957</v>
      </c>
      <c r="I3">
        <f>'EMFAC based 2017-2030'!I7</f>
        <v>1.0609642666856225</v>
      </c>
      <c r="J3">
        <f>'EMFAC based 2017-2030'!J7</f>
        <v>1.0706297978725912</v>
      </c>
      <c r="K3">
        <f>'EMFAC based 2017-2030'!K7</f>
        <v>1.0775493150630644</v>
      </c>
      <c r="L3">
        <f>'EMFAC based 2017-2030'!L7</f>
        <v>1.0866239178384509</v>
      </c>
      <c r="M3">
        <f>'EMFAC based 2017-2030'!M7</f>
        <v>1.0955408873662136</v>
      </c>
      <c r="N3">
        <f>'EMFAC based 2017-2030'!N7</f>
        <v>1.104264153203194</v>
      </c>
      <c r="O3">
        <f>'EMFAC based 2017-2030'!O7</f>
        <v>1.1127826864959989</v>
      </c>
      <c r="P3">
        <f>$O$3*'EMFAC based 2017-2030'!P23</f>
        <v>1.1203114297473913</v>
      </c>
      <c r="Q3" s="104">
        <f>$O$3*'EMFAC based 2017-2030'!Q23</f>
        <v>1.1280403344017038</v>
      </c>
      <c r="R3" s="104">
        <f>$O$3*'EMFAC based 2017-2030'!R23</f>
        <v>1.136205987316991</v>
      </c>
      <c r="S3" s="104">
        <f>$O$3*'EMFAC based 2017-2030'!S23</f>
        <v>1.1442743636124808</v>
      </c>
      <c r="T3" s="104">
        <f>$O$3*'EMFAC based 2017-2030'!T23</f>
        <v>1.1524247638504785</v>
      </c>
      <c r="U3" s="104">
        <f>$O$3*'EMFAC based 2017-2030'!U23</f>
        <v>1.1603301547658287</v>
      </c>
      <c r="V3" s="104">
        <f>$O$3*'EMFAC based 2017-2030'!V23</f>
        <v>1.168645853683091</v>
      </c>
      <c r="W3" s="104">
        <f>$O$3*'EMFAC based 2017-2030'!W23</f>
        <v>1.1767605726207939</v>
      </c>
      <c r="X3" s="104">
        <f>$O$3*'EMFAC based 2017-2030'!X23</f>
        <v>1.18370280047345</v>
      </c>
      <c r="Y3" s="104">
        <f>$O$3*'EMFAC based 2017-2030'!Y23</f>
        <v>1.1910000720445459</v>
      </c>
      <c r="Z3" s="104">
        <f>$O$3*'EMFAC based 2017-2030'!Z23</f>
        <v>1.2086746791277005</v>
      </c>
      <c r="AA3" s="104">
        <f>$O$3*'EMFAC based 2017-2030'!AA23</f>
        <v>1.2264151229047096</v>
      </c>
      <c r="AB3" s="104">
        <f>$O$3*'EMFAC based 2017-2030'!AB23</f>
        <v>1.2441326752274207</v>
      </c>
      <c r="AC3" s="104">
        <f>$O$3*'EMFAC based 2017-2030'!AC23</f>
        <v>1.2618591127002461</v>
      </c>
      <c r="AD3" s="104">
        <f>$O$3*'EMFAC based 2017-2030'!AD23</f>
        <v>1.278906506570709</v>
      </c>
      <c r="AE3" s="104">
        <f>$O$3*'EMFAC based 2017-2030'!AE23</f>
        <v>1.2966716117785353</v>
      </c>
      <c r="AF3" s="104">
        <f>$O$3*'EMFAC based 2017-2030'!AF23</f>
        <v>1.3136679695315081</v>
      </c>
      <c r="AG3" s="104">
        <f>$O$3*'EMFAC based 2017-2030'!AG23</f>
        <v>1.3307827143978281</v>
      </c>
      <c r="AH3" s="104">
        <f>$O$3*'EMFAC based 2017-2030'!AH23</f>
        <v>1.3484835420169472</v>
      </c>
      <c r="AI3" s="104">
        <f>$O$3*'EMFAC based 2017-2030'!AI23</f>
        <v>1.3651645770291079</v>
      </c>
      <c r="AJ3" s="104"/>
      <c r="AK3" s="104"/>
      <c r="AL3" s="104"/>
      <c r="AM3" s="104"/>
    </row>
    <row r="4" spans="1:39">
      <c r="A4" t="str">
        <f>'EMFAC based 2017-2030'!A10</f>
        <v>Bus</v>
      </c>
      <c r="B4">
        <f>'EMFAC based 2017-2030'!B10</f>
        <v>1</v>
      </c>
      <c r="C4">
        <f>'EMFAC based 2017-2030'!C10</f>
        <v>1.0034460979109625</v>
      </c>
      <c r="D4">
        <f>'EMFAC based 2017-2030'!D10</f>
        <v>1.0067926931942033</v>
      </c>
      <c r="E4">
        <f>'EMFAC based 2017-2030'!E10</f>
        <v>1.0088132207152329</v>
      </c>
      <c r="F4">
        <f>'EMFAC based 2017-2030'!F10</f>
        <v>1.0141598664623293</v>
      </c>
      <c r="G4">
        <f>'EMFAC based 2017-2030'!G10</f>
        <v>1.0192688835002457</v>
      </c>
      <c r="H4">
        <f>'EMFAC based 2017-2030'!H10</f>
        <v>1.0256358427495065</v>
      </c>
      <c r="I4">
        <f>'EMFAC based 2017-2030'!I10</f>
        <v>1.0338234772348232</v>
      </c>
      <c r="J4">
        <f>'EMFAC based 2017-2030'!J10</f>
        <v>1.0413706410661017</v>
      </c>
      <c r="K4">
        <f>'EMFAC based 2017-2030'!K10</f>
        <v>1.0502873550977987</v>
      </c>
      <c r="L4">
        <f>'EMFAC based 2017-2030'!L10</f>
        <v>1.061952296340767</v>
      </c>
      <c r="M4">
        <f>'EMFAC based 2017-2030'!M10</f>
        <v>1.07142924593788</v>
      </c>
      <c r="N4">
        <f>'EMFAC based 2017-2030'!N10</f>
        <v>1.0817862147408706</v>
      </c>
      <c r="O4">
        <f>'EMFAC based 2017-2030'!O10</f>
        <v>1.092590601176177</v>
      </c>
      <c r="P4">
        <f>$O$4*'EMFAC based 2017-2030'!P24</f>
        <v>1.0972876766439721</v>
      </c>
      <c r="Q4" s="104">
        <f>$O$4*'EMFAC based 2017-2030'!Q24</f>
        <v>1.1027150988561936</v>
      </c>
      <c r="R4" s="104">
        <f>$O$4*'EMFAC based 2017-2030'!R24</f>
        <v>1.1067615797287866</v>
      </c>
      <c r="S4" s="104">
        <f>$O$4*'EMFAC based 2017-2030'!S24</f>
        <v>1.1115004169149414</v>
      </c>
      <c r="T4" s="104">
        <f>$O$4*'EMFAC based 2017-2030'!T24</f>
        <v>1.1170779296678581</v>
      </c>
      <c r="U4" s="104">
        <f>$O$4*'EMFAC based 2017-2030'!U24</f>
        <v>1.1232183805189524</v>
      </c>
      <c r="V4" s="104">
        <f>$O$4*'EMFAC based 2017-2030'!V24</f>
        <v>1.1290994878123635</v>
      </c>
      <c r="W4" s="104">
        <f>$O$4*'EMFAC based 2017-2030'!W24</f>
        <v>1.1358889470722773</v>
      </c>
      <c r="X4" s="104">
        <f>$O$4*'EMFAC based 2017-2030'!X24</f>
        <v>1.1431096807638879</v>
      </c>
      <c r="Y4" s="104">
        <f>$O$4*'EMFAC based 2017-2030'!Y24</f>
        <v>1.1501512346041196</v>
      </c>
      <c r="Z4" s="104">
        <f>$O$4*'EMFAC based 2017-2030'!Z24</f>
        <v>1.1582607804180025</v>
      </c>
      <c r="AA4" s="104">
        <f>$O$4*'EMFAC based 2017-2030'!AA24</f>
        <v>1.165440453943045</v>
      </c>
      <c r="AB4" s="104">
        <f>$O$4*'EMFAC based 2017-2030'!AB24</f>
        <v>1.1731220818310168</v>
      </c>
      <c r="AC4" s="104">
        <f>$O$4*'EMFAC based 2017-2030'!AC24</f>
        <v>1.1808148819339741</v>
      </c>
      <c r="AD4" s="104">
        <f>$O$4*'EMFAC based 2017-2030'!AD24</f>
        <v>1.1880909728089006</v>
      </c>
      <c r="AE4" s="104">
        <f>$O$4*'EMFAC based 2017-2030'!AE24</f>
        <v>1.1947947232369345</v>
      </c>
      <c r="AF4" s="104">
        <f>$O$4*'EMFAC based 2017-2030'!AF24</f>
        <v>1.2027173034224945</v>
      </c>
      <c r="AG4" s="104">
        <f>$O$4*'EMFAC based 2017-2030'!AG24</f>
        <v>1.2104520453676644</v>
      </c>
      <c r="AH4" s="104">
        <f>$O$4*'EMFAC based 2017-2030'!AH24</f>
        <v>1.2184629251284862</v>
      </c>
      <c r="AI4" s="104">
        <f>$O$4*'EMFAC based 2017-2030'!AI24</f>
        <v>1.2263966792256795</v>
      </c>
      <c r="AJ4" s="104"/>
      <c r="AK4" s="104"/>
      <c r="AL4" s="104"/>
      <c r="AM4" s="104"/>
    </row>
    <row r="6" spans="1:39">
      <c r="A6" t="s">
        <v>871</v>
      </c>
    </row>
    <row r="7" spans="1:39">
      <c r="A7" t="str">
        <f>'EMFAC based 2017-2030'!A8</f>
        <v>MDV</v>
      </c>
      <c r="B7">
        <f>'EMFAC based 2017-2030'!B8</f>
        <v>1</v>
      </c>
      <c r="C7">
        <f>'EMFAC based 2017-2030'!C8</f>
        <v>0.99731379316047153</v>
      </c>
      <c r="D7">
        <f>'EMFAC based 2017-2030'!D8</f>
        <v>0.99480965375471375</v>
      </c>
      <c r="E7">
        <f>'EMFAC based 2017-2030'!E8</f>
        <v>0.99363062029130378</v>
      </c>
      <c r="F7">
        <f>'EMFAC based 2017-2030'!F8</f>
        <v>0.99407407900716394</v>
      </c>
      <c r="G7">
        <f>'EMFAC based 2017-2030'!G8</f>
        <v>0.99426321809054086</v>
      </c>
      <c r="H7">
        <f>'EMFAC based 2017-2030'!H8</f>
        <v>0.99492751623165621</v>
      </c>
      <c r="I7">
        <f>'EMFAC based 2017-2030'!I8</f>
        <v>0.99621231895508999</v>
      </c>
      <c r="J7">
        <f>'EMFAC based 2017-2030'!J8</f>
        <v>0.99671987955380958</v>
      </c>
      <c r="K7">
        <f>'EMFAC based 2017-2030'!K8</f>
        <v>0.99816708062069781</v>
      </c>
      <c r="L7">
        <f>'EMFAC based 2017-2030'!L8</f>
        <v>1.0011594461127167</v>
      </c>
      <c r="M7">
        <f>'EMFAC based 2017-2030'!M8</f>
        <v>1.0034836804220486</v>
      </c>
      <c r="N7">
        <f>'EMFAC based 2017-2030'!N8</f>
        <v>1.006619313129143</v>
      </c>
      <c r="O7">
        <f>'EMFAC based 2017-2030'!O8</f>
        <v>1.0103281346880559</v>
      </c>
      <c r="P7">
        <f>$O$7*'EMFAC based 2017-2030'!P30</f>
        <v>1.0162532791240135</v>
      </c>
      <c r="Q7" s="104">
        <f>$O$7*'EMFAC based 2017-2030'!Q30</f>
        <v>1.0236442201147491</v>
      </c>
      <c r="R7" s="104">
        <f>$O$7*'EMFAC based 2017-2030'!R30</f>
        <v>1.0321295244975435</v>
      </c>
      <c r="S7" s="104">
        <f>$O$7*'EMFAC based 2017-2030'!S30</f>
        <v>1.0414386997724183</v>
      </c>
      <c r="T7" s="104">
        <f>$O$7*'EMFAC based 2017-2030'!T30</f>
        <v>1.0515725753453384</v>
      </c>
      <c r="U7" s="104">
        <f>$O$7*'EMFAC based 2017-2030'!U30</f>
        <v>1.0624658566779468</v>
      </c>
      <c r="V7" s="104">
        <f>$O$7*'EMFAC based 2017-2030'!V30</f>
        <v>1.0738886304416801</v>
      </c>
      <c r="W7" s="104">
        <f>$O$7*'EMFAC based 2017-2030'!W30</f>
        <v>1.0857723895783957</v>
      </c>
      <c r="X7" s="104">
        <f>$O$7*'EMFAC based 2017-2030'!X30</f>
        <v>1.0981010358356478</v>
      </c>
      <c r="Y7" s="104">
        <f>$O$7*'EMFAC based 2017-2030'!Y30</f>
        <v>1.1107958971764595</v>
      </c>
      <c r="Z7" s="104">
        <f>$O$7*'EMFAC based 2017-2030'!Z30</f>
        <v>1.1193324008079746</v>
      </c>
      <c r="AA7" s="104">
        <f>$O$7*'EMFAC based 2017-2030'!AA30</f>
        <v>1.1281484615721749</v>
      </c>
      <c r="AB7" s="104">
        <f>$O$7*'EMFAC based 2017-2030'!AB30</f>
        <v>1.1373407674915899</v>
      </c>
      <c r="AC7" s="104">
        <f>$O$7*'EMFAC based 2017-2030'!AC30</f>
        <v>1.1463255901616445</v>
      </c>
      <c r="AD7" s="104">
        <f>$O$7*'EMFAC based 2017-2030'!AD30</f>
        <v>1.1554405980468916</v>
      </c>
      <c r="AE7" s="104">
        <f>$O$7*'EMFAC based 2017-2030'!AE30</f>
        <v>1.1645587171277645</v>
      </c>
      <c r="AF7" s="104">
        <f>$O$7*'EMFAC based 2017-2030'!AF30</f>
        <v>1.1739117138745552</v>
      </c>
      <c r="AG7" s="104">
        <f>$O$7*'EMFAC based 2017-2030'!AG30</f>
        <v>1.1832022873621137</v>
      </c>
      <c r="AH7" s="104">
        <f>$O$7*'EMFAC based 2017-2030'!AH30</f>
        <v>1.1926351975118015</v>
      </c>
      <c r="AI7" s="104">
        <f>$O$7*'EMFAC based 2017-2030'!AI30</f>
        <v>1.2023812546688288</v>
      </c>
    </row>
    <row r="8" spans="1:39">
      <c r="A8" t="str">
        <f>'EMFAC based 2017-2030'!A9</f>
        <v>HDV</v>
      </c>
      <c r="B8">
        <f>'EMFAC based 2017-2030'!B9</f>
        <v>1</v>
      </c>
      <c r="C8">
        <f>'EMFAC based 2017-2030'!C9</f>
        <v>1.0313226810165232</v>
      </c>
      <c r="D8">
        <f>'EMFAC based 2017-2030'!D9</f>
        <v>1.060569013799125</v>
      </c>
      <c r="E8">
        <f>'EMFAC based 2017-2030'!E9</f>
        <v>1.083454557581329</v>
      </c>
      <c r="F8">
        <f>'EMFAC based 2017-2030'!F9</f>
        <v>1.108309648473575</v>
      </c>
      <c r="G8">
        <f>'EMFAC based 2017-2030'!G9</f>
        <v>1.1317378396794511</v>
      </c>
      <c r="H8">
        <f>'EMFAC based 2017-2030'!H9</f>
        <v>1.1553261975942573</v>
      </c>
      <c r="I8">
        <f>'EMFAC based 2017-2030'!I9</f>
        <v>1.1800634453964751</v>
      </c>
      <c r="J8">
        <f>'EMFAC based 2017-2030'!J9</f>
        <v>1.2010487624050523</v>
      </c>
      <c r="K8">
        <f>'EMFAC based 2017-2030'!K9</f>
        <v>1.222632970823484</v>
      </c>
      <c r="L8">
        <f>'EMFAC based 2017-2030'!L9</f>
        <v>1.246652825194877</v>
      </c>
      <c r="M8">
        <f>'EMFAC based 2017-2030'!M9</f>
        <v>1.2651522715322301</v>
      </c>
      <c r="N8">
        <f>'EMFAC based 2017-2030'!N9</f>
        <v>1.2836386578045245</v>
      </c>
      <c r="O8">
        <f>'EMFAC based 2017-2030'!O9</f>
        <v>1.3021223176394769</v>
      </c>
      <c r="P8">
        <f>$O$8*'EMFAC based 2017-2030'!P31</f>
        <v>1.3302095409935422</v>
      </c>
      <c r="Q8" s="104">
        <f>$O$8*'EMFAC based 2017-2030'!Q31</f>
        <v>1.3585507598348279</v>
      </c>
      <c r="R8" s="104">
        <f>$O$8*'EMFAC based 2017-2030'!R31</f>
        <v>1.3871474045418704</v>
      </c>
      <c r="S8" s="104">
        <f>$O$8*'EMFAC based 2017-2030'!S31</f>
        <v>1.4159991595585277</v>
      </c>
      <c r="T8" s="104">
        <f>$O$8*'EMFAC based 2017-2030'!T31</f>
        <v>1.4451054290254011</v>
      </c>
      <c r="U8" s="104">
        <f>$O$8*'EMFAC based 2017-2030'!U31</f>
        <v>1.4751448542883621</v>
      </c>
      <c r="V8" s="104">
        <f>$O$8*'EMFAC based 2017-2030'!V31</f>
        <v>1.505448109393078</v>
      </c>
      <c r="W8" s="104">
        <f>$O$8*'EMFAC based 2017-2030'!W31</f>
        <v>1.5360147104567439</v>
      </c>
      <c r="X8" s="104">
        <f>$O$8*'EMFAC based 2017-2030'!X31</f>
        <v>1.5668460622576783</v>
      </c>
      <c r="Y8" s="104">
        <f>$O$8*'EMFAC based 2017-2030'!Y31</f>
        <v>1.597943470492966</v>
      </c>
      <c r="Z8" s="104">
        <f>$O$8*'EMFAC based 2017-2030'!Z31</f>
        <v>1.6183637807800864</v>
      </c>
      <c r="AA8" s="104">
        <f>$O$8*'EMFAC based 2017-2030'!AA31</f>
        <v>1.6399654951217946</v>
      </c>
      <c r="AB8" s="104">
        <f>$O$8*'EMFAC based 2017-2030'!AB31</f>
        <v>1.6615897320131259</v>
      </c>
      <c r="AC8" s="104">
        <f>$O$8*'EMFAC based 2017-2030'!AC31</f>
        <v>1.6832374824070613</v>
      </c>
      <c r="AD8" s="104">
        <f>$O$8*'EMFAC based 2017-2030'!AD31</f>
        <v>1.7049071750912981</v>
      </c>
      <c r="AE8" s="104">
        <f>$O$8*'EMFAC based 2017-2030'!AE31</f>
        <v>1.7266018584148006</v>
      </c>
      <c r="AF8" s="104">
        <f>$O$8*'EMFAC based 2017-2030'!AF31</f>
        <v>1.7483222587783771</v>
      </c>
      <c r="AG8" s="104">
        <f>$O$8*'EMFAC based 2017-2030'!AG31</f>
        <v>1.770063997457423</v>
      </c>
      <c r="AH8" s="104">
        <f>$O$8*'EMFAC based 2017-2030'!AH31</f>
        <v>1.7918321297084034</v>
      </c>
      <c r="AI8" s="104">
        <f>$O$8*'EMFAC based 2017-2030'!AI31</f>
        <v>1.8136237345736288</v>
      </c>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1"/>
  <sheetViews>
    <sheetView workbookViewId="0">
      <selection activeCell="P30" sqref="P30:AI31"/>
    </sheetView>
  </sheetViews>
  <sheetFormatPr defaultRowHeight="15"/>
  <cols>
    <col min="1" max="1" width="9.140625" style="104"/>
    <col min="2" max="12" width="10.5703125" style="104" bestFit="1" customWidth="1"/>
    <col min="13" max="13" width="11.28515625" style="104" bestFit="1" customWidth="1"/>
    <col min="14" max="14" width="10.5703125" style="104" bestFit="1" customWidth="1"/>
    <col min="15" max="15" width="11.28515625" style="104" bestFit="1" customWidth="1"/>
    <col min="16" max="16384" width="9.140625" style="104"/>
  </cols>
  <sheetData>
    <row r="1" spans="1:15">
      <c r="B1" s="104">
        <v>2017</v>
      </c>
      <c r="C1" s="104">
        <f>B1+1</f>
        <v>2018</v>
      </c>
      <c r="D1" s="104">
        <f t="shared" ref="D1:O1" si="0">C1+1</f>
        <v>2019</v>
      </c>
      <c r="E1" s="104">
        <f t="shared" si="0"/>
        <v>2020</v>
      </c>
      <c r="F1" s="104">
        <f t="shared" si="0"/>
        <v>2021</v>
      </c>
      <c r="G1" s="104">
        <f t="shared" si="0"/>
        <v>2022</v>
      </c>
      <c r="H1" s="104">
        <f t="shared" si="0"/>
        <v>2023</v>
      </c>
      <c r="I1" s="104">
        <f t="shared" si="0"/>
        <v>2024</v>
      </c>
      <c r="J1" s="104">
        <f t="shared" si="0"/>
        <v>2025</v>
      </c>
      <c r="K1" s="104">
        <f t="shared" si="0"/>
        <v>2026</v>
      </c>
      <c r="L1" s="104">
        <f t="shared" si="0"/>
        <v>2027</v>
      </c>
      <c r="M1" s="104">
        <f t="shared" si="0"/>
        <v>2028</v>
      </c>
      <c r="N1" s="104">
        <f t="shared" si="0"/>
        <v>2029</v>
      </c>
      <c r="O1" s="104">
        <f t="shared" si="0"/>
        <v>2030</v>
      </c>
    </row>
    <row r="2" spans="1:15">
      <c r="A2" s="104" t="s">
        <v>857</v>
      </c>
      <c r="B2" s="22">
        <f>SUM('2017'!H2:H10)+'2017'!H16+'2017'!H17+'2017'!H18</f>
        <v>980420458.05881691</v>
      </c>
      <c r="C2" s="22">
        <f>SUM('2018'!H2:H10)+'2018'!H16+'2018'!H17+'2018'!H18</f>
        <v>986460171.39485955</v>
      </c>
      <c r="D2" s="22">
        <f>SUM('2019'!H2:H10)+'2019'!H16+'2019'!H17+'2019'!H18</f>
        <v>992687713.54015636</v>
      </c>
      <c r="E2" s="22">
        <f>SUM('2020'!H2:H10)+'2020'!H16+'2020'!H17+'2020'!H18</f>
        <v>1002264770.5742332</v>
      </c>
      <c r="F2" s="22">
        <f>SUM('2021'!H2:H10)+'2021'!H16+'2021'!H17+'2021'!H18</f>
        <v>1012758557.1175091</v>
      </c>
      <c r="G2" s="22">
        <f>SUM('2022'!H2:H10)+'2022'!H16+'2022'!H17+'2022'!H18</f>
        <v>1021028930.7239892</v>
      </c>
      <c r="H2" s="22">
        <f>SUM('2023'!H2:H10)+'2023'!H16+'2023'!H17+'2023'!H18</f>
        <v>1030663950.7269013</v>
      </c>
      <c r="I2" s="22">
        <f>SUM('2024'!H2:H10)+'2024'!H16+'2024'!H17+'2024'!H18</f>
        <v>1040191072.3279549</v>
      </c>
      <c r="J2" s="22">
        <f>SUM('2025'!H2:H10)+'2025'!H16+'2025'!H17+'2025'!H18</f>
        <v>1049667356.8416643</v>
      </c>
      <c r="K2" s="22">
        <f>SUM('2026'!H2:H10)+'2026'!H16+'2026'!H17+'2026'!H18</f>
        <v>1056451393.055094</v>
      </c>
      <c r="L2" s="22">
        <f>SUM('2027'!H2:H10)+'2027'!H16+'2027'!H17+'2027'!H18</f>
        <v>1065348319.2648404</v>
      </c>
      <c r="M2" s="22">
        <f>SUM('2028'!H2:H10)+'2028'!H16+'2028'!H17+'2028'!H18</f>
        <v>1074090698.6137459</v>
      </c>
      <c r="N2" s="22">
        <f>SUM('2029'!H2:H10)+'2029'!H16+'2029'!H17+'2029'!H18</f>
        <v>1082643166.901407</v>
      </c>
      <c r="O2" s="22">
        <f>SUM('2030'!H2:H10)+'2030'!H16+'2030'!H17+'2030'!H18</f>
        <v>1090994911.2143281</v>
      </c>
    </row>
    <row r="3" spans="1:15">
      <c r="A3" s="104" t="s">
        <v>811</v>
      </c>
      <c r="B3" s="22">
        <f>SUM('2017'!H11:H15)+SUM('2017'!H26:H37)</f>
        <v>64419676.283594191</v>
      </c>
      <c r="C3" s="22">
        <f>SUM('2018'!H11:H15)+SUM('2018'!H26:H37)</f>
        <v>64246631.708560988</v>
      </c>
      <c r="D3" s="22">
        <f>SUM('2019'!H11:H15)+SUM('2019'!H26:H37)</f>
        <v>64085315.858673081</v>
      </c>
      <c r="E3" s="22">
        <f>SUM('2020'!H11:H15)+SUM('2020'!H26:H37)</f>
        <v>64009362.904632688</v>
      </c>
      <c r="F3" s="22">
        <f>SUM('2021'!H11:H15)+SUM('2021'!H26:H37)</f>
        <v>64037930.37155354</v>
      </c>
      <c r="G3" s="22">
        <f>SUM('2022'!H11:H15)+SUM('2022'!H26:H37)</f>
        <v>64050114.650077254</v>
      </c>
      <c r="H3" s="22">
        <f>SUM('2023'!H11:H15)+SUM('2023'!H26:H37)</f>
        <v>64092908.521283701</v>
      </c>
      <c r="I3" s="22">
        <f>SUM('2024'!H11:H15)+SUM('2024'!H26:H37)</f>
        <v>64175675.096815586</v>
      </c>
      <c r="J3" s="22">
        <f>SUM('2025'!H11:H15)+SUM('2025'!H26:H37)</f>
        <v>64208371.986279406</v>
      </c>
      <c r="K3" s="22">
        <f>SUM('2026'!H11:H15)+SUM('2026'!H26:H37)</f>
        <v>64301600.210525617</v>
      </c>
      <c r="L3" s="22">
        <f>SUM('2027'!H11:H15)+SUM('2027'!H26:H37)</f>
        <v>64494367.426843666</v>
      </c>
      <c r="M3" s="22">
        <f>SUM('2028'!H11:H15)+SUM('2028'!H26:H37)</f>
        <v>64644093.848658055</v>
      </c>
      <c r="N3" s="22">
        <f>SUM('2029'!H11:H15)+SUM('2029'!H26:H37)</f>
        <v>64846090.29259333</v>
      </c>
      <c r="O3" s="22">
        <f>SUM('2030'!H11:H15)+SUM('2030'!H26:H37)</f>
        <v>65085011.376812115</v>
      </c>
    </row>
    <row r="4" spans="1:15">
      <c r="A4" s="104" t="s">
        <v>858</v>
      </c>
      <c r="B4" s="22">
        <f>SUM('2017'!H38:H54)</f>
        <v>38036027.686116919</v>
      </c>
      <c r="C4" s="22">
        <f>SUM('2018'!H38:H54)</f>
        <v>39227418.048464805</v>
      </c>
      <c r="D4" s="22">
        <f>SUM('2019'!H38:H54)</f>
        <v>40339832.371901236</v>
      </c>
      <c r="E4" s="22">
        <f>SUM('2020'!H38:H54)</f>
        <v>41210307.548812985</v>
      </c>
      <c r="F4" s="22">
        <f>SUM('2021'!H38:H54)</f>
        <v>42155696.474131413</v>
      </c>
      <c r="G4" s="22">
        <f>SUM('2022'!H38:H54)</f>
        <v>43046811.803473748</v>
      </c>
      <c r="H4" s="22">
        <f>SUM('2023'!H38:H54)</f>
        <v>43944019.238191351</v>
      </c>
      <c r="I4" s="22">
        <f>SUM('2024'!H38:H54)</f>
        <v>44884925.880474851</v>
      </c>
      <c r="J4" s="22">
        <f>SUM('2025'!H38:H54)</f>
        <v>45683123.979215033</v>
      </c>
      <c r="K4" s="22">
        <f>SUM('2026'!H38:H54)</f>
        <v>46504101.528201416</v>
      </c>
      <c r="L4" s="22">
        <f>SUM('2027'!H38:H54)</f>
        <v>47417721.374088213</v>
      </c>
      <c r="M4" s="22">
        <f>SUM('2028'!H38:H54)</f>
        <v>48121366.827153616</v>
      </c>
      <c r="N4" s="22">
        <f>SUM('2029'!H38:H54)</f>
        <v>48824515.527222857</v>
      </c>
      <c r="O4" s="22">
        <f>SUM('2030'!H38:H54)</f>
        <v>49527560.524445876</v>
      </c>
    </row>
    <row r="5" spans="1:15">
      <c r="A5" s="104" t="s">
        <v>851</v>
      </c>
      <c r="B5" s="22">
        <f>'2017'!H1+SUM('2017'!H21:H24)+SUM('2017'!I55:I57)</f>
        <v>2126233.9084728789</v>
      </c>
      <c r="C5" s="22">
        <f>'2018'!H1+SUM('2018'!H21:H24)+SUM('2018'!I55:I57)</f>
        <v>2133561.118703085</v>
      </c>
      <c r="D5" s="22">
        <f>'2019'!H1+SUM('2019'!H21:H24)+SUM('2019'!I55:I57)</f>
        <v>2140676.7630722467</v>
      </c>
      <c r="E5" s="22">
        <f>'2020'!H1+SUM('2020'!H21:H24)+SUM('2020'!I55:I57)</f>
        <v>2144972.8772004629</v>
      </c>
      <c r="F5" s="22">
        <f>'2021'!H1+SUM('2021'!H21:H24)+SUM('2021'!I55:I57)</f>
        <v>2156341.0966845313</v>
      </c>
      <c r="G5" s="22">
        <f>'2022'!H1+SUM('2022'!H21:H24)+SUM('2022'!I55:I57)</f>
        <v>2167204.0619495148</v>
      </c>
      <c r="H5" s="22">
        <f>'2023'!H1+SUM('2023'!H21:H24)+SUM('2023'!I55:I57)</f>
        <v>2180741.7065991582</v>
      </c>
      <c r="I5" s="22">
        <f>'2024'!H1+SUM('2024'!H21:H24)+SUM('2024'!I55:I57)</f>
        <v>2198150.5326720201</v>
      </c>
      <c r="J5" s="22">
        <f>'2025'!H1+SUM('2025'!H21:H24)+SUM('2025'!I55:I57)</f>
        <v>2214197.5683228849</v>
      </c>
      <c r="K5" s="22">
        <f>'2026'!H1+SUM('2026'!H21:H24)+SUM('2026'!I55:I57)</f>
        <v>2233156.5880492348</v>
      </c>
      <c r="L5" s="22">
        <f>'2027'!H1+SUM('2027'!H21:H24)+SUM('2027'!I55:I57)</f>
        <v>2257958.9816603782</v>
      </c>
      <c r="M5" s="22">
        <f>'2028'!H1+SUM('2028'!H21:H24)+SUM('2028'!I55:I57)</f>
        <v>2278109.1932426482</v>
      </c>
      <c r="N5" s="22">
        <f>'2029'!H1+SUM('2029'!H21:H24)+SUM('2029'!I55:I57)</f>
        <v>2300130.5315005621</v>
      </c>
      <c r="O5" s="22">
        <f>'2030'!H1+SUM('2030'!H21:H24)+SUM('2030'!I55:I57)</f>
        <v>2323103.1842995551</v>
      </c>
    </row>
    <row r="7" spans="1:15">
      <c r="A7" s="104" t="s">
        <v>857</v>
      </c>
      <c r="B7" s="71">
        <f>B2/$B$2</f>
        <v>1</v>
      </c>
      <c r="C7" s="71">
        <f t="shared" ref="C7:O7" si="1">C2/$B$2</f>
        <v>1.0061603297711688</v>
      </c>
      <c r="D7" s="71">
        <f t="shared" si="1"/>
        <v>1.0125122393973989</v>
      </c>
      <c r="E7" s="71">
        <f t="shared" si="1"/>
        <v>1.0222805555880248</v>
      </c>
      <c r="F7" s="71">
        <f t="shared" si="1"/>
        <v>1.0329839088861119</v>
      </c>
      <c r="G7" s="71">
        <f t="shared" si="1"/>
        <v>1.041419446454203</v>
      </c>
      <c r="H7" s="71">
        <f t="shared" si="1"/>
        <v>1.0512468831663957</v>
      </c>
      <c r="I7" s="71">
        <f t="shared" si="1"/>
        <v>1.0609642666856225</v>
      </c>
      <c r="J7" s="71">
        <f t="shared" si="1"/>
        <v>1.0706297978725912</v>
      </c>
      <c r="K7" s="71">
        <f t="shared" si="1"/>
        <v>1.0775493150630644</v>
      </c>
      <c r="L7" s="71">
        <f t="shared" si="1"/>
        <v>1.0866239178384509</v>
      </c>
      <c r="M7" s="71">
        <f t="shared" si="1"/>
        <v>1.0955408873662136</v>
      </c>
      <c r="N7" s="71">
        <f t="shared" si="1"/>
        <v>1.104264153203194</v>
      </c>
      <c r="O7" s="71">
        <f t="shared" si="1"/>
        <v>1.1127826864959989</v>
      </c>
    </row>
    <row r="8" spans="1:15">
      <c r="A8" s="104" t="s">
        <v>811</v>
      </c>
      <c r="B8" s="71">
        <f>B3/$B$3</f>
        <v>1</v>
      </c>
      <c r="C8" s="71">
        <f t="shared" ref="C8:O8" si="2">C3/$B$3</f>
        <v>0.99731379316047153</v>
      </c>
      <c r="D8" s="71">
        <f t="shared" si="2"/>
        <v>0.99480965375471375</v>
      </c>
      <c r="E8" s="71">
        <f t="shared" si="2"/>
        <v>0.99363062029130378</v>
      </c>
      <c r="F8" s="71">
        <f t="shared" si="2"/>
        <v>0.99407407900716394</v>
      </c>
      <c r="G8" s="71">
        <f t="shared" si="2"/>
        <v>0.99426321809054086</v>
      </c>
      <c r="H8" s="71">
        <f t="shared" si="2"/>
        <v>0.99492751623165621</v>
      </c>
      <c r="I8" s="71">
        <f t="shared" si="2"/>
        <v>0.99621231895508999</v>
      </c>
      <c r="J8" s="71">
        <f t="shared" si="2"/>
        <v>0.99671987955380958</v>
      </c>
      <c r="K8" s="71">
        <f t="shared" si="2"/>
        <v>0.99816708062069781</v>
      </c>
      <c r="L8" s="71">
        <f t="shared" si="2"/>
        <v>1.0011594461127167</v>
      </c>
      <c r="M8" s="71">
        <f t="shared" si="2"/>
        <v>1.0034836804220486</v>
      </c>
      <c r="N8" s="71">
        <f t="shared" si="2"/>
        <v>1.006619313129143</v>
      </c>
      <c r="O8" s="71">
        <f t="shared" si="2"/>
        <v>1.0103281346880559</v>
      </c>
    </row>
    <row r="9" spans="1:15">
      <c r="A9" s="104" t="s">
        <v>858</v>
      </c>
      <c r="B9" s="71">
        <f>B4/$B$4</f>
        <v>1</v>
      </c>
      <c r="C9" s="71">
        <f t="shared" ref="C9:O9" si="3">C4/$B$4</f>
        <v>1.0313226810165232</v>
      </c>
      <c r="D9" s="71">
        <f t="shared" si="3"/>
        <v>1.060569013799125</v>
      </c>
      <c r="E9" s="71">
        <f t="shared" si="3"/>
        <v>1.083454557581329</v>
      </c>
      <c r="F9" s="71">
        <f t="shared" si="3"/>
        <v>1.108309648473575</v>
      </c>
      <c r="G9" s="71">
        <f t="shared" si="3"/>
        <v>1.1317378396794511</v>
      </c>
      <c r="H9" s="71">
        <f t="shared" si="3"/>
        <v>1.1553261975942573</v>
      </c>
      <c r="I9" s="71">
        <f t="shared" si="3"/>
        <v>1.1800634453964751</v>
      </c>
      <c r="J9" s="71">
        <f t="shared" si="3"/>
        <v>1.2010487624050523</v>
      </c>
      <c r="K9" s="71">
        <f t="shared" si="3"/>
        <v>1.222632970823484</v>
      </c>
      <c r="L9" s="71">
        <f t="shared" si="3"/>
        <v>1.246652825194877</v>
      </c>
      <c r="M9" s="71">
        <f t="shared" si="3"/>
        <v>1.2651522715322301</v>
      </c>
      <c r="N9" s="71">
        <f t="shared" si="3"/>
        <v>1.2836386578045245</v>
      </c>
      <c r="O9" s="71">
        <f t="shared" si="3"/>
        <v>1.3021223176394769</v>
      </c>
    </row>
    <row r="10" spans="1:15">
      <c r="A10" s="104" t="s">
        <v>851</v>
      </c>
      <c r="B10" s="71">
        <f>B5/$B$5</f>
        <v>1</v>
      </c>
      <c r="C10" s="71">
        <f t="shared" ref="C10:O10" si="4">C5/$B$5</f>
        <v>1.0034460979109625</v>
      </c>
      <c r="D10" s="71">
        <f t="shared" si="4"/>
        <v>1.0067926931942033</v>
      </c>
      <c r="E10" s="71">
        <f t="shared" si="4"/>
        <v>1.0088132207152329</v>
      </c>
      <c r="F10" s="71">
        <f t="shared" si="4"/>
        <v>1.0141598664623293</v>
      </c>
      <c r="G10" s="71">
        <f t="shared" si="4"/>
        <v>1.0192688835002457</v>
      </c>
      <c r="H10" s="71">
        <f t="shared" si="4"/>
        <v>1.0256358427495065</v>
      </c>
      <c r="I10" s="71">
        <f t="shared" si="4"/>
        <v>1.0338234772348232</v>
      </c>
      <c r="J10" s="71">
        <f t="shared" si="4"/>
        <v>1.0413706410661017</v>
      </c>
      <c r="K10" s="71">
        <f t="shared" si="4"/>
        <v>1.0502873550977987</v>
      </c>
      <c r="L10" s="71">
        <f t="shared" si="4"/>
        <v>1.061952296340767</v>
      </c>
      <c r="M10" s="71">
        <f t="shared" si="4"/>
        <v>1.07142924593788</v>
      </c>
      <c r="N10" s="71">
        <f t="shared" si="4"/>
        <v>1.0817862147408706</v>
      </c>
      <c r="O10" s="71">
        <f t="shared" si="4"/>
        <v>1.092590601176177</v>
      </c>
    </row>
    <row r="12" spans="1:15">
      <c r="O12" s="71">
        <f t="shared" ref="O12:O15" si="5">O7</f>
        <v>1.1127826864959989</v>
      </c>
    </row>
    <row r="13" spans="1:15">
      <c r="O13" s="71">
        <f t="shared" si="5"/>
        <v>1.0103281346880559</v>
      </c>
    </row>
    <row r="14" spans="1:15">
      <c r="O14" s="71">
        <f t="shared" si="5"/>
        <v>1.3021223176394769</v>
      </c>
    </row>
    <row r="15" spans="1:15">
      <c r="O15" s="71">
        <f t="shared" si="5"/>
        <v>1.092590601176177</v>
      </c>
    </row>
    <row r="16" spans="1:15">
      <c r="A16" s="104" t="s">
        <v>868</v>
      </c>
    </row>
    <row r="18" spans="1:35">
      <c r="A18" s="1" t="s">
        <v>870</v>
      </c>
    </row>
    <row r="19" spans="1:35">
      <c r="B19" s="104">
        <f>'BCDT-psgr-Scoping Plan'!B1</f>
        <v>2017</v>
      </c>
      <c r="C19" s="104">
        <f>'BCDT-psgr-Scoping Plan'!C1</f>
        <v>2018</v>
      </c>
      <c r="D19" s="104">
        <f>'BCDT-psgr-Scoping Plan'!D1</f>
        <v>2019</v>
      </c>
      <c r="E19" s="104">
        <f>'BCDT-psgr-Scoping Plan'!E1</f>
        <v>2020</v>
      </c>
      <c r="F19" s="104">
        <f>'BCDT-psgr-Scoping Plan'!F1</f>
        <v>2021</v>
      </c>
      <c r="G19" s="104">
        <f>'BCDT-psgr-Scoping Plan'!G1</f>
        <v>2022</v>
      </c>
      <c r="H19" s="104">
        <f>'BCDT-psgr-Scoping Plan'!H1</f>
        <v>2023</v>
      </c>
      <c r="I19" s="104">
        <f>'BCDT-psgr-Scoping Plan'!I1</f>
        <v>2024</v>
      </c>
      <c r="J19" s="104">
        <f>'BCDT-psgr-Scoping Plan'!J1</f>
        <v>2025</v>
      </c>
      <c r="K19" s="104">
        <f>'BCDT-psgr-Scoping Plan'!K1</f>
        <v>2026</v>
      </c>
      <c r="L19" s="104">
        <f>'BCDT-psgr-Scoping Plan'!L1</f>
        <v>2027</v>
      </c>
      <c r="M19" s="104">
        <f>'BCDT-psgr-Scoping Plan'!M1</f>
        <v>2028</v>
      </c>
      <c r="N19" s="104">
        <f>'BCDT-psgr-Scoping Plan'!N1</f>
        <v>2029</v>
      </c>
      <c r="O19" s="104">
        <f>'BCDT-psgr-Scoping Plan'!O1</f>
        <v>2030</v>
      </c>
      <c r="P19" s="104">
        <f>'BCDT-psgr-Scoping Plan'!P1</f>
        <v>2031</v>
      </c>
      <c r="Q19" s="104">
        <f>'BCDT-psgr-Scoping Plan'!Q1</f>
        <v>2032</v>
      </c>
      <c r="R19" s="104">
        <f>'BCDT-psgr-Scoping Plan'!R1</f>
        <v>2033</v>
      </c>
      <c r="S19" s="104">
        <f>'BCDT-psgr-Scoping Plan'!S1</f>
        <v>2034</v>
      </c>
      <c r="T19" s="104">
        <f>'BCDT-psgr-Scoping Plan'!T1</f>
        <v>2035</v>
      </c>
      <c r="U19" s="104">
        <f>'BCDT-psgr-Scoping Plan'!U1</f>
        <v>2036</v>
      </c>
      <c r="V19" s="104">
        <f>'BCDT-psgr-Scoping Plan'!V1</f>
        <v>2037</v>
      </c>
      <c r="W19" s="104">
        <f>'BCDT-psgr-Scoping Plan'!W1</f>
        <v>2038</v>
      </c>
      <c r="X19" s="104">
        <f>'BCDT-psgr-Scoping Plan'!X1</f>
        <v>2039</v>
      </c>
      <c r="Y19" s="104">
        <f>'BCDT-psgr-Scoping Plan'!Y1</f>
        <v>2040</v>
      </c>
      <c r="Z19" s="104">
        <f>'BCDT-psgr-Scoping Plan'!Z1</f>
        <v>2041</v>
      </c>
      <c r="AA19" s="104">
        <f>'BCDT-psgr-Scoping Plan'!AA1</f>
        <v>2042</v>
      </c>
      <c r="AB19" s="104">
        <f>'BCDT-psgr-Scoping Plan'!AB1</f>
        <v>2043</v>
      </c>
      <c r="AC19" s="104">
        <f>'BCDT-psgr-Scoping Plan'!AC1</f>
        <v>2044</v>
      </c>
      <c r="AD19" s="104">
        <f>'BCDT-psgr-Scoping Plan'!AD1</f>
        <v>2045</v>
      </c>
      <c r="AE19" s="104">
        <f>'BCDT-psgr-Scoping Plan'!AE1</f>
        <v>2046</v>
      </c>
      <c r="AF19" s="104">
        <f>'BCDT-psgr-Scoping Plan'!AF1</f>
        <v>2047</v>
      </c>
      <c r="AG19" s="104">
        <f>'BCDT-psgr-Scoping Plan'!AG1</f>
        <v>2048</v>
      </c>
      <c r="AH19" s="104">
        <f>'BCDT-psgr-Scoping Plan'!AH1</f>
        <v>2049</v>
      </c>
      <c r="AI19" s="104">
        <f>'BCDT-psgr-Scoping Plan'!AI1</f>
        <v>2050</v>
      </c>
    </row>
    <row r="20" spans="1:35">
      <c r="A20" s="104" t="str">
        <f>'BCDT-psgr-Scoping Plan'!A10</f>
        <v>LDVs</v>
      </c>
      <c r="B20" s="104">
        <f>'BCDT-psgr-Scoping Plan'!B10</f>
        <v>1</v>
      </c>
      <c r="C20" s="104">
        <f>'BCDT-psgr-Scoping Plan'!C10</f>
        <v>0.99900094259216232</v>
      </c>
      <c r="D20" s="104">
        <f>'BCDT-psgr-Scoping Plan'!D10</f>
        <v>0.9986650433969132</v>
      </c>
      <c r="E20" s="104">
        <f>'BCDT-psgr-Scoping Plan'!E10</f>
        <v>0.99644728945083894</v>
      </c>
      <c r="F20" s="104">
        <f>'BCDT-psgr-Scoping Plan'!F10</f>
        <v>1.0049780997732811</v>
      </c>
      <c r="G20" s="104">
        <f>'BCDT-psgr-Scoping Plan'!G10</f>
        <v>1.0102021913421759</v>
      </c>
      <c r="H20" s="104">
        <f>'BCDT-psgr-Scoping Plan'!H10</f>
        <v>1.0169635772331378</v>
      </c>
      <c r="I20" s="104">
        <f>'BCDT-psgr-Scoping Plan'!I10</f>
        <v>1.0229453357662759</v>
      </c>
      <c r="J20" s="104">
        <f>'BCDT-psgr-Scoping Plan'!J10</f>
        <v>1.0285227717488563</v>
      </c>
      <c r="K20" s="104">
        <f>'BCDT-psgr-Scoping Plan'!K10</f>
        <v>1.0313515191761535</v>
      </c>
      <c r="L20" s="104">
        <f>'BCDT-psgr-Scoping Plan'!L10</f>
        <v>1.0362686477335565</v>
      </c>
      <c r="M20" s="104">
        <f>'BCDT-psgr-Scoping Plan'!M10</f>
        <v>1.0414249514122342</v>
      </c>
      <c r="N20" s="104">
        <f>'BCDT-psgr-Scoping Plan'!N10</f>
        <v>1.047047623248238</v>
      </c>
      <c r="O20" s="104">
        <f>'BCDT-psgr-Scoping Plan'!O10</f>
        <v>1.0526859081955813</v>
      </c>
      <c r="P20" s="104">
        <f>'BCDT-psgr-Scoping Plan'!P10</f>
        <v>1.0598080552449027</v>
      </c>
      <c r="Q20" s="104">
        <f>'BCDT-psgr-Scoping Plan'!Q10</f>
        <v>1.0671195538098215</v>
      </c>
      <c r="R20" s="104">
        <f>'BCDT-psgr-Scoping Plan'!R10</f>
        <v>1.0748442136732907</v>
      </c>
      <c r="S20" s="104">
        <f>'BCDT-psgr-Scoping Plan'!S10</f>
        <v>1.0824768504238014</v>
      </c>
      <c r="T20" s="104">
        <f>'BCDT-psgr-Scoping Plan'!T10</f>
        <v>1.0901870813438301</v>
      </c>
      <c r="U20" s="104">
        <f>'BCDT-psgr-Scoping Plan'!U10</f>
        <v>1.0976655348786986</v>
      </c>
      <c r="V20" s="104">
        <f>'BCDT-psgr-Scoping Plan'!V10</f>
        <v>1.1055321373818019</v>
      </c>
      <c r="W20" s="104">
        <f>'BCDT-psgr-Scoping Plan'!W10</f>
        <v>1.1132086140005979</v>
      </c>
      <c r="X20" s="104">
        <f>'BCDT-psgr-Scoping Plan'!X10</f>
        <v>1.1197759209156486</v>
      </c>
      <c r="Y20" s="104">
        <f>'BCDT-psgr-Scoping Plan'!Y10</f>
        <v>1.1266790971102367</v>
      </c>
      <c r="Z20" s="104">
        <f>'BCDT-psgr-Scoping Plan'!Z10</f>
        <v>1.1433991719596377</v>
      </c>
      <c r="AA20" s="104">
        <f>'BCDT-psgr-Scoping Plan'!AA10</f>
        <v>1.1601815279360761</v>
      </c>
      <c r="AB20" s="104">
        <f>'BCDT-psgr-Scoping Plan'!AB10</f>
        <v>1.1769422287307347</v>
      </c>
      <c r="AC20" s="104">
        <f>'BCDT-psgr-Scoping Plan'!AC10</f>
        <v>1.193711334825396</v>
      </c>
      <c r="AD20" s="104">
        <f>'BCDT-psgr-Scoping Plan'!AD10</f>
        <v>1.209838069646733</v>
      </c>
      <c r="AE20" s="104">
        <f>'BCDT-psgr-Scoping Plan'!AE10</f>
        <v>1.2266437551923788</v>
      </c>
      <c r="AF20" s="104">
        <f>'BCDT-psgr-Scoping Plan'!AF10</f>
        <v>1.2427222101452897</v>
      </c>
      <c r="AG20" s="104">
        <f>'BCDT-psgr-Scoping Plan'!AG10</f>
        <v>1.2589126586144954</v>
      </c>
      <c r="AH20" s="104">
        <f>'BCDT-psgr-Scoping Plan'!AH10</f>
        <v>1.2756575379374473</v>
      </c>
      <c r="AI20" s="104">
        <f>'BCDT-psgr-Scoping Plan'!AI10</f>
        <v>1.291437699423166</v>
      </c>
    </row>
    <row r="21" spans="1:35">
      <c r="A21" s="104" t="str">
        <f>'BCDT-psgr-Scoping Plan'!A11</f>
        <v>HDVs</v>
      </c>
      <c r="B21" s="104">
        <f>'BCDT-psgr-Scoping Plan'!B11</f>
        <v>1</v>
      </c>
      <c r="C21" s="104">
        <f>'BCDT-psgr-Scoping Plan'!C11</f>
        <v>0.98733839545132307</v>
      </c>
      <c r="D21" s="104">
        <f>'BCDT-psgr-Scoping Plan'!D11</f>
        <v>0.97915787988513292</v>
      </c>
      <c r="E21" s="104">
        <f>'BCDT-psgr-Scoping Plan'!E11</f>
        <v>0.97147327528850347</v>
      </c>
      <c r="F21" s="104">
        <f>'BCDT-psgr-Scoping Plan'!F11</f>
        <v>0.97057250029318931</v>
      </c>
      <c r="G21" s="104">
        <f>'BCDT-psgr-Scoping Plan'!G11</f>
        <v>0.97050894222901063</v>
      </c>
      <c r="H21" s="104">
        <f>'BCDT-psgr-Scoping Plan'!H11</f>
        <v>0.97085979964564528</v>
      </c>
      <c r="I21" s="104">
        <f>'BCDT-psgr-Scoping Plan'!I11</f>
        <v>0.96898505096629595</v>
      </c>
      <c r="J21" s="104">
        <f>'BCDT-psgr-Scoping Plan'!J11</f>
        <v>0.96567661692016149</v>
      </c>
      <c r="K21" s="104">
        <f>'BCDT-psgr-Scoping Plan'!K11</f>
        <v>0.96228654033289385</v>
      </c>
      <c r="L21" s="104">
        <f>'BCDT-psgr-Scoping Plan'!L11</f>
        <v>0.96122029849093127</v>
      </c>
      <c r="M21" s="104">
        <f>'BCDT-psgr-Scoping Plan'!M11</f>
        <v>0.96052080167582432</v>
      </c>
      <c r="N21" s="104">
        <f>'BCDT-psgr-Scoping Plan'!N11</f>
        <v>0.95913287665075475</v>
      </c>
      <c r="O21" s="104">
        <f>'BCDT-psgr-Scoping Plan'!O11</f>
        <v>0.96109108406493327</v>
      </c>
      <c r="P21" s="104">
        <f>'BCDT-psgr-Scoping Plan'!P11</f>
        <v>0.96522283968173828</v>
      </c>
      <c r="Q21" s="104">
        <f>'BCDT-psgr-Scoping Plan'!Q11</f>
        <v>0.9699970406422872</v>
      </c>
      <c r="R21" s="104">
        <f>'BCDT-psgr-Scoping Plan'!R11</f>
        <v>0.97355650443806019</v>
      </c>
      <c r="S21" s="104">
        <f>'BCDT-psgr-Scoping Plan'!S11</f>
        <v>0.97772499551197734</v>
      </c>
      <c r="T21" s="104">
        <f>'BCDT-psgr-Scoping Plan'!T11</f>
        <v>0.98263122275969117</v>
      </c>
      <c r="U21" s="104">
        <f>'BCDT-psgr-Scoping Plan'!U11</f>
        <v>0.98803263529131347</v>
      </c>
      <c r="V21" s="104">
        <f>'BCDT-psgr-Scoping Plan'!V11</f>
        <v>0.9932059177431688</v>
      </c>
      <c r="W21" s="104">
        <f>'BCDT-psgr-Scoping Plan'!W11</f>
        <v>0.99917822681602808</v>
      </c>
      <c r="X21" s="104">
        <f>'BCDT-psgr-Scoping Plan'!X11</f>
        <v>1.0055299039803232</v>
      </c>
      <c r="Y21" s="104">
        <f>'BCDT-psgr-Scoping Plan'!Y11</f>
        <v>1.0117239666113989</v>
      </c>
      <c r="Z21" s="104">
        <f>'BCDT-psgr-Scoping Plan'!Z11</f>
        <v>1.0188574822842855</v>
      </c>
      <c r="AA21" s="104">
        <f>'BCDT-psgr-Scoping Plan'!AA11</f>
        <v>1.0251730411074962</v>
      </c>
      <c r="AB21" s="104">
        <f>'BCDT-psgr-Scoping Plan'!AB11</f>
        <v>1.0319301412200974</v>
      </c>
      <c r="AC21" s="104">
        <f>'BCDT-psgr-Scoping Plan'!AC11</f>
        <v>1.0386970689078212</v>
      </c>
      <c r="AD21" s="104">
        <f>'BCDT-psgr-Scoping Plan'!AD11</f>
        <v>1.0450974407023526</v>
      </c>
      <c r="AE21" s="104">
        <f>'BCDT-psgr-Scoping Plan'!AE11</f>
        <v>1.0509943564906123</v>
      </c>
      <c r="AF21" s="104">
        <f>'BCDT-psgr-Scoping Plan'!AF11</f>
        <v>1.0579634089160443</v>
      </c>
      <c r="AG21" s="104">
        <f>'BCDT-psgr-Scoping Plan'!AG11</f>
        <v>1.0647672305057994</v>
      </c>
      <c r="AH21" s="104">
        <f>'BCDT-psgr-Scoping Plan'!AH11</f>
        <v>1.0718139551484549</v>
      </c>
      <c r="AI21" s="104">
        <f>'BCDT-psgr-Scoping Plan'!AI11</f>
        <v>1.0787928366414568</v>
      </c>
    </row>
    <row r="23" spans="1:35">
      <c r="A23" s="104" t="s">
        <v>869</v>
      </c>
      <c r="O23" s="104">
        <f>O20/$O$20</f>
        <v>1</v>
      </c>
      <c r="P23" s="104">
        <f t="shared" ref="P23:AI23" si="6">P20/$O$20</f>
        <v>1.0067656905007207</v>
      </c>
      <c r="Q23" s="104">
        <f t="shared" si="6"/>
        <v>1.0137112556574268</v>
      </c>
      <c r="R23" s="104">
        <f t="shared" si="6"/>
        <v>1.0210493037906161</v>
      </c>
      <c r="S23" s="104">
        <f t="shared" si="6"/>
        <v>1.0282999344783526</v>
      </c>
      <c r="T23" s="104">
        <f t="shared" si="6"/>
        <v>1.035624275822719</v>
      </c>
      <c r="U23" s="104">
        <f t="shared" si="6"/>
        <v>1.0427284400151393</v>
      </c>
      <c r="V23" s="104">
        <f t="shared" si="6"/>
        <v>1.0502013266965877</v>
      </c>
      <c r="W23" s="104">
        <f t="shared" si="6"/>
        <v>1.0574936031097435</v>
      </c>
      <c r="X23" s="104">
        <f t="shared" si="6"/>
        <v>1.0637322226865058</v>
      </c>
      <c r="Y23" s="104">
        <f t="shared" si="6"/>
        <v>1.0702899016112868</v>
      </c>
      <c r="Z23" s="104">
        <f t="shared" si="6"/>
        <v>1.086173152939369</v>
      </c>
      <c r="AA23" s="104">
        <f t="shared" si="6"/>
        <v>1.1021155682845172</v>
      </c>
      <c r="AB23" s="104">
        <f t="shared" si="6"/>
        <v>1.1180374122687198</v>
      </c>
      <c r="AC23" s="104">
        <f t="shared" si="6"/>
        <v>1.1339672408758161</v>
      </c>
      <c r="AD23" s="104">
        <f t="shared" si="6"/>
        <v>1.1492868482684715</v>
      </c>
      <c r="AE23" s="104">
        <f t="shared" si="6"/>
        <v>1.1652514255605266</v>
      </c>
      <c r="AF23" s="104">
        <f t="shared" si="6"/>
        <v>1.1805251694453205</v>
      </c>
      <c r="AG23" s="104">
        <f t="shared" si="6"/>
        <v>1.1959053016795953</v>
      </c>
      <c r="AH23" s="104">
        <f t="shared" si="6"/>
        <v>1.2118121160413973</v>
      </c>
      <c r="AI23" s="104">
        <f t="shared" si="6"/>
        <v>1.2268024957575725</v>
      </c>
    </row>
    <row r="24" spans="1:35">
      <c r="O24" s="104">
        <f>O21/$O$21</f>
        <v>1</v>
      </c>
      <c r="P24" s="104">
        <f t="shared" ref="P24:AI24" si="7">P21/$O$21</f>
        <v>1.0042990260603915</v>
      </c>
      <c r="Q24" s="104">
        <f t="shared" si="7"/>
        <v>1.0092665062916681</v>
      </c>
      <c r="R24" s="104">
        <f t="shared" si="7"/>
        <v>1.0129700718067267</v>
      </c>
      <c r="S24" s="104">
        <f t="shared" si="7"/>
        <v>1.0173073205264698</v>
      </c>
      <c r="T24" s="104">
        <f t="shared" si="7"/>
        <v>1.0224121720114747</v>
      </c>
      <c r="U24" s="104">
        <f t="shared" si="7"/>
        <v>1.0280322559152573</v>
      </c>
      <c r="V24" s="104">
        <f t="shared" si="7"/>
        <v>1.0334149740963217</v>
      </c>
      <c r="W24" s="104">
        <f t="shared" si="7"/>
        <v>1.0396290667789834</v>
      </c>
      <c r="X24" s="104">
        <f t="shared" si="7"/>
        <v>1.0462378859321386</v>
      </c>
      <c r="Y24" s="104">
        <f t="shared" si="7"/>
        <v>1.0526827096681761</v>
      </c>
      <c r="Z24" s="104">
        <f t="shared" si="7"/>
        <v>1.0601050193651047</v>
      </c>
      <c r="AA24" s="104">
        <f t="shared" si="7"/>
        <v>1.0666762579583284</v>
      </c>
      <c r="AB24" s="104">
        <f t="shared" si="7"/>
        <v>1.0737069132465056</v>
      </c>
      <c r="AC24" s="104">
        <f t="shared" si="7"/>
        <v>1.0807477939704253</v>
      </c>
      <c r="AD24" s="104">
        <f t="shared" si="7"/>
        <v>1.0874072791125213</v>
      </c>
      <c r="AE24" s="104">
        <f t="shared" si="7"/>
        <v>1.0935429262806531</v>
      </c>
      <c r="AF24" s="104">
        <f t="shared" si="7"/>
        <v>1.1007941145821369</v>
      </c>
      <c r="AG24" s="104">
        <f t="shared" si="7"/>
        <v>1.1078733828248286</v>
      </c>
      <c r="AH24" s="104">
        <f t="shared" si="7"/>
        <v>1.1152053878340225</v>
      </c>
      <c r="AI24" s="104">
        <f t="shared" si="7"/>
        <v>1.1224668031241161</v>
      </c>
    </row>
    <row r="25" spans="1:35">
      <c r="A25" s="104" t="s">
        <v>871</v>
      </c>
    </row>
    <row r="27" spans="1:35">
      <c r="A27" s="104" t="str">
        <f>'BCDT-frgt-Scoping Plan'!A9</f>
        <v>LDVs</v>
      </c>
      <c r="B27" s="104">
        <f>'BCDT-frgt-Scoping Plan'!B9</f>
        <v>1</v>
      </c>
      <c r="C27" s="104">
        <f>'BCDT-frgt-Scoping Plan'!C9</f>
        <v>0.98122858183188255</v>
      </c>
      <c r="D27" s="104">
        <f>'BCDT-frgt-Scoping Plan'!D9</f>
        <v>0.96692150882877859</v>
      </c>
      <c r="E27" s="104">
        <f>'BCDT-frgt-Scoping Plan'!E9</f>
        <v>0.95360155601621377</v>
      </c>
      <c r="F27" s="104">
        <f>'BCDT-frgt-Scoping Plan'!F9</f>
        <v>0.94782773407146204</v>
      </c>
      <c r="G27" s="104">
        <f>'BCDT-frgt-Scoping Plan'!G9</f>
        <v>0.94221407023036041</v>
      </c>
      <c r="H27" s="104">
        <f>'BCDT-frgt-Scoping Plan'!H9</f>
        <v>0.93762441574802968</v>
      </c>
      <c r="I27" s="104">
        <f>'BCDT-frgt-Scoping Plan'!I9</f>
        <v>0.93093421973937529</v>
      </c>
      <c r="J27" s="104">
        <f>'BCDT-frgt-Scoping Plan'!J9</f>
        <v>0.92485789371600424</v>
      </c>
      <c r="K27" s="104">
        <f>'BCDT-frgt-Scoping Plan'!K9</f>
        <v>0.92050676287309441</v>
      </c>
      <c r="L27" s="104">
        <f>'BCDT-frgt-Scoping Plan'!L9</f>
        <v>0.91794658756579239</v>
      </c>
      <c r="M27" s="104">
        <f>'BCDT-frgt-Scoping Plan'!M9</f>
        <v>0.91701632473903194</v>
      </c>
      <c r="N27" s="104">
        <f>'BCDT-frgt-Scoping Plan'!N9</f>
        <v>0.91767438464816142</v>
      </c>
      <c r="O27" s="104">
        <f>'BCDT-frgt-Scoping Plan'!O9</f>
        <v>0.91971658291177105</v>
      </c>
      <c r="P27" s="104">
        <f>'BCDT-frgt-Scoping Plan'!P9</f>
        <v>0.92511032916786262</v>
      </c>
      <c r="Q27" s="104">
        <f>'BCDT-frgt-Scoping Plan'!Q9</f>
        <v>0.93183841161862058</v>
      </c>
      <c r="R27" s="104">
        <f>'BCDT-frgt-Scoping Plan'!R9</f>
        <v>0.93956270918489548</v>
      </c>
      <c r="S27" s="104">
        <f>'BCDT-frgt-Scoping Plan'!S9</f>
        <v>0.94803698855966323</v>
      </c>
      <c r="T27" s="104">
        <f>'BCDT-frgt-Scoping Plan'!T9</f>
        <v>0.95726200476339074</v>
      </c>
      <c r="U27" s="104">
        <f>'BCDT-frgt-Scoping Plan'!U9</f>
        <v>0.96717831921603792</v>
      </c>
      <c r="V27" s="104">
        <f>'BCDT-frgt-Scoping Plan'!V9</f>
        <v>0.9775766384280421</v>
      </c>
      <c r="W27" s="104">
        <f>'BCDT-frgt-Scoping Plan'!W9</f>
        <v>0.98839459941528207</v>
      </c>
      <c r="X27" s="104">
        <f>'BCDT-frgt-Scoping Plan'!X9</f>
        <v>0.99961754770143352</v>
      </c>
      <c r="Y27" s="104">
        <f>'BCDT-frgt-Scoping Plan'!Y9</f>
        <v>1.0111738669724148</v>
      </c>
      <c r="Z27" s="104">
        <f>'BCDT-frgt-Scoping Plan'!Z9</f>
        <v>1.0189447719689535</v>
      </c>
      <c r="AA27" s="104">
        <f>'BCDT-frgt-Scoping Plan'!AA9</f>
        <v>1.0269701619411891</v>
      </c>
      <c r="AB27" s="104">
        <f>'BCDT-frgt-Scoping Plan'!AB9</f>
        <v>1.0353380534202223</v>
      </c>
      <c r="AC27" s="104">
        <f>'BCDT-frgt-Scoping Plan'!AC9</f>
        <v>1.0435170698411818</v>
      </c>
      <c r="AD27" s="104">
        <f>'BCDT-frgt-Scoping Plan'!AD9</f>
        <v>1.0518145957811298</v>
      </c>
      <c r="AE27" s="104">
        <f>'BCDT-frgt-Scoping Plan'!AE9</f>
        <v>1.060114953888283</v>
      </c>
      <c r="AF27" s="104">
        <f>'BCDT-frgt-Scoping Plan'!AF9</f>
        <v>1.0686291245944162</v>
      </c>
      <c r="AG27" s="104">
        <f>'BCDT-frgt-Scoping Plan'!AG9</f>
        <v>1.0770864704881897</v>
      </c>
      <c r="AH27" s="104">
        <f>'BCDT-frgt-Scoping Plan'!AH9</f>
        <v>1.0856733875420865</v>
      </c>
      <c r="AI27" s="104">
        <f>'BCDT-frgt-Scoping Plan'!AI9</f>
        <v>1.0945453669293492</v>
      </c>
    </row>
    <row r="28" spans="1:35">
      <c r="A28" s="104" t="str">
        <f>'BCDT-frgt-Scoping Plan'!A10</f>
        <v>HDVs</v>
      </c>
      <c r="B28" s="104">
        <f>'BCDT-frgt-Scoping Plan'!B10</f>
        <v>1</v>
      </c>
      <c r="C28" s="104">
        <f>'BCDT-frgt-Scoping Plan'!C10</f>
        <v>1.0321585757022522</v>
      </c>
      <c r="D28" s="104">
        <f>'BCDT-frgt-Scoping Plan'!D10</f>
        <v>1.0705190623549137</v>
      </c>
      <c r="E28" s="104">
        <f>'BCDT-frgt-Scoping Plan'!E10</f>
        <v>1.1066883610207008</v>
      </c>
      <c r="F28" s="104">
        <f>'BCDT-frgt-Scoping Plan'!F10</f>
        <v>1.1509205386489556</v>
      </c>
      <c r="G28" s="104">
        <f>'BCDT-frgt-Scoping Plan'!G10</f>
        <v>1.1916174004774081</v>
      </c>
      <c r="H28" s="104">
        <f>'BCDT-frgt-Scoping Plan'!H10</f>
        <v>1.2312261115748828</v>
      </c>
      <c r="I28" s="104">
        <f>'BCDT-frgt-Scoping Plan'!I10</f>
        <v>1.2594954101900524</v>
      </c>
      <c r="J28" s="104">
        <f>'BCDT-frgt-Scoping Plan'!J10</f>
        <v>1.2866816481997887</v>
      </c>
      <c r="K28" s="104">
        <f>'BCDT-frgt-Scoping Plan'!K10</f>
        <v>1.3147967955682336</v>
      </c>
      <c r="L28" s="104">
        <f>'BCDT-frgt-Scoping Plan'!L10</f>
        <v>1.3431284740923235</v>
      </c>
      <c r="M28" s="104">
        <f>'BCDT-frgt-Scoping Plan'!M10</f>
        <v>1.3716715706680835</v>
      </c>
      <c r="N28" s="104">
        <f>'BCDT-frgt-Scoping Plan'!N10</f>
        <v>1.4004293106228669</v>
      </c>
      <c r="O28" s="104">
        <f>'BCDT-frgt-Scoping Plan'!O10</f>
        <v>1.4294014539505608</v>
      </c>
      <c r="P28" s="104">
        <f>'BCDT-frgt-Scoping Plan'!P10</f>
        <v>1.4602341317688139</v>
      </c>
      <c r="Q28" s="104">
        <f>'BCDT-frgt-Scoping Plan'!Q10</f>
        <v>1.4913456324855088</v>
      </c>
      <c r="R28" s="104">
        <f>'BCDT-frgt-Scoping Plan'!R10</f>
        <v>1.522737526295036</v>
      </c>
      <c r="S28" s="104">
        <f>'BCDT-frgt-Scoping Plan'!S10</f>
        <v>1.5544094667964459</v>
      </c>
      <c r="T28" s="104">
        <f>'BCDT-frgt-Scoping Plan'!T10</f>
        <v>1.5863607998866025</v>
      </c>
      <c r="U28" s="104">
        <f>'BCDT-frgt-Scoping Plan'!U10</f>
        <v>1.6193365023724913</v>
      </c>
      <c r="V28" s="104">
        <f>'BCDT-frgt-Scoping Plan'!V10</f>
        <v>1.652601823394436</v>
      </c>
      <c r="W28" s="104">
        <f>'BCDT-frgt-Scoping Plan'!W10</f>
        <v>1.6861562317713208</v>
      </c>
      <c r="X28" s="104">
        <f>'BCDT-frgt-Scoping Plan'!X10</f>
        <v>1.7200012695949634</v>
      </c>
      <c r="Y28" s="104">
        <f>'BCDT-frgt-Scoping Plan'!Y10</f>
        <v>1.7541383701910085</v>
      </c>
      <c r="Z28" s="104">
        <f>'BCDT-frgt-Scoping Plan'!Z10</f>
        <v>1.776554713739628</v>
      </c>
      <c r="AA28" s="104">
        <f>'BCDT-frgt-Scoping Plan'!AA10</f>
        <v>1.800267940576749</v>
      </c>
      <c r="AB28" s="104">
        <f>'BCDT-frgt-Scoping Plan'!AB10</f>
        <v>1.824005891485289</v>
      </c>
      <c r="AC28" s="104">
        <f>'BCDT-frgt-Scoping Plan'!AC10</f>
        <v>1.8477696542813564</v>
      </c>
      <c r="AD28" s="104">
        <f>'BCDT-frgt-Scoping Plan'!AD10</f>
        <v>1.8715575041706523</v>
      </c>
      <c r="AE28" s="104">
        <f>'BCDT-frgt-Scoping Plan'!AE10</f>
        <v>1.8953727874704795</v>
      </c>
      <c r="AF28" s="104">
        <f>'BCDT-frgt-Scoping Plan'!AF10</f>
        <v>1.9192163015854726</v>
      </c>
      <c r="AG28" s="104">
        <f>'BCDT-frgt-Scoping Plan'!AG10</f>
        <v>1.9430832397818625</v>
      </c>
      <c r="AH28" s="104">
        <f>'BCDT-frgt-Scoping Plan'!AH10</f>
        <v>1.9669791514545434</v>
      </c>
      <c r="AI28" s="104">
        <f>'BCDT-frgt-Scoping Plan'!AI10</f>
        <v>1.9909008301296596</v>
      </c>
    </row>
    <row r="30" spans="1:35">
      <c r="O30" s="104">
        <f>O27/$O$27</f>
        <v>1</v>
      </c>
      <c r="P30" s="104">
        <f t="shared" ref="P30:AI30" si="8">P27/$O$27</f>
        <v>1.005864574322467</v>
      </c>
      <c r="Q30" s="104">
        <f t="shared" si="8"/>
        <v>1.0131799610141556</v>
      </c>
      <c r="R30" s="104">
        <f t="shared" si="8"/>
        <v>1.0215785239081943</v>
      </c>
      <c r="S30" s="104">
        <f t="shared" si="8"/>
        <v>1.0307925356289993</v>
      </c>
      <c r="T30" s="104">
        <f t="shared" si="8"/>
        <v>1.0408228171038876</v>
      </c>
      <c r="U30" s="104">
        <f t="shared" si="8"/>
        <v>1.0516047412714966</v>
      </c>
      <c r="V30" s="104">
        <f t="shared" si="8"/>
        <v>1.0629107451048554</v>
      </c>
      <c r="W30" s="104">
        <f t="shared" si="8"/>
        <v>1.0746730218629748</v>
      </c>
      <c r="X30" s="104">
        <f t="shared" si="8"/>
        <v>1.0868756378586766</v>
      </c>
      <c r="Y30" s="104">
        <f t="shared" si="8"/>
        <v>1.0994407252841905</v>
      </c>
      <c r="Z30" s="104">
        <f t="shared" si="8"/>
        <v>1.1078899640398259</v>
      </c>
      <c r="AA30" s="104">
        <f t="shared" si="8"/>
        <v>1.1166159021400475</v>
      </c>
      <c r="AB30" s="104">
        <f t="shared" si="8"/>
        <v>1.1257142392087791</v>
      </c>
      <c r="AC30" s="104">
        <f t="shared" si="8"/>
        <v>1.13460721403703</v>
      </c>
      <c r="AD30" s="104">
        <f t="shared" si="8"/>
        <v>1.1436290432549816</v>
      </c>
      <c r="AE30" s="104">
        <f t="shared" si="8"/>
        <v>1.1526539518641912</v>
      </c>
      <c r="AF30" s="104">
        <f t="shared" si="8"/>
        <v>1.1619113370895156</v>
      </c>
      <c r="AG30" s="104">
        <f t="shared" si="8"/>
        <v>1.1711069371807938</v>
      </c>
      <c r="AH30" s="104">
        <f t="shared" si="8"/>
        <v>1.1804434188898776</v>
      </c>
      <c r="AI30" s="104">
        <f t="shared" si="8"/>
        <v>1.1900898464438687</v>
      </c>
    </row>
    <row r="31" spans="1:35">
      <c r="O31" s="104">
        <f>O28/$O$28</f>
        <v>1</v>
      </c>
      <c r="P31" s="104">
        <f t="shared" ref="P31:AI31" si="9">P28/$O$28</f>
        <v>1.0215703417210316</v>
      </c>
      <c r="Q31" s="104">
        <f t="shared" si="9"/>
        <v>1.0433357461360819</v>
      </c>
      <c r="R31" s="104">
        <f t="shared" si="9"/>
        <v>1.0652973117429776</v>
      </c>
      <c r="S31" s="104">
        <f t="shared" si="9"/>
        <v>1.0874547962018575</v>
      </c>
      <c r="T31" s="104">
        <f t="shared" si="9"/>
        <v>1.1098077419064039</v>
      </c>
      <c r="U31" s="104">
        <f t="shared" si="9"/>
        <v>1.1328773298061161</v>
      </c>
      <c r="V31" s="104">
        <f t="shared" si="9"/>
        <v>1.1561495329580063</v>
      </c>
      <c r="W31" s="104">
        <f t="shared" si="9"/>
        <v>1.179623979751206</v>
      </c>
      <c r="X31" s="104">
        <f t="shared" si="9"/>
        <v>1.2033017490231639</v>
      </c>
      <c r="Y31" s="104">
        <f t="shared" si="9"/>
        <v>1.2271838435192186</v>
      </c>
      <c r="Z31" s="104">
        <f t="shared" si="9"/>
        <v>1.2428661722916328</v>
      </c>
      <c r="AA31" s="104">
        <f t="shared" si="9"/>
        <v>1.2594557922137215</v>
      </c>
      <c r="AB31" s="104">
        <f t="shared" si="9"/>
        <v>1.2760627089360554</v>
      </c>
      <c r="AC31" s="104">
        <f t="shared" si="9"/>
        <v>1.292687683487739</v>
      </c>
      <c r="AD31" s="104">
        <f t="shared" si="9"/>
        <v>1.3093295092138506</v>
      </c>
      <c r="AE31" s="104">
        <f t="shared" si="9"/>
        <v>1.3259905271763039</v>
      </c>
      <c r="AF31" s="104">
        <f t="shared" si="9"/>
        <v>1.342671295234217</v>
      </c>
      <c r="AG31" s="104">
        <f t="shared" si="9"/>
        <v>1.3593684506277748</v>
      </c>
      <c r="AH31" s="104">
        <f t="shared" si="9"/>
        <v>1.3760858756777059</v>
      </c>
      <c r="AI31" s="104">
        <f t="shared" si="9"/>
        <v>1.3928213271556666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14"/>
  <sheetViews>
    <sheetView workbookViewId="0">
      <selection activeCell="I14" sqref="I14"/>
    </sheetView>
  </sheetViews>
  <sheetFormatPr defaultRowHeight="15"/>
  <cols>
    <col min="1" max="1" width="18.85546875" bestFit="1" customWidth="1"/>
  </cols>
  <sheetData>
    <row r="2" spans="1:37">
      <c r="A2" t="s">
        <v>623</v>
      </c>
    </row>
    <row r="3" spans="1:37">
      <c r="A3" t="s">
        <v>639</v>
      </c>
    </row>
    <row r="4" spans="1:37">
      <c r="A4" t="s">
        <v>624</v>
      </c>
      <c r="B4">
        <v>2015</v>
      </c>
      <c r="C4">
        <v>2016</v>
      </c>
      <c r="D4">
        <v>2017</v>
      </c>
      <c r="E4">
        <v>2018</v>
      </c>
      <c r="F4">
        <v>2019</v>
      </c>
      <c r="G4">
        <v>2020</v>
      </c>
      <c r="H4">
        <v>2021</v>
      </c>
      <c r="I4">
        <v>2022</v>
      </c>
      <c r="J4">
        <v>2023</v>
      </c>
      <c r="K4">
        <v>2024</v>
      </c>
      <c r="L4">
        <v>2025</v>
      </c>
      <c r="M4">
        <v>2026</v>
      </c>
      <c r="N4">
        <v>2027</v>
      </c>
      <c r="O4">
        <v>2028</v>
      </c>
      <c r="P4">
        <v>2029</v>
      </c>
      <c r="Q4">
        <v>2030</v>
      </c>
      <c r="R4">
        <v>2031</v>
      </c>
      <c r="S4">
        <v>2032</v>
      </c>
      <c r="T4">
        <v>2033</v>
      </c>
      <c r="U4">
        <v>2034</v>
      </c>
      <c r="V4">
        <v>2035</v>
      </c>
      <c r="W4">
        <v>2036</v>
      </c>
      <c r="X4">
        <v>2037</v>
      </c>
      <c r="Y4">
        <v>2038</v>
      </c>
      <c r="Z4">
        <v>2039</v>
      </c>
      <c r="AA4">
        <v>2040</v>
      </c>
      <c r="AB4">
        <v>2041</v>
      </c>
      <c r="AC4">
        <v>2042</v>
      </c>
      <c r="AD4">
        <v>2043</v>
      </c>
      <c r="AE4">
        <v>2044</v>
      </c>
      <c r="AF4">
        <v>2045</v>
      </c>
      <c r="AG4">
        <v>2046</v>
      </c>
      <c r="AH4">
        <v>2047</v>
      </c>
      <c r="AI4">
        <v>2048</v>
      </c>
      <c r="AJ4">
        <v>2049</v>
      </c>
      <c r="AK4">
        <v>2050</v>
      </c>
    </row>
    <row r="5" spans="1:37">
      <c r="A5" t="s">
        <v>613</v>
      </c>
      <c r="B5">
        <v>15197033747.5979</v>
      </c>
      <c r="C5">
        <v>15243386419.080601</v>
      </c>
      <c r="D5">
        <v>15162279555.8295</v>
      </c>
      <c r="E5">
        <v>14810825454.3913</v>
      </c>
      <c r="F5">
        <v>14372810645.319</v>
      </c>
      <c r="G5">
        <v>13947668020.892401</v>
      </c>
      <c r="H5">
        <v>13537214049.5317</v>
      </c>
      <c r="I5">
        <v>13045575761.02</v>
      </c>
      <c r="J5">
        <v>12558135095.7694</v>
      </c>
      <c r="K5">
        <v>12093080237.3846</v>
      </c>
      <c r="L5">
        <v>11596476857.4713</v>
      </c>
      <c r="M5">
        <v>11121584174.2787</v>
      </c>
      <c r="N5">
        <v>10764958175.92</v>
      </c>
      <c r="O5">
        <v>10458652770.289499</v>
      </c>
      <c r="P5">
        <v>10198609892.4265</v>
      </c>
      <c r="Q5">
        <v>9975763238.8007603</v>
      </c>
      <c r="R5">
        <v>9786503693.5005398</v>
      </c>
      <c r="S5">
        <v>9621943057.3289108</v>
      </c>
      <c r="T5">
        <v>9477977588.6533298</v>
      </c>
      <c r="U5">
        <v>9350855579.2466698</v>
      </c>
      <c r="V5">
        <v>9235144848.7884502</v>
      </c>
      <c r="W5">
        <v>9133411540.2907295</v>
      </c>
      <c r="X5">
        <v>9075441094.7726192</v>
      </c>
      <c r="Y5">
        <v>9039675496.0422306</v>
      </c>
      <c r="Z5">
        <v>9008999764.7017593</v>
      </c>
      <c r="AA5">
        <v>8985774533.6720791</v>
      </c>
      <c r="AB5">
        <v>9006948578.8555107</v>
      </c>
      <c r="AC5">
        <v>9033959009.4567604</v>
      </c>
      <c r="AD5">
        <v>9066161338.2278194</v>
      </c>
      <c r="AE5">
        <v>9101544384.9606609</v>
      </c>
      <c r="AF5">
        <v>9139238996.9055805</v>
      </c>
      <c r="AG5">
        <v>9178223137.1394196</v>
      </c>
      <c r="AH5">
        <v>9216691710.3819294</v>
      </c>
      <c r="AI5">
        <v>9255006916.09935</v>
      </c>
      <c r="AJ5">
        <v>9291758721.7477703</v>
      </c>
      <c r="AK5">
        <v>9325643459.2289696</v>
      </c>
    </row>
    <row r="6" spans="1:37">
      <c r="A6" t="s">
        <v>614</v>
      </c>
      <c r="B6">
        <v>1388172095.4523499</v>
      </c>
      <c r="C6">
        <v>1368850529.6931701</v>
      </c>
      <c r="D6">
        <v>1331629276.68678</v>
      </c>
      <c r="E6">
        <v>1273190534.2627101</v>
      </c>
      <c r="F6">
        <v>1223661656.6422701</v>
      </c>
      <c r="G6">
        <v>1179042307.72403</v>
      </c>
      <c r="H6">
        <v>1147664949.3796699</v>
      </c>
      <c r="I6">
        <v>1115776231.32216</v>
      </c>
      <c r="J6">
        <v>1090783461.51491</v>
      </c>
      <c r="K6">
        <v>1064595165.97352</v>
      </c>
      <c r="L6">
        <v>1045452316.01673</v>
      </c>
      <c r="M6">
        <v>1034498232.7066801</v>
      </c>
      <c r="N6">
        <v>1030330978.61856</v>
      </c>
      <c r="O6">
        <v>1030825911.5806299</v>
      </c>
      <c r="P6">
        <v>1034476862.89323</v>
      </c>
      <c r="Q6">
        <v>1040888954.7464401</v>
      </c>
      <c r="R6">
        <v>1048856102.67448</v>
      </c>
      <c r="S6">
        <v>1057805959.52324</v>
      </c>
      <c r="T6">
        <v>1067011162.98586</v>
      </c>
      <c r="U6">
        <v>1076310042.8069401</v>
      </c>
      <c r="V6">
        <v>1085479774.58336</v>
      </c>
      <c r="W6">
        <v>1094793381.3561599</v>
      </c>
      <c r="X6">
        <v>1103998462.1240201</v>
      </c>
      <c r="Y6">
        <v>1113142000.8676701</v>
      </c>
      <c r="Z6">
        <v>1122323979.96387</v>
      </c>
      <c r="AA6">
        <v>1131655448.77953</v>
      </c>
      <c r="AB6">
        <v>1137092580.1401999</v>
      </c>
      <c r="AC6">
        <v>1143135604.9928</v>
      </c>
      <c r="AD6">
        <v>1150006256.90272</v>
      </c>
      <c r="AE6">
        <v>1157252952.8594501</v>
      </c>
      <c r="AF6">
        <v>1165194600.38394</v>
      </c>
      <c r="AG6">
        <v>1173754011.0394599</v>
      </c>
      <c r="AH6">
        <v>1183059853.6760199</v>
      </c>
      <c r="AI6">
        <v>1192676514.7416601</v>
      </c>
      <c r="AJ6">
        <v>1202647456.4293499</v>
      </c>
      <c r="AK6">
        <v>1212972077.18806</v>
      </c>
    </row>
    <row r="7" spans="1:37">
      <c r="A7" t="s">
        <v>615</v>
      </c>
      <c r="B7">
        <v>1868512671.6553299</v>
      </c>
      <c r="C7">
        <v>1840015693.8188801</v>
      </c>
      <c r="D7">
        <v>1815674399.0962</v>
      </c>
      <c r="E7">
        <v>1789613301.3647499</v>
      </c>
      <c r="F7">
        <v>1774249866.0018499</v>
      </c>
      <c r="G7">
        <v>1762471026.88504</v>
      </c>
      <c r="H7">
        <v>1764428696.31991</v>
      </c>
      <c r="I7">
        <v>1786113401.1029601</v>
      </c>
      <c r="J7">
        <v>1818538765.0195601</v>
      </c>
      <c r="K7">
        <v>1825388410.90646</v>
      </c>
      <c r="L7">
        <v>1836610966.8354299</v>
      </c>
      <c r="M7">
        <v>1853582051.3680799</v>
      </c>
      <c r="N7">
        <v>1875405182.66554</v>
      </c>
      <c r="O7">
        <v>1895995971.1229899</v>
      </c>
      <c r="P7">
        <v>1921329324.3201599</v>
      </c>
      <c r="Q7">
        <v>1947325361.1324799</v>
      </c>
      <c r="R7">
        <v>1977990400.3779399</v>
      </c>
      <c r="S7">
        <v>2009986960.2079101</v>
      </c>
      <c r="T7">
        <v>2043155989.04234</v>
      </c>
      <c r="U7">
        <v>2079426591.8542199</v>
      </c>
      <c r="V7">
        <v>2115253151.79704</v>
      </c>
      <c r="W7">
        <v>2154950501.5580101</v>
      </c>
      <c r="X7">
        <v>2194910712.11238</v>
      </c>
      <c r="Y7">
        <v>2236068562.5815401</v>
      </c>
      <c r="Z7">
        <v>2278244915.7469201</v>
      </c>
      <c r="AA7">
        <v>2321509774.2585001</v>
      </c>
      <c r="AB7">
        <v>2349716729.1472101</v>
      </c>
      <c r="AC7">
        <v>2380270793.5760698</v>
      </c>
      <c r="AD7">
        <v>2412822452.4036102</v>
      </c>
      <c r="AE7">
        <v>2445680277.3566098</v>
      </c>
      <c r="AF7">
        <v>2478771732.8354602</v>
      </c>
      <c r="AG7">
        <v>2511971380.5239</v>
      </c>
      <c r="AH7">
        <v>2545090197.1443701</v>
      </c>
      <c r="AI7">
        <v>2578103782.7119398</v>
      </c>
      <c r="AJ7">
        <v>2610808039.3761201</v>
      </c>
      <c r="AK7">
        <v>2643274526.3155298</v>
      </c>
    </row>
    <row r="8" spans="1:37">
      <c r="A8" t="s">
        <v>616</v>
      </c>
      <c r="B8">
        <v>215454128.10605299</v>
      </c>
      <c r="C8">
        <v>209711883.16979399</v>
      </c>
      <c r="D8">
        <v>202205898.807803</v>
      </c>
      <c r="E8">
        <v>193193759.87220299</v>
      </c>
      <c r="F8">
        <v>185433557.547306</v>
      </c>
      <c r="G8">
        <v>178496633.941118</v>
      </c>
      <c r="H8">
        <v>175552891.70839301</v>
      </c>
      <c r="I8">
        <v>173305228.41315401</v>
      </c>
      <c r="J8">
        <v>171890557.16504899</v>
      </c>
      <c r="K8">
        <v>170378405.05581799</v>
      </c>
      <c r="L8">
        <v>168887350.745711</v>
      </c>
      <c r="M8">
        <v>167661344.78117901</v>
      </c>
      <c r="N8">
        <v>166923124.949094</v>
      </c>
      <c r="O8">
        <v>166623850.42931601</v>
      </c>
      <c r="P8">
        <v>166300914.403963</v>
      </c>
      <c r="Q8">
        <v>166838674.842951</v>
      </c>
      <c r="R8">
        <v>168270024.96532801</v>
      </c>
      <c r="S8">
        <v>169786133.89724499</v>
      </c>
      <c r="T8">
        <v>171282757.471883</v>
      </c>
      <c r="U8">
        <v>172774438.47021201</v>
      </c>
      <c r="V8">
        <v>174355816.12635401</v>
      </c>
      <c r="W8">
        <v>174430021.55696699</v>
      </c>
      <c r="X8">
        <v>174828629.99711299</v>
      </c>
      <c r="Y8">
        <v>175120688.433842</v>
      </c>
      <c r="Z8">
        <v>175567882.400401</v>
      </c>
      <c r="AA8">
        <v>176381196.68475801</v>
      </c>
      <c r="AB8">
        <v>177470274.19482499</v>
      </c>
      <c r="AC8">
        <v>178406425.422447</v>
      </c>
      <c r="AD8">
        <v>179544632.44225001</v>
      </c>
      <c r="AE8">
        <v>180794128.860935</v>
      </c>
      <c r="AF8">
        <v>182141861.23473901</v>
      </c>
      <c r="AG8">
        <v>183418550.01302999</v>
      </c>
      <c r="AH8">
        <v>184721927.474935</v>
      </c>
      <c r="AI8">
        <v>186147621.173015</v>
      </c>
      <c r="AJ8">
        <v>187550656.22833699</v>
      </c>
      <c r="AK8">
        <v>188790003.28509</v>
      </c>
    </row>
    <row r="9" spans="1:37">
      <c r="A9" t="s">
        <v>617</v>
      </c>
      <c r="B9">
        <v>23766868.839767799</v>
      </c>
      <c r="C9">
        <v>23924868.7993268</v>
      </c>
      <c r="D9">
        <v>24360653.783734899</v>
      </c>
      <c r="E9">
        <v>24660618.720933601</v>
      </c>
      <c r="F9">
        <v>24965118.163731199</v>
      </c>
      <c r="G9">
        <v>25844363.272971399</v>
      </c>
      <c r="H9">
        <v>26779895.949218798</v>
      </c>
      <c r="I9">
        <v>27156083.380000699</v>
      </c>
      <c r="J9">
        <v>27538489.360051401</v>
      </c>
      <c r="K9">
        <v>27881666.6148949</v>
      </c>
      <c r="L9">
        <v>28237984.617045399</v>
      </c>
      <c r="M9">
        <v>28658398.0982484</v>
      </c>
      <c r="N9">
        <v>29114154.812529199</v>
      </c>
      <c r="O9">
        <v>29514811.530690301</v>
      </c>
      <c r="P9">
        <v>29885400.8457384</v>
      </c>
      <c r="Q9">
        <v>30331476.508650798</v>
      </c>
      <c r="R9">
        <v>28565955.690843601</v>
      </c>
      <c r="S9">
        <v>30611306.442022301</v>
      </c>
      <c r="T9">
        <v>31252302.582903702</v>
      </c>
      <c r="U9">
        <v>31781853.965279002</v>
      </c>
      <c r="V9">
        <v>32201618.726895299</v>
      </c>
      <c r="W9">
        <v>32661869.627156802</v>
      </c>
      <c r="X9">
        <v>33122959.5035001</v>
      </c>
      <c r="Y9">
        <v>33587795.643668003</v>
      </c>
      <c r="Z9">
        <v>34049217.312061898</v>
      </c>
      <c r="AA9">
        <v>34504711.511508599</v>
      </c>
      <c r="AB9">
        <v>34961007.897504099</v>
      </c>
      <c r="AC9">
        <v>35416134.371159799</v>
      </c>
      <c r="AD9">
        <v>35870163.046664797</v>
      </c>
      <c r="AE9">
        <v>36323263.992430799</v>
      </c>
      <c r="AF9">
        <v>36774672.3166181</v>
      </c>
      <c r="AG9">
        <v>37223518.740042903</v>
      </c>
      <c r="AH9">
        <v>37670885.899816103</v>
      </c>
      <c r="AI9">
        <v>38117725.905383602</v>
      </c>
      <c r="AJ9">
        <v>38563858.240460098</v>
      </c>
      <c r="AK9">
        <v>39006107.057837002</v>
      </c>
    </row>
    <row r="10" spans="1:37">
      <c r="A10" t="s">
        <v>618</v>
      </c>
      <c r="B10">
        <v>309139713.79462701</v>
      </c>
      <c r="C10">
        <v>323296415.41757703</v>
      </c>
      <c r="D10">
        <v>337305060.04203397</v>
      </c>
      <c r="E10">
        <v>347598269.51381999</v>
      </c>
      <c r="F10">
        <v>359019713.29763198</v>
      </c>
      <c r="G10">
        <v>368695060.85832697</v>
      </c>
      <c r="H10">
        <v>380112838.80348599</v>
      </c>
      <c r="I10">
        <v>390998716.59795398</v>
      </c>
      <c r="J10">
        <v>402615506.56364202</v>
      </c>
      <c r="K10">
        <v>414348878.165362</v>
      </c>
      <c r="L10">
        <v>426597834.20123398</v>
      </c>
      <c r="M10">
        <v>438760901.27892399</v>
      </c>
      <c r="N10">
        <v>450827082.19656199</v>
      </c>
      <c r="O10">
        <v>463104903.56179601</v>
      </c>
      <c r="P10">
        <v>475157177.69657397</v>
      </c>
      <c r="Q10">
        <v>487191478.82759398</v>
      </c>
      <c r="R10">
        <v>498855381.18156302</v>
      </c>
      <c r="S10">
        <v>510124554.22327799</v>
      </c>
      <c r="T10">
        <v>521068000.75086802</v>
      </c>
      <c r="U10">
        <v>531468056.89580101</v>
      </c>
      <c r="V10">
        <v>541291820.69430304</v>
      </c>
      <c r="W10">
        <v>551418417.901052</v>
      </c>
      <c r="X10">
        <v>561554701.36137795</v>
      </c>
      <c r="Y10">
        <v>571700671.075279</v>
      </c>
      <c r="Z10">
        <v>581856327.04275596</v>
      </c>
      <c r="AA10">
        <v>592021669.26380801</v>
      </c>
      <c r="AB10">
        <v>602196697.73843706</v>
      </c>
      <c r="AC10">
        <v>612381412.46664095</v>
      </c>
      <c r="AD10">
        <v>622575813.44842005</v>
      </c>
      <c r="AE10">
        <v>632779900.68377602</v>
      </c>
      <c r="AF10">
        <v>642993674.17270696</v>
      </c>
      <c r="AG10">
        <v>653217133.91521394</v>
      </c>
      <c r="AH10">
        <v>663450279.91129601</v>
      </c>
      <c r="AI10">
        <v>673693112.160954</v>
      </c>
      <c r="AJ10">
        <v>683945630.66418803</v>
      </c>
      <c r="AK10">
        <v>694207835.42099798</v>
      </c>
    </row>
    <row r="11" spans="1:37">
      <c r="A11" t="s">
        <v>619</v>
      </c>
      <c r="B11">
        <v>566725974.55551398</v>
      </c>
      <c r="C11">
        <v>575900449.22968996</v>
      </c>
      <c r="D11">
        <v>585766160.53540897</v>
      </c>
      <c r="E11">
        <v>596260571.07873499</v>
      </c>
      <c r="F11">
        <v>607325470.96285701</v>
      </c>
      <c r="G11">
        <v>618924418.58557606</v>
      </c>
      <c r="H11">
        <v>631022686.40806997</v>
      </c>
      <c r="I11">
        <v>643588510.77919304</v>
      </c>
      <c r="J11">
        <v>656573266.57735801</v>
      </c>
      <c r="K11">
        <v>669940711.79747999</v>
      </c>
      <c r="L11">
        <v>683616555.36649406</v>
      </c>
      <c r="M11">
        <v>697540417.47515297</v>
      </c>
      <c r="N11">
        <v>711742321.87023604</v>
      </c>
      <c r="O11">
        <v>726084780.10968196</v>
      </c>
      <c r="P11">
        <v>740309366.97152305</v>
      </c>
      <c r="Q11">
        <v>754546461.64914298</v>
      </c>
      <c r="R11">
        <v>767651437.37259996</v>
      </c>
      <c r="S11">
        <v>781180347.92456996</v>
      </c>
      <c r="T11">
        <v>795038563.689973</v>
      </c>
      <c r="U11">
        <v>808642889.68331695</v>
      </c>
      <c r="V11">
        <v>822725239.93970704</v>
      </c>
      <c r="W11">
        <v>837883996.89589202</v>
      </c>
      <c r="X11">
        <v>853181663.79323399</v>
      </c>
      <c r="Y11">
        <v>868620710.02141201</v>
      </c>
      <c r="Z11">
        <v>884015396.19898999</v>
      </c>
      <c r="AA11">
        <v>899298368.49267101</v>
      </c>
      <c r="AB11">
        <v>914642943.21496999</v>
      </c>
      <c r="AC11">
        <v>929996762.35858595</v>
      </c>
      <c r="AD11">
        <v>945360598.52510297</v>
      </c>
      <c r="AE11">
        <v>960737833.31648302</v>
      </c>
      <c r="AF11">
        <v>976107159.718871</v>
      </c>
      <c r="AG11">
        <v>991444245.76941001</v>
      </c>
      <c r="AH11">
        <v>1006776616.8584599</v>
      </c>
      <c r="AI11">
        <v>1022128723.73921</v>
      </c>
      <c r="AJ11">
        <v>1037494893.2122</v>
      </c>
      <c r="AK11">
        <v>1052788642.57697</v>
      </c>
    </row>
    <row r="12" spans="1:37">
      <c r="A12" t="s">
        <v>620</v>
      </c>
      <c r="B12">
        <v>252406175.78555501</v>
      </c>
      <c r="C12">
        <v>269603814.29172301</v>
      </c>
      <c r="D12">
        <v>286965889.586743</v>
      </c>
      <c r="E12">
        <v>303147734.01386899</v>
      </c>
      <c r="F12">
        <v>319580913.19940799</v>
      </c>
      <c r="G12">
        <v>336266811.987486</v>
      </c>
      <c r="H12">
        <v>355524190.785721</v>
      </c>
      <c r="I12">
        <v>374877239.87037498</v>
      </c>
      <c r="J12">
        <v>394327344.08557498</v>
      </c>
      <c r="K12">
        <v>416216510.11449403</v>
      </c>
      <c r="L12">
        <v>438025453.12844402</v>
      </c>
      <c r="M12">
        <v>460533115.97060001</v>
      </c>
      <c r="N12">
        <v>482898528.98612201</v>
      </c>
      <c r="O12">
        <v>505123077.01913798</v>
      </c>
      <c r="P12">
        <v>527208144.91377699</v>
      </c>
      <c r="Q12">
        <v>549155117.514166</v>
      </c>
      <c r="R12">
        <v>574246721.39991498</v>
      </c>
      <c r="S12">
        <v>598857595.28646195</v>
      </c>
      <c r="T12">
        <v>622989124.01793599</v>
      </c>
      <c r="U12">
        <v>646642692.43846405</v>
      </c>
      <c r="V12">
        <v>669819685.39217496</v>
      </c>
      <c r="W12">
        <v>695142207.91885197</v>
      </c>
      <c r="X12">
        <v>719616536.06758797</v>
      </c>
      <c r="Y12">
        <v>743244054.68251204</v>
      </c>
      <c r="Z12">
        <v>766026148.60775304</v>
      </c>
      <c r="AA12">
        <v>787964202.68743801</v>
      </c>
      <c r="AB12">
        <v>812680861.84360301</v>
      </c>
      <c r="AC12">
        <v>835751526.38071203</v>
      </c>
      <c r="AD12">
        <v>857177581.142892</v>
      </c>
      <c r="AE12">
        <v>876960410.97427201</v>
      </c>
      <c r="AF12">
        <v>895101400.71897995</v>
      </c>
      <c r="AG12">
        <v>911601935.22114396</v>
      </c>
      <c r="AH12">
        <v>926463399.324893</v>
      </c>
      <c r="AI12">
        <v>939687177.874354</v>
      </c>
      <c r="AJ12">
        <v>951274655.71365595</v>
      </c>
      <c r="AK12">
        <v>961227217.68692696</v>
      </c>
    </row>
    <row r="13" spans="1:37">
      <c r="A13" t="s">
        <v>621</v>
      </c>
      <c r="B13">
        <v>119002890.089067</v>
      </c>
      <c r="C13">
        <v>119230458.44718499</v>
      </c>
      <c r="D13">
        <v>119663406.029212</v>
      </c>
      <c r="E13">
        <v>120029933.792392</v>
      </c>
      <c r="F13">
        <v>120479492.69396</v>
      </c>
      <c r="G13">
        <v>121007783.691155</v>
      </c>
      <c r="H13">
        <v>121588632.74121501</v>
      </c>
      <c r="I13">
        <v>122153365.80137999</v>
      </c>
      <c r="J13">
        <v>122702058.828888</v>
      </c>
      <c r="K13">
        <v>123159787.78097799</v>
      </c>
      <c r="L13">
        <v>123564128.614889</v>
      </c>
      <c r="M13">
        <v>124152657.287854</v>
      </c>
      <c r="N13">
        <v>124644199.757117</v>
      </c>
      <c r="O13">
        <v>125132581.97991399</v>
      </c>
      <c r="P13">
        <v>125617879.91348299</v>
      </c>
      <c r="Q13">
        <v>126100169.515062</v>
      </c>
      <c r="R13">
        <v>126573672.227513</v>
      </c>
      <c r="S13">
        <v>127047580.04523499</v>
      </c>
      <c r="T13">
        <v>127521892.968227</v>
      </c>
      <c r="U13">
        <v>127996610.996489</v>
      </c>
      <c r="V13">
        <v>128471734.130023</v>
      </c>
      <c r="W13">
        <v>128947262.368827</v>
      </c>
      <c r="X13">
        <v>129423195.712901</v>
      </c>
      <c r="Y13">
        <v>129899534.162247</v>
      </c>
      <c r="Z13">
        <v>130376277.71686301</v>
      </c>
      <c r="AA13">
        <v>130853426.37674899</v>
      </c>
      <c r="AB13">
        <v>131330980.14190599</v>
      </c>
      <c r="AC13">
        <v>131808939.012334</v>
      </c>
      <c r="AD13">
        <v>132287302.988033</v>
      </c>
      <c r="AE13">
        <v>132766072.069002</v>
      </c>
      <c r="AF13">
        <v>133245246.255242</v>
      </c>
      <c r="AG13">
        <v>133724825.54675201</v>
      </c>
      <c r="AH13">
        <v>134204809.943533</v>
      </c>
      <c r="AI13">
        <v>134685199.44558501</v>
      </c>
      <c r="AJ13">
        <v>135165994.052908</v>
      </c>
      <c r="AK13">
        <v>135647193.76550099</v>
      </c>
    </row>
    <row r="14" spans="1:37">
      <c r="A14" t="s">
        <v>622</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6"/>
  <sheetViews>
    <sheetView workbookViewId="0">
      <selection activeCell="A26" sqref="A15:XFD26"/>
    </sheetView>
  </sheetViews>
  <sheetFormatPr defaultRowHeight="15"/>
  <cols>
    <col min="1" max="1" width="24" customWidth="1"/>
    <col min="2" max="2" width="15" customWidth="1"/>
    <col min="3" max="3" width="14.42578125" customWidth="1"/>
    <col min="4" max="4" width="16.85546875" bestFit="1" customWidth="1"/>
    <col min="5" max="5" width="17" bestFit="1" customWidth="1"/>
    <col min="6" max="37" width="15.85546875" bestFit="1" customWidth="1"/>
    <col min="38" max="38" width="17" bestFit="1" customWidth="1"/>
  </cols>
  <sheetData>
    <row r="1" spans="1:36">
      <c r="A1" s="94" t="s">
        <v>724</v>
      </c>
      <c r="B1" s="94"/>
      <c r="C1" s="94"/>
    </row>
    <row r="2" spans="1:36">
      <c r="A2" s="101" t="s">
        <v>660</v>
      </c>
      <c r="B2" s="101">
        <v>2016</v>
      </c>
      <c r="C2" s="101">
        <v>2017</v>
      </c>
      <c r="D2" s="101">
        <v>2018</v>
      </c>
      <c r="E2" s="101">
        <v>2019</v>
      </c>
      <c r="F2" s="101">
        <v>2020</v>
      </c>
      <c r="G2" s="101">
        <v>2021</v>
      </c>
      <c r="H2" s="101">
        <v>2022</v>
      </c>
      <c r="I2" s="101">
        <v>2023</v>
      </c>
      <c r="J2" s="101">
        <v>2024</v>
      </c>
      <c r="K2" s="101">
        <v>2025</v>
      </c>
      <c r="L2" s="101">
        <v>2026</v>
      </c>
      <c r="M2" s="101">
        <v>2027</v>
      </c>
      <c r="N2" s="101">
        <v>2028</v>
      </c>
      <c r="O2" s="101">
        <v>2029</v>
      </c>
      <c r="P2" s="101">
        <v>2030</v>
      </c>
      <c r="Q2" s="101">
        <v>2031</v>
      </c>
      <c r="R2" s="101">
        <v>2032</v>
      </c>
      <c r="S2" s="101">
        <v>2033</v>
      </c>
      <c r="T2" s="101">
        <v>2034</v>
      </c>
      <c r="U2" s="101">
        <v>2035</v>
      </c>
      <c r="V2" s="101">
        <v>2036</v>
      </c>
      <c r="W2" s="101">
        <v>2037</v>
      </c>
      <c r="X2" s="101">
        <v>2038</v>
      </c>
      <c r="Y2" s="101">
        <v>2039</v>
      </c>
      <c r="Z2" s="101">
        <v>2040</v>
      </c>
      <c r="AA2" s="101">
        <v>2041</v>
      </c>
      <c r="AB2" s="101">
        <v>2042</v>
      </c>
      <c r="AC2" s="101">
        <v>2043</v>
      </c>
      <c r="AD2" s="101">
        <v>2044</v>
      </c>
      <c r="AE2" s="101">
        <v>2045</v>
      </c>
      <c r="AF2" s="101">
        <v>2046</v>
      </c>
      <c r="AG2" s="101">
        <v>2047</v>
      </c>
      <c r="AH2" s="101">
        <v>2048</v>
      </c>
      <c r="AI2" s="101">
        <v>2049</v>
      </c>
      <c r="AJ2" s="101">
        <v>2050</v>
      </c>
    </row>
    <row r="3" spans="1:36">
      <c r="A3" s="101" t="s">
        <v>644</v>
      </c>
      <c r="B3" s="101">
        <v>0</v>
      </c>
      <c r="C3" s="101">
        <v>0</v>
      </c>
      <c r="D3" s="101">
        <v>0</v>
      </c>
      <c r="E3" s="101">
        <v>0</v>
      </c>
      <c r="F3" s="22">
        <v>2.65946834975573E-6</v>
      </c>
      <c r="G3" s="22">
        <v>5.5114753599817202E-6</v>
      </c>
      <c r="H3" s="22">
        <v>8.3833457403808092E-6</v>
      </c>
      <c r="I3" s="22">
        <v>1.13351975561704E-5</v>
      </c>
      <c r="J3" s="22">
        <v>1.4345567177950601E-5</v>
      </c>
      <c r="K3" s="22">
        <v>1.7434678244550302E-5</v>
      </c>
      <c r="L3" s="22">
        <v>2.06432912756996E-5</v>
      </c>
      <c r="M3" s="22">
        <v>2.3967523575180799E-5</v>
      </c>
      <c r="N3" s="22">
        <v>2.7334523840743999E-5</v>
      </c>
      <c r="O3" s="22">
        <v>3.0753041516068397E-5</v>
      </c>
      <c r="P3" s="22">
        <v>3.43332745390273E-5</v>
      </c>
      <c r="Q3" s="22">
        <v>3.5274347866689198E-5</v>
      </c>
      <c r="R3" s="22">
        <v>4.0950028328259903E-5</v>
      </c>
      <c r="S3" s="22">
        <v>4.5023478496141702E-5</v>
      </c>
      <c r="T3" s="22">
        <v>4.9056829428032799E-5</v>
      </c>
      <c r="U3" s="22">
        <v>5.3018407092051901E-5</v>
      </c>
      <c r="V3" s="22">
        <v>5.7137199674714302E-5</v>
      </c>
      <c r="W3" s="22">
        <v>6.1352268862226405E-5</v>
      </c>
      <c r="X3" s="22">
        <v>6.56695578710785E-5</v>
      </c>
      <c r="Y3" s="22">
        <v>7.0075485953322405E-5</v>
      </c>
      <c r="Z3" s="22">
        <v>7.4563568522651304E-5</v>
      </c>
      <c r="AA3" s="22">
        <v>7.9147210783738994E-5</v>
      </c>
      <c r="AB3" s="22">
        <v>8.3821992866579503E-5</v>
      </c>
      <c r="AC3" s="22">
        <v>8.8587731706696193E-5</v>
      </c>
      <c r="AD3" s="22">
        <v>9.3444525917880597E-5</v>
      </c>
      <c r="AE3" s="22">
        <v>9.8390042645203705E-5</v>
      </c>
      <c r="AF3" s="22">
        <v>1.03421344165936E-4</v>
      </c>
      <c r="AG3" s="22">
        <v>1.0854075898834999E-4</v>
      </c>
      <c r="AH3" s="22">
        <v>1.13750671728308E-4</v>
      </c>
      <c r="AI3" s="22">
        <v>1.1905036237696199E-4</v>
      </c>
      <c r="AJ3" s="22">
        <v>1.24429481516988E-4</v>
      </c>
    </row>
    <row r="4" spans="1:36">
      <c r="A4" s="101" t="s">
        <v>667</v>
      </c>
      <c r="B4" s="101">
        <v>0</v>
      </c>
      <c r="C4" s="101">
        <v>0</v>
      </c>
      <c r="D4" s="101">
        <v>0</v>
      </c>
      <c r="E4" s="101">
        <v>0</v>
      </c>
      <c r="F4" s="101">
        <v>0</v>
      </c>
      <c r="G4" s="101">
        <v>0</v>
      </c>
      <c r="H4" s="101">
        <v>0</v>
      </c>
      <c r="I4" s="101">
        <v>0</v>
      </c>
      <c r="J4" s="101">
        <v>0</v>
      </c>
      <c r="K4" s="101">
        <v>0</v>
      </c>
      <c r="L4" s="101">
        <v>0</v>
      </c>
      <c r="M4" s="101">
        <v>0</v>
      </c>
      <c r="N4" s="101">
        <v>0</v>
      </c>
      <c r="O4" s="101">
        <v>0</v>
      </c>
      <c r="P4" s="101">
        <v>0</v>
      </c>
      <c r="Q4" s="101">
        <v>0</v>
      </c>
      <c r="R4" s="101">
        <v>0</v>
      </c>
      <c r="S4" s="101">
        <v>0</v>
      </c>
      <c r="T4" s="101">
        <v>0</v>
      </c>
      <c r="U4" s="101">
        <v>0</v>
      </c>
      <c r="V4" s="101">
        <v>0</v>
      </c>
      <c r="W4" s="101">
        <v>0</v>
      </c>
      <c r="X4" s="101">
        <v>0</v>
      </c>
      <c r="Y4" s="101">
        <v>0</v>
      </c>
      <c r="Z4" s="101">
        <v>0</v>
      </c>
      <c r="AA4" s="101">
        <v>0</v>
      </c>
      <c r="AB4" s="101">
        <v>0</v>
      </c>
      <c r="AC4" s="101">
        <v>0</v>
      </c>
      <c r="AD4" s="101">
        <v>0</v>
      </c>
      <c r="AE4" s="101">
        <v>0</v>
      </c>
      <c r="AF4" s="101">
        <v>0</v>
      </c>
      <c r="AG4" s="101">
        <v>0</v>
      </c>
      <c r="AH4" s="101">
        <v>0</v>
      </c>
      <c r="AI4" s="101">
        <v>0</v>
      </c>
      <c r="AJ4" s="101">
        <v>0</v>
      </c>
    </row>
    <row r="5" spans="1:36">
      <c r="A5" s="101" t="s">
        <v>668</v>
      </c>
      <c r="B5" s="22">
        <v>3.4691059759717701E-3</v>
      </c>
      <c r="C5" s="22">
        <v>3.5322947987122101E-3</v>
      </c>
      <c r="D5" s="22">
        <v>3.5757897146068899E-3</v>
      </c>
      <c r="E5" s="22">
        <v>3.6199421338134301E-3</v>
      </c>
      <c r="F5" s="22">
        <v>3.6909189722235001E-3</v>
      </c>
      <c r="G5" s="22">
        <v>3.76596606131478E-3</v>
      </c>
      <c r="H5" s="22">
        <v>3.7594859931957699E-3</v>
      </c>
      <c r="I5" s="22">
        <v>3.75220800921869E-3</v>
      </c>
      <c r="J5" s="22">
        <v>3.7379983567091702E-3</v>
      </c>
      <c r="K5" s="22">
        <v>3.7240208568567901E-3</v>
      </c>
      <c r="L5" s="22">
        <v>3.7167977847205199E-3</v>
      </c>
      <c r="M5" s="22">
        <v>3.7122425719285802E-3</v>
      </c>
      <c r="N5" s="22">
        <v>3.6987890404198702E-3</v>
      </c>
      <c r="O5" s="22">
        <v>3.67988099050228E-3</v>
      </c>
      <c r="P5" s="22">
        <v>3.6684820098880099E-3</v>
      </c>
      <c r="Q5" s="22">
        <v>3.3924836830880201E-3</v>
      </c>
      <c r="R5" s="22">
        <v>3.56845133220649E-3</v>
      </c>
      <c r="S5" s="22">
        <v>3.57483495656866E-3</v>
      </c>
      <c r="T5" s="22">
        <v>3.5659111997119299E-3</v>
      </c>
      <c r="U5" s="22">
        <v>3.5425935647871E-3</v>
      </c>
      <c r="V5" s="22">
        <v>3.5218056029447799E-3</v>
      </c>
      <c r="W5" s="22">
        <v>3.4990934147812701E-3</v>
      </c>
      <c r="X5" s="22">
        <v>3.47475226366885E-3</v>
      </c>
      <c r="Y5" s="22">
        <v>3.4480324338396098E-3</v>
      </c>
      <c r="Z5" s="22">
        <v>3.4187073381624698E-3</v>
      </c>
      <c r="AA5" s="22">
        <v>3.3874679160850298E-3</v>
      </c>
      <c r="AB5" s="22">
        <v>3.3541221355060601E-3</v>
      </c>
      <c r="AC5" s="22">
        <v>3.3186843431031198E-3</v>
      </c>
      <c r="AD5" s="22">
        <v>3.28117710325285E-3</v>
      </c>
      <c r="AE5" s="22">
        <v>3.2415390798057001E-3</v>
      </c>
      <c r="AF5" s="22">
        <v>3.1997066538880302E-3</v>
      </c>
      <c r="AG5" s="22">
        <v>3.1557873270801301E-3</v>
      </c>
      <c r="AH5" s="22">
        <v>3.1098684821646099E-3</v>
      </c>
      <c r="AI5" s="22">
        <v>3.0619392444680999E-3</v>
      </c>
      <c r="AJ5" s="22">
        <v>3.0117590412634702E-3</v>
      </c>
    </row>
    <row r="6" spans="1:36">
      <c r="A6" s="101" t="s">
        <v>669</v>
      </c>
      <c r="B6" s="101">
        <v>0</v>
      </c>
      <c r="C6" s="101">
        <v>0</v>
      </c>
      <c r="D6" s="101">
        <v>0</v>
      </c>
      <c r="E6" s="101">
        <v>0</v>
      </c>
      <c r="F6" s="101">
        <v>0</v>
      </c>
      <c r="G6" s="101">
        <v>0</v>
      </c>
      <c r="H6" s="101">
        <v>0</v>
      </c>
      <c r="I6" s="101">
        <v>0</v>
      </c>
      <c r="J6" s="101">
        <v>0</v>
      </c>
      <c r="K6" s="101">
        <v>0</v>
      </c>
      <c r="L6" s="101">
        <v>0</v>
      </c>
      <c r="M6" s="101">
        <v>0</v>
      </c>
      <c r="N6" s="101">
        <v>0</v>
      </c>
      <c r="O6" s="101">
        <v>0</v>
      </c>
      <c r="P6" s="101">
        <v>0</v>
      </c>
      <c r="Q6" s="101">
        <v>0</v>
      </c>
      <c r="R6" s="101">
        <v>0</v>
      </c>
      <c r="S6" s="101">
        <v>0</v>
      </c>
      <c r="T6" s="101">
        <v>0</v>
      </c>
      <c r="U6" s="101">
        <v>0</v>
      </c>
      <c r="V6" s="101">
        <v>0</v>
      </c>
      <c r="W6" s="101">
        <v>0</v>
      </c>
      <c r="X6" s="101">
        <v>0</v>
      </c>
      <c r="Y6" s="101">
        <v>0</v>
      </c>
      <c r="Z6" s="101">
        <v>0</v>
      </c>
      <c r="AA6" s="101">
        <v>0</v>
      </c>
      <c r="AB6" s="101">
        <v>0</v>
      </c>
      <c r="AC6" s="101">
        <v>0</v>
      </c>
      <c r="AD6" s="101">
        <v>0</v>
      </c>
      <c r="AE6" s="101">
        <v>0</v>
      </c>
      <c r="AF6" s="101">
        <v>0</v>
      </c>
      <c r="AG6" s="101">
        <v>0</v>
      </c>
      <c r="AH6" s="101">
        <v>0</v>
      </c>
      <c r="AI6" s="101">
        <v>0</v>
      </c>
      <c r="AJ6" s="101">
        <v>0</v>
      </c>
    </row>
    <row r="7" spans="1:36">
      <c r="A7" s="101" t="s">
        <v>670</v>
      </c>
      <c r="B7" s="101">
        <v>0</v>
      </c>
      <c r="C7" s="101">
        <v>0</v>
      </c>
      <c r="D7" s="101">
        <v>0</v>
      </c>
      <c r="E7" s="101">
        <v>0</v>
      </c>
      <c r="F7" s="101">
        <v>0</v>
      </c>
      <c r="G7" s="101">
        <v>0</v>
      </c>
      <c r="H7" s="101">
        <v>0</v>
      </c>
      <c r="I7" s="101">
        <v>0</v>
      </c>
      <c r="J7" s="101">
        <v>0</v>
      </c>
      <c r="K7" s="101">
        <v>0</v>
      </c>
      <c r="L7" s="101">
        <v>0</v>
      </c>
      <c r="M7" s="101">
        <v>0</v>
      </c>
      <c r="N7" s="101">
        <v>0</v>
      </c>
      <c r="O7" s="101">
        <v>0</v>
      </c>
      <c r="P7" s="101">
        <v>0</v>
      </c>
      <c r="Q7" s="101">
        <v>0</v>
      </c>
      <c r="R7" s="101">
        <v>0</v>
      </c>
      <c r="S7" s="101">
        <v>0</v>
      </c>
      <c r="T7" s="101">
        <v>0</v>
      </c>
      <c r="U7" s="101">
        <v>0</v>
      </c>
      <c r="V7" s="101">
        <v>0</v>
      </c>
      <c r="W7" s="101">
        <v>0</v>
      </c>
      <c r="X7" s="101">
        <v>0</v>
      </c>
      <c r="Y7" s="101">
        <v>0</v>
      </c>
      <c r="Z7" s="101">
        <v>0</v>
      </c>
      <c r="AA7" s="101">
        <v>0</v>
      </c>
      <c r="AB7" s="101">
        <v>0</v>
      </c>
      <c r="AC7" s="101">
        <v>0</v>
      </c>
      <c r="AD7" s="101">
        <v>0</v>
      </c>
      <c r="AE7" s="101">
        <v>0</v>
      </c>
      <c r="AF7" s="101">
        <v>0</v>
      </c>
      <c r="AG7" s="101">
        <v>0</v>
      </c>
      <c r="AH7" s="101">
        <v>0</v>
      </c>
      <c r="AI7" s="101">
        <v>0</v>
      </c>
      <c r="AJ7" s="101">
        <v>0</v>
      </c>
    </row>
    <row r="8" spans="1:36">
      <c r="A8" s="101" t="s">
        <v>671</v>
      </c>
      <c r="B8" s="101">
        <v>0</v>
      </c>
      <c r="C8" s="101">
        <v>0</v>
      </c>
      <c r="D8" s="101">
        <v>0</v>
      </c>
      <c r="E8" s="101">
        <v>0</v>
      </c>
      <c r="F8" s="101">
        <v>0</v>
      </c>
      <c r="G8" s="101">
        <v>0</v>
      </c>
      <c r="H8" s="101">
        <v>0</v>
      </c>
      <c r="I8" s="101">
        <v>0</v>
      </c>
      <c r="J8" s="101">
        <v>0</v>
      </c>
      <c r="K8" s="101">
        <v>0</v>
      </c>
      <c r="L8" s="101">
        <v>0</v>
      </c>
      <c r="M8" s="101">
        <v>0</v>
      </c>
      <c r="N8" s="101">
        <v>0</v>
      </c>
      <c r="O8" s="101">
        <v>0</v>
      </c>
      <c r="P8" s="101">
        <v>0</v>
      </c>
      <c r="Q8" s="101">
        <v>0</v>
      </c>
      <c r="R8" s="101">
        <v>0</v>
      </c>
      <c r="S8" s="101">
        <v>0</v>
      </c>
      <c r="T8" s="101">
        <v>0</v>
      </c>
      <c r="U8" s="101">
        <v>0</v>
      </c>
      <c r="V8" s="101">
        <v>0</v>
      </c>
      <c r="W8" s="101">
        <v>0</v>
      </c>
      <c r="X8" s="101">
        <v>0</v>
      </c>
      <c r="Y8" s="101">
        <v>0</v>
      </c>
      <c r="Z8" s="101">
        <v>0</v>
      </c>
      <c r="AA8" s="101">
        <v>0</v>
      </c>
      <c r="AB8" s="101">
        <v>0</v>
      </c>
      <c r="AC8" s="101">
        <v>0</v>
      </c>
      <c r="AD8" s="101">
        <v>0</v>
      </c>
      <c r="AE8" s="101">
        <v>0</v>
      </c>
      <c r="AF8" s="101">
        <v>0</v>
      </c>
      <c r="AG8" s="101">
        <v>0</v>
      </c>
      <c r="AH8" s="101">
        <v>0</v>
      </c>
      <c r="AI8" s="101">
        <v>0</v>
      </c>
      <c r="AJ8" s="101">
        <v>0</v>
      </c>
    </row>
    <row r="9" spans="1:36">
      <c r="A9" s="101" t="s">
        <v>672</v>
      </c>
      <c r="B9" s="101">
        <v>0</v>
      </c>
      <c r="C9" s="101">
        <v>0</v>
      </c>
      <c r="D9" s="101">
        <v>0</v>
      </c>
      <c r="E9" s="101">
        <v>0</v>
      </c>
      <c r="F9" s="101">
        <v>0</v>
      </c>
      <c r="G9" s="101">
        <v>0</v>
      </c>
      <c r="H9" s="101">
        <v>0</v>
      </c>
      <c r="I9" s="101">
        <v>0</v>
      </c>
      <c r="J9" s="101">
        <v>0</v>
      </c>
      <c r="K9" s="101">
        <v>0</v>
      </c>
      <c r="L9" s="101">
        <v>0</v>
      </c>
      <c r="M9" s="101">
        <v>0</v>
      </c>
      <c r="N9" s="101">
        <v>0</v>
      </c>
      <c r="O9" s="101">
        <v>0</v>
      </c>
      <c r="P9" s="101">
        <v>0</v>
      </c>
      <c r="Q9" s="101">
        <v>0</v>
      </c>
      <c r="R9" s="101">
        <v>0</v>
      </c>
      <c r="S9" s="101">
        <v>0</v>
      </c>
      <c r="T9" s="101">
        <v>0</v>
      </c>
      <c r="U9" s="101">
        <v>0</v>
      </c>
      <c r="V9" s="101">
        <v>0</v>
      </c>
      <c r="W9" s="101">
        <v>0</v>
      </c>
      <c r="X9" s="101">
        <v>0</v>
      </c>
      <c r="Y9" s="101">
        <v>0</v>
      </c>
      <c r="Z9" s="101">
        <v>0</v>
      </c>
      <c r="AA9" s="101">
        <v>0</v>
      </c>
      <c r="AB9" s="101">
        <v>0</v>
      </c>
      <c r="AC9" s="101">
        <v>0</v>
      </c>
      <c r="AD9" s="101">
        <v>0</v>
      </c>
      <c r="AE9" s="101">
        <v>0</v>
      </c>
      <c r="AF9" s="101">
        <v>0</v>
      </c>
      <c r="AG9" s="101">
        <v>0</v>
      </c>
      <c r="AH9" s="101">
        <v>0</v>
      </c>
      <c r="AI9" s="101">
        <v>0</v>
      </c>
      <c r="AJ9" s="101">
        <v>0</v>
      </c>
    </row>
    <row r="10" spans="1:36">
      <c r="A10" s="101" t="s">
        <v>673</v>
      </c>
      <c r="B10" s="101">
        <v>0</v>
      </c>
      <c r="C10" s="101">
        <v>0</v>
      </c>
      <c r="D10" s="101">
        <v>0</v>
      </c>
      <c r="E10" s="101">
        <v>0</v>
      </c>
      <c r="F10" s="101">
        <v>0</v>
      </c>
      <c r="G10" s="101">
        <v>0</v>
      </c>
      <c r="H10" s="101">
        <v>0</v>
      </c>
      <c r="I10" s="101">
        <v>0</v>
      </c>
      <c r="J10" s="101">
        <v>0</v>
      </c>
      <c r="K10" s="101">
        <v>0</v>
      </c>
      <c r="L10" s="101">
        <v>0</v>
      </c>
      <c r="M10" s="101">
        <v>0</v>
      </c>
      <c r="N10" s="101">
        <v>0</v>
      </c>
      <c r="O10" s="101">
        <v>0</v>
      </c>
      <c r="P10" s="101">
        <v>0</v>
      </c>
      <c r="Q10" s="101">
        <v>0</v>
      </c>
      <c r="R10" s="101">
        <v>0</v>
      </c>
      <c r="S10" s="101">
        <v>0</v>
      </c>
      <c r="T10" s="101">
        <v>0</v>
      </c>
      <c r="U10" s="101">
        <v>0</v>
      </c>
      <c r="V10" s="101">
        <v>0</v>
      </c>
      <c r="W10" s="101">
        <v>0</v>
      </c>
      <c r="X10" s="101">
        <v>0</v>
      </c>
      <c r="Y10" s="101">
        <v>0</v>
      </c>
      <c r="Z10" s="101">
        <v>0</v>
      </c>
      <c r="AA10" s="101">
        <v>0</v>
      </c>
      <c r="AB10" s="101">
        <v>0</v>
      </c>
      <c r="AC10" s="101">
        <v>0</v>
      </c>
      <c r="AD10" s="101">
        <v>0</v>
      </c>
      <c r="AE10" s="101">
        <v>0</v>
      </c>
      <c r="AF10" s="101">
        <v>0</v>
      </c>
      <c r="AG10" s="101">
        <v>0</v>
      </c>
      <c r="AH10" s="101">
        <v>0</v>
      </c>
      <c r="AI10" s="101">
        <v>0</v>
      </c>
      <c r="AJ10" s="101">
        <v>0</v>
      </c>
    </row>
    <row r="11" spans="1:36">
      <c r="A11" s="101" t="s">
        <v>556</v>
      </c>
      <c r="B11" s="22">
        <v>3.4691059759717701E-3</v>
      </c>
      <c r="C11" s="22">
        <v>3.5322947987122101E-3</v>
      </c>
      <c r="D11" s="22">
        <v>3.5757897146068899E-3</v>
      </c>
      <c r="E11" s="22">
        <v>3.6199421338134301E-3</v>
      </c>
      <c r="F11" s="22">
        <v>3.69357844057326E-3</v>
      </c>
      <c r="G11" s="22">
        <v>3.7714775366747598E-3</v>
      </c>
      <c r="H11" s="22">
        <v>3.7678693389361501E-3</v>
      </c>
      <c r="I11" s="22">
        <v>3.7635432067748601E-3</v>
      </c>
      <c r="J11" s="22">
        <v>3.75234392388712E-3</v>
      </c>
      <c r="K11" s="22">
        <v>3.7414555351013398E-3</v>
      </c>
      <c r="L11" s="22">
        <v>3.7374410759962199E-3</v>
      </c>
      <c r="M11" s="22">
        <v>3.7362100955037601E-3</v>
      </c>
      <c r="N11" s="22">
        <v>3.72612356426062E-3</v>
      </c>
      <c r="O11" s="22">
        <v>3.7106340320183502E-3</v>
      </c>
      <c r="P11" s="22">
        <v>3.70281528442703E-3</v>
      </c>
      <c r="Q11" s="22">
        <v>3.4277580309547101E-3</v>
      </c>
      <c r="R11" s="22">
        <v>3.60940136053475E-3</v>
      </c>
      <c r="S11" s="22">
        <v>3.6198584350647998E-3</v>
      </c>
      <c r="T11" s="22">
        <v>3.6149680291399601E-3</v>
      </c>
      <c r="U11" s="22">
        <v>3.5956119718791499E-3</v>
      </c>
      <c r="V11" s="22">
        <v>3.5789428026194998E-3</v>
      </c>
      <c r="W11" s="22">
        <v>3.5604456836434901E-3</v>
      </c>
      <c r="X11" s="22">
        <v>3.5404218215399201E-3</v>
      </c>
      <c r="Y11" s="22">
        <v>3.5181079197929401E-3</v>
      </c>
      <c r="Z11" s="22">
        <v>3.4932709066851199E-3</v>
      </c>
      <c r="AA11" s="22">
        <v>3.46661512686876E-3</v>
      </c>
      <c r="AB11" s="22">
        <v>3.4379441283726398E-3</v>
      </c>
      <c r="AC11" s="22">
        <v>3.40727207480982E-3</v>
      </c>
      <c r="AD11" s="22">
        <v>3.3746216291707298E-3</v>
      </c>
      <c r="AE11" s="22">
        <v>3.3399291224509098E-3</v>
      </c>
      <c r="AF11" s="22">
        <v>3.3031279980539601E-3</v>
      </c>
      <c r="AG11" s="22">
        <v>3.26432808606848E-3</v>
      </c>
      <c r="AH11" s="22">
        <v>3.2236191538929202E-3</v>
      </c>
      <c r="AI11" s="22">
        <v>3.1809896068450598E-3</v>
      </c>
      <c r="AJ11" s="22">
        <v>3.1361885227804598E-3</v>
      </c>
    </row>
    <row r="16" spans="1:36">
      <c r="A16" s="94" t="s">
        <v>725</v>
      </c>
      <c r="B16" s="94"/>
      <c r="C16" s="94"/>
      <c r="D16" s="96"/>
      <c r="E16" s="96"/>
      <c r="F16" s="96"/>
      <c r="G16" s="96"/>
      <c r="H16" s="96"/>
      <c r="I16" s="96"/>
      <c r="J16" s="96"/>
      <c r="K16" s="96"/>
      <c r="L16" s="96"/>
      <c r="M16" s="96"/>
      <c r="N16" s="96"/>
      <c r="O16" s="96"/>
      <c r="P16" s="96"/>
      <c r="Q16" s="96"/>
      <c r="R16" s="96"/>
      <c r="S16" s="96"/>
      <c r="T16" s="96"/>
      <c r="U16" s="96"/>
      <c r="V16" s="96"/>
      <c r="W16" s="96"/>
      <c r="X16" s="96"/>
      <c r="Y16" s="96"/>
      <c r="Z16" s="96"/>
      <c r="AA16" s="96"/>
      <c r="AB16" s="96"/>
      <c r="AC16" s="96"/>
      <c r="AD16" s="96"/>
      <c r="AE16" s="96"/>
      <c r="AF16" s="96"/>
      <c r="AG16" s="96"/>
      <c r="AH16" s="96"/>
      <c r="AI16" s="96"/>
      <c r="AJ16" s="96"/>
    </row>
    <row r="17" spans="1:36">
      <c r="A17" s="96" t="s">
        <v>660</v>
      </c>
      <c r="B17" s="96">
        <v>2016</v>
      </c>
      <c r="C17" s="96">
        <v>2017</v>
      </c>
      <c r="D17" s="96">
        <v>2018</v>
      </c>
      <c r="E17" s="96">
        <v>2019</v>
      </c>
      <c r="F17" s="96">
        <v>2020</v>
      </c>
      <c r="G17" s="96">
        <v>2021</v>
      </c>
      <c r="H17" s="96">
        <v>2022</v>
      </c>
      <c r="I17" s="96">
        <v>2023</v>
      </c>
      <c r="J17" s="96">
        <v>2024</v>
      </c>
      <c r="K17" s="96">
        <v>2025</v>
      </c>
      <c r="L17" s="96">
        <v>2026</v>
      </c>
      <c r="M17" s="96">
        <v>2027</v>
      </c>
      <c r="N17" s="96">
        <v>2028</v>
      </c>
      <c r="O17" s="96">
        <v>2029</v>
      </c>
      <c r="P17" s="96">
        <v>2030</v>
      </c>
      <c r="Q17" s="96">
        <v>2031</v>
      </c>
      <c r="R17" s="96">
        <v>2032</v>
      </c>
      <c r="S17" s="96">
        <v>2033</v>
      </c>
      <c r="T17" s="96">
        <v>2034</v>
      </c>
      <c r="U17" s="96">
        <v>2035</v>
      </c>
      <c r="V17" s="96">
        <v>2036</v>
      </c>
      <c r="W17" s="96">
        <v>2037</v>
      </c>
      <c r="X17" s="96">
        <v>2038</v>
      </c>
      <c r="Y17" s="96">
        <v>2039</v>
      </c>
      <c r="Z17" s="96">
        <v>2040</v>
      </c>
      <c r="AA17" s="96">
        <v>2041</v>
      </c>
      <c r="AB17" s="96">
        <v>2042</v>
      </c>
      <c r="AC17" s="96">
        <v>2043</v>
      </c>
      <c r="AD17" s="96">
        <v>2044</v>
      </c>
      <c r="AE17" s="96">
        <v>2045</v>
      </c>
      <c r="AF17" s="96">
        <v>2046</v>
      </c>
      <c r="AG17" s="96">
        <v>2047</v>
      </c>
      <c r="AH17" s="96">
        <v>2048</v>
      </c>
      <c r="AI17" s="96">
        <v>2049</v>
      </c>
      <c r="AJ17" s="96">
        <v>2050</v>
      </c>
    </row>
    <row r="18" spans="1:36">
      <c r="A18" s="96" t="s">
        <v>644</v>
      </c>
      <c r="B18" s="96">
        <v>0</v>
      </c>
      <c r="C18" s="96">
        <v>0</v>
      </c>
      <c r="D18" s="96">
        <v>0</v>
      </c>
      <c r="E18" s="96">
        <v>0</v>
      </c>
      <c r="F18" s="96">
        <v>0</v>
      </c>
      <c r="G18" s="96">
        <v>0</v>
      </c>
      <c r="H18" s="96">
        <v>0</v>
      </c>
      <c r="I18" s="96">
        <v>0</v>
      </c>
      <c r="J18" s="96">
        <v>0</v>
      </c>
      <c r="K18" s="96">
        <v>0</v>
      </c>
      <c r="L18" s="96">
        <v>0</v>
      </c>
      <c r="M18" s="96">
        <v>0</v>
      </c>
      <c r="N18" s="96">
        <v>0</v>
      </c>
      <c r="O18" s="96">
        <v>0</v>
      </c>
      <c r="P18" s="96">
        <v>0</v>
      </c>
      <c r="Q18" s="96">
        <v>0</v>
      </c>
      <c r="R18" s="96">
        <v>0</v>
      </c>
      <c r="S18" s="96">
        <v>0</v>
      </c>
      <c r="T18" s="96">
        <v>0</v>
      </c>
      <c r="U18" s="96">
        <v>0</v>
      </c>
      <c r="V18" s="96">
        <v>0</v>
      </c>
      <c r="W18" s="96">
        <v>0</v>
      </c>
      <c r="X18" s="96">
        <v>0</v>
      </c>
      <c r="Y18" s="96">
        <v>0</v>
      </c>
      <c r="Z18" s="96">
        <v>0</v>
      </c>
      <c r="AA18" s="96">
        <v>0</v>
      </c>
      <c r="AB18" s="96">
        <v>0</v>
      </c>
      <c r="AC18" s="96">
        <v>0</v>
      </c>
      <c r="AD18" s="96">
        <v>0</v>
      </c>
      <c r="AE18" s="96">
        <v>0</v>
      </c>
      <c r="AF18" s="96">
        <v>0</v>
      </c>
      <c r="AG18" s="96">
        <v>0</v>
      </c>
      <c r="AH18" s="96">
        <v>0</v>
      </c>
      <c r="AI18" s="96">
        <v>0</v>
      </c>
      <c r="AJ18" s="96">
        <v>0</v>
      </c>
    </row>
    <row r="19" spans="1:36">
      <c r="A19" s="96" t="s">
        <v>667</v>
      </c>
      <c r="B19" s="96">
        <v>0</v>
      </c>
      <c r="C19" s="96">
        <v>0</v>
      </c>
      <c r="D19" s="96">
        <v>0</v>
      </c>
      <c r="E19" s="96">
        <v>0</v>
      </c>
      <c r="F19" s="96">
        <v>0</v>
      </c>
      <c r="G19" s="96">
        <v>0</v>
      </c>
      <c r="H19" s="96">
        <v>0</v>
      </c>
      <c r="I19" s="96">
        <v>0</v>
      </c>
      <c r="J19" s="96">
        <v>0</v>
      </c>
      <c r="K19" s="96">
        <v>0</v>
      </c>
      <c r="L19" s="96">
        <v>0</v>
      </c>
      <c r="M19" s="96">
        <v>0</v>
      </c>
      <c r="N19" s="96">
        <v>0</v>
      </c>
      <c r="O19" s="96">
        <v>0</v>
      </c>
      <c r="P19" s="96">
        <v>0</v>
      </c>
      <c r="Q19" s="96">
        <v>0</v>
      </c>
      <c r="R19" s="96">
        <v>0</v>
      </c>
      <c r="S19" s="96">
        <v>0</v>
      </c>
      <c r="T19" s="96">
        <v>0</v>
      </c>
      <c r="U19" s="96">
        <v>0</v>
      </c>
      <c r="V19" s="96">
        <v>0</v>
      </c>
      <c r="W19" s="96">
        <v>0</v>
      </c>
      <c r="X19" s="96">
        <v>0</v>
      </c>
      <c r="Y19" s="96">
        <v>0</v>
      </c>
      <c r="Z19" s="96">
        <v>0</v>
      </c>
      <c r="AA19" s="96">
        <v>0</v>
      </c>
      <c r="AB19" s="96">
        <v>0</v>
      </c>
      <c r="AC19" s="96">
        <v>0</v>
      </c>
      <c r="AD19" s="96">
        <v>0</v>
      </c>
      <c r="AE19" s="96">
        <v>0</v>
      </c>
      <c r="AF19" s="96">
        <v>0</v>
      </c>
      <c r="AG19" s="96">
        <v>0</v>
      </c>
      <c r="AH19" s="96">
        <v>0</v>
      </c>
      <c r="AI19" s="96">
        <v>0</v>
      </c>
      <c r="AJ19" s="96">
        <v>0</v>
      </c>
    </row>
    <row r="20" spans="1:36">
      <c r="A20" s="96" t="s">
        <v>668</v>
      </c>
      <c r="B20" s="22">
        <v>3.4691059759717701E-3</v>
      </c>
      <c r="C20" s="22">
        <v>3.5322947987122101E-3</v>
      </c>
      <c r="D20" s="22">
        <v>3.5757897146068899E-3</v>
      </c>
      <c r="E20" s="22">
        <v>3.6199421338134301E-3</v>
      </c>
      <c r="F20" s="22">
        <v>3.7474326746558101E-3</v>
      </c>
      <c r="G20" s="22">
        <v>3.8830849127143899E-3</v>
      </c>
      <c r="H20" s="22">
        <v>3.93763209017886E-3</v>
      </c>
      <c r="I20" s="22">
        <v>3.9930809572873097E-3</v>
      </c>
      <c r="J20" s="22">
        <v>4.0428416592406197E-3</v>
      </c>
      <c r="K20" s="22">
        <v>4.0945077695534798E-3</v>
      </c>
      <c r="L20" s="22">
        <v>4.1554677243291404E-3</v>
      </c>
      <c r="M20" s="22">
        <v>4.2215524479011701E-3</v>
      </c>
      <c r="N20" s="22">
        <v>4.2796476720356798E-3</v>
      </c>
      <c r="O20" s="22">
        <v>4.3333831227187402E-3</v>
      </c>
      <c r="P20" s="22">
        <v>4.3980640938423403E-3</v>
      </c>
      <c r="Q20" s="22">
        <v>4.1420635752551704E-3</v>
      </c>
      <c r="R20" s="22">
        <v>4.4386394341820196E-3</v>
      </c>
      <c r="S20" s="22">
        <v>4.53158387461167E-3</v>
      </c>
      <c r="T20" s="22">
        <v>4.6083688250576202E-3</v>
      </c>
      <c r="U20" s="22">
        <v>4.6692347154931998E-3</v>
      </c>
      <c r="V20" s="22">
        <v>4.73597109603246E-3</v>
      </c>
      <c r="W20" s="22">
        <v>4.8028291281035796E-3</v>
      </c>
      <c r="X20" s="22">
        <v>4.8702303684292599E-3</v>
      </c>
      <c r="Y20" s="22">
        <v>4.9371365103477102E-3</v>
      </c>
      <c r="Z20" s="22">
        <v>5.0031831692688104E-3</v>
      </c>
      <c r="AA20" s="22">
        <v>5.0693461452394799E-3</v>
      </c>
      <c r="AB20" s="22">
        <v>5.13533948392088E-3</v>
      </c>
      <c r="AC20" s="22">
        <v>5.2011736418704196E-3</v>
      </c>
      <c r="AD20" s="22">
        <v>5.26687327900781E-3</v>
      </c>
      <c r="AE20" s="22">
        <v>5.3323274860162797E-3</v>
      </c>
      <c r="AF20" s="22">
        <v>5.3974102174141701E-3</v>
      </c>
      <c r="AG20" s="22">
        <v>5.46227845558259E-3</v>
      </c>
      <c r="AH20" s="22">
        <v>5.5270702563911698E-3</v>
      </c>
      <c r="AI20" s="22">
        <v>5.59175944497856E-3</v>
      </c>
      <c r="AJ20" s="22">
        <v>5.6558855234994801E-3</v>
      </c>
    </row>
    <row r="21" spans="1:36">
      <c r="A21" s="96" t="s">
        <v>669</v>
      </c>
      <c r="B21" s="96">
        <v>0</v>
      </c>
      <c r="C21" s="96">
        <v>0</v>
      </c>
      <c r="D21" s="96">
        <v>0</v>
      </c>
      <c r="E21" s="96">
        <v>0</v>
      </c>
      <c r="F21" s="96">
        <v>0</v>
      </c>
      <c r="G21" s="96">
        <v>0</v>
      </c>
      <c r="H21" s="96">
        <v>0</v>
      </c>
      <c r="I21" s="96">
        <v>0</v>
      </c>
      <c r="J21" s="96">
        <v>0</v>
      </c>
      <c r="K21" s="96">
        <v>0</v>
      </c>
      <c r="L21" s="96">
        <v>0</v>
      </c>
      <c r="M21" s="96">
        <v>0</v>
      </c>
      <c r="N21" s="96">
        <v>0</v>
      </c>
      <c r="O21" s="96">
        <v>0</v>
      </c>
      <c r="P21" s="96">
        <v>0</v>
      </c>
      <c r="Q21" s="96">
        <v>0</v>
      </c>
      <c r="R21" s="96">
        <v>0</v>
      </c>
      <c r="S21" s="96">
        <v>0</v>
      </c>
      <c r="T21" s="96">
        <v>0</v>
      </c>
      <c r="U21" s="96">
        <v>0</v>
      </c>
      <c r="V21" s="96">
        <v>0</v>
      </c>
      <c r="W21" s="96">
        <v>0</v>
      </c>
      <c r="X21" s="96">
        <v>0</v>
      </c>
      <c r="Y21" s="96">
        <v>0</v>
      </c>
      <c r="Z21" s="96">
        <v>0</v>
      </c>
      <c r="AA21" s="96">
        <v>0</v>
      </c>
      <c r="AB21" s="96">
        <v>0</v>
      </c>
      <c r="AC21" s="96">
        <v>0</v>
      </c>
      <c r="AD21" s="96">
        <v>0</v>
      </c>
      <c r="AE21" s="96">
        <v>0</v>
      </c>
      <c r="AF21" s="96">
        <v>0</v>
      </c>
      <c r="AG21" s="96">
        <v>0</v>
      </c>
      <c r="AH21" s="96">
        <v>0</v>
      </c>
      <c r="AI21" s="96">
        <v>0</v>
      </c>
      <c r="AJ21" s="96">
        <v>0</v>
      </c>
    </row>
    <row r="22" spans="1:36">
      <c r="A22" s="96" t="s">
        <v>670</v>
      </c>
      <c r="B22" s="96">
        <v>0</v>
      </c>
      <c r="C22" s="96">
        <v>0</v>
      </c>
      <c r="D22" s="96">
        <v>0</v>
      </c>
      <c r="E22" s="96">
        <v>0</v>
      </c>
      <c r="F22" s="96">
        <v>0</v>
      </c>
      <c r="G22" s="96">
        <v>0</v>
      </c>
      <c r="H22" s="96">
        <v>0</v>
      </c>
      <c r="I22" s="96">
        <v>0</v>
      </c>
      <c r="J22" s="96">
        <v>0</v>
      </c>
      <c r="K22" s="96">
        <v>0</v>
      </c>
      <c r="L22" s="96">
        <v>0</v>
      </c>
      <c r="M22" s="96">
        <v>0</v>
      </c>
      <c r="N22" s="96">
        <v>0</v>
      </c>
      <c r="O22" s="96">
        <v>0</v>
      </c>
      <c r="P22" s="96">
        <v>0</v>
      </c>
      <c r="Q22" s="96">
        <v>0</v>
      </c>
      <c r="R22" s="96">
        <v>0</v>
      </c>
      <c r="S22" s="96">
        <v>0</v>
      </c>
      <c r="T22" s="96">
        <v>0</v>
      </c>
      <c r="U22" s="96">
        <v>0</v>
      </c>
      <c r="V22" s="96">
        <v>0</v>
      </c>
      <c r="W22" s="96">
        <v>0</v>
      </c>
      <c r="X22" s="96">
        <v>0</v>
      </c>
      <c r="Y22" s="96">
        <v>0</v>
      </c>
      <c r="Z22" s="96">
        <v>0</v>
      </c>
      <c r="AA22" s="96">
        <v>0</v>
      </c>
      <c r="AB22" s="96">
        <v>0</v>
      </c>
      <c r="AC22" s="96">
        <v>0</v>
      </c>
      <c r="AD22" s="96">
        <v>0</v>
      </c>
      <c r="AE22" s="96">
        <v>0</v>
      </c>
      <c r="AF22" s="96">
        <v>0</v>
      </c>
      <c r="AG22" s="96">
        <v>0</v>
      </c>
      <c r="AH22" s="96">
        <v>0</v>
      </c>
      <c r="AI22" s="96">
        <v>0</v>
      </c>
      <c r="AJ22" s="96">
        <v>0</v>
      </c>
    </row>
    <row r="23" spans="1:36">
      <c r="A23" s="96" t="s">
        <v>671</v>
      </c>
      <c r="B23" s="96">
        <v>0</v>
      </c>
      <c r="C23" s="96">
        <v>0</v>
      </c>
      <c r="D23" s="96">
        <v>0</v>
      </c>
      <c r="E23" s="96">
        <v>0</v>
      </c>
      <c r="F23" s="96">
        <v>0</v>
      </c>
      <c r="G23" s="96">
        <v>0</v>
      </c>
      <c r="H23" s="96">
        <v>0</v>
      </c>
      <c r="I23" s="96">
        <v>0</v>
      </c>
      <c r="J23" s="96">
        <v>0</v>
      </c>
      <c r="K23" s="96">
        <v>0</v>
      </c>
      <c r="L23" s="96">
        <v>0</v>
      </c>
      <c r="M23" s="96">
        <v>0</v>
      </c>
      <c r="N23" s="96">
        <v>0</v>
      </c>
      <c r="O23" s="96">
        <v>0</v>
      </c>
      <c r="P23" s="96">
        <v>0</v>
      </c>
      <c r="Q23" s="96">
        <v>0</v>
      </c>
      <c r="R23" s="96">
        <v>0</v>
      </c>
      <c r="S23" s="96">
        <v>0</v>
      </c>
      <c r="T23" s="96">
        <v>0</v>
      </c>
      <c r="U23" s="96">
        <v>0</v>
      </c>
      <c r="V23" s="96">
        <v>0</v>
      </c>
      <c r="W23" s="96">
        <v>0</v>
      </c>
      <c r="X23" s="96">
        <v>0</v>
      </c>
      <c r="Y23" s="96">
        <v>0</v>
      </c>
      <c r="Z23" s="96">
        <v>0</v>
      </c>
      <c r="AA23" s="96">
        <v>0</v>
      </c>
      <c r="AB23" s="96">
        <v>0</v>
      </c>
      <c r="AC23" s="96">
        <v>0</v>
      </c>
      <c r="AD23" s="96">
        <v>0</v>
      </c>
      <c r="AE23" s="96">
        <v>0</v>
      </c>
      <c r="AF23" s="96">
        <v>0</v>
      </c>
      <c r="AG23" s="96">
        <v>0</v>
      </c>
      <c r="AH23" s="96">
        <v>0</v>
      </c>
      <c r="AI23" s="96">
        <v>0</v>
      </c>
      <c r="AJ23" s="96">
        <v>0</v>
      </c>
    </row>
    <row r="24" spans="1:36">
      <c r="A24" s="96" t="s">
        <v>672</v>
      </c>
      <c r="B24" s="96">
        <v>0</v>
      </c>
      <c r="C24" s="96">
        <v>0</v>
      </c>
      <c r="D24" s="96">
        <v>0</v>
      </c>
      <c r="E24" s="96">
        <v>0</v>
      </c>
      <c r="F24" s="96">
        <v>0</v>
      </c>
      <c r="G24" s="96">
        <v>0</v>
      </c>
      <c r="H24" s="96">
        <v>0</v>
      </c>
      <c r="I24" s="96">
        <v>0</v>
      </c>
      <c r="J24" s="96">
        <v>0</v>
      </c>
      <c r="K24" s="96">
        <v>0</v>
      </c>
      <c r="L24" s="96">
        <v>0</v>
      </c>
      <c r="M24" s="96">
        <v>0</v>
      </c>
      <c r="N24" s="96">
        <v>0</v>
      </c>
      <c r="O24" s="96">
        <v>0</v>
      </c>
      <c r="P24" s="96">
        <v>0</v>
      </c>
      <c r="Q24" s="96">
        <v>0</v>
      </c>
      <c r="R24" s="96">
        <v>0</v>
      </c>
      <c r="S24" s="96">
        <v>0</v>
      </c>
      <c r="T24" s="96">
        <v>0</v>
      </c>
      <c r="U24" s="96">
        <v>0</v>
      </c>
      <c r="V24" s="96">
        <v>0</v>
      </c>
      <c r="W24" s="96">
        <v>0</v>
      </c>
      <c r="X24" s="96">
        <v>0</v>
      </c>
      <c r="Y24" s="96">
        <v>0</v>
      </c>
      <c r="Z24" s="96">
        <v>0</v>
      </c>
      <c r="AA24" s="96">
        <v>0</v>
      </c>
      <c r="AB24" s="96">
        <v>0</v>
      </c>
      <c r="AC24" s="96">
        <v>0</v>
      </c>
      <c r="AD24" s="96">
        <v>0</v>
      </c>
      <c r="AE24" s="96">
        <v>0</v>
      </c>
      <c r="AF24" s="96">
        <v>0</v>
      </c>
      <c r="AG24" s="96">
        <v>0</v>
      </c>
      <c r="AH24" s="96">
        <v>0</v>
      </c>
      <c r="AI24" s="96">
        <v>0</v>
      </c>
      <c r="AJ24" s="96">
        <v>0</v>
      </c>
    </row>
    <row r="25" spans="1:36">
      <c r="A25" s="96" t="s">
        <v>673</v>
      </c>
      <c r="B25" s="96">
        <v>0</v>
      </c>
      <c r="C25" s="96">
        <v>0</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6">
        <v>0</v>
      </c>
      <c r="AJ25" s="96">
        <v>0</v>
      </c>
    </row>
    <row r="26" spans="1:36">
      <c r="A26" s="96" t="s">
        <v>556</v>
      </c>
      <c r="B26" s="22">
        <v>3.4691059759717701E-3</v>
      </c>
      <c r="C26" s="22">
        <v>3.5322947987122101E-3</v>
      </c>
      <c r="D26" s="22">
        <v>3.5757897146068899E-3</v>
      </c>
      <c r="E26" s="22">
        <v>3.6199421338134301E-3</v>
      </c>
      <c r="F26" s="22">
        <v>3.7474326746558101E-3</v>
      </c>
      <c r="G26" s="22">
        <v>3.8830849127143899E-3</v>
      </c>
      <c r="H26" s="22">
        <v>3.93763209017886E-3</v>
      </c>
      <c r="I26" s="22">
        <v>3.9930809572873097E-3</v>
      </c>
      <c r="J26" s="22">
        <v>4.0428416592406197E-3</v>
      </c>
      <c r="K26" s="22">
        <v>4.0945077695534798E-3</v>
      </c>
      <c r="L26" s="22">
        <v>4.1554677243291404E-3</v>
      </c>
      <c r="M26" s="22">
        <v>4.2215524479011701E-3</v>
      </c>
      <c r="N26" s="22">
        <v>4.2796476720356798E-3</v>
      </c>
      <c r="O26" s="22">
        <v>4.3333831227187402E-3</v>
      </c>
      <c r="P26" s="22">
        <v>4.3980640938423403E-3</v>
      </c>
      <c r="Q26" s="22">
        <v>4.1420635752551704E-3</v>
      </c>
      <c r="R26" s="22">
        <v>4.4386394341820196E-3</v>
      </c>
      <c r="S26" s="22">
        <v>4.53158387461167E-3</v>
      </c>
      <c r="T26" s="22">
        <v>4.6083688250576202E-3</v>
      </c>
      <c r="U26" s="22">
        <v>4.6692347154931998E-3</v>
      </c>
      <c r="V26" s="22">
        <v>4.73597109603246E-3</v>
      </c>
      <c r="W26" s="22">
        <v>4.8028291281035796E-3</v>
      </c>
      <c r="X26" s="22">
        <v>4.8702303684292599E-3</v>
      </c>
      <c r="Y26" s="22">
        <v>4.9371365103477102E-3</v>
      </c>
      <c r="Z26" s="22">
        <v>5.0031831692688104E-3</v>
      </c>
      <c r="AA26" s="22">
        <v>5.0693461452394799E-3</v>
      </c>
      <c r="AB26" s="22">
        <v>5.13533948392088E-3</v>
      </c>
      <c r="AC26" s="22">
        <v>5.2011736418704196E-3</v>
      </c>
      <c r="AD26" s="22">
        <v>5.26687327900781E-3</v>
      </c>
      <c r="AE26" s="22">
        <v>5.3323274860162797E-3</v>
      </c>
      <c r="AF26" s="22">
        <v>5.3974102174141701E-3</v>
      </c>
      <c r="AG26" s="22">
        <v>5.46227845558259E-3</v>
      </c>
      <c r="AH26" s="22">
        <v>5.5270702563911698E-3</v>
      </c>
      <c r="AI26" s="22">
        <v>5.59175944497856E-3</v>
      </c>
      <c r="AJ26" s="22">
        <v>5.6558855234994801E-3</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About</vt:lpstr>
      <vt:lpstr>BCDTRtSY-psgr</vt:lpstr>
      <vt:lpstr>BCDTRtSY-frgt</vt:lpstr>
      <vt:lpstr>Onroad</vt:lpstr>
      <vt:lpstr>Updated time series to 2050</vt:lpstr>
      <vt:lpstr>EMFAC based 2017-2030</vt:lpstr>
      <vt:lpstr>Off-Road</vt:lpstr>
      <vt:lpstr>E3 energy off-road</vt:lpstr>
      <vt:lpstr>Passenger Rail</vt:lpstr>
      <vt:lpstr>Freight Rail</vt:lpstr>
      <vt:lpstr>E3 Ocean Going - Harborcraft</vt:lpstr>
      <vt:lpstr>Ships</vt:lpstr>
      <vt:lpstr>Per Capita Scaling</vt:lpstr>
      <vt:lpstr>AEO 7</vt:lpstr>
      <vt:lpstr>AEO 36</vt:lpstr>
      <vt:lpstr>AEO 48</vt:lpstr>
      <vt:lpstr>Aviation</vt:lpstr>
      <vt:lpstr>NTS 1-40</vt:lpstr>
      <vt:lpstr>E3 aggregate data on VMT</vt:lpstr>
      <vt:lpstr>E3 detailed LDV VMT data</vt:lpstr>
      <vt:lpstr>BCDT-psgr-Scoping Plan</vt:lpstr>
      <vt:lpstr>BCDT-frgt-Scoping Plan</vt:lpstr>
      <vt:lpstr>EMFAC data</vt:lpstr>
      <vt:lpstr>EMFAC - Pathways vehicles</vt:lpstr>
      <vt:lpstr>2018</vt:lpstr>
      <vt:lpstr>2019</vt:lpstr>
      <vt:lpstr>2020</vt:lpstr>
      <vt:lpstr>2021</vt:lpstr>
      <vt:lpstr>2022</vt:lpstr>
      <vt:lpstr>2023</vt:lpstr>
      <vt:lpstr>2024</vt:lpstr>
      <vt:lpstr>2025</vt:lpstr>
      <vt:lpstr>2026</vt:lpstr>
      <vt:lpstr>2027</vt:lpstr>
      <vt:lpstr>2028</vt:lpstr>
      <vt:lpstr>2029</vt:lpstr>
      <vt:lpstr>2030</vt:lpstr>
      <vt:lpstr>2017</vt:lpstr>
      <vt:lpstr>2017 as downloaded</vt:lpstr>
      <vt:lpstr>EMFAC2017-EI-2011Class-Statewid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Chris Busch</cp:lastModifiedBy>
  <dcterms:created xsi:type="dcterms:W3CDTF">2017-06-26T22:04:22Z</dcterms:created>
  <dcterms:modified xsi:type="dcterms:W3CDTF">2020-01-11T03:23:51Z</dcterms:modified>
</cp:coreProperties>
</file>