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240" windowHeight="7410"/>
  </bookViews>
  <sheets>
    <sheet name="About" sheetId="1" r:id="rId1"/>
    <sheet name="LDV psg calculations" sheetId="2" r:id="rId2"/>
    <sheet name="LDV freight calculations" sheetId="9" r:id="rId3"/>
    <sheet name="LDV freight - MDV" sheetId="7" r:id="rId4"/>
    <sheet name="HDV psg calculations" sheetId="10" r:id="rId5"/>
    <sheet name="HDV passenger - Bus" sheetId="6" r:id="rId6"/>
    <sheet name="full data on state HVIP " sheetId="8" r:id="rId7"/>
    <sheet name="BESP-passengers" sheetId="3" r:id="rId8"/>
    <sheet name="BESP-freight" sheetId="4" r:id="rId9"/>
  </sheets>
  <calcPr calcId="145621"/>
</workbook>
</file>

<file path=xl/calcChain.xml><?xml version="1.0" encoding="utf-8"?>
<calcChain xmlns="http://schemas.openxmlformats.org/spreadsheetml/2006/main">
  <c r="K2" i="3" l="1"/>
  <c r="N3" i="3"/>
  <c r="B3" i="3"/>
  <c r="C3" i="3"/>
  <c r="D3" i="3"/>
  <c r="E3" i="3"/>
  <c r="F3" i="3"/>
  <c r="G3" i="3"/>
  <c r="H3" i="3"/>
  <c r="I3" i="3"/>
  <c r="J3" i="3"/>
  <c r="K3" i="3"/>
  <c r="L3" i="3"/>
  <c r="M3" i="3"/>
  <c r="F16" i="10"/>
  <c r="G16" i="10" s="1"/>
  <c r="H16" i="10" s="1"/>
  <c r="I16" i="10" s="1"/>
  <c r="J16" i="10" s="1"/>
  <c r="K16" i="10" s="1"/>
  <c r="L16" i="10" s="1"/>
  <c r="M16" i="10" s="1"/>
  <c r="N16" i="10" s="1"/>
  <c r="O16" i="10" s="1"/>
  <c r="E16" i="10"/>
  <c r="D16" i="10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F16" i="9"/>
  <c r="G16" i="9" s="1"/>
  <c r="H16" i="9" s="1"/>
  <c r="I16" i="9" s="1"/>
  <c r="J16" i="9" s="1"/>
  <c r="K16" i="9" s="1"/>
  <c r="L16" i="9" s="1"/>
  <c r="M16" i="9" s="1"/>
  <c r="N16" i="9" s="1"/>
  <c r="O16" i="9" s="1"/>
  <c r="E16" i="9"/>
  <c r="D16" i="9"/>
  <c r="B17" i="2"/>
  <c r="B18" i="2" s="1"/>
  <c r="B3" i="2"/>
  <c r="D16" i="2" s="1"/>
  <c r="B23" i="2" l="1"/>
  <c r="B24" i="2" s="1"/>
  <c r="C24" i="2" s="1"/>
  <c r="D24" i="2" s="1"/>
  <c r="E24" i="2" s="1"/>
  <c r="F24" i="2" s="1"/>
  <c r="G24" i="2" s="1"/>
  <c r="H24" i="2" s="1"/>
  <c r="I24" i="2" s="1"/>
  <c r="J24" i="2" s="1"/>
  <c r="J2" i="3" s="1"/>
  <c r="C2" i="3"/>
  <c r="B2" i="3"/>
  <c r="C17" i="2"/>
  <c r="D17" i="2" s="1"/>
  <c r="E17" i="2" s="1"/>
  <c r="F17" i="2" s="1"/>
  <c r="G17" i="2" s="1"/>
  <c r="H17" i="2" s="1"/>
  <c r="I17" i="2" s="1"/>
  <c r="J17" i="2" s="1"/>
  <c r="E16" i="2"/>
  <c r="K23" i="2"/>
  <c r="G2" i="3" l="1"/>
  <c r="F2" i="3"/>
  <c r="H2" i="3"/>
  <c r="E2" i="3"/>
  <c r="I2" i="3"/>
  <c r="D2" i="3"/>
  <c r="D18" i="2"/>
  <c r="D23" i="2" s="1"/>
  <c r="C18" i="2"/>
  <c r="C23" i="2" s="1"/>
  <c r="F16" i="2"/>
  <c r="E18" i="2"/>
  <c r="E23" i="2" s="1"/>
  <c r="F18" i="2" l="1"/>
  <c r="F23" i="2" s="1"/>
  <c r="G16" i="2"/>
  <c r="H16" i="2" l="1"/>
  <c r="G18" i="2"/>
  <c r="G23" i="2" s="1"/>
  <c r="L2" i="3"/>
  <c r="M2" i="3"/>
  <c r="N2" i="3"/>
  <c r="I16" i="2" l="1"/>
  <c r="H18" i="2"/>
  <c r="H23" i="2" s="1"/>
  <c r="B7" i="10"/>
  <c r="B8" i="9"/>
  <c r="D23" i="7"/>
  <c r="D57" i="6"/>
  <c r="J16" i="2" l="1"/>
  <c r="J18" i="2" s="1"/>
  <c r="J23" i="2" s="1"/>
  <c r="I18" i="2"/>
  <c r="I23" i="2" s="1"/>
  <c r="E11" i="9"/>
  <c r="E13" i="9" s="1"/>
  <c r="F11" i="9"/>
  <c r="C11" i="9"/>
  <c r="C13" i="9" s="1"/>
  <c r="D11" i="9"/>
  <c r="D13" i="9" s="1"/>
  <c r="E12" i="10"/>
  <c r="E14" i="10" s="1"/>
  <c r="D12" i="10"/>
  <c r="D14" i="10" s="1"/>
  <c r="G12" i="10"/>
  <c r="C12" i="10"/>
  <c r="C14" i="10" s="1"/>
  <c r="F12" i="10"/>
  <c r="F14" i="10" s="1"/>
  <c r="F13" i="9" l="1"/>
  <c r="G11" i="9"/>
  <c r="H12" i="10"/>
  <c r="G14" i="10"/>
  <c r="H11" i="9" l="1"/>
  <c r="G13" i="9"/>
  <c r="I12" i="10"/>
  <c r="H14" i="10"/>
  <c r="I11" i="9" l="1"/>
  <c r="H13" i="9"/>
  <c r="J12" i="10"/>
  <c r="I14" i="10"/>
  <c r="J11" i="9" l="1"/>
  <c r="I13" i="9"/>
  <c r="K12" i="10"/>
  <c r="J14" i="10"/>
  <c r="K11" i="9" l="1"/>
  <c r="J13" i="9"/>
  <c r="L12" i="10"/>
  <c r="K14" i="10"/>
  <c r="L11" i="9" l="1"/>
  <c r="K13" i="9"/>
  <c r="M12" i="10"/>
  <c r="L14" i="10"/>
  <c r="M11" i="9" l="1"/>
  <c r="L13" i="9"/>
  <c r="N12" i="10"/>
  <c r="M14" i="10"/>
  <c r="N11" i="9" l="1"/>
  <c r="M13" i="9"/>
  <c r="O12" i="10"/>
  <c r="O14" i="10" s="1"/>
  <c r="N14" i="10"/>
  <c r="O11" i="9" l="1"/>
  <c r="O13" i="9" s="1"/>
  <c r="N13" i="9"/>
</calcChain>
</file>

<file path=xl/sharedStrings.xml><?xml version="1.0" encoding="utf-8"?>
<sst xmlns="http://schemas.openxmlformats.org/spreadsheetml/2006/main" count="1772" uniqueCount="375">
  <si>
    <t>BESP BAU EV Subsidy Percentage</t>
  </si>
  <si>
    <t>Sources:</t>
  </si>
  <si>
    <t>Federal Tax Credit Amount</t>
  </si>
  <si>
    <t>DOE</t>
  </si>
  <si>
    <t>Federal Tax Credits for All-Electric and Plug-in Hybrid Vehicles</t>
  </si>
  <si>
    <t>https://www.fueleconomy.gov/feg/taxevb.shtml</t>
  </si>
  <si>
    <t>Notes</t>
  </si>
  <si>
    <t>Federal EV Subsidy Amount</t>
  </si>
  <si>
    <t>State Rebate Amounts</t>
  </si>
  <si>
    <t>LDVs</t>
  </si>
  <si>
    <t>HDVs</t>
  </si>
  <si>
    <t>aircraft</t>
  </si>
  <si>
    <t>rail</t>
  </si>
  <si>
    <t>ships</t>
  </si>
  <si>
    <t>motorbikes</t>
  </si>
  <si>
    <t>https://cleanvehiclerebate.org/eng/eligible-vehicles</t>
  </si>
  <si>
    <t>State EV Subsidy</t>
  </si>
  <si>
    <t>Clean Vehicle Rebate Project, Center for Sustainable Energy, on behalf of CARB</t>
  </si>
  <si>
    <t>accessed 22 February 2018</t>
  </si>
  <si>
    <t>https://www.californiahvip.org/eligible-technologies/</t>
  </si>
  <si>
    <t>HVIP offers incentives for eligible zero-emission and hybrid trucks and buses and vehicles using engines that meet the optional low-NOx engine standard in California.  </t>
  </si>
  <si>
    <t>Heavy duty vehicle incentive program HVIP</t>
  </si>
  <si>
    <t>Model</t>
  </si>
  <si>
    <t>OEM</t>
  </si>
  <si>
    <t>Technology Type</t>
  </si>
  <si>
    <t>Vehicle Incentives</t>
  </si>
  <si>
    <t>Approved Vendors</t>
  </si>
  <si>
    <t>New or Conversion</t>
  </si>
  <si>
    <t>Battery</t>
  </si>
  <si>
    <t>Model Years</t>
  </si>
  <si>
    <t>GVWR</t>
  </si>
  <si>
    <t>Vocations</t>
  </si>
  <si>
    <t>195h Delivery Truck with Parallel Hybrid System</t>
  </si>
  <si>
    <t>Hino</t>
  </si>
  <si>
    <t>Hybrid</t>
  </si>
  <si>
    <t>Boerner Truck Center, C&amp;M Motors, Carmenita Truck Center...</t>
  </si>
  <si>
    <t>New</t>
  </si>
  <si>
    <t>2014, 2015, 2016, 2017</t>
  </si>
  <si>
    <t>14,001 - 19,500</t>
  </si>
  <si>
    <t>Delivery</t>
  </si>
  <si>
    <t>195h-DC Delivery Truck with Parallel Hybrid System</t>
  </si>
  <si>
    <t>2016, 2017</t>
  </si>
  <si>
    <t>40’ LFS CNG with Cummins ISL-G 8.9 L Engine</t>
  </si>
  <si>
    <t>Nova Bus</t>
  </si>
  <si>
    <t>Low-NOx Engine</t>
  </si>
  <si>
    <t>Bus</t>
  </si>
  <si>
    <t>Altec 12E8 Aerial Boom Vehicle with JEMS</t>
  </si>
  <si>
    <t>Altec</t>
  </si>
  <si>
    <t>ePTO</t>
  </si>
  <si>
    <t>$27,000.00, $32,000.00</t>
  </si>
  <si>
    <t>Altec, Renaissance Capital Alliance, SEC Auto Solutions</t>
  </si>
  <si>
    <t>16 - 20 kWh</t>
  </si>
  <si>
    <t>&gt; 33,000, 26,001 - 33,000</t>
  </si>
  <si>
    <t>Utility</t>
  </si>
  <si>
    <t>Altec AM55 Aerial Boom Vehicle with JEMS</t>
  </si>
  <si>
    <t>$25,000.00, $30,000.00</t>
  </si>
  <si>
    <t>Altec AM55 Aerial Boom Vehicle with JEMS with &gt; 3.0 kW Exportable Power</t>
  </si>
  <si>
    <t>Altec AM55E Aerial Boom Vehicle with JEMS with Exportable Power</t>
  </si>
  <si>
    <t>Altec LR Forestry Series Aerial Boom Vehicle and the JEMS 1820 ePTO with Exportable Power</t>
  </si>
  <si>
    <t>18.2 kWh</t>
  </si>
  <si>
    <t>Altec TA50 Aerial Boom Vehicle with JEMS</t>
  </si>
  <si>
    <t>Altec TA50 Aerial Boom Vehicle with JEMS with &gt; 3.0 kW Exportable Power</t>
  </si>
  <si>
    <t>Altec TA60 Aerial Boom Vehicle with JEMS with Exportable Power</t>
  </si>
  <si>
    <t>Autocar 4x2 and 6x4 Xpeditor with Cummins ISX12N Engine</t>
  </si>
  <si>
    <t>Central Valley Truck Center, Los Angeles Truck Centers, Western Truck Parts &amp; Equipment</t>
  </si>
  <si>
    <t>Refuse, Truck, Utility</t>
  </si>
  <si>
    <t>Autocar 4x2 and 6x4 Xpeditor with Cummins L9N Engine</t>
  </si>
  <si>
    <t>Autocar</t>
  </si>
  <si>
    <t>&gt; 33,001</t>
  </si>
  <si>
    <t>Refuse</t>
  </si>
  <si>
    <t>Autocar 4x2 and 6x4 Xpeditor with Cummins Westport ISL G NZ Engine</t>
  </si>
  <si>
    <t>Autocar 4×2 and 6×4 Xpeditor with Cummins Westport ISL G NZ Engine</t>
  </si>
  <si>
    <t>33,000 - 80,000</t>
  </si>
  <si>
    <t>AXESS with Cummins ISL G 8.9 L Engine</t>
  </si>
  <si>
    <t>ElDorado National</t>
  </si>
  <si>
    <t>Creative Bus Sales</t>
  </si>
  <si>
    <t>42,100 - 44,300</t>
  </si>
  <si>
    <t>Blue Bird Electric Powered All American School Bus</t>
  </si>
  <si>
    <t>Blue Bird</t>
  </si>
  <si>
    <t>Zero Emission</t>
  </si>
  <si>
    <t>A-Z Bus Sales, Inc</t>
  </si>
  <si>
    <t>&gt; 30,000</t>
  </si>
  <si>
    <t>Blue Bird Electric Powered Vision School Bus 4x2 Configuration</t>
  </si>
  <si>
    <t>BYD  Q1M (8Y) Electric Yard Tractor</t>
  </si>
  <si>
    <t>BYD Motors</t>
  </si>
  <si>
    <t>2017, 2018</t>
  </si>
  <si>
    <t>Terminal Truck</t>
  </si>
  <si>
    <t>BYD 5F (T5) Class 5 Cab-Forward Delivery Truck</t>
  </si>
  <si>
    <t>145 kWh</t>
  </si>
  <si>
    <t>2016, 2017, 2018</t>
  </si>
  <si>
    <t>Delivery, Truck</t>
  </si>
  <si>
    <t>BYD 6F (T7) Class 6 Cab-Forward Truck</t>
  </si>
  <si>
    <t>175 kWh</t>
  </si>
  <si>
    <t>19,501 - 26,000</t>
  </si>
  <si>
    <t>Truck</t>
  </si>
  <si>
    <t>BYD 8R (T9M) Class 8 Refuse Truck</t>
  </si>
  <si>
    <t>188 kWh</t>
  </si>
  <si>
    <t>&gt; 33,000</t>
  </si>
  <si>
    <t>BYD C10M 45-ft All-Electric Coach</t>
  </si>
  <si>
    <t>394 kWh</t>
  </si>
  <si>
    <t>BYD C6 23-Ft Zero-Emission Electric Coach</t>
  </si>
  <si>
    <t>135 kWh</t>
  </si>
  <si>
    <t>BYD K11M 60-Ft Articulated All Electric Zero-Emission Transit Bus</t>
  </si>
  <si>
    <t>591 kWh</t>
  </si>
  <si>
    <t>BYD K7M 30-Ft All Electric Zero-Emission Transit Bus</t>
  </si>
  <si>
    <t>182.5 kWh</t>
  </si>
  <si>
    <t>2015, 2016, 2018</t>
  </si>
  <si>
    <t>&gt; 26,000</t>
  </si>
  <si>
    <t>197 kWh</t>
  </si>
  <si>
    <t>BYD K9M 40-Ft All Electric Zero-Emission Transit Bus</t>
  </si>
  <si>
    <t>324 kWh</t>
  </si>
  <si>
    <t>2014, 2015, 2016, 2017, 2018</t>
  </si>
  <si>
    <t>BYD K9S 35-Ft Zero-Emission Transit Bus</t>
  </si>
  <si>
    <t>270 kWh</t>
  </si>
  <si>
    <t>2016, 2018</t>
  </si>
  <si>
    <t>33,000 - 55,000</t>
  </si>
  <si>
    <t>BYD Q3M (8TT) Class 8 Battery-Electric Tractor Trailer</t>
  </si>
  <si>
    <t>Terminal Truck, Truck</t>
  </si>
  <si>
    <t>Catalyst 35-foot Urban Transit Bus BE35 Extended Range</t>
  </si>
  <si>
    <t>Proterra</t>
  </si>
  <si>
    <t>128 kWh, 160 kWh, 192 kWh, 224 kWh, 257 kWh, 288 kWh, 320 kWh</t>
  </si>
  <si>
    <t>&gt; 38,000</t>
  </si>
  <si>
    <t>Catalyst 35-foot Urban Transit Bus BE35 with Fast Charge</t>
  </si>
  <si>
    <t>105 kWh, 119 kWh, 132 kWh, 79 kWh, 92 kWh</t>
  </si>
  <si>
    <t>Catalyst 40-foot Urban Transit Bus BE40</t>
  </si>
  <si>
    <t>Catalyst 40-foot Urban Transit Bus BE40 Extended Range</t>
  </si>
  <si>
    <t>128 kWh, 160 kWh, 192 kWh, 224 kWh, 256 kWh, 288 kWh, 320 kWh</t>
  </si>
  <si>
    <t>Catalyst 40-foot Urban Transit Bus BE40 with Fast Charge</t>
  </si>
  <si>
    <t>105 kWh, 119 kWh, 132 kWh, 53 kWh, 66 kWh, 79 kWh, 92 kWh</t>
  </si>
  <si>
    <t>Chanje V8070 Panel Van</t>
  </si>
  <si>
    <t>Chanje</t>
  </si>
  <si>
    <t>70 kWh</t>
  </si>
  <si>
    <t>Complete Coach Works Zero Emission Propulsion System</t>
  </si>
  <si>
    <t>Complete Coach Works</t>
  </si>
  <si>
    <t>Conversion</t>
  </si>
  <si>
    <t>373 kWh</t>
  </si>
  <si>
    <t>&gt; 29,000</t>
  </si>
  <si>
    <t>Crane Carrier COE2 with Cummins ISL G 8.9 L Engine</t>
  </si>
  <si>
    <t>Crane Carrier Company</t>
  </si>
  <si>
    <t>Los Angeles Truck Centers</t>
  </si>
  <si>
    <t>23,000 - 52,000</t>
  </si>
  <si>
    <t>Crane Carrier COE2 with Cummins L9N Engine</t>
  </si>
  <si>
    <t>Los Angeles Freightliner, Western Truck Parts &amp; Equipment</t>
  </si>
  <si>
    <t>Crane Carrier LDT2 with Cummins ISL G 8.9 L Engine</t>
  </si>
  <si>
    <t>Crane Carrier LDT2 with Cummins L9N Engine</t>
  </si>
  <si>
    <t>Crane Carrier LET2 with Cummins ISL G 8.9 L Engine</t>
  </si>
  <si>
    <t>Crane Carrier LET2 with Cummins L9N Engine</t>
  </si>
  <si>
    <t>Cummins Westport ISX12N Engine</t>
  </si>
  <si>
    <t>Cummins Westport</t>
  </si>
  <si>
    <t>Engine</t>
  </si>
  <si>
    <t>Cummins Westport L9N Engine</t>
  </si>
  <si>
    <t>ElDorado National (ENC) AXESS FC 4x2 35 ft. Bus</t>
  </si>
  <si>
    <t>ElDorado National California, Inc</t>
  </si>
  <si>
    <t>35 ft</t>
  </si>
  <si>
    <t>ElDorado National (ENC) AXESS Fuel Cell Hybrid 4x2 40' Bus</t>
  </si>
  <si>
    <t>40 ft</t>
  </si>
  <si>
    <t>ElDorado National AXESS with Cummins L9N Engine</t>
  </si>
  <si>
    <t>ElDorado National E-Z Rider II MAX with Cummins L9N Engine</t>
  </si>
  <si>
    <t>33,950 - 36,000</t>
  </si>
  <si>
    <t>ElDorado National XHF with Cummins L9N Engine</t>
  </si>
  <si>
    <t>34,700 - 36,460</t>
  </si>
  <si>
    <t>Electric Cargo Van, 136" Wheelbase</t>
  </si>
  <si>
    <t>Zenith Motors</t>
  </si>
  <si>
    <t>51.8 kWh</t>
  </si>
  <si>
    <t>2014, 2015, 2016</t>
  </si>
  <si>
    <t>10,001 - 14,000</t>
  </si>
  <si>
    <t>Electric Cargo Van, 159" Wheelbase</t>
  </si>
  <si>
    <t>51.8 kWh, 62.1 kWh, 69 kWh</t>
  </si>
  <si>
    <t>Electric Shuttle Van</t>
  </si>
  <si>
    <t>Bus, Delivery</t>
  </si>
  <si>
    <t>eLion School Bus</t>
  </si>
  <si>
    <t>Lion Bus</t>
  </si>
  <si>
    <t>First Priority Bus Sales</t>
  </si>
  <si>
    <t>105 kWh, 130 kWh, 90 kWh</t>
  </si>
  <si>
    <t>eLion School Bus Type C, 4x2 All-Electric</t>
  </si>
  <si>
    <t>256 kWh</t>
  </si>
  <si>
    <t>&gt; 29,000, 19,501 - 26,000</t>
  </si>
  <si>
    <t>EZRII-MAX with Cummins ISL G 8.9 L Engine</t>
  </si>
  <si>
    <t>Ford Transit T150/T250/T350 Passenger/Cargo Van 3.5 and 3.7 L with XL3 Hybrid Upfit</t>
  </si>
  <si>
    <t>XL Hybrids</t>
  </si>
  <si>
    <t>8,501 - 10,000</t>
  </si>
  <si>
    <t>Freightliner 114SD with Cummins L9N Engine</t>
  </si>
  <si>
    <t>Freightliner</t>
  </si>
  <si>
    <t>Los Angeles Freightliner</t>
  </si>
  <si>
    <t>Freightliner M2-112 with Cummins L9N Engine</t>
  </si>
  <si>
    <t>Gillig 29' ePlus Battery Electric Low Floor Bus</t>
  </si>
  <si>
    <t>Gillig</t>
  </si>
  <si>
    <t>29'</t>
  </si>
  <si>
    <t>Gillig 29' Low Floor Bus with Cummins L9N Engine</t>
  </si>
  <si>
    <t>34,500 - 35,000</t>
  </si>
  <si>
    <t>Gillig 35' ePlus Battery Electric Low Floor Bus</t>
  </si>
  <si>
    <t>35'</t>
  </si>
  <si>
    <t>Gillig 35' Low Floor Bus with Cummins L9N Engine</t>
  </si>
  <si>
    <t>Gillig 40' ePlus Battery Electric Low Floor Bus</t>
  </si>
  <si>
    <t>440 kWh</t>
  </si>
  <si>
    <t>40'</t>
  </si>
  <si>
    <t>Gilllig 40' Low Floor Bus with Cummins L9N Engine</t>
  </si>
  <si>
    <t>GM 2500/3500 (Chevy Express/GMC Savana) with XL3 Hybrid Upfit</t>
  </si>
  <si>
    <t>GreenPower EV Star All-Electric Min-eBus</t>
  </si>
  <si>
    <t>GreenPower</t>
  </si>
  <si>
    <t>Creative Bus Sales, GreenPower Motor Company, Inc.</t>
  </si>
  <si>
    <t>14,001 - 16,000</t>
  </si>
  <si>
    <t>GreenPower EV250 30-Foot All Electric Bus</t>
  </si>
  <si>
    <t>GreenPower EV350 40-Foot All Electric Bus</t>
  </si>
  <si>
    <t>GreenPower EV550 45-Foot All Electric Double Decker Bus</t>
  </si>
  <si>
    <t>&gt; 60,000</t>
  </si>
  <si>
    <t>GreenPower SYNAPSE 72 All Electric School Bus</t>
  </si>
  <si>
    <t>GreenPower SYNAPSE All Electric Shuttle Bus</t>
  </si>
  <si>
    <t>ISL G Near Zero 8.9 L Engine</t>
  </si>
  <si>
    <t>Cummins Pacific, E-W Truck and Equipment Co., Inc.</t>
  </si>
  <si>
    <t>Kenworth T440 with 2018 Cummins L9N Engine</t>
  </si>
  <si>
    <t>Kenworth</t>
  </si>
  <si>
    <t>Inland-Kenworth US, Inc</t>
  </si>
  <si>
    <t>Kenworth T470 with 2018 Cummins L9N Engine</t>
  </si>
  <si>
    <t>Kenworth T680 with Cummins ISX12N 400 Engine</t>
  </si>
  <si>
    <t>Kenworth T880 with Cummins ISX12N 400 Engine</t>
  </si>
  <si>
    <t>Kenworth T880S with 2018 Cummins L9N Engine</t>
  </si>
  <si>
    <t>Mack Trucks Anthem with Cummins ISX12N Low-NOx Engine</t>
  </si>
  <si>
    <t>Mack Trucks</t>
  </si>
  <si>
    <t>Central Valley Truck Center, TEC of California, Inc, Western Truck Parts &amp; Equipment</t>
  </si>
  <si>
    <t>2019, 2020</t>
  </si>
  <si>
    <t>Mack Trucks LR42RG with Cummins L9N Engine</t>
  </si>
  <si>
    <t>43,000 - 68,000</t>
  </si>
  <si>
    <t>Mack Trucks LR64RG with Cummins L9N Engine</t>
  </si>
  <si>
    <t>Mack Trucks TERRAPRO 42RG with Cummins L9N Engine</t>
  </si>
  <si>
    <t>Mack Trucks TERRAPRO 64RG with Cummins L9N Engine</t>
  </si>
  <si>
    <t>Model 320 with Cummins ISL-G 8.9 L Engine</t>
  </si>
  <si>
    <t>Peterbilt</t>
  </si>
  <si>
    <t>Arata Equipment Co., Coast Counties Peterbilt, Rush Truck Centers - Pico Rivera</t>
  </si>
  <si>
    <t>Motiv All-Electric Powertrain for Ford E450</t>
  </si>
  <si>
    <t>Motiv Power Systems</t>
  </si>
  <si>
    <t>ABC Bus, Inc., Creative Bus Sales, Midway Ford Company...</t>
  </si>
  <si>
    <t>100 kWh, 120 kWh, 80 kWh</t>
  </si>
  <si>
    <t>Bus, Truck</t>
  </si>
  <si>
    <t>Motiv All-Electric Powertrain for Ford F59</t>
  </si>
  <si>
    <t>100 kWh, 120 kWh</t>
  </si>
  <si>
    <t>16,500 - 19,500</t>
  </si>
  <si>
    <t>19,501 - 22,000</t>
  </si>
  <si>
    <t>26,001 - 33,000</t>
  </si>
  <si>
    <t>Motiv All-Electric Powertrain for Ford F59 Starcraft e-Quest XL School Bus</t>
  </si>
  <si>
    <t>Motiv EPIC 6 on Ford F59 Platform School Bus - 5 Battery</t>
  </si>
  <si>
    <t>$150,000.00, $175,000.00, $220,000.00</t>
  </si>
  <si>
    <t>105 kWh</t>
  </si>
  <si>
    <t>2018, 2019</t>
  </si>
  <si>
    <t>&gt; 29,000, 19,501 - 26,000, 26,001 - 33,000</t>
  </si>
  <si>
    <t>Motiv EPIC 6 on Ford F59 Platform School Bus - 6 Battery</t>
  </si>
  <si>
    <t>126 kWh</t>
  </si>
  <si>
    <t>19,501 - 26,000, 26,001 - 33,000</t>
  </si>
  <si>
    <t>New Flyer XCELSIOR XE 60' Transit Bus</t>
  </si>
  <si>
    <t>New Flyer</t>
  </si>
  <si>
    <t>60'</t>
  </si>
  <si>
    <t>New Flyer XCELSIOR XN 60' Transit Bus with Cummins L9N Engine</t>
  </si>
  <si>
    <t>New Flyer of America</t>
  </si>
  <si>
    <t>Peterbilt Model 337 with Cummins L9N Engine</t>
  </si>
  <si>
    <t>Rush Truck Centers - Fontana, Rush Truck Centers - Pico Rivera, Rush Truck Centers - Sylmar</t>
  </si>
  <si>
    <t>Truck, Utility</t>
  </si>
  <si>
    <t>Peterbilt Model 348 with Cummins L9N Engine</t>
  </si>
  <si>
    <t>Rush Truck Centers - Fontana, Rush Truck Centers - Pico Rivera, Rush Truck Centers - Sylmar...</t>
  </si>
  <si>
    <t>Peterbilt Model 520 with Cummins ISL-G 8.9 L Engine</t>
  </si>
  <si>
    <t>Peterbilt Model 520 with Cummins ISX12N Engine</t>
  </si>
  <si>
    <t>Peterbilt Model 520 with Cummins L9N Engine</t>
  </si>
  <si>
    <t>Peterbilt Model 567 with Cummins ISL-G 8.9 L Engine</t>
  </si>
  <si>
    <t>Peterbilt Model 567 with Cummins ISX12N Engine</t>
  </si>
  <si>
    <t>Peterbilt Model 567 with Cummins L9N Engine</t>
  </si>
  <si>
    <t>Peterbilt Model 579 with Cummins ISX12N Engine</t>
  </si>
  <si>
    <t>Peterbilt Model 579 with Cummins L9N Engine</t>
  </si>
  <si>
    <t>Proterra 35' Catalyst E2 Bus</t>
  </si>
  <si>
    <t>Proterra 35' Catalyst E2 Max Bus</t>
  </si>
  <si>
    <t>Proterra 35' Catalyst E2+ Bus</t>
  </si>
  <si>
    <t>Proterra 35' Catalyst FC Bus</t>
  </si>
  <si>
    <t>100 kWh</t>
  </si>
  <si>
    <t>Proterra 35' Catalyst FC+ Bus</t>
  </si>
  <si>
    <t>Proterra 35' Catalyst XR</t>
  </si>
  <si>
    <t>Proterra 35' Catalyst XR+</t>
  </si>
  <si>
    <t>330 kWh</t>
  </si>
  <si>
    <t>Proterra 40' Catalist XR+</t>
  </si>
  <si>
    <t>Proterra 40' Catalyst E2</t>
  </si>
  <si>
    <t>Proterra 40' Catalyst E2 Max</t>
  </si>
  <si>
    <t>660 kWh</t>
  </si>
  <si>
    <t>Proterra 40' Catalyst E2+</t>
  </si>
  <si>
    <t>550 kWh</t>
  </si>
  <si>
    <t>Proterra 40' Catalyst FC</t>
  </si>
  <si>
    <t>94 kWh</t>
  </si>
  <si>
    <t>Proterra 40' Catalyst FC+</t>
  </si>
  <si>
    <t>Proterra 40' Catalyst FC, FC+, XR, XR+, E2, E2+, E2 Max</t>
  </si>
  <si>
    <t>79 - 660 kWh</t>
  </si>
  <si>
    <t>Proterra 40' Catalyst XR</t>
  </si>
  <si>
    <t>220 kWh</t>
  </si>
  <si>
    <t>T-Series 4x2 Terminal Standard Duty</t>
  </si>
  <si>
    <t>Orange EV</t>
  </si>
  <si>
    <t>80 kWh</t>
  </si>
  <si>
    <t>T-Series 4x2 Terminal Truck Conversion of Kalmar Ottawa Truck Standard Duty</t>
  </si>
  <si>
    <t>T-Series 4x2 Terminal Truck Conversion of Kalmar Ottawa Truck, Extended Duty (N)</t>
  </si>
  <si>
    <t>160 kWh</t>
  </si>
  <si>
    <t>T-Series 4x2 Terminal Truck Extended Duty (N)</t>
  </si>
  <si>
    <t>Workhorse 4x2 E100 All Electric Walk in Van</t>
  </si>
  <si>
    <t>Workhorse Group</t>
  </si>
  <si>
    <t>128 kWh</t>
  </si>
  <si>
    <t>Workhorse Group E-100 V.2 All-Electric Step Van</t>
  </si>
  <si>
    <t>Workhorse Group Inc</t>
  </si>
  <si>
    <t>Xcelsior Bus with Lithium-Ion Battery Pack XE35</t>
  </si>
  <si>
    <t>100 kWh, 150 kWh, 200 kWh</t>
  </si>
  <si>
    <t>42,540 - 44,312</t>
  </si>
  <si>
    <t>Xcelsior Bus with Lithium-Ion Battery Pack XE40</t>
  </si>
  <si>
    <t>100 kWh, 150 kWh, 200 kWh, 300 kWh</t>
  </si>
  <si>
    <t>XHF with Cummins ISL G 8.9 L Engine</t>
  </si>
  <si>
    <t>XL Hybrids F150 2.7L 4x4 with XLP PHEV Upfit</t>
  </si>
  <si>
    <t>6,001 - 8,500</t>
  </si>
  <si>
    <t>Zero-Emission Flat Bed Truck with Li-Ion Battery</t>
  </si>
  <si>
    <t>Phoenix</t>
  </si>
  <si>
    <t>Phoenix Electric Sales</t>
  </si>
  <si>
    <t>102 kWh</t>
  </si>
  <si>
    <t>ZEUS 300 Shuttle Bus</t>
  </si>
  <si>
    <t>102 - 120 kWh</t>
  </si>
  <si>
    <t>California also offers incentive for heavy duty vehicles.</t>
  </si>
  <si>
    <t xml:space="preserve">The incentive is held at constant for five years, then reduced by half for the next five years. </t>
  </si>
  <si>
    <t>Half strenght for next five years</t>
  </si>
  <si>
    <t>Five future years at full strength</t>
  </si>
  <si>
    <t>HD vehicle notes.</t>
  </si>
  <si>
    <t>Only incentives for ZEVs, not for low Nox engines, are included.</t>
  </si>
  <si>
    <t>Only incentives for new vehicles, not for conversion of existing vehicles, are included.</t>
  </si>
  <si>
    <t>A judgment call is made, as part of the overall modeling excerise, to disallow heavy duty electric vehicle from the choice set.</t>
  </si>
  <si>
    <t>There are two heavy duty truck incentives included in the eligible incentives.</t>
  </si>
  <si>
    <t xml:space="preserve">These two heavy duty (i.e. Class 8) incentives are excluded from the calculated expected level of support. </t>
  </si>
  <si>
    <t>original data where multiple incentives values shown: *lowest-value selected*</t>
  </si>
  <si>
    <t>average incentive</t>
  </si>
  <si>
    <t>Class 8 or similar trucks removed from calculation</t>
  </si>
  <si>
    <t>We make the assumption that these incentives will phased out after 10 years.</t>
  </si>
  <si>
    <t>Incentive levels calculated on the sheet "LDV freight -MDV"</t>
  </si>
  <si>
    <t>Current year incentive (applied to 2018 and previous years)</t>
  </si>
  <si>
    <t>battery electric vehicle</t>
  </si>
  <si>
    <t>See BNVP for details</t>
  </si>
  <si>
    <t>raw % of price</t>
  </si>
  <si>
    <t>Incentive levels calculated on the sheet "HDV passenger - Bus"</t>
  </si>
  <si>
    <t>incentive level</t>
  </si>
  <si>
    <t>Vehicle Price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</si>
  <si>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</si>
  <si>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</si>
  <si>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</si>
  <si>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</si>
  <si>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</si>
  <si>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</si>
  <si>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>This is reflects the same technological choice set assumptions in the CARB and E3 Pathways modeling, and the paucity of commerically available examples.</t>
  </si>
  <si>
    <t>These are sorted in to bus and truck incentives, and applied to the relevant  vehicle type,</t>
  </si>
  <si>
    <t>whether LD/MDV freight or HD passenger (Bus)</t>
  </si>
  <si>
    <t>Ramp down in Tesla incentive after htting 200,000 threshold</t>
  </si>
  <si>
    <t>Rebate for full BEV</t>
  </si>
  <si>
    <t>EV Subsidy Percentage</t>
  </si>
  <si>
    <t>https://www.reuters.com/article/gm-electric/gm-hit-200000-us-electric-vehicles-sold-in-2018-source-idUSL1N1Z20TO</t>
  </si>
  <si>
    <t>https://www.wired.com/story/tesla-tax-credit-price-cut/</t>
  </si>
  <si>
    <t xml:space="preserve">On GM and Tesla hitting their 200,000 thresholds for stepdowns in incentives. </t>
  </si>
  <si>
    <t>This includes rebates on the EV itself, not on charging equipment.</t>
  </si>
  <si>
    <t>This is the value for all-electric vehicles.</t>
  </si>
  <si>
    <t>Suppose that the average value of the federal tax credit falls to half as much as companies start hitting their 200K thresholds in 2019.</t>
  </si>
  <si>
    <t>If reduced by half</t>
  </si>
  <si>
    <t>Phased out in 2026</t>
  </si>
  <si>
    <t>Held steady until 2023 then phased out in 2026.</t>
  </si>
  <si>
    <t>Federal tax credits over time</t>
  </si>
  <si>
    <t>State rebates over time</t>
  </si>
  <si>
    <t>Total incentives</t>
  </si>
  <si>
    <t>SMOOTHED EV Subsidy Percentage</t>
  </si>
  <si>
    <t>in order to avoid discontinuities or other irregular trends in the stock-flow dynamics.</t>
  </si>
  <si>
    <t>These could result in irrelevant unusual results reflecting input assumptions rather than revealing fundamental truths (i.e. noise not signal)</t>
  </si>
  <si>
    <t>LDV passenger notes:</t>
  </si>
  <si>
    <t>Background notes</t>
  </si>
  <si>
    <t>shown below</t>
  </si>
  <si>
    <t>Before start year</t>
  </si>
  <si>
    <t>Smooth from highest value -- pull that forward to 2017 and set straightline path to 0 in 2029</t>
  </si>
  <si>
    <t>See the BAU New Vehicle Price input data for details on EV price</t>
  </si>
  <si>
    <t>EV price (involving adjustments)</t>
  </si>
  <si>
    <t>A challenge is to account for companies starting to face declining incentive levels as they exceed EV sales of 200,000.</t>
  </si>
  <si>
    <t>We account for both federal and state-level subsidies for Evs.</t>
  </si>
  <si>
    <t>We make an assumption federal and state support is phased out in 2026.</t>
  </si>
  <si>
    <t xml:space="preserve">Backround notes below on GM and Tesla having reached these levels. </t>
  </si>
  <si>
    <t xml:space="preserve">Annual results are calculated as a linear interpolation.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</si>
</sst>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#,##0.00_-\ [$$-45C]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Font="1"/>
    <xf numFmtId="6" fontId="2" fillId="0" borderId="0" xfId="0" applyNumberFormat="1" applyFont="1"/>
    <xf numFmtId="6" fontId="0" fillId="0" borderId="0" xfId="0" applyNumberFormat="1" applyFont="1"/>
    <xf numFmtId="9" fontId="0" fillId="0" borderId="0" xfId="1" applyFont="1"/>
    <xf numFmtId="164" fontId="2" fillId="0" borderId="0" xfId="1" applyNumberFormat="1" applyFont="1"/>
    <xf numFmtId="164" fontId="0" fillId="0" borderId="0" xfId="1" applyNumberFormat="1" applyFont="1"/>
    <xf numFmtId="0" fontId="0" fillId="3" borderId="0" xfId="0" applyFill="1"/>
    <xf numFmtId="0" fontId="0" fillId="4" borderId="0" xfId="0" applyFill="1"/>
    <xf numFmtId="2" fontId="0" fillId="0" borderId="0" xfId="0" applyNumberFormat="1"/>
    <xf numFmtId="2" fontId="0" fillId="0" borderId="0" xfId="1" applyNumberFormat="1" applyFont="1"/>
    <xf numFmtId="0" fontId="0" fillId="0" borderId="0" xfId="0" applyFont="1" applyAlignment="1">
      <alignment horizontal="left"/>
    </xf>
    <xf numFmtId="0" fontId="3" fillId="0" borderId="0" xfId="0" applyFont="1" applyFill="1" applyBorder="1"/>
    <xf numFmtId="0" fontId="0" fillId="0" borderId="0" xfId="0" applyFont="1" applyFill="1" applyBorder="1"/>
    <xf numFmtId="165" fontId="0" fillId="0" borderId="0" xfId="0" applyNumberFormat="1" applyFont="1" applyFill="1" applyBorder="1"/>
    <xf numFmtId="1" fontId="0" fillId="0" borderId="0" xfId="0" applyNumberFormat="1" applyFont="1" applyFill="1" applyBorder="1"/>
    <xf numFmtId="3" fontId="0" fillId="0" borderId="0" xfId="0" applyNumberFormat="1" applyFont="1" applyFill="1" applyBorder="1"/>
    <xf numFmtId="0" fontId="0" fillId="0" borderId="0" xfId="0" applyAlignment="1">
      <alignment wrapText="1"/>
    </xf>
    <xf numFmtId="166" fontId="0" fillId="0" borderId="0" xfId="2" applyNumberFormat="1" applyFont="1"/>
    <xf numFmtId="165" fontId="0" fillId="0" borderId="0" xfId="0" applyNumberFormat="1"/>
    <xf numFmtId="0" fontId="0" fillId="0" borderId="0" xfId="0" applyFont="1" applyAlignment="1">
      <alignment wrapText="1"/>
    </xf>
    <xf numFmtId="43" fontId="0" fillId="0" borderId="0" xfId="0" applyNumberFormat="1"/>
    <xf numFmtId="166" fontId="0" fillId="0" borderId="0" xfId="0" applyNumberFormat="1"/>
    <xf numFmtId="0" fontId="0" fillId="0" borderId="0" xfId="0" applyAlignment="1"/>
    <xf numFmtId="0" fontId="4" fillId="0" borderId="0" xfId="3"/>
    <xf numFmtId="8" fontId="0" fillId="0" borderId="0" xfId="0" applyNumberFormat="1"/>
    <xf numFmtId="0" fontId="0" fillId="0" borderId="0" xfId="0" applyFill="1"/>
    <xf numFmtId="0" fontId="0" fillId="0" borderId="0" xfId="0" applyFont="1" applyFill="1" applyAlignment="1">
      <alignment wrapText="1"/>
    </xf>
    <xf numFmtId="44" fontId="0" fillId="0" borderId="0" xfId="0" applyNumberFormat="1"/>
    <xf numFmtId="164" fontId="0" fillId="0" borderId="0" xfId="0" applyNumberFormat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64</xdr:row>
      <xdr:rowOff>0</xdr:rowOff>
    </xdr:from>
    <xdr:to>
      <xdr:col>1</xdr:col>
      <xdr:colOff>2794000</xdr:colOff>
      <xdr:row>69</xdr:row>
      <xdr:rowOff>36513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236450"/>
          <a:ext cx="3403600" cy="957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ired.com/story/tesla-tax-credit-price-cut/" TargetMode="External"/><Relationship Id="rId1" Type="http://schemas.openxmlformats.org/officeDocument/2006/relationships/hyperlink" Target="https://www.reuters.com/article/gm-electric/gm-hit-200000-us-electric-vehicles-sold-in-2018-source-idUSL1N1Z20T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abSelected="1" topLeftCell="A31" workbookViewId="0">
      <selection activeCell="A41" sqref="A41"/>
    </sheetView>
  </sheetViews>
  <sheetFormatPr defaultRowHeight="15" x14ac:dyDescent="0.25"/>
  <cols>
    <col min="2" max="2" width="70.85546875" style="3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4" t="s">
        <v>2</v>
      </c>
    </row>
    <row r="4" spans="1:2" x14ac:dyDescent="0.25">
      <c r="B4" s="3" t="s">
        <v>3</v>
      </c>
    </row>
    <row r="5" spans="1:2" x14ac:dyDescent="0.25">
      <c r="B5" s="3">
        <v>2017</v>
      </c>
    </row>
    <row r="6" spans="1:2" x14ac:dyDescent="0.25">
      <c r="B6" s="3" t="s">
        <v>4</v>
      </c>
    </row>
    <row r="7" spans="1:2" x14ac:dyDescent="0.25">
      <c r="B7" s="3" t="s">
        <v>5</v>
      </c>
    </row>
    <row r="9" spans="1:2" x14ac:dyDescent="0.25">
      <c r="B9" s="4" t="s">
        <v>8</v>
      </c>
    </row>
    <row r="10" spans="1:2" x14ac:dyDescent="0.25">
      <c r="B10" s="3" t="s">
        <v>17</v>
      </c>
    </row>
    <row r="11" spans="1:2" x14ac:dyDescent="0.25">
      <c r="B11" s="3" t="s">
        <v>18</v>
      </c>
    </row>
    <row r="12" spans="1:2" x14ac:dyDescent="0.25">
      <c r="B12" t="s">
        <v>15</v>
      </c>
    </row>
    <row r="14" spans="1:2" x14ac:dyDescent="0.25">
      <c r="B14" s="3" t="s">
        <v>21</v>
      </c>
    </row>
    <row r="15" spans="1:2" x14ac:dyDescent="0.25">
      <c r="B15" s="3" t="s">
        <v>20</v>
      </c>
    </row>
    <row r="16" spans="1:2" x14ac:dyDescent="0.25">
      <c r="B16" s="3" t="s">
        <v>19</v>
      </c>
    </row>
    <row r="18" spans="1:2" x14ac:dyDescent="0.25">
      <c r="B18" s="4" t="s">
        <v>335</v>
      </c>
    </row>
    <row r="19" spans="1:2" ht="14.45" x14ac:dyDescent="0.35">
      <c r="B19" s="27" t="s">
        <v>336</v>
      </c>
    </row>
    <row r="20" spans="1:2" ht="14.45" x14ac:dyDescent="0.35">
      <c r="B20" s="27" t="s">
        <v>337</v>
      </c>
    </row>
    <row r="21" spans="1:2" ht="14.45" x14ac:dyDescent="0.35">
      <c r="B21" s="27" t="s">
        <v>338</v>
      </c>
    </row>
    <row r="22" spans="1:2" ht="14.45" x14ac:dyDescent="0.35">
      <c r="B22" s="27" t="s">
        <v>339</v>
      </c>
    </row>
    <row r="23" spans="1:2" ht="14.45" x14ac:dyDescent="0.35">
      <c r="B23" s="27" t="s">
        <v>340</v>
      </c>
    </row>
    <row r="24" spans="1:2" ht="14.45" x14ac:dyDescent="0.35">
      <c r="B24" s="3" t="s">
        <v>341</v>
      </c>
    </row>
    <row r="26" spans="1:2" ht="14.45" x14ac:dyDescent="0.35">
      <c r="A26" s="1" t="s">
        <v>6</v>
      </c>
    </row>
    <row r="27" spans="1:2" ht="14.45" x14ac:dyDescent="0.35"/>
    <row r="28" spans="1:2" ht="14.45" x14ac:dyDescent="0.35">
      <c r="A28" t="s">
        <v>361</v>
      </c>
      <c r="B28" s="15"/>
    </row>
    <row r="29" spans="1:2" ht="14.45" x14ac:dyDescent="0.35">
      <c r="A29" s="30" t="s">
        <v>362</v>
      </c>
      <c r="B29" s="15"/>
    </row>
    <row r="30" spans="1:2" ht="14.45" x14ac:dyDescent="0.35">
      <c r="A30" s="5"/>
      <c r="B30" s="15"/>
    </row>
    <row r="31" spans="1:2" ht="14.45" x14ac:dyDescent="0.35">
      <c r="A31" t="s">
        <v>371</v>
      </c>
      <c r="B31" s="15"/>
    </row>
    <row r="32" spans="1:2" ht="14.45" x14ac:dyDescent="0.35">
      <c r="B32" s="15"/>
    </row>
    <row r="33" spans="1:2" ht="14.45" x14ac:dyDescent="0.35">
      <c r="B33" s="15"/>
    </row>
    <row r="34" spans="1:2" ht="14.45" x14ac:dyDescent="0.35">
      <c r="A34" s="5"/>
    </row>
    <row r="35" spans="1:2" ht="14.45" x14ac:dyDescent="0.35">
      <c r="A35" s="5"/>
    </row>
    <row r="36" spans="1:2" ht="14.45" x14ac:dyDescent="0.35">
      <c r="A36" s="1" t="s">
        <v>363</v>
      </c>
    </row>
    <row r="37" spans="1:2" ht="14.45" x14ac:dyDescent="0.35">
      <c r="A37" s="5" t="s">
        <v>370</v>
      </c>
    </row>
    <row r="38" spans="1:2" ht="14.45" x14ac:dyDescent="0.35">
      <c r="A38" s="5" t="s">
        <v>373</v>
      </c>
    </row>
    <row r="39" spans="1:2" ht="14.45" x14ac:dyDescent="0.35">
      <c r="A39" s="2" t="s">
        <v>372</v>
      </c>
    </row>
    <row r="40" spans="1:2" x14ac:dyDescent="0.25">
      <c r="A40" s="30" t="s">
        <v>374</v>
      </c>
    </row>
    <row r="42" spans="1:2" ht="14.45" x14ac:dyDescent="0.35">
      <c r="A42" s="1" t="s">
        <v>318</v>
      </c>
    </row>
    <row r="43" spans="1:2" ht="14.45" x14ac:dyDescent="0.35">
      <c r="A43" t="s">
        <v>314</v>
      </c>
    </row>
    <row r="44" spans="1:2" ht="14.45" x14ac:dyDescent="0.35">
      <c r="A44" t="s">
        <v>343</v>
      </c>
    </row>
    <row r="45" spans="1:2" ht="14.45" x14ac:dyDescent="0.35">
      <c r="A45" t="s">
        <v>344</v>
      </c>
    </row>
    <row r="47" spans="1:2" ht="14.45" x14ac:dyDescent="0.35">
      <c r="A47" t="s">
        <v>319</v>
      </c>
    </row>
    <row r="48" spans="1:2" ht="14.45" x14ac:dyDescent="0.35">
      <c r="A48" t="s">
        <v>320</v>
      </c>
    </row>
    <row r="50" spans="1:1" ht="14.45" x14ac:dyDescent="0.35">
      <c r="A50" t="s">
        <v>321</v>
      </c>
    </row>
    <row r="51" spans="1:1" ht="14.45" x14ac:dyDescent="0.35">
      <c r="A51" t="s">
        <v>342</v>
      </c>
    </row>
    <row r="52" spans="1:1" ht="14.45" x14ac:dyDescent="0.35">
      <c r="A52" t="s">
        <v>322</v>
      </c>
    </row>
    <row r="53" spans="1:1" ht="14.45" x14ac:dyDescent="0.35">
      <c r="A53" t="s">
        <v>323</v>
      </c>
    </row>
    <row r="55" spans="1:1" ht="14.45" x14ac:dyDescent="0.35">
      <c r="A55" s="1" t="s">
        <v>364</v>
      </c>
    </row>
    <row r="56" spans="1:1" ht="14.45" x14ac:dyDescent="0.35">
      <c r="A56" t="s">
        <v>350</v>
      </c>
    </row>
    <row r="58" spans="1:1" ht="14.45" x14ac:dyDescent="0.35">
      <c r="A58" s="28" t="s">
        <v>349</v>
      </c>
    </row>
    <row r="60" spans="1:1" x14ac:dyDescent="0.25">
      <c r="A60" s="28" t="s">
        <v>348</v>
      </c>
    </row>
    <row r="62" spans="1:1" x14ac:dyDescent="0.25">
      <c r="A62" s="2" t="s">
        <v>345</v>
      </c>
    </row>
    <row r="63" spans="1:1" x14ac:dyDescent="0.25">
      <c r="A63" s="2" t="s">
        <v>365</v>
      </c>
    </row>
  </sheetData>
  <hyperlinks>
    <hyperlink ref="A60" r:id="rId1"/>
    <hyperlink ref="A58" r:id="rId2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opLeftCell="A7" workbookViewId="0">
      <selection activeCell="A3" sqref="A3:XFD3"/>
    </sheetView>
  </sheetViews>
  <sheetFormatPr defaultRowHeight="15" x14ac:dyDescent="0.25"/>
  <cols>
    <col min="1" max="1" width="52.42578125" customWidth="1"/>
    <col min="2" max="2" width="15.7109375" customWidth="1"/>
    <col min="3" max="3" width="20" bestFit="1" customWidth="1"/>
    <col min="4" max="4" width="16.42578125" customWidth="1"/>
    <col min="5" max="5" width="18.7109375" customWidth="1"/>
    <col min="6" max="16" width="10.140625" bestFit="1" customWidth="1"/>
  </cols>
  <sheetData>
    <row r="1" spans="1:13" ht="14.45" x14ac:dyDescent="0.35">
      <c r="A1" s="1" t="s">
        <v>7</v>
      </c>
    </row>
    <row r="2" spans="1:13" ht="14.45" x14ac:dyDescent="0.35">
      <c r="A2" s="5" t="s">
        <v>352</v>
      </c>
      <c r="B2" s="2">
        <v>7500</v>
      </c>
    </row>
    <row r="3" spans="1:13" ht="14.45" x14ac:dyDescent="0.35">
      <c r="A3" t="s">
        <v>354</v>
      </c>
      <c r="B3" s="2">
        <f>B2/2</f>
        <v>3750</v>
      </c>
    </row>
    <row r="4" spans="1:13" ht="14.45" x14ac:dyDescent="0.35">
      <c r="A4" s="2"/>
    </row>
    <row r="5" spans="1:13" ht="14.45" x14ac:dyDescent="0.35">
      <c r="A5" s="2" t="s">
        <v>353</v>
      </c>
    </row>
    <row r="6" spans="1:13" ht="14.45" x14ac:dyDescent="0.35">
      <c r="A6" s="2" t="s">
        <v>355</v>
      </c>
    </row>
    <row r="7" spans="1:13" ht="14.45" x14ac:dyDescent="0.35">
      <c r="A7" s="2"/>
    </row>
    <row r="8" spans="1:13" ht="14.45" x14ac:dyDescent="0.35">
      <c r="A8" s="6" t="s">
        <v>16</v>
      </c>
    </row>
    <row r="9" spans="1:13" ht="14.45" x14ac:dyDescent="0.35">
      <c r="A9" s="7" t="s">
        <v>351</v>
      </c>
    </row>
    <row r="11" spans="1:13" ht="14.45" x14ac:dyDescent="0.35">
      <c r="A11" s="7" t="s">
        <v>346</v>
      </c>
      <c r="B11" s="2">
        <v>2500</v>
      </c>
    </row>
    <row r="12" spans="1:13" ht="14.45" x14ac:dyDescent="0.35">
      <c r="A12" t="s">
        <v>15</v>
      </c>
    </row>
    <row r="13" spans="1:13" ht="14.45" x14ac:dyDescent="0.35">
      <c r="A13" s="7" t="s">
        <v>356</v>
      </c>
      <c r="B13" s="1"/>
      <c r="C13" s="1"/>
    </row>
    <row r="14" spans="1:13" ht="14.45" x14ac:dyDescent="0.35">
      <c r="A14" s="2"/>
    </row>
    <row r="15" spans="1:13" ht="14.45" x14ac:dyDescent="0.35">
      <c r="A15" s="2"/>
      <c r="B15">
        <v>2017</v>
      </c>
      <c r="C15">
        <v>2018</v>
      </c>
      <c r="D15">
        <v>2019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</row>
    <row r="16" spans="1:13" x14ac:dyDescent="0.25">
      <c r="A16" s="2" t="s">
        <v>357</v>
      </c>
      <c r="B16" s="2">
        <v>7500</v>
      </c>
      <c r="C16" s="2">
        <v>7500</v>
      </c>
      <c r="D16" s="2">
        <f>B3</f>
        <v>3750</v>
      </c>
      <c r="E16" s="2">
        <f>$D$16</f>
        <v>3750</v>
      </c>
      <c r="F16" s="29">
        <f>E16-$E$16/6</f>
        <v>3125</v>
      </c>
      <c r="G16" s="29">
        <f t="shared" ref="G16:J16" si="0">F16-$E$16/6</f>
        <v>2500</v>
      </c>
      <c r="H16" s="29">
        <f t="shared" si="0"/>
        <v>1875</v>
      </c>
      <c r="I16" s="29">
        <f t="shared" si="0"/>
        <v>1250</v>
      </c>
      <c r="J16" s="29">
        <f t="shared" si="0"/>
        <v>625</v>
      </c>
      <c r="K16" s="29">
        <v>0</v>
      </c>
      <c r="L16" s="29">
        <v>0</v>
      </c>
      <c r="M16" s="2">
        <v>0</v>
      </c>
    </row>
    <row r="17" spans="1:35" ht="14.45" x14ac:dyDescent="0.35">
      <c r="A17" t="s">
        <v>358</v>
      </c>
      <c r="B17" s="2">
        <f>B11</f>
        <v>2500</v>
      </c>
      <c r="C17" s="2">
        <f>B17</f>
        <v>2500</v>
      </c>
      <c r="D17" s="2">
        <f>C17</f>
        <v>2500</v>
      </c>
      <c r="E17" s="2">
        <f t="shared" ref="E17:F17" si="1">D17</f>
        <v>2500</v>
      </c>
      <c r="F17" s="2">
        <f t="shared" si="1"/>
        <v>2500</v>
      </c>
      <c r="G17" s="2">
        <f>F17</f>
        <v>2500</v>
      </c>
      <c r="H17" s="29">
        <f>G17-$B$17/4</f>
        <v>1875</v>
      </c>
      <c r="I17" s="29">
        <f t="shared" ref="I17:J17" si="2">H17-$B$17/4</f>
        <v>1250</v>
      </c>
      <c r="J17" s="29">
        <f t="shared" si="2"/>
        <v>625</v>
      </c>
    </row>
    <row r="18" spans="1:35" ht="14.45" x14ac:dyDescent="0.35">
      <c r="A18" s="2" t="s">
        <v>359</v>
      </c>
      <c r="B18" s="2">
        <f>B16+B17</f>
        <v>10000</v>
      </c>
      <c r="C18" s="2">
        <f t="shared" ref="C18:J18" si="3">C16+C17</f>
        <v>10000</v>
      </c>
      <c r="D18" s="2">
        <f t="shared" si="3"/>
        <v>6250</v>
      </c>
      <c r="E18" s="2">
        <f t="shared" si="3"/>
        <v>6250</v>
      </c>
      <c r="F18" s="2">
        <f t="shared" si="3"/>
        <v>5625</v>
      </c>
      <c r="G18" s="2">
        <f t="shared" si="3"/>
        <v>5000</v>
      </c>
      <c r="H18" s="2">
        <f t="shared" si="3"/>
        <v>3750</v>
      </c>
      <c r="I18" s="2">
        <f t="shared" si="3"/>
        <v>2500</v>
      </c>
      <c r="J18" s="2">
        <f t="shared" si="3"/>
        <v>1250</v>
      </c>
      <c r="K18">
        <v>0</v>
      </c>
      <c r="L18">
        <v>0</v>
      </c>
      <c r="M18">
        <v>0</v>
      </c>
    </row>
    <row r="19" spans="1:35" ht="14.45" x14ac:dyDescent="0.35">
      <c r="A19" s="2"/>
    </row>
    <row r="20" spans="1:35" ht="14.45" x14ac:dyDescent="0.35">
      <c r="A20" s="2" t="s">
        <v>368</v>
      </c>
    </row>
    <row r="21" spans="1:35" ht="14.45" x14ac:dyDescent="0.35">
      <c r="A21" t="s">
        <v>369</v>
      </c>
      <c r="B21" s="33">
        <v>51965.894847049647</v>
      </c>
      <c r="C21" s="33">
        <v>49050.76613755431</v>
      </c>
      <c r="D21" s="33">
        <v>46892.615989368554</v>
      </c>
      <c r="E21" s="33">
        <v>45359.056179944382</v>
      </c>
      <c r="F21" s="33">
        <v>44119.73075860372</v>
      </c>
      <c r="G21" s="33">
        <v>43046.67235075793</v>
      </c>
      <c r="H21" s="33">
        <v>42059.486218883161</v>
      </c>
      <c r="I21" s="33">
        <v>41168.825528305795</v>
      </c>
      <c r="J21" s="33">
        <v>40379.520864113118</v>
      </c>
      <c r="K21" s="33">
        <v>39671.861713940089</v>
      </c>
      <c r="L21" s="33">
        <v>39021.285415222432</v>
      </c>
      <c r="M21" s="33">
        <v>38431.673688119561</v>
      </c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</row>
    <row r="22" spans="1:35" ht="14.45" x14ac:dyDescent="0.35">
      <c r="A22" s="1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35" ht="14.45" x14ac:dyDescent="0.35">
      <c r="A23" s="24" t="s">
        <v>347</v>
      </c>
      <c r="B23" s="8">
        <f>B18/B21</f>
        <v>0.1924339036099125</v>
      </c>
      <c r="C23" s="8">
        <f t="shared" ref="C23:K23" si="4">C18/C21</f>
        <v>0.20387041401059355</v>
      </c>
      <c r="D23" s="8">
        <f t="shared" si="4"/>
        <v>0.13328324445403075</v>
      </c>
      <c r="E23" s="8">
        <f t="shared" si="4"/>
        <v>0.13778946314944385</v>
      </c>
      <c r="F23" s="8">
        <f t="shared" si="4"/>
        <v>0.12749397839203896</v>
      </c>
      <c r="G23" s="8">
        <f t="shared" si="4"/>
        <v>0.11615299689737722</v>
      </c>
      <c r="H23" s="8">
        <f t="shared" si="4"/>
        <v>8.9159434342219526E-2</v>
      </c>
      <c r="I23" s="8">
        <f t="shared" si="4"/>
        <v>6.0725560370458342E-2</v>
      </c>
      <c r="J23" s="8">
        <f t="shared" si="4"/>
        <v>3.0956286088845712E-2</v>
      </c>
      <c r="K23" s="8">
        <f t="shared" si="4"/>
        <v>0</v>
      </c>
      <c r="L23" s="8">
        <v>0</v>
      </c>
      <c r="M23" s="8">
        <v>0</v>
      </c>
      <c r="N23" s="8"/>
    </row>
    <row r="24" spans="1:35" ht="14.45" x14ac:dyDescent="0.35">
      <c r="A24" s="31" t="s">
        <v>360</v>
      </c>
      <c r="B24" s="13">
        <f>$B$23</f>
        <v>0.1924339036099125</v>
      </c>
      <c r="C24" s="13">
        <f t="shared" ref="C24:J24" si="5">B24-$B$24/9</f>
        <v>0.17105235876436667</v>
      </c>
      <c r="D24" s="13">
        <f t="shared" si="5"/>
        <v>0.14967081391882084</v>
      </c>
      <c r="E24" s="13">
        <f t="shared" si="5"/>
        <v>0.12828926907327501</v>
      </c>
      <c r="F24" s="13">
        <f t="shared" si="5"/>
        <v>0.10690772422772918</v>
      </c>
      <c r="G24" s="13">
        <f t="shared" si="5"/>
        <v>8.5526179382183348E-2</v>
      </c>
      <c r="H24" s="13">
        <f t="shared" si="5"/>
        <v>6.4144634536637518E-2</v>
      </c>
      <c r="I24" s="13">
        <f t="shared" si="5"/>
        <v>4.2763089691091688E-2</v>
      </c>
      <c r="J24" s="13">
        <f t="shared" si="5"/>
        <v>2.1381544845545854E-2</v>
      </c>
      <c r="K24" s="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workbookViewId="0">
      <selection activeCell="B8" sqref="B8"/>
    </sheetView>
  </sheetViews>
  <sheetFormatPr defaultRowHeight="15" x14ac:dyDescent="0.25"/>
  <cols>
    <col min="1" max="1" width="17" customWidth="1"/>
  </cols>
  <sheetData>
    <row r="2" spans="1:16" x14ac:dyDescent="0.25">
      <c r="A2" t="s">
        <v>328</v>
      </c>
    </row>
    <row r="4" spans="1:16" x14ac:dyDescent="0.25">
      <c r="A4" t="s">
        <v>327</v>
      </c>
    </row>
    <row r="5" spans="1:16" x14ac:dyDescent="0.25">
      <c r="A5" t="s">
        <v>315</v>
      </c>
    </row>
    <row r="7" spans="1:16" x14ac:dyDescent="0.25">
      <c r="B7" t="s">
        <v>329</v>
      </c>
    </row>
    <row r="8" spans="1:16" x14ac:dyDescent="0.25">
      <c r="B8">
        <f>'LDV freight - MDV'!$D$23</f>
        <v>46600</v>
      </c>
    </row>
    <row r="10" spans="1:16" x14ac:dyDescent="0.25">
      <c r="C10">
        <v>2016</v>
      </c>
      <c r="D10">
        <v>2017</v>
      </c>
      <c r="E10">
        <v>2018</v>
      </c>
      <c r="F10">
        <v>2019</v>
      </c>
      <c r="G10">
        <v>2020</v>
      </c>
      <c r="H10">
        <v>2021</v>
      </c>
      <c r="I10">
        <v>2022</v>
      </c>
      <c r="J10">
        <v>2023</v>
      </c>
      <c r="K10">
        <v>2024</v>
      </c>
      <c r="L10">
        <v>2025</v>
      </c>
      <c r="M10">
        <v>2026</v>
      </c>
      <c r="N10">
        <v>2027</v>
      </c>
      <c r="O10">
        <v>2028</v>
      </c>
    </row>
    <row r="11" spans="1:16" x14ac:dyDescent="0.25">
      <c r="C11">
        <f>$B$8</f>
        <v>46600</v>
      </c>
      <c r="D11">
        <f t="shared" ref="D11:F11" si="0">$B$8</f>
        <v>46600</v>
      </c>
      <c r="E11">
        <f t="shared" si="0"/>
        <v>46600</v>
      </c>
      <c r="F11">
        <f t="shared" si="0"/>
        <v>46600</v>
      </c>
      <c r="G11">
        <f>F11-0.1*$B$8</f>
        <v>41940</v>
      </c>
      <c r="H11">
        <f t="shared" ref="H11:O11" si="1">G11-0.1*$B$8</f>
        <v>37280</v>
      </c>
      <c r="I11">
        <f t="shared" si="1"/>
        <v>32620</v>
      </c>
      <c r="J11">
        <f t="shared" si="1"/>
        <v>27960</v>
      </c>
      <c r="K11">
        <f t="shared" si="1"/>
        <v>23300</v>
      </c>
      <c r="L11">
        <f t="shared" si="1"/>
        <v>18640</v>
      </c>
      <c r="M11">
        <f t="shared" si="1"/>
        <v>13980</v>
      </c>
      <c r="N11">
        <f t="shared" si="1"/>
        <v>9320</v>
      </c>
      <c r="O11">
        <f t="shared" si="1"/>
        <v>4660</v>
      </c>
    </row>
    <row r="12" spans="1:16" ht="45" x14ac:dyDescent="0.25">
      <c r="A12" s="21" t="s">
        <v>331</v>
      </c>
      <c r="B12" s="21" t="s">
        <v>330</v>
      </c>
      <c r="C12">
        <v>156116</v>
      </c>
      <c r="D12">
        <v>151952</v>
      </c>
      <c r="E12">
        <v>147788</v>
      </c>
      <c r="F12">
        <v>143624</v>
      </c>
      <c r="G12">
        <v>139460</v>
      </c>
      <c r="H12">
        <v>135296</v>
      </c>
      <c r="I12">
        <v>131132</v>
      </c>
      <c r="J12">
        <v>126968</v>
      </c>
      <c r="K12">
        <v>122804</v>
      </c>
      <c r="L12">
        <v>118640</v>
      </c>
      <c r="M12">
        <v>114476</v>
      </c>
      <c r="N12">
        <v>110312</v>
      </c>
      <c r="O12">
        <v>106148</v>
      </c>
    </row>
    <row r="13" spans="1:16" x14ac:dyDescent="0.25">
      <c r="A13" t="s">
        <v>332</v>
      </c>
      <c r="C13">
        <f>C11/C12</f>
        <v>0.29849599016116224</v>
      </c>
      <c r="D13">
        <f t="shared" ref="D13:O13" si="2">D11/D12</f>
        <v>0.3066757923554807</v>
      </c>
      <c r="E13">
        <f t="shared" si="2"/>
        <v>0.31531653449535824</v>
      </c>
      <c r="F13">
        <f t="shared" si="2"/>
        <v>0.32445830780370971</v>
      </c>
      <c r="G13">
        <f t="shared" si="2"/>
        <v>0.30073139251398251</v>
      </c>
      <c r="H13">
        <f t="shared" si="2"/>
        <v>0.27554399243140965</v>
      </c>
      <c r="I13">
        <f t="shared" si="2"/>
        <v>0.24875697770185767</v>
      </c>
      <c r="J13">
        <f t="shared" si="2"/>
        <v>0.22021296704681495</v>
      </c>
      <c r="K13">
        <f t="shared" si="2"/>
        <v>0.18973323344516466</v>
      </c>
      <c r="L13">
        <f t="shared" si="2"/>
        <v>0.15711395819285232</v>
      </c>
      <c r="M13">
        <f t="shared" si="2"/>
        <v>0.12212166742373948</v>
      </c>
      <c r="N13">
        <f t="shared" si="2"/>
        <v>8.4487635071433753E-2</v>
      </c>
      <c r="O13">
        <f t="shared" si="2"/>
        <v>4.3900968459132529E-2</v>
      </c>
    </row>
    <row r="14" spans="1:16" ht="14.45" x14ac:dyDescent="0.35">
      <c r="C14" t="s">
        <v>366</v>
      </c>
    </row>
    <row r="15" spans="1:16" ht="14.45" x14ac:dyDescent="0.35">
      <c r="A15" t="s">
        <v>367</v>
      </c>
    </row>
    <row r="16" spans="1:16" ht="14.45" x14ac:dyDescent="0.35">
      <c r="D16">
        <f>F13</f>
        <v>0.32445830780370971</v>
      </c>
      <c r="E16">
        <f>D16-($D$16/12)</f>
        <v>0.29742011548673392</v>
      </c>
      <c r="F16">
        <f t="shared" ref="F16:O16" si="3">E16-($D$16/12)</f>
        <v>0.27038192316975812</v>
      </c>
      <c r="G16">
        <f t="shared" si="3"/>
        <v>0.24334373085278233</v>
      </c>
      <c r="H16">
        <f t="shared" si="3"/>
        <v>0.21630553853580653</v>
      </c>
      <c r="I16">
        <f t="shared" si="3"/>
        <v>0.18926734621883073</v>
      </c>
      <c r="J16">
        <f t="shared" si="3"/>
        <v>0.16222915390185494</v>
      </c>
      <c r="K16">
        <f t="shared" si="3"/>
        <v>0.13519096158487914</v>
      </c>
      <c r="L16">
        <f t="shared" si="3"/>
        <v>0.10815276926790333</v>
      </c>
      <c r="M16">
        <f t="shared" si="3"/>
        <v>8.1114576950927525E-2</v>
      </c>
      <c r="N16">
        <f t="shared" si="3"/>
        <v>5.4076384633951716E-2</v>
      </c>
      <c r="O16">
        <f t="shared" si="3"/>
        <v>2.7038192316975906E-2</v>
      </c>
      <c r="P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A12" sqref="A12"/>
    </sheetView>
  </sheetViews>
  <sheetFormatPr defaultRowHeight="15" x14ac:dyDescent="0.25"/>
  <cols>
    <col min="1" max="1" width="84.7109375" bestFit="1" customWidth="1"/>
    <col min="4" max="4" width="20.5703125" bestFit="1" customWidth="1"/>
    <col min="11" max="11" width="14.5703125" customWidth="1"/>
  </cols>
  <sheetData>
    <row r="1" spans="1:11" ht="105" x14ac:dyDescent="0.25">
      <c r="A1" s="16" t="s">
        <v>22</v>
      </c>
      <c r="B1" s="16" t="s">
        <v>23</v>
      </c>
      <c r="C1" s="16" t="s">
        <v>24</v>
      </c>
      <c r="D1" s="16" t="s">
        <v>25</v>
      </c>
      <c r="E1" s="16" t="s">
        <v>26</v>
      </c>
      <c r="F1" s="16" t="s">
        <v>27</v>
      </c>
      <c r="G1" s="16" t="s">
        <v>28</v>
      </c>
      <c r="H1" s="16" t="s">
        <v>29</v>
      </c>
      <c r="I1" s="16" t="s">
        <v>30</v>
      </c>
      <c r="J1" s="16" t="s">
        <v>31</v>
      </c>
      <c r="K1" s="21" t="s">
        <v>324</v>
      </c>
    </row>
    <row r="2" spans="1:11" x14ac:dyDescent="0.25">
      <c r="A2" s="17" t="s">
        <v>32</v>
      </c>
      <c r="B2" s="17" t="s">
        <v>33</v>
      </c>
      <c r="C2" s="17" t="s">
        <v>34</v>
      </c>
      <c r="D2" s="18">
        <v>15000</v>
      </c>
      <c r="E2" s="17" t="s">
        <v>35</v>
      </c>
      <c r="F2" s="17" t="s">
        <v>36</v>
      </c>
      <c r="G2" s="17"/>
      <c r="H2" s="17" t="s">
        <v>37</v>
      </c>
      <c r="I2" s="17" t="s">
        <v>38</v>
      </c>
      <c r="J2" s="17" t="s">
        <v>39</v>
      </c>
    </row>
    <row r="3" spans="1:11" x14ac:dyDescent="0.25">
      <c r="A3" s="17" t="s">
        <v>40</v>
      </c>
      <c r="B3" s="17" t="s">
        <v>33</v>
      </c>
      <c r="C3" s="17" t="s">
        <v>34</v>
      </c>
      <c r="D3" s="18">
        <v>15000</v>
      </c>
      <c r="E3" s="17" t="s">
        <v>35</v>
      </c>
      <c r="F3" s="17" t="s">
        <v>36</v>
      </c>
      <c r="G3" s="17"/>
      <c r="H3" s="17" t="s">
        <v>41</v>
      </c>
      <c r="I3" s="17" t="s">
        <v>38</v>
      </c>
      <c r="J3" s="17" t="s">
        <v>39</v>
      </c>
    </row>
    <row r="4" spans="1:11" x14ac:dyDescent="0.25">
      <c r="A4" s="17" t="s">
        <v>46</v>
      </c>
      <c r="B4" s="17" t="s">
        <v>47</v>
      </c>
      <c r="C4" s="17" t="s">
        <v>48</v>
      </c>
      <c r="D4" s="17">
        <v>27000</v>
      </c>
      <c r="E4" s="17" t="s">
        <v>50</v>
      </c>
      <c r="F4" s="17" t="s">
        <v>36</v>
      </c>
      <c r="G4" s="17" t="s">
        <v>51</v>
      </c>
      <c r="H4" s="19">
        <v>2017</v>
      </c>
      <c r="I4" s="17" t="s">
        <v>52</v>
      </c>
      <c r="J4" s="17" t="s">
        <v>53</v>
      </c>
      <c r="K4" s="17" t="s">
        <v>49</v>
      </c>
    </row>
    <row r="5" spans="1:11" x14ac:dyDescent="0.25">
      <c r="A5" s="17" t="s">
        <v>54</v>
      </c>
      <c r="B5" s="17" t="s">
        <v>47</v>
      </c>
      <c r="C5" s="17" t="s">
        <v>48</v>
      </c>
      <c r="D5" s="17">
        <v>25000</v>
      </c>
      <c r="E5" s="17" t="s">
        <v>50</v>
      </c>
      <c r="F5" s="17" t="s">
        <v>36</v>
      </c>
      <c r="G5" s="17" t="s">
        <v>51</v>
      </c>
      <c r="H5" s="19">
        <v>2013</v>
      </c>
      <c r="I5" s="17" t="s">
        <v>52</v>
      </c>
      <c r="J5" s="17" t="s">
        <v>53</v>
      </c>
      <c r="K5" s="17" t="s">
        <v>55</v>
      </c>
    </row>
    <row r="6" spans="1:11" x14ac:dyDescent="0.25">
      <c r="A6" s="17" t="s">
        <v>56</v>
      </c>
      <c r="B6" s="17" t="s">
        <v>47</v>
      </c>
      <c r="C6" s="17" t="s">
        <v>48</v>
      </c>
      <c r="D6" s="17">
        <v>27000</v>
      </c>
      <c r="E6" s="17" t="s">
        <v>50</v>
      </c>
      <c r="F6" s="17" t="s">
        <v>36</v>
      </c>
      <c r="G6" s="17" t="s">
        <v>51</v>
      </c>
      <c r="H6" s="19">
        <v>2013</v>
      </c>
      <c r="I6" s="17" t="s">
        <v>52</v>
      </c>
      <c r="J6" s="17" t="s">
        <v>53</v>
      </c>
      <c r="K6" s="17" t="s">
        <v>49</v>
      </c>
    </row>
    <row r="7" spans="1:11" x14ac:dyDescent="0.25">
      <c r="A7" s="17" t="s">
        <v>57</v>
      </c>
      <c r="B7" s="17" t="s">
        <v>47</v>
      </c>
      <c r="C7" s="17" t="s">
        <v>48</v>
      </c>
      <c r="D7" s="17">
        <v>27000</v>
      </c>
      <c r="E7" s="17" t="s">
        <v>50</v>
      </c>
      <c r="F7" s="17" t="s">
        <v>36</v>
      </c>
      <c r="G7" s="17" t="s">
        <v>51</v>
      </c>
      <c r="H7" s="19">
        <v>2014</v>
      </c>
      <c r="I7" s="17" t="s">
        <v>52</v>
      </c>
      <c r="J7" s="17" t="s">
        <v>53</v>
      </c>
      <c r="K7" s="17" t="s">
        <v>49</v>
      </c>
    </row>
    <row r="8" spans="1:11" x14ac:dyDescent="0.25">
      <c r="A8" s="17" t="s">
        <v>58</v>
      </c>
      <c r="B8" s="17" t="s">
        <v>47</v>
      </c>
      <c r="C8" s="17" t="s">
        <v>48</v>
      </c>
      <c r="D8" s="17">
        <v>27000</v>
      </c>
      <c r="E8" s="17" t="s">
        <v>47</v>
      </c>
      <c r="F8" s="17" t="s">
        <v>36</v>
      </c>
      <c r="G8" s="17" t="s">
        <v>59</v>
      </c>
      <c r="H8" s="19">
        <v>2017</v>
      </c>
      <c r="I8" s="17" t="s">
        <v>52</v>
      </c>
      <c r="J8" s="17" t="s">
        <v>53</v>
      </c>
      <c r="K8" s="17" t="s">
        <v>49</v>
      </c>
    </row>
    <row r="9" spans="1:11" x14ac:dyDescent="0.25">
      <c r="A9" s="17" t="s">
        <v>60</v>
      </c>
      <c r="B9" s="17" t="s">
        <v>47</v>
      </c>
      <c r="C9" s="17" t="s">
        <v>48</v>
      </c>
      <c r="D9" s="17">
        <v>25000</v>
      </c>
      <c r="E9" s="17" t="s">
        <v>50</v>
      </c>
      <c r="F9" s="17" t="s">
        <v>36</v>
      </c>
      <c r="G9" s="17" t="s">
        <v>51</v>
      </c>
      <c r="H9" s="19">
        <v>2013</v>
      </c>
      <c r="I9" s="17" t="s">
        <v>52</v>
      </c>
      <c r="J9" s="17" t="s">
        <v>53</v>
      </c>
      <c r="K9" s="17" t="s">
        <v>55</v>
      </c>
    </row>
    <row r="10" spans="1:11" x14ac:dyDescent="0.25">
      <c r="A10" s="17" t="s">
        <v>61</v>
      </c>
      <c r="B10" s="17" t="s">
        <v>47</v>
      </c>
      <c r="C10" s="17" t="s">
        <v>48</v>
      </c>
      <c r="D10" s="17">
        <v>27000</v>
      </c>
      <c r="E10" s="17" t="s">
        <v>50</v>
      </c>
      <c r="F10" s="17" t="s">
        <v>36</v>
      </c>
      <c r="G10" s="17" t="s">
        <v>51</v>
      </c>
      <c r="H10" s="19">
        <v>2013</v>
      </c>
      <c r="I10" s="17" t="s">
        <v>52</v>
      </c>
      <c r="J10" s="17" t="s">
        <v>53</v>
      </c>
      <c r="K10" s="17" t="s">
        <v>49</v>
      </c>
    </row>
    <row r="11" spans="1:11" x14ac:dyDescent="0.25">
      <c r="A11" s="17" t="s">
        <v>62</v>
      </c>
      <c r="B11" s="17" t="s">
        <v>47</v>
      </c>
      <c r="C11" s="17" t="s">
        <v>48</v>
      </c>
      <c r="D11" s="17">
        <v>27000</v>
      </c>
      <c r="E11" s="17" t="s">
        <v>50</v>
      </c>
      <c r="F11" s="17" t="s">
        <v>36</v>
      </c>
      <c r="G11" s="17" t="s">
        <v>51</v>
      </c>
      <c r="H11" s="19">
        <v>2014</v>
      </c>
      <c r="I11" s="17" t="s">
        <v>52</v>
      </c>
      <c r="J11" s="17" t="s">
        <v>53</v>
      </c>
      <c r="K11" s="17" t="s">
        <v>49</v>
      </c>
    </row>
    <row r="12" spans="1:11" x14ac:dyDescent="0.25">
      <c r="A12" s="17" t="s">
        <v>87</v>
      </c>
      <c r="B12" s="17" t="s">
        <v>84</v>
      </c>
      <c r="C12" s="17" t="s">
        <v>79</v>
      </c>
      <c r="D12" s="18">
        <v>80000</v>
      </c>
      <c r="E12" s="17" t="s">
        <v>84</v>
      </c>
      <c r="F12" s="17" t="s">
        <v>36</v>
      </c>
      <c r="G12" s="17" t="s">
        <v>88</v>
      </c>
      <c r="H12" s="17" t="s">
        <v>89</v>
      </c>
      <c r="I12" s="17" t="s">
        <v>38</v>
      </c>
      <c r="J12" s="17" t="s">
        <v>90</v>
      </c>
    </row>
    <row r="13" spans="1:11" x14ac:dyDescent="0.25">
      <c r="A13" s="17" t="s">
        <v>91</v>
      </c>
      <c r="B13" s="17" t="s">
        <v>84</v>
      </c>
      <c r="C13" s="17" t="s">
        <v>79</v>
      </c>
      <c r="D13" s="18">
        <v>90000</v>
      </c>
      <c r="E13" s="17" t="s">
        <v>84</v>
      </c>
      <c r="F13" s="17" t="s">
        <v>36</v>
      </c>
      <c r="G13" s="17" t="s">
        <v>92</v>
      </c>
      <c r="H13" s="17" t="s">
        <v>89</v>
      </c>
      <c r="I13" s="17" t="s">
        <v>93</v>
      </c>
      <c r="J13" s="17" t="s">
        <v>94</v>
      </c>
    </row>
    <row r="14" spans="1:11" x14ac:dyDescent="0.25">
      <c r="A14" s="17" t="s">
        <v>129</v>
      </c>
      <c r="B14" s="17" t="s">
        <v>130</v>
      </c>
      <c r="C14" s="17" t="s">
        <v>79</v>
      </c>
      <c r="D14" s="18">
        <v>80000</v>
      </c>
      <c r="E14" s="17"/>
      <c r="F14" s="17" t="s">
        <v>36</v>
      </c>
      <c r="G14" s="17" t="s">
        <v>131</v>
      </c>
      <c r="H14" s="19">
        <v>2017</v>
      </c>
      <c r="I14" s="20">
        <v>16535</v>
      </c>
      <c r="J14" s="17" t="s">
        <v>39</v>
      </c>
    </row>
    <row r="15" spans="1:11" x14ac:dyDescent="0.25">
      <c r="A15" s="17" t="s">
        <v>161</v>
      </c>
      <c r="B15" s="17" t="s">
        <v>162</v>
      </c>
      <c r="C15" s="17" t="s">
        <v>79</v>
      </c>
      <c r="D15" s="18">
        <v>50000</v>
      </c>
      <c r="E15" s="17" t="s">
        <v>162</v>
      </c>
      <c r="F15" s="17" t="s">
        <v>36</v>
      </c>
      <c r="G15" s="17" t="s">
        <v>163</v>
      </c>
      <c r="H15" s="17" t="s">
        <v>164</v>
      </c>
      <c r="I15" s="17" t="s">
        <v>165</v>
      </c>
      <c r="J15" s="17" t="s">
        <v>39</v>
      </c>
    </row>
    <row r="16" spans="1:11" x14ac:dyDescent="0.25">
      <c r="A16" s="17" t="s">
        <v>166</v>
      </c>
      <c r="B16" s="17" t="s">
        <v>162</v>
      </c>
      <c r="C16" s="17" t="s">
        <v>79</v>
      </c>
      <c r="D16" s="18">
        <v>50000</v>
      </c>
      <c r="E16" s="17" t="s">
        <v>162</v>
      </c>
      <c r="F16" s="17" t="s">
        <v>36</v>
      </c>
      <c r="G16" s="17" t="s">
        <v>167</v>
      </c>
      <c r="H16" s="17" t="s">
        <v>37</v>
      </c>
      <c r="I16" s="17" t="s">
        <v>165</v>
      </c>
      <c r="J16" s="17" t="s">
        <v>39</v>
      </c>
    </row>
    <row r="17" spans="1:10" x14ac:dyDescent="0.25">
      <c r="A17" s="17" t="s">
        <v>168</v>
      </c>
      <c r="B17" s="17" t="s">
        <v>162</v>
      </c>
      <c r="C17" s="17" t="s">
        <v>79</v>
      </c>
      <c r="D17" s="18">
        <v>50000</v>
      </c>
      <c r="E17" s="17" t="s">
        <v>162</v>
      </c>
      <c r="F17" s="17" t="s">
        <v>36</v>
      </c>
      <c r="G17" s="17" t="s">
        <v>167</v>
      </c>
      <c r="H17" s="17" t="s">
        <v>37</v>
      </c>
      <c r="I17" s="17" t="s">
        <v>165</v>
      </c>
      <c r="J17" s="17" t="s">
        <v>169</v>
      </c>
    </row>
    <row r="18" spans="1:10" x14ac:dyDescent="0.25">
      <c r="A18" s="17" t="s">
        <v>295</v>
      </c>
      <c r="B18" s="17" t="s">
        <v>296</v>
      </c>
      <c r="C18" s="17" t="s">
        <v>79</v>
      </c>
      <c r="D18" s="18">
        <v>80000</v>
      </c>
      <c r="E18" s="17"/>
      <c r="F18" s="17" t="s">
        <v>36</v>
      </c>
      <c r="G18" s="17" t="s">
        <v>297</v>
      </c>
      <c r="H18" s="19">
        <v>2018</v>
      </c>
      <c r="I18" s="20">
        <v>19500</v>
      </c>
      <c r="J18" s="17" t="s">
        <v>39</v>
      </c>
    </row>
    <row r="19" spans="1:10" x14ac:dyDescent="0.25">
      <c r="A19" s="17" t="s">
        <v>298</v>
      </c>
      <c r="B19" s="17" t="s">
        <v>296</v>
      </c>
      <c r="C19" s="17" t="s">
        <v>79</v>
      </c>
      <c r="D19" s="18">
        <v>80000</v>
      </c>
      <c r="E19" s="17" t="s">
        <v>299</v>
      </c>
      <c r="F19" s="17" t="s">
        <v>36</v>
      </c>
      <c r="G19" s="17"/>
      <c r="H19" s="19">
        <v>2016</v>
      </c>
      <c r="I19" s="20">
        <v>19500</v>
      </c>
      <c r="J19" s="17" t="s">
        <v>39</v>
      </c>
    </row>
    <row r="20" spans="1:10" x14ac:dyDescent="0.25">
      <c r="A20" s="17" t="s">
        <v>308</v>
      </c>
      <c r="B20" s="17" t="s">
        <v>309</v>
      </c>
      <c r="C20" s="17" t="s">
        <v>79</v>
      </c>
      <c r="D20" s="18">
        <v>50000</v>
      </c>
      <c r="E20" s="17" t="s">
        <v>310</v>
      </c>
      <c r="F20" s="17" t="s">
        <v>36</v>
      </c>
      <c r="G20" s="17" t="s">
        <v>311</v>
      </c>
      <c r="H20" s="19">
        <v>2015</v>
      </c>
      <c r="I20" s="17" t="s">
        <v>165</v>
      </c>
      <c r="J20" s="17" t="s">
        <v>94</v>
      </c>
    </row>
    <row r="21" spans="1:10" x14ac:dyDescent="0.25">
      <c r="A21" s="17" t="s">
        <v>308</v>
      </c>
      <c r="B21" s="17" t="s">
        <v>309</v>
      </c>
      <c r="C21" s="17" t="s">
        <v>79</v>
      </c>
      <c r="D21" s="18">
        <v>80000</v>
      </c>
      <c r="E21" s="17" t="s">
        <v>310</v>
      </c>
      <c r="F21" s="17" t="s">
        <v>36</v>
      </c>
      <c r="G21" s="17" t="s">
        <v>242</v>
      </c>
      <c r="H21" s="19">
        <v>2016</v>
      </c>
      <c r="I21" s="17" t="s">
        <v>38</v>
      </c>
      <c r="J21" s="17" t="s">
        <v>94</v>
      </c>
    </row>
    <row r="23" spans="1:10" x14ac:dyDescent="0.25">
      <c r="D23" s="23">
        <f>AVERAGE(D2:D21)</f>
        <v>46600</v>
      </c>
    </row>
    <row r="26" spans="1:10" x14ac:dyDescent="0.25">
      <c r="A26" t="s">
        <v>326</v>
      </c>
    </row>
    <row r="28" spans="1:10" x14ac:dyDescent="0.25">
      <c r="A28" s="17" t="s">
        <v>95</v>
      </c>
      <c r="B28" s="17" t="s">
        <v>84</v>
      </c>
      <c r="C28" s="17" t="s">
        <v>79</v>
      </c>
      <c r="D28" s="18">
        <v>150000</v>
      </c>
      <c r="E28" s="17" t="s">
        <v>84</v>
      </c>
      <c r="F28" s="17" t="s">
        <v>36</v>
      </c>
      <c r="G28" s="17" t="s">
        <v>96</v>
      </c>
      <c r="H28" s="19">
        <v>2018</v>
      </c>
      <c r="I28" s="17" t="s">
        <v>97</v>
      </c>
      <c r="J28" s="17" t="s">
        <v>69</v>
      </c>
    </row>
    <row r="29" spans="1:10" x14ac:dyDescent="0.25">
      <c r="A29" s="17" t="s">
        <v>116</v>
      </c>
      <c r="B29" s="17" t="s">
        <v>84</v>
      </c>
      <c r="C29" s="17" t="s">
        <v>79</v>
      </c>
      <c r="D29" s="18">
        <v>150000</v>
      </c>
      <c r="E29" s="17" t="s">
        <v>84</v>
      </c>
      <c r="F29" s="17"/>
      <c r="G29" s="17" t="s">
        <v>96</v>
      </c>
      <c r="H29" s="17" t="s">
        <v>85</v>
      </c>
      <c r="I29" s="17" t="s">
        <v>97</v>
      </c>
      <c r="J29" s="17" t="s">
        <v>117</v>
      </c>
    </row>
    <row r="30" spans="1:10" x14ac:dyDescent="0.25">
      <c r="A30" s="17" t="s">
        <v>288</v>
      </c>
      <c r="B30" s="17" t="s">
        <v>289</v>
      </c>
      <c r="C30" s="17" t="s">
        <v>79</v>
      </c>
      <c r="D30" s="18">
        <v>150000</v>
      </c>
      <c r="E30" s="17" t="s">
        <v>289</v>
      </c>
      <c r="F30" s="17" t="s">
        <v>36</v>
      </c>
      <c r="G30" s="17" t="s">
        <v>290</v>
      </c>
      <c r="H30" s="19">
        <v>2018</v>
      </c>
      <c r="I30" s="20">
        <v>81000</v>
      </c>
      <c r="J30" s="17" t="s">
        <v>86</v>
      </c>
    </row>
    <row r="31" spans="1:10" x14ac:dyDescent="0.25">
      <c r="A31" s="17" t="s">
        <v>294</v>
      </c>
      <c r="B31" s="17" t="s">
        <v>289</v>
      </c>
      <c r="C31" s="17" t="s">
        <v>79</v>
      </c>
      <c r="D31" s="18">
        <v>150000</v>
      </c>
      <c r="E31" s="17" t="s">
        <v>289</v>
      </c>
      <c r="F31" s="17" t="s">
        <v>36</v>
      </c>
      <c r="G31" s="17" t="s">
        <v>293</v>
      </c>
      <c r="H31" s="19">
        <v>2018</v>
      </c>
      <c r="I31" s="17" t="s">
        <v>97</v>
      </c>
      <c r="J31" s="17" t="s">
        <v>86</v>
      </c>
    </row>
    <row r="32" spans="1:10" x14ac:dyDescent="0.25">
      <c r="A32" s="17" t="s">
        <v>83</v>
      </c>
      <c r="B32" s="17" t="s">
        <v>84</v>
      </c>
      <c r="C32" s="17" t="s">
        <v>79</v>
      </c>
      <c r="D32" s="18">
        <v>150000</v>
      </c>
      <c r="E32" s="17" t="s">
        <v>84</v>
      </c>
      <c r="F32" s="17" t="s">
        <v>36</v>
      </c>
      <c r="G32" s="19">
        <v>209</v>
      </c>
      <c r="H32" s="17" t="s">
        <v>85</v>
      </c>
      <c r="I32" s="20">
        <v>81000</v>
      </c>
      <c r="J32" s="17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P17" sqref="P17"/>
    </sheetView>
  </sheetViews>
  <sheetFormatPr defaultRowHeight="15" x14ac:dyDescent="0.25"/>
  <cols>
    <col min="1" max="1" width="12.85546875" customWidth="1"/>
    <col min="8" max="8" width="11.140625" bestFit="1" customWidth="1"/>
    <col min="9" max="9" width="10.140625" bestFit="1" customWidth="1"/>
    <col min="15" max="15" width="10.140625" bestFit="1" customWidth="1"/>
  </cols>
  <sheetData>
    <row r="1" spans="1:16" x14ac:dyDescent="0.25">
      <c r="A1" t="s">
        <v>333</v>
      </c>
    </row>
    <row r="3" spans="1:16" x14ac:dyDescent="0.25">
      <c r="A3" t="s">
        <v>327</v>
      </c>
    </row>
    <row r="6" spans="1:16" x14ac:dyDescent="0.25">
      <c r="B6" t="s">
        <v>329</v>
      </c>
    </row>
    <row r="7" spans="1:16" x14ac:dyDescent="0.25">
      <c r="B7" s="22">
        <f>'HDV passenger - Bus'!$D$57</f>
        <v>136833.33333333334</v>
      </c>
    </row>
    <row r="8" spans="1:16" ht="14.45" x14ac:dyDescent="0.35">
      <c r="B8" s="22"/>
    </row>
    <row r="10" spans="1:16" x14ac:dyDescent="0.25">
      <c r="F10" s="11" t="s">
        <v>317</v>
      </c>
      <c r="G10" s="11"/>
      <c r="H10" s="11"/>
      <c r="I10" s="11"/>
      <c r="J10" s="11"/>
      <c r="K10" s="12" t="s">
        <v>316</v>
      </c>
      <c r="L10" s="12"/>
      <c r="M10" s="12"/>
      <c r="N10" s="12"/>
      <c r="O10" s="12"/>
    </row>
    <row r="11" spans="1:16" x14ac:dyDescent="0.25">
      <c r="C11">
        <v>2016</v>
      </c>
      <c r="D11">
        <v>2017</v>
      </c>
      <c r="E11">
        <v>2018</v>
      </c>
      <c r="F11">
        <v>2019</v>
      </c>
      <c r="G11">
        <v>2020</v>
      </c>
      <c r="H11">
        <v>2021</v>
      </c>
      <c r="I11">
        <v>2022</v>
      </c>
      <c r="J11">
        <v>2023</v>
      </c>
      <c r="K11">
        <v>2024</v>
      </c>
      <c r="L11">
        <v>2025</v>
      </c>
      <c r="M11">
        <v>2026</v>
      </c>
      <c r="N11">
        <v>2027</v>
      </c>
      <c r="O11">
        <v>2028</v>
      </c>
    </row>
    <row r="12" spans="1:16" ht="29.1" x14ac:dyDescent="0.35">
      <c r="B12" s="21" t="s">
        <v>334</v>
      </c>
      <c r="C12" s="26">
        <f>$B$7</f>
        <v>136833.33333333334</v>
      </c>
      <c r="D12" s="26">
        <f>$B$7</f>
        <v>136833.33333333334</v>
      </c>
      <c r="E12" s="26">
        <f>$B$7</f>
        <v>136833.33333333334</v>
      </c>
      <c r="F12" s="26">
        <f>$B$7</f>
        <v>136833.33333333334</v>
      </c>
      <c r="G12" s="26">
        <f>B7- 0.1*B7</f>
        <v>123150</v>
      </c>
      <c r="H12" s="25">
        <f>G12-0.1*$B$7</f>
        <v>109466.66666666666</v>
      </c>
      <c r="I12" s="25">
        <f t="shared" ref="I12:O12" si="0">H12-0.1*$B$7</f>
        <v>95783.333333333314</v>
      </c>
      <c r="J12" s="25">
        <f t="shared" si="0"/>
        <v>82099.999999999971</v>
      </c>
      <c r="K12" s="25">
        <f t="shared" si="0"/>
        <v>68416.666666666628</v>
      </c>
      <c r="L12" s="25">
        <f t="shared" si="0"/>
        <v>54733.333333333292</v>
      </c>
      <c r="M12" s="25">
        <f t="shared" si="0"/>
        <v>41049.999999999956</v>
      </c>
      <c r="N12" s="25">
        <f t="shared" si="0"/>
        <v>27366.666666666621</v>
      </c>
      <c r="O12" s="25">
        <f t="shared" si="0"/>
        <v>13683.333333333285</v>
      </c>
    </row>
    <row r="13" spans="1:16" ht="45" x14ac:dyDescent="0.25">
      <c r="A13" s="21" t="s">
        <v>331</v>
      </c>
      <c r="B13" s="21" t="s">
        <v>330</v>
      </c>
      <c r="C13">
        <v>760584</v>
      </c>
      <c r="D13">
        <v>747778</v>
      </c>
      <c r="E13">
        <v>735178</v>
      </c>
      <c r="F13">
        <v>722766</v>
      </c>
      <c r="G13">
        <v>696509</v>
      </c>
      <c r="H13">
        <v>675588</v>
      </c>
      <c r="I13">
        <v>657483</v>
      </c>
      <c r="J13">
        <v>641270</v>
      </c>
      <c r="K13">
        <v>632952</v>
      </c>
      <c r="L13">
        <v>625610</v>
      </c>
      <c r="M13">
        <v>619337</v>
      </c>
      <c r="N13">
        <v>613580</v>
      </c>
      <c r="O13">
        <v>608229</v>
      </c>
    </row>
    <row r="14" spans="1:16" ht="30" x14ac:dyDescent="0.25">
      <c r="A14" s="21" t="s">
        <v>332</v>
      </c>
      <c r="C14" s="25">
        <f>C12/C13</f>
        <v>0.17990561638600516</v>
      </c>
      <c r="D14" s="25">
        <f t="shared" ref="D14:O14" si="1">D12/D13</f>
        <v>0.18298657266372284</v>
      </c>
      <c r="E14" s="25">
        <f t="shared" si="1"/>
        <v>0.18612272583419709</v>
      </c>
      <c r="F14" s="25">
        <f t="shared" si="1"/>
        <v>0.18931899582068518</v>
      </c>
      <c r="G14" s="25">
        <f t="shared" si="1"/>
        <v>0.17681034990215488</v>
      </c>
      <c r="H14" s="25">
        <f t="shared" si="1"/>
        <v>0.16203169189900746</v>
      </c>
      <c r="I14" s="25">
        <f t="shared" si="1"/>
        <v>0.14568184018953084</v>
      </c>
      <c r="J14" s="25">
        <f t="shared" si="1"/>
        <v>0.12802719603287221</v>
      </c>
      <c r="K14" s="25">
        <f t="shared" si="1"/>
        <v>0.10809139818922545</v>
      </c>
      <c r="L14" s="25">
        <f t="shared" si="1"/>
        <v>8.748794509891672E-2</v>
      </c>
      <c r="M14" s="25">
        <f t="shared" si="1"/>
        <v>6.6280554851397472E-2</v>
      </c>
      <c r="N14" s="25">
        <f t="shared" si="1"/>
        <v>4.4601627606288698E-2</v>
      </c>
      <c r="O14" s="25">
        <f t="shared" si="1"/>
        <v>2.2497009076077077E-2</v>
      </c>
    </row>
    <row r="15" spans="1:16" ht="14.45" x14ac:dyDescent="0.35">
      <c r="A15" t="s">
        <v>367</v>
      </c>
    </row>
    <row r="16" spans="1:16" ht="14.45" x14ac:dyDescent="0.35">
      <c r="C16" t="s">
        <v>366</v>
      </c>
      <c r="D16" s="25">
        <f>F14</f>
        <v>0.18931899582068518</v>
      </c>
      <c r="E16" s="25">
        <f>D16-$D$16/12</f>
        <v>0.17354241283562807</v>
      </c>
      <c r="F16" s="25">
        <f t="shared" ref="F16:O16" si="2">E16-$D$16/12</f>
        <v>0.15776582985057097</v>
      </c>
      <c r="G16" s="25">
        <f t="shared" si="2"/>
        <v>0.14198924686551387</v>
      </c>
      <c r="H16" s="25">
        <f t="shared" si="2"/>
        <v>0.12621266388045677</v>
      </c>
      <c r="I16" s="25">
        <f t="shared" si="2"/>
        <v>0.11043608089539966</v>
      </c>
      <c r="J16" s="25">
        <f t="shared" si="2"/>
        <v>9.465949791034256E-2</v>
      </c>
      <c r="K16" s="25">
        <f t="shared" si="2"/>
        <v>7.8882914925285458E-2</v>
      </c>
      <c r="L16" s="25">
        <f t="shared" si="2"/>
        <v>6.3106331940228355E-2</v>
      </c>
      <c r="M16" s="25">
        <f t="shared" si="2"/>
        <v>4.7329748955171252E-2</v>
      </c>
      <c r="N16" s="25">
        <f t="shared" si="2"/>
        <v>3.155316597011415E-2</v>
      </c>
      <c r="O16" s="25">
        <f t="shared" si="2"/>
        <v>1.5776582985057051E-2</v>
      </c>
      <c r="P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40" workbookViewId="0">
      <selection activeCell="A40" sqref="A40"/>
    </sheetView>
  </sheetViews>
  <sheetFormatPr defaultRowHeight="15" x14ac:dyDescent="0.25"/>
  <cols>
    <col min="1" max="1" width="67" bestFit="1" customWidth="1"/>
    <col min="3" max="3" width="16" bestFit="1" customWidth="1"/>
    <col min="4" max="4" width="33" customWidth="1"/>
    <col min="11" max="11" width="20.28515625" customWidth="1"/>
  </cols>
  <sheetData>
    <row r="1" spans="1:11" ht="75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s="21" t="s">
        <v>324</v>
      </c>
    </row>
    <row r="2" spans="1:11" x14ac:dyDescent="0.25">
      <c r="A2" t="s">
        <v>77</v>
      </c>
      <c r="B2" t="s">
        <v>78</v>
      </c>
      <c r="C2" t="s">
        <v>79</v>
      </c>
      <c r="D2">
        <v>220000</v>
      </c>
      <c r="E2" t="s">
        <v>80</v>
      </c>
      <c r="F2" t="s">
        <v>36</v>
      </c>
      <c r="H2">
        <v>2018</v>
      </c>
      <c r="I2" t="s">
        <v>81</v>
      </c>
      <c r="J2" t="s">
        <v>45</v>
      </c>
    </row>
    <row r="3" spans="1:11" x14ac:dyDescent="0.25">
      <c r="A3" t="s">
        <v>82</v>
      </c>
      <c r="B3" t="s">
        <v>78</v>
      </c>
      <c r="C3" t="s">
        <v>79</v>
      </c>
      <c r="D3">
        <v>220000</v>
      </c>
      <c r="E3" t="s">
        <v>80</v>
      </c>
      <c r="F3" t="s">
        <v>36</v>
      </c>
      <c r="H3">
        <v>2018</v>
      </c>
      <c r="I3" t="s">
        <v>81</v>
      </c>
      <c r="J3" t="s">
        <v>45</v>
      </c>
    </row>
    <row r="4" spans="1:11" x14ac:dyDescent="0.25">
      <c r="A4" t="s">
        <v>98</v>
      </c>
      <c r="B4" t="s">
        <v>84</v>
      </c>
      <c r="C4" t="s">
        <v>79</v>
      </c>
      <c r="D4">
        <v>150000</v>
      </c>
      <c r="E4" t="s">
        <v>84</v>
      </c>
      <c r="F4" t="s">
        <v>36</v>
      </c>
      <c r="G4" t="s">
        <v>99</v>
      </c>
      <c r="H4" t="s">
        <v>85</v>
      </c>
      <c r="I4">
        <v>49604</v>
      </c>
      <c r="J4" t="s">
        <v>45</v>
      </c>
    </row>
    <row r="5" spans="1:11" x14ac:dyDescent="0.25">
      <c r="A5" t="s">
        <v>100</v>
      </c>
      <c r="B5" t="s">
        <v>84</v>
      </c>
      <c r="C5" t="s">
        <v>79</v>
      </c>
      <c r="D5">
        <v>80000</v>
      </c>
      <c r="E5" t="s">
        <v>84</v>
      </c>
      <c r="F5" t="s">
        <v>36</v>
      </c>
      <c r="G5" t="s">
        <v>101</v>
      </c>
      <c r="H5" t="s">
        <v>85</v>
      </c>
      <c r="I5">
        <v>18331</v>
      </c>
      <c r="J5" t="s">
        <v>45</v>
      </c>
    </row>
    <row r="6" spans="1:11" x14ac:dyDescent="0.25">
      <c r="A6" t="s">
        <v>102</v>
      </c>
      <c r="B6" t="s">
        <v>84</v>
      </c>
      <c r="C6" t="s">
        <v>79</v>
      </c>
      <c r="D6">
        <v>175000</v>
      </c>
      <c r="E6" t="s">
        <v>84</v>
      </c>
      <c r="F6" t="s">
        <v>36</v>
      </c>
      <c r="G6" t="s">
        <v>103</v>
      </c>
      <c r="H6" t="s">
        <v>89</v>
      </c>
      <c r="I6">
        <v>65036</v>
      </c>
      <c r="J6" t="s">
        <v>45</v>
      </c>
    </row>
    <row r="7" spans="1:11" x14ac:dyDescent="0.25">
      <c r="A7" t="s">
        <v>104</v>
      </c>
      <c r="B7" t="s">
        <v>84</v>
      </c>
      <c r="C7" t="s">
        <v>79</v>
      </c>
      <c r="D7">
        <v>120000</v>
      </c>
      <c r="E7" t="s">
        <v>84</v>
      </c>
      <c r="F7" t="s">
        <v>36</v>
      </c>
      <c r="G7" t="s">
        <v>105</v>
      </c>
      <c r="H7" t="s">
        <v>106</v>
      </c>
      <c r="I7" t="s">
        <v>107</v>
      </c>
      <c r="J7" t="s">
        <v>45</v>
      </c>
    </row>
    <row r="8" spans="1:11" x14ac:dyDescent="0.25">
      <c r="A8" t="s">
        <v>104</v>
      </c>
      <c r="B8" t="s">
        <v>84</v>
      </c>
      <c r="C8" t="s">
        <v>79</v>
      </c>
      <c r="D8">
        <v>120000</v>
      </c>
      <c r="E8" t="s">
        <v>84</v>
      </c>
      <c r="F8" t="s">
        <v>36</v>
      </c>
      <c r="G8" t="s">
        <v>108</v>
      </c>
      <c r="H8" t="s">
        <v>85</v>
      </c>
      <c r="I8">
        <v>42659</v>
      </c>
      <c r="J8" t="s">
        <v>45</v>
      </c>
    </row>
    <row r="9" spans="1:11" x14ac:dyDescent="0.25">
      <c r="A9" t="s">
        <v>109</v>
      </c>
      <c r="B9" t="s">
        <v>84</v>
      </c>
      <c r="C9" t="s">
        <v>79</v>
      </c>
      <c r="D9">
        <v>150000</v>
      </c>
      <c r="E9" t="s">
        <v>84</v>
      </c>
      <c r="F9" t="s">
        <v>36</v>
      </c>
      <c r="G9" t="s">
        <v>110</v>
      </c>
      <c r="H9" t="s">
        <v>111</v>
      </c>
      <c r="I9">
        <v>42659</v>
      </c>
      <c r="J9" t="s">
        <v>45</v>
      </c>
    </row>
    <row r="10" spans="1:11" x14ac:dyDescent="0.25">
      <c r="A10" t="s">
        <v>112</v>
      </c>
      <c r="B10" t="s">
        <v>84</v>
      </c>
      <c r="C10" t="s">
        <v>79</v>
      </c>
      <c r="D10">
        <v>120000</v>
      </c>
      <c r="E10" t="s">
        <v>84</v>
      </c>
      <c r="F10" t="s">
        <v>36</v>
      </c>
      <c r="G10" t="s">
        <v>113</v>
      </c>
      <c r="H10" t="s">
        <v>114</v>
      </c>
      <c r="I10" t="s">
        <v>115</v>
      </c>
      <c r="J10" t="s">
        <v>45</v>
      </c>
    </row>
    <row r="11" spans="1:11" x14ac:dyDescent="0.25">
      <c r="A11" t="s">
        <v>118</v>
      </c>
      <c r="B11" t="s">
        <v>119</v>
      </c>
      <c r="C11" t="s">
        <v>79</v>
      </c>
      <c r="D11">
        <v>120000</v>
      </c>
      <c r="E11" t="s">
        <v>119</v>
      </c>
      <c r="F11" t="s">
        <v>36</v>
      </c>
      <c r="G11" t="s">
        <v>120</v>
      </c>
      <c r="H11">
        <v>2017</v>
      </c>
      <c r="I11" t="s">
        <v>121</v>
      </c>
      <c r="J11" t="s">
        <v>45</v>
      </c>
    </row>
    <row r="12" spans="1:11" x14ac:dyDescent="0.25">
      <c r="A12" t="s">
        <v>122</v>
      </c>
      <c r="B12" t="s">
        <v>119</v>
      </c>
      <c r="C12" t="s">
        <v>79</v>
      </c>
      <c r="D12">
        <v>120000</v>
      </c>
      <c r="E12" t="s">
        <v>119</v>
      </c>
      <c r="F12" t="s">
        <v>36</v>
      </c>
      <c r="G12" t="s">
        <v>123</v>
      </c>
      <c r="H12">
        <v>2017</v>
      </c>
      <c r="I12" t="s">
        <v>121</v>
      </c>
      <c r="J12" t="s">
        <v>45</v>
      </c>
    </row>
    <row r="13" spans="1:11" x14ac:dyDescent="0.25">
      <c r="A13" t="s">
        <v>124</v>
      </c>
      <c r="B13" t="s">
        <v>119</v>
      </c>
      <c r="C13" t="s">
        <v>79</v>
      </c>
      <c r="D13">
        <v>150000</v>
      </c>
      <c r="E13" t="s">
        <v>119</v>
      </c>
      <c r="F13" t="s">
        <v>36</v>
      </c>
      <c r="H13">
        <v>2015</v>
      </c>
      <c r="I13" t="s">
        <v>121</v>
      </c>
      <c r="J13" t="s">
        <v>45</v>
      </c>
    </row>
    <row r="14" spans="1:11" x14ac:dyDescent="0.25">
      <c r="A14" t="s">
        <v>125</v>
      </c>
      <c r="B14" t="s">
        <v>119</v>
      </c>
      <c r="C14" t="s">
        <v>79</v>
      </c>
      <c r="D14">
        <v>150000</v>
      </c>
      <c r="E14" t="s">
        <v>119</v>
      </c>
      <c r="F14" t="s">
        <v>36</v>
      </c>
      <c r="G14" t="s">
        <v>126</v>
      </c>
      <c r="H14">
        <v>2016</v>
      </c>
      <c r="I14" t="s">
        <v>121</v>
      </c>
      <c r="J14" t="s">
        <v>45</v>
      </c>
    </row>
    <row r="15" spans="1:11" x14ac:dyDescent="0.25">
      <c r="A15" t="s">
        <v>127</v>
      </c>
      <c r="B15" t="s">
        <v>119</v>
      </c>
      <c r="C15" t="s">
        <v>79</v>
      </c>
      <c r="D15">
        <v>150000</v>
      </c>
      <c r="E15" t="s">
        <v>119</v>
      </c>
      <c r="F15" t="s">
        <v>36</v>
      </c>
      <c r="G15" t="s">
        <v>128</v>
      </c>
      <c r="H15">
        <v>2016</v>
      </c>
      <c r="I15" t="s">
        <v>121</v>
      </c>
      <c r="J15" t="s">
        <v>45</v>
      </c>
    </row>
    <row r="16" spans="1:11" x14ac:dyDescent="0.25">
      <c r="A16" t="s">
        <v>151</v>
      </c>
      <c r="B16" t="s">
        <v>74</v>
      </c>
      <c r="C16" t="s">
        <v>34</v>
      </c>
      <c r="D16">
        <v>120000</v>
      </c>
      <c r="E16" t="s">
        <v>152</v>
      </c>
      <c r="F16" t="s">
        <v>36</v>
      </c>
      <c r="H16">
        <v>2018</v>
      </c>
      <c r="I16" t="s">
        <v>153</v>
      </c>
      <c r="J16" t="s">
        <v>45</v>
      </c>
    </row>
    <row r="17" spans="1:10" x14ac:dyDescent="0.25">
      <c r="A17" t="s">
        <v>154</v>
      </c>
      <c r="B17" t="s">
        <v>74</v>
      </c>
      <c r="C17" t="s">
        <v>34</v>
      </c>
      <c r="D17">
        <v>300000</v>
      </c>
      <c r="E17" t="s">
        <v>152</v>
      </c>
      <c r="F17" t="s">
        <v>36</v>
      </c>
      <c r="H17">
        <v>2018</v>
      </c>
      <c r="I17" t="s">
        <v>155</v>
      </c>
      <c r="J17" t="s">
        <v>45</v>
      </c>
    </row>
    <row r="18" spans="1:10" x14ac:dyDescent="0.25">
      <c r="A18" t="s">
        <v>168</v>
      </c>
      <c r="B18" t="s">
        <v>162</v>
      </c>
      <c r="C18" t="s">
        <v>79</v>
      </c>
      <c r="D18">
        <v>50000</v>
      </c>
      <c r="E18" t="s">
        <v>162</v>
      </c>
      <c r="F18" t="s">
        <v>36</v>
      </c>
      <c r="G18" t="s">
        <v>167</v>
      </c>
      <c r="H18" t="s">
        <v>37</v>
      </c>
      <c r="I18" t="s">
        <v>165</v>
      </c>
      <c r="J18" t="s">
        <v>169</v>
      </c>
    </row>
    <row r="19" spans="1:10" x14ac:dyDescent="0.25">
      <c r="A19" t="s">
        <v>170</v>
      </c>
      <c r="B19" t="s">
        <v>171</v>
      </c>
      <c r="C19" t="s">
        <v>79</v>
      </c>
      <c r="D19">
        <v>220000</v>
      </c>
      <c r="E19" t="s">
        <v>172</v>
      </c>
      <c r="F19" t="s">
        <v>36</v>
      </c>
      <c r="G19" t="s">
        <v>173</v>
      </c>
      <c r="H19">
        <v>2016</v>
      </c>
      <c r="I19" t="s">
        <v>97</v>
      </c>
      <c r="J19" t="s">
        <v>45</v>
      </c>
    </row>
    <row r="20" spans="1:10" x14ac:dyDescent="0.25">
      <c r="A20" t="s">
        <v>174</v>
      </c>
      <c r="B20" t="s">
        <v>171</v>
      </c>
      <c r="C20" t="s">
        <v>79</v>
      </c>
      <c r="D20">
        <v>220000</v>
      </c>
      <c r="E20" t="s">
        <v>172</v>
      </c>
      <c r="F20" t="s">
        <v>36</v>
      </c>
      <c r="G20" t="s">
        <v>175</v>
      </c>
      <c r="H20">
        <v>2018</v>
      </c>
      <c r="I20" t="s">
        <v>176</v>
      </c>
      <c r="J20" t="s">
        <v>45</v>
      </c>
    </row>
    <row r="21" spans="1:10" x14ac:dyDescent="0.25">
      <c r="A21" t="s">
        <v>190</v>
      </c>
      <c r="B21" t="s">
        <v>186</v>
      </c>
      <c r="C21" t="s">
        <v>79</v>
      </c>
      <c r="D21">
        <v>120000</v>
      </c>
      <c r="E21" t="s">
        <v>186</v>
      </c>
      <c r="F21" t="s">
        <v>36</v>
      </c>
      <c r="H21">
        <v>2018</v>
      </c>
      <c r="I21" t="s">
        <v>191</v>
      </c>
      <c r="J21" t="s">
        <v>45</v>
      </c>
    </row>
    <row r="22" spans="1:10" x14ac:dyDescent="0.25">
      <c r="A22" t="s">
        <v>198</v>
      </c>
      <c r="B22" t="s">
        <v>199</v>
      </c>
      <c r="C22" t="s">
        <v>79</v>
      </c>
      <c r="D22">
        <v>90000</v>
      </c>
      <c r="E22" t="s">
        <v>200</v>
      </c>
      <c r="F22" t="s">
        <v>36</v>
      </c>
      <c r="H22">
        <v>2018</v>
      </c>
      <c r="I22" t="s">
        <v>201</v>
      </c>
      <c r="J22" t="s">
        <v>45</v>
      </c>
    </row>
    <row r="23" spans="1:10" x14ac:dyDescent="0.25">
      <c r="A23" t="s">
        <v>203</v>
      </c>
      <c r="B23" t="s">
        <v>199</v>
      </c>
      <c r="C23" t="s">
        <v>79</v>
      </c>
      <c r="D23">
        <v>150000</v>
      </c>
      <c r="E23" t="s">
        <v>200</v>
      </c>
      <c r="F23" t="s">
        <v>36</v>
      </c>
      <c r="H23">
        <v>2016</v>
      </c>
      <c r="I23" t="s">
        <v>97</v>
      </c>
      <c r="J23" t="s">
        <v>45</v>
      </c>
    </row>
    <row r="24" spans="1:10" x14ac:dyDescent="0.25">
      <c r="A24" t="s">
        <v>206</v>
      </c>
      <c r="B24" t="s">
        <v>199</v>
      </c>
      <c r="C24" t="s">
        <v>79</v>
      </c>
      <c r="D24">
        <v>220000</v>
      </c>
      <c r="E24" t="s">
        <v>200</v>
      </c>
      <c r="F24" t="s">
        <v>36</v>
      </c>
      <c r="H24">
        <v>2017</v>
      </c>
      <c r="I24" t="s">
        <v>81</v>
      </c>
      <c r="J24" t="s">
        <v>45</v>
      </c>
    </row>
    <row r="25" spans="1:10" x14ac:dyDescent="0.25">
      <c r="A25" t="s">
        <v>207</v>
      </c>
      <c r="B25" t="s">
        <v>199</v>
      </c>
      <c r="C25" t="s">
        <v>79</v>
      </c>
      <c r="D25">
        <v>120000</v>
      </c>
      <c r="E25" t="s">
        <v>200</v>
      </c>
      <c r="F25" t="s">
        <v>36</v>
      </c>
      <c r="H25">
        <v>2017</v>
      </c>
      <c r="I25" t="s">
        <v>81</v>
      </c>
      <c r="J25" t="s">
        <v>45</v>
      </c>
    </row>
    <row r="26" spans="1:10" x14ac:dyDescent="0.25">
      <c r="A26" t="s">
        <v>229</v>
      </c>
      <c r="B26" t="s">
        <v>230</v>
      </c>
      <c r="C26" t="s">
        <v>79</v>
      </c>
      <c r="D26">
        <v>80000</v>
      </c>
      <c r="E26" t="s">
        <v>231</v>
      </c>
      <c r="F26" t="s">
        <v>36</v>
      </c>
      <c r="G26" t="s">
        <v>232</v>
      </c>
      <c r="H26">
        <v>2015</v>
      </c>
      <c r="I26">
        <v>14500</v>
      </c>
      <c r="J26" t="s">
        <v>233</v>
      </c>
    </row>
    <row r="27" spans="1:10" x14ac:dyDescent="0.25">
      <c r="A27" t="s">
        <v>229</v>
      </c>
      <c r="B27" t="s">
        <v>230</v>
      </c>
      <c r="C27" t="s">
        <v>79</v>
      </c>
      <c r="D27">
        <v>80000</v>
      </c>
      <c r="E27" t="s">
        <v>231</v>
      </c>
      <c r="F27" t="s">
        <v>36</v>
      </c>
      <c r="G27" t="s">
        <v>232</v>
      </c>
      <c r="H27" t="s">
        <v>41</v>
      </c>
      <c r="I27" t="s">
        <v>38</v>
      </c>
      <c r="J27" t="s">
        <v>233</v>
      </c>
    </row>
    <row r="28" spans="1:10" x14ac:dyDescent="0.25">
      <c r="A28" t="s">
        <v>234</v>
      </c>
      <c r="B28" t="s">
        <v>230</v>
      </c>
      <c r="C28" t="s">
        <v>79</v>
      </c>
      <c r="D28">
        <v>90000</v>
      </c>
      <c r="E28" t="s">
        <v>231</v>
      </c>
      <c r="F28" t="s">
        <v>36</v>
      </c>
      <c r="G28" t="s">
        <v>232</v>
      </c>
      <c r="H28">
        <v>2015</v>
      </c>
      <c r="I28">
        <v>22000</v>
      </c>
      <c r="J28" t="s">
        <v>233</v>
      </c>
    </row>
    <row r="29" spans="1:10" x14ac:dyDescent="0.25">
      <c r="A29" t="s">
        <v>234</v>
      </c>
      <c r="B29" t="s">
        <v>230</v>
      </c>
      <c r="C29" t="s">
        <v>79</v>
      </c>
      <c r="D29">
        <v>80000</v>
      </c>
      <c r="E29" t="s">
        <v>231</v>
      </c>
      <c r="F29" t="s">
        <v>36</v>
      </c>
      <c r="G29" t="s">
        <v>235</v>
      </c>
      <c r="H29">
        <v>2016</v>
      </c>
      <c r="I29" t="s">
        <v>236</v>
      </c>
      <c r="J29" t="s">
        <v>233</v>
      </c>
    </row>
    <row r="30" spans="1:10" x14ac:dyDescent="0.25">
      <c r="A30" t="s">
        <v>234</v>
      </c>
      <c r="B30" t="s">
        <v>230</v>
      </c>
      <c r="C30" t="s">
        <v>79</v>
      </c>
      <c r="D30">
        <v>90000</v>
      </c>
      <c r="E30" t="s">
        <v>231</v>
      </c>
      <c r="F30" t="s">
        <v>36</v>
      </c>
      <c r="G30" t="s">
        <v>235</v>
      </c>
      <c r="H30">
        <v>2016</v>
      </c>
      <c r="I30" t="s">
        <v>237</v>
      </c>
      <c r="J30" t="s">
        <v>233</v>
      </c>
    </row>
    <row r="31" spans="1:10" x14ac:dyDescent="0.25">
      <c r="A31" t="s">
        <v>234</v>
      </c>
      <c r="B31" t="s">
        <v>230</v>
      </c>
      <c r="C31" t="s">
        <v>79</v>
      </c>
      <c r="D31">
        <v>95000</v>
      </c>
      <c r="E31" t="s">
        <v>231</v>
      </c>
      <c r="F31" t="s">
        <v>36</v>
      </c>
      <c r="G31" t="s">
        <v>235</v>
      </c>
      <c r="H31">
        <v>2017</v>
      </c>
      <c r="I31" t="s">
        <v>238</v>
      </c>
      <c r="J31" t="s">
        <v>233</v>
      </c>
    </row>
    <row r="32" spans="1:10" x14ac:dyDescent="0.25">
      <c r="A32" t="s">
        <v>239</v>
      </c>
      <c r="B32" t="s">
        <v>230</v>
      </c>
      <c r="C32" t="s">
        <v>79</v>
      </c>
      <c r="D32">
        <v>150000</v>
      </c>
      <c r="E32" t="s">
        <v>231</v>
      </c>
      <c r="F32" t="s">
        <v>36</v>
      </c>
      <c r="G32" t="s">
        <v>235</v>
      </c>
      <c r="H32" t="s">
        <v>41</v>
      </c>
      <c r="I32" t="s">
        <v>237</v>
      </c>
      <c r="J32" t="s">
        <v>233</v>
      </c>
    </row>
    <row r="33" spans="1:11" x14ac:dyDescent="0.25">
      <c r="A33" t="s">
        <v>239</v>
      </c>
      <c r="B33" t="s">
        <v>230</v>
      </c>
      <c r="C33" t="s">
        <v>79</v>
      </c>
      <c r="D33">
        <v>150000</v>
      </c>
      <c r="E33" t="s">
        <v>231</v>
      </c>
      <c r="F33" t="s">
        <v>36</v>
      </c>
      <c r="G33" t="s">
        <v>235</v>
      </c>
      <c r="H33" t="s">
        <v>41</v>
      </c>
      <c r="I33" t="s">
        <v>236</v>
      </c>
      <c r="J33" t="s">
        <v>233</v>
      </c>
    </row>
    <row r="34" spans="1:11" x14ac:dyDescent="0.25">
      <c r="A34" t="s">
        <v>240</v>
      </c>
      <c r="B34" t="s">
        <v>230</v>
      </c>
      <c r="C34" t="s">
        <v>79</v>
      </c>
      <c r="D34">
        <v>150000</v>
      </c>
      <c r="F34" t="s">
        <v>36</v>
      </c>
      <c r="G34" t="s">
        <v>242</v>
      </c>
      <c r="H34" t="s">
        <v>243</v>
      </c>
      <c r="I34" t="s">
        <v>244</v>
      </c>
      <c r="J34" t="s">
        <v>45</v>
      </c>
      <c r="K34" t="s">
        <v>241</v>
      </c>
    </row>
    <row r="35" spans="1:11" x14ac:dyDescent="0.25">
      <c r="A35" t="s">
        <v>245</v>
      </c>
      <c r="B35" t="s">
        <v>230</v>
      </c>
      <c r="C35" t="s">
        <v>79</v>
      </c>
      <c r="D35">
        <v>150000</v>
      </c>
      <c r="F35" t="s">
        <v>36</v>
      </c>
      <c r="G35" t="s">
        <v>246</v>
      </c>
      <c r="H35" t="s">
        <v>243</v>
      </c>
      <c r="I35" t="s">
        <v>247</v>
      </c>
      <c r="J35" t="s">
        <v>45</v>
      </c>
      <c r="K35" t="s">
        <v>241</v>
      </c>
    </row>
    <row r="36" spans="1:11" x14ac:dyDescent="0.25">
      <c r="A36" t="s">
        <v>248</v>
      </c>
      <c r="B36" t="s">
        <v>249</v>
      </c>
      <c r="C36" t="s">
        <v>79</v>
      </c>
      <c r="D36">
        <v>175000</v>
      </c>
      <c r="F36" t="s">
        <v>36</v>
      </c>
      <c r="H36">
        <v>2018</v>
      </c>
      <c r="I36" t="s">
        <v>250</v>
      </c>
      <c r="J36" t="s">
        <v>45</v>
      </c>
    </row>
    <row r="37" spans="1:11" x14ac:dyDescent="0.25">
      <c r="A37" t="s">
        <v>266</v>
      </c>
      <c r="B37" t="s">
        <v>119</v>
      </c>
      <c r="C37" t="s">
        <v>79</v>
      </c>
      <c r="D37">
        <v>120000</v>
      </c>
      <c r="E37" t="s">
        <v>119</v>
      </c>
      <c r="F37" t="s">
        <v>36</v>
      </c>
      <c r="G37" t="s">
        <v>194</v>
      </c>
      <c r="H37">
        <v>2018</v>
      </c>
      <c r="I37" t="s">
        <v>153</v>
      </c>
      <c r="J37" t="s">
        <v>45</v>
      </c>
    </row>
    <row r="38" spans="1:11" x14ac:dyDescent="0.25">
      <c r="A38" t="s">
        <v>267</v>
      </c>
      <c r="B38" t="s">
        <v>119</v>
      </c>
      <c r="C38" t="s">
        <v>79</v>
      </c>
      <c r="D38">
        <v>120000</v>
      </c>
      <c r="E38" t="s">
        <v>119</v>
      </c>
      <c r="F38" t="s">
        <v>36</v>
      </c>
      <c r="G38" t="s">
        <v>194</v>
      </c>
      <c r="H38">
        <v>2018</v>
      </c>
      <c r="I38" t="s">
        <v>153</v>
      </c>
      <c r="J38" t="s">
        <v>45</v>
      </c>
    </row>
    <row r="39" spans="1:11" x14ac:dyDescent="0.25">
      <c r="A39" t="s">
        <v>268</v>
      </c>
      <c r="B39" t="s">
        <v>119</v>
      </c>
      <c r="C39" t="s">
        <v>79</v>
      </c>
      <c r="D39">
        <v>120000</v>
      </c>
      <c r="E39" t="s">
        <v>119</v>
      </c>
      <c r="F39" t="s">
        <v>36</v>
      </c>
      <c r="G39" t="s">
        <v>194</v>
      </c>
      <c r="H39">
        <v>2018</v>
      </c>
      <c r="I39" t="s">
        <v>153</v>
      </c>
      <c r="J39" t="s">
        <v>45</v>
      </c>
    </row>
    <row r="40" spans="1:11" x14ac:dyDescent="0.25">
      <c r="A40" t="s">
        <v>269</v>
      </c>
      <c r="B40" t="s">
        <v>119</v>
      </c>
      <c r="C40" t="s">
        <v>79</v>
      </c>
      <c r="D40">
        <v>120000</v>
      </c>
      <c r="E40" t="s">
        <v>119</v>
      </c>
      <c r="F40" t="s">
        <v>36</v>
      </c>
      <c r="G40" t="s">
        <v>270</v>
      </c>
      <c r="H40">
        <v>2018</v>
      </c>
      <c r="I40" t="s">
        <v>153</v>
      </c>
      <c r="J40" t="s">
        <v>45</v>
      </c>
    </row>
    <row r="41" spans="1:11" x14ac:dyDescent="0.25">
      <c r="A41" t="s">
        <v>271</v>
      </c>
      <c r="B41" t="s">
        <v>119</v>
      </c>
      <c r="C41" t="s">
        <v>79</v>
      </c>
      <c r="D41">
        <v>120000</v>
      </c>
      <c r="E41" t="s">
        <v>119</v>
      </c>
      <c r="F41" t="s">
        <v>36</v>
      </c>
      <c r="G41" t="s">
        <v>246</v>
      </c>
      <c r="H41">
        <v>2018</v>
      </c>
      <c r="I41" t="s">
        <v>153</v>
      </c>
      <c r="J41" t="s">
        <v>45</v>
      </c>
    </row>
    <row r="42" spans="1:11" x14ac:dyDescent="0.25">
      <c r="A42" t="s">
        <v>272</v>
      </c>
      <c r="B42" t="s">
        <v>119</v>
      </c>
      <c r="C42" t="s">
        <v>79</v>
      </c>
      <c r="D42">
        <v>120000</v>
      </c>
      <c r="E42" t="s">
        <v>119</v>
      </c>
      <c r="F42" t="s">
        <v>36</v>
      </c>
      <c r="G42" t="s">
        <v>101</v>
      </c>
      <c r="H42">
        <v>2018</v>
      </c>
      <c r="I42" t="s">
        <v>153</v>
      </c>
      <c r="J42" t="s">
        <v>45</v>
      </c>
    </row>
    <row r="43" spans="1:11" x14ac:dyDescent="0.25">
      <c r="A43" t="s">
        <v>273</v>
      </c>
      <c r="B43" t="s">
        <v>119</v>
      </c>
      <c r="C43" t="s">
        <v>79</v>
      </c>
      <c r="D43">
        <v>120000</v>
      </c>
      <c r="E43" t="s">
        <v>119</v>
      </c>
      <c r="F43" t="s">
        <v>36</v>
      </c>
      <c r="G43" t="s">
        <v>274</v>
      </c>
      <c r="H43">
        <v>2018</v>
      </c>
      <c r="I43" t="s">
        <v>153</v>
      </c>
      <c r="J43" t="s">
        <v>45</v>
      </c>
    </row>
    <row r="44" spans="1:11" x14ac:dyDescent="0.25">
      <c r="A44" t="s">
        <v>275</v>
      </c>
      <c r="B44" t="s">
        <v>119</v>
      </c>
      <c r="C44" t="s">
        <v>79</v>
      </c>
      <c r="D44">
        <v>150000</v>
      </c>
      <c r="E44" t="s">
        <v>119</v>
      </c>
      <c r="F44" t="s">
        <v>36</v>
      </c>
      <c r="G44" t="s">
        <v>274</v>
      </c>
      <c r="H44">
        <v>2018</v>
      </c>
      <c r="I44" t="s">
        <v>97</v>
      </c>
      <c r="J44" t="s">
        <v>45</v>
      </c>
    </row>
    <row r="45" spans="1:11" x14ac:dyDescent="0.25">
      <c r="A45" t="s">
        <v>276</v>
      </c>
      <c r="B45" t="s">
        <v>119</v>
      </c>
      <c r="C45" t="s">
        <v>79</v>
      </c>
      <c r="D45">
        <v>150000</v>
      </c>
      <c r="E45" t="s">
        <v>119</v>
      </c>
      <c r="F45" t="s">
        <v>36</v>
      </c>
      <c r="G45" t="s">
        <v>194</v>
      </c>
      <c r="H45">
        <v>2018</v>
      </c>
      <c r="I45" t="s">
        <v>97</v>
      </c>
      <c r="J45" t="s">
        <v>45</v>
      </c>
    </row>
    <row r="46" spans="1:11" x14ac:dyDescent="0.25">
      <c r="A46" t="s">
        <v>277</v>
      </c>
      <c r="B46" t="s">
        <v>119</v>
      </c>
      <c r="C46" t="s">
        <v>79</v>
      </c>
      <c r="D46">
        <v>150000</v>
      </c>
      <c r="E46" t="s">
        <v>119</v>
      </c>
      <c r="F46" t="s">
        <v>36</v>
      </c>
      <c r="G46" t="s">
        <v>278</v>
      </c>
      <c r="H46">
        <v>2018</v>
      </c>
      <c r="I46" t="s">
        <v>97</v>
      </c>
      <c r="J46" t="s">
        <v>45</v>
      </c>
    </row>
    <row r="47" spans="1:11" x14ac:dyDescent="0.25">
      <c r="A47" t="s">
        <v>279</v>
      </c>
      <c r="B47" t="s">
        <v>119</v>
      </c>
      <c r="C47" t="s">
        <v>79</v>
      </c>
      <c r="D47">
        <v>150000</v>
      </c>
      <c r="E47" t="s">
        <v>119</v>
      </c>
      <c r="F47" t="s">
        <v>36</v>
      </c>
      <c r="G47" t="s">
        <v>280</v>
      </c>
      <c r="H47">
        <v>2018</v>
      </c>
      <c r="I47" t="s">
        <v>97</v>
      </c>
      <c r="J47" t="s">
        <v>45</v>
      </c>
    </row>
    <row r="48" spans="1:11" x14ac:dyDescent="0.25">
      <c r="A48" t="s">
        <v>281</v>
      </c>
      <c r="B48" t="s">
        <v>119</v>
      </c>
      <c r="C48" t="s">
        <v>79</v>
      </c>
      <c r="D48">
        <v>150000</v>
      </c>
      <c r="E48" t="s">
        <v>119</v>
      </c>
      <c r="F48" t="s">
        <v>36</v>
      </c>
      <c r="G48" t="s">
        <v>282</v>
      </c>
      <c r="H48">
        <v>2018</v>
      </c>
      <c r="I48" t="s">
        <v>97</v>
      </c>
      <c r="J48" t="s">
        <v>45</v>
      </c>
    </row>
    <row r="49" spans="1:10" x14ac:dyDescent="0.25">
      <c r="A49" t="s">
        <v>283</v>
      </c>
      <c r="B49" t="s">
        <v>119</v>
      </c>
      <c r="C49" t="s">
        <v>79</v>
      </c>
      <c r="D49">
        <v>150000</v>
      </c>
      <c r="E49" t="s">
        <v>119</v>
      </c>
      <c r="F49" t="s">
        <v>36</v>
      </c>
      <c r="G49" t="s">
        <v>246</v>
      </c>
      <c r="H49">
        <v>2018</v>
      </c>
      <c r="I49" t="s">
        <v>97</v>
      </c>
      <c r="J49" t="s">
        <v>45</v>
      </c>
    </row>
    <row r="50" spans="1:10" x14ac:dyDescent="0.25">
      <c r="A50" t="s">
        <v>284</v>
      </c>
      <c r="B50" t="s">
        <v>119</v>
      </c>
      <c r="C50" t="s">
        <v>79</v>
      </c>
      <c r="D50">
        <v>150000</v>
      </c>
      <c r="E50" t="s">
        <v>119</v>
      </c>
      <c r="F50" t="s">
        <v>36</v>
      </c>
      <c r="G50" t="s">
        <v>285</v>
      </c>
      <c r="H50">
        <v>2017</v>
      </c>
      <c r="I50" t="s">
        <v>97</v>
      </c>
      <c r="J50" t="s">
        <v>45</v>
      </c>
    </row>
    <row r="51" spans="1:10" x14ac:dyDescent="0.25">
      <c r="A51" t="s">
        <v>286</v>
      </c>
      <c r="B51" t="s">
        <v>119</v>
      </c>
      <c r="C51" t="s">
        <v>79</v>
      </c>
      <c r="D51">
        <v>150000</v>
      </c>
      <c r="E51" t="s">
        <v>119</v>
      </c>
      <c r="F51" t="s">
        <v>36</v>
      </c>
      <c r="G51" t="s">
        <v>287</v>
      </c>
      <c r="H51">
        <v>2018</v>
      </c>
      <c r="I51" t="s">
        <v>97</v>
      </c>
      <c r="J51" t="s">
        <v>45</v>
      </c>
    </row>
    <row r="52" spans="1:10" x14ac:dyDescent="0.25">
      <c r="A52" t="s">
        <v>300</v>
      </c>
      <c r="B52" t="s">
        <v>249</v>
      </c>
      <c r="C52" t="s">
        <v>79</v>
      </c>
      <c r="D52">
        <v>122000</v>
      </c>
      <c r="E52" t="s">
        <v>252</v>
      </c>
      <c r="F52" t="s">
        <v>36</v>
      </c>
      <c r="G52" t="s">
        <v>301</v>
      </c>
      <c r="H52">
        <v>2015</v>
      </c>
      <c r="I52" t="s">
        <v>302</v>
      </c>
      <c r="J52" t="s">
        <v>45</v>
      </c>
    </row>
    <row r="53" spans="1:10" x14ac:dyDescent="0.25">
      <c r="A53" t="s">
        <v>303</v>
      </c>
      <c r="B53" t="s">
        <v>249</v>
      </c>
      <c r="C53" t="s">
        <v>79</v>
      </c>
      <c r="D53">
        <v>152000</v>
      </c>
      <c r="E53" t="s">
        <v>252</v>
      </c>
      <c r="F53" t="s">
        <v>36</v>
      </c>
      <c r="G53" t="s">
        <v>304</v>
      </c>
      <c r="H53">
        <v>2015</v>
      </c>
      <c r="I53" t="s">
        <v>302</v>
      </c>
      <c r="J53" t="s">
        <v>45</v>
      </c>
    </row>
    <row r="54" spans="1:10" x14ac:dyDescent="0.25">
      <c r="A54" t="s">
        <v>312</v>
      </c>
      <c r="B54" t="s">
        <v>309</v>
      </c>
      <c r="C54" t="s">
        <v>79</v>
      </c>
      <c r="D54">
        <v>50000</v>
      </c>
      <c r="E54" t="s">
        <v>310</v>
      </c>
      <c r="F54" t="s">
        <v>36</v>
      </c>
      <c r="G54" t="s">
        <v>313</v>
      </c>
      <c r="H54">
        <v>2015</v>
      </c>
      <c r="I54" t="s">
        <v>165</v>
      </c>
      <c r="J54" t="s">
        <v>45</v>
      </c>
    </row>
    <row r="55" spans="1:10" x14ac:dyDescent="0.25">
      <c r="A55" t="s">
        <v>312</v>
      </c>
      <c r="B55" t="s">
        <v>309</v>
      </c>
      <c r="C55" t="s">
        <v>79</v>
      </c>
      <c r="D55">
        <v>80000</v>
      </c>
      <c r="E55" t="s">
        <v>310</v>
      </c>
      <c r="F55" t="s">
        <v>36</v>
      </c>
      <c r="G55" t="s">
        <v>242</v>
      </c>
      <c r="H55">
        <v>2016</v>
      </c>
      <c r="I55" t="s">
        <v>38</v>
      </c>
      <c r="J55" t="s">
        <v>45</v>
      </c>
    </row>
    <row r="57" spans="1:10" x14ac:dyDescent="0.25">
      <c r="C57" t="s">
        <v>325</v>
      </c>
      <c r="D57" s="22">
        <f>AVERAGE(D2:D55)</f>
        <v>136833.33333333334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8"/>
  <sheetViews>
    <sheetView workbookViewId="0">
      <selection activeCell="A25" sqref="A25"/>
    </sheetView>
  </sheetViews>
  <sheetFormatPr defaultRowHeight="15" x14ac:dyDescent="0.25"/>
  <cols>
    <col min="1" max="1" width="84.7109375" bestFit="1" customWidth="1"/>
  </cols>
  <sheetData>
    <row r="2" spans="1:10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</row>
    <row r="3" spans="1:10" x14ac:dyDescent="0.25">
      <c r="A3" t="s">
        <v>32</v>
      </c>
      <c r="B3" t="s">
        <v>33</v>
      </c>
      <c r="C3" t="s">
        <v>34</v>
      </c>
      <c r="D3">
        <v>15000</v>
      </c>
      <c r="E3" t="s">
        <v>35</v>
      </c>
      <c r="F3" t="s">
        <v>36</v>
      </c>
      <c r="H3" t="s">
        <v>37</v>
      </c>
      <c r="I3" t="s">
        <v>38</v>
      </c>
      <c r="J3" t="s">
        <v>39</v>
      </c>
    </row>
    <row r="4" spans="1:10" x14ac:dyDescent="0.25">
      <c r="A4" t="s">
        <v>40</v>
      </c>
      <c r="B4" t="s">
        <v>33</v>
      </c>
      <c r="C4" t="s">
        <v>34</v>
      </c>
      <c r="D4">
        <v>15000</v>
      </c>
      <c r="E4" t="s">
        <v>35</v>
      </c>
      <c r="F4" t="s">
        <v>36</v>
      </c>
      <c r="H4" t="s">
        <v>41</v>
      </c>
      <c r="I4" t="s">
        <v>38</v>
      </c>
      <c r="J4" t="s">
        <v>39</v>
      </c>
    </row>
    <row r="5" spans="1:10" x14ac:dyDescent="0.25">
      <c r="A5" t="s">
        <v>42</v>
      </c>
      <c r="B5" t="s">
        <v>43</v>
      </c>
      <c r="C5" t="s">
        <v>44</v>
      </c>
      <c r="D5">
        <v>10000</v>
      </c>
      <c r="F5" t="s">
        <v>36</v>
      </c>
      <c r="H5">
        <v>2017</v>
      </c>
      <c r="I5">
        <v>41070</v>
      </c>
      <c r="J5" t="s">
        <v>45</v>
      </c>
    </row>
    <row r="6" spans="1:10" x14ac:dyDescent="0.25">
      <c r="A6" t="s">
        <v>46</v>
      </c>
      <c r="B6" t="s">
        <v>47</v>
      </c>
      <c r="C6" t="s">
        <v>48</v>
      </c>
      <c r="D6" t="s">
        <v>49</v>
      </c>
      <c r="E6" t="s">
        <v>50</v>
      </c>
      <c r="F6" t="s">
        <v>36</v>
      </c>
      <c r="G6" t="s">
        <v>51</v>
      </c>
      <c r="H6">
        <v>2017</v>
      </c>
      <c r="I6" t="s">
        <v>52</v>
      </c>
      <c r="J6" t="s">
        <v>53</v>
      </c>
    </row>
    <row r="7" spans="1:10" x14ac:dyDescent="0.25">
      <c r="A7" t="s">
        <v>54</v>
      </c>
      <c r="B7" t="s">
        <v>47</v>
      </c>
      <c r="C7" t="s">
        <v>48</v>
      </c>
      <c r="D7" t="s">
        <v>55</v>
      </c>
      <c r="E7" t="s">
        <v>50</v>
      </c>
      <c r="F7" t="s">
        <v>36</v>
      </c>
      <c r="G7" t="s">
        <v>51</v>
      </c>
      <c r="H7">
        <v>2013</v>
      </c>
      <c r="I7" t="s">
        <v>52</v>
      </c>
      <c r="J7" t="s">
        <v>53</v>
      </c>
    </row>
    <row r="8" spans="1:10" x14ac:dyDescent="0.25">
      <c r="A8" t="s">
        <v>56</v>
      </c>
      <c r="B8" t="s">
        <v>47</v>
      </c>
      <c r="C8" t="s">
        <v>48</v>
      </c>
      <c r="D8" t="s">
        <v>49</v>
      </c>
      <c r="E8" t="s">
        <v>50</v>
      </c>
      <c r="F8" t="s">
        <v>36</v>
      </c>
      <c r="G8" t="s">
        <v>51</v>
      </c>
      <c r="H8">
        <v>2013</v>
      </c>
      <c r="I8" t="s">
        <v>52</v>
      </c>
      <c r="J8" t="s">
        <v>53</v>
      </c>
    </row>
    <row r="9" spans="1:10" x14ac:dyDescent="0.25">
      <c r="A9" t="s">
        <v>57</v>
      </c>
      <c r="B9" t="s">
        <v>47</v>
      </c>
      <c r="C9" t="s">
        <v>48</v>
      </c>
      <c r="D9" t="s">
        <v>49</v>
      </c>
      <c r="E9" t="s">
        <v>50</v>
      </c>
      <c r="F9" t="s">
        <v>36</v>
      </c>
      <c r="G9" t="s">
        <v>51</v>
      </c>
      <c r="H9">
        <v>2014</v>
      </c>
      <c r="I9" t="s">
        <v>52</v>
      </c>
      <c r="J9" t="s">
        <v>53</v>
      </c>
    </row>
    <row r="10" spans="1:10" x14ac:dyDescent="0.25">
      <c r="A10" t="s">
        <v>58</v>
      </c>
      <c r="B10" t="s">
        <v>47</v>
      </c>
      <c r="C10" t="s">
        <v>48</v>
      </c>
      <c r="D10" t="s">
        <v>49</v>
      </c>
      <c r="E10" t="s">
        <v>47</v>
      </c>
      <c r="F10" t="s">
        <v>36</v>
      </c>
      <c r="G10" t="s">
        <v>59</v>
      </c>
      <c r="H10">
        <v>2017</v>
      </c>
      <c r="I10" t="s">
        <v>52</v>
      </c>
      <c r="J10" t="s">
        <v>53</v>
      </c>
    </row>
    <row r="11" spans="1:10" x14ac:dyDescent="0.25">
      <c r="A11" t="s">
        <v>60</v>
      </c>
      <c r="B11" t="s">
        <v>47</v>
      </c>
      <c r="C11" t="s">
        <v>48</v>
      </c>
      <c r="D11" t="s">
        <v>55</v>
      </c>
      <c r="E11" t="s">
        <v>50</v>
      </c>
      <c r="F11" t="s">
        <v>36</v>
      </c>
      <c r="G11" t="s">
        <v>51</v>
      </c>
      <c r="H11">
        <v>2013</v>
      </c>
      <c r="I11" t="s">
        <v>52</v>
      </c>
      <c r="J11" t="s">
        <v>53</v>
      </c>
    </row>
    <row r="12" spans="1:10" x14ac:dyDescent="0.25">
      <c r="A12" t="s">
        <v>61</v>
      </c>
      <c r="B12" t="s">
        <v>47</v>
      </c>
      <c r="C12" t="s">
        <v>48</v>
      </c>
      <c r="D12" t="s">
        <v>49</v>
      </c>
      <c r="E12" t="s">
        <v>50</v>
      </c>
      <c r="F12" t="s">
        <v>36</v>
      </c>
      <c r="G12" t="s">
        <v>51</v>
      </c>
      <c r="H12">
        <v>2013</v>
      </c>
      <c r="I12" t="s">
        <v>52</v>
      </c>
      <c r="J12" t="s">
        <v>53</v>
      </c>
    </row>
    <row r="13" spans="1:10" x14ac:dyDescent="0.25">
      <c r="A13" t="s">
        <v>62</v>
      </c>
      <c r="B13" t="s">
        <v>47</v>
      </c>
      <c r="C13" t="s">
        <v>48</v>
      </c>
      <c r="D13" t="s">
        <v>49</v>
      </c>
      <c r="E13" t="s">
        <v>50</v>
      </c>
      <c r="F13" t="s">
        <v>36</v>
      </c>
      <c r="G13" t="s">
        <v>51</v>
      </c>
      <c r="H13">
        <v>2014</v>
      </c>
      <c r="I13" t="s">
        <v>52</v>
      </c>
      <c r="J13" t="s">
        <v>53</v>
      </c>
    </row>
    <row r="14" spans="1:10" x14ac:dyDescent="0.25">
      <c r="A14" t="s">
        <v>63</v>
      </c>
      <c r="E14" t="s">
        <v>64</v>
      </c>
      <c r="J14" t="s">
        <v>65</v>
      </c>
    </row>
    <row r="15" spans="1:10" x14ac:dyDescent="0.25">
      <c r="A15" t="s">
        <v>66</v>
      </c>
      <c r="B15" t="s">
        <v>67</v>
      </c>
      <c r="C15" t="s">
        <v>44</v>
      </c>
      <c r="D15">
        <v>10000</v>
      </c>
      <c r="E15" t="s">
        <v>64</v>
      </c>
      <c r="F15" t="s">
        <v>36</v>
      </c>
      <c r="H15">
        <v>2019</v>
      </c>
      <c r="I15" t="s">
        <v>68</v>
      </c>
      <c r="J15" t="s">
        <v>69</v>
      </c>
    </row>
    <row r="16" spans="1:10" x14ac:dyDescent="0.25">
      <c r="A16" t="s">
        <v>70</v>
      </c>
      <c r="B16" t="s">
        <v>67</v>
      </c>
      <c r="C16" t="s">
        <v>44</v>
      </c>
      <c r="D16">
        <v>10000</v>
      </c>
      <c r="E16" t="s">
        <v>64</v>
      </c>
      <c r="F16" t="s">
        <v>36</v>
      </c>
      <c r="H16">
        <v>2018</v>
      </c>
      <c r="I16" t="s">
        <v>68</v>
      </c>
      <c r="J16" t="s">
        <v>69</v>
      </c>
    </row>
    <row r="17" spans="1:10" x14ac:dyDescent="0.25">
      <c r="A17" t="s">
        <v>70</v>
      </c>
      <c r="B17" t="s">
        <v>67</v>
      </c>
      <c r="C17" t="s">
        <v>44</v>
      </c>
      <c r="D17">
        <v>10000</v>
      </c>
      <c r="E17" t="s">
        <v>64</v>
      </c>
      <c r="F17" t="s">
        <v>36</v>
      </c>
      <c r="H17">
        <v>2017</v>
      </c>
      <c r="I17">
        <v>80000</v>
      </c>
      <c r="J17" t="s">
        <v>69</v>
      </c>
    </row>
    <row r="18" spans="1:10" x14ac:dyDescent="0.25">
      <c r="A18" t="s">
        <v>71</v>
      </c>
      <c r="B18" t="s">
        <v>67</v>
      </c>
      <c r="C18" t="s">
        <v>44</v>
      </c>
      <c r="D18">
        <v>10000</v>
      </c>
      <c r="E18" t="s">
        <v>64</v>
      </c>
      <c r="F18" t="s">
        <v>36</v>
      </c>
      <c r="H18">
        <v>2018</v>
      </c>
      <c r="I18" t="s">
        <v>72</v>
      </c>
      <c r="J18" t="s">
        <v>69</v>
      </c>
    </row>
    <row r="19" spans="1:10" x14ac:dyDescent="0.25">
      <c r="A19" t="s">
        <v>73</v>
      </c>
      <c r="B19" t="s">
        <v>74</v>
      </c>
      <c r="C19" t="s">
        <v>44</v>
      </c>
      <c r="D19">
        <v>10000</v>
      </c>
      <c r="E19" t="s">
        <v>75</v>
      </c>
      <c r="F19" t="s">
        <v>36</v>
      </c>
      <c r="H19">
        <v>2017</v>
      </c>
      <c r="I19" t="s">
        <v>76</v>
      </c>
      <c r="J19" t="s">
        <v>45</v>
      </c>
    </row>
    <row r="20" spans="1:10" x14ac:dyDescent="0.25">
      <c r="A20" t="s">
        <v>77</v>
      </c>
      <c r="B20" t="s">
        <v>78</v>
      </c>
      <c r="C20" t="s">
        <v>79</v>
      </c>
      <c r="D20">
        <v>220000</v>
      </c>
      <c r="E20" t="s">
        <v>80</v>
      </c>
      <c r="F20" t="s">
        <v>36</v>
      </c>
      <c r="H20">
        <v>2018</v>
      </c>
      <c r="I20" t="s">
        <v>81</v>
      </c>
      <c r="J20" t="s">
        <v>45</v>
      </c>
    </row>
    <row r="21" spans="1:10" x14ac:dyDescent="0.25">
      <c r="A21" t="s">
        <v>82</v>
      </c>
      <c r="B21" t="s">
        <v>78</v>
      </c>
      <c r="C21" t="s">
        <v>79</v>
      </c>
      <c r="D21">
        <v>220000</v>
      </c>
      <c r="E21" t="s">
        <v>80</v>
      </c>
      <c r="F21" t="s">
        <v>36</v>
      </c>
      <c r="H21">
        <v>2018</v>
      </c>
      <c r="I21" t="s">
        <v>81</v>
      </c>
      <c r="J21" t="s">
        <v>45</v>
      </c>
    </row>
    <row r="22" spans="1:10" x14ac:dyDescent="0.25">
      <c r="A22" t="s">
        <v>83</v>
      </c>
      <c r="B22" t="s">
        <v>84</v>
      </c>
      <c r="C22" t="s">
        <v>79</v>
      </c>
      <c r="D22">
        <v>150000</v>
      </c>
      <c r="E22" t="s">
        <v>84</v>
      </c>
      <c r="F22" t="s">
        <v>36</v>
      </c>
      <c r="G22">
        <v>209</v>
      </c>
      <c r="H22" t="s">
        <v>85</v>
      </c>
      <c r="I22">
        <v>81000</v>
      </c>
      <c r="J22" t="s">
        <v>86</v>
      </c>
    </row>
    <row r="23" spans="1:10" x14ac:dyDescent="0.25">
      <c r="A23" t="s">
        <v>87</v>
      </c>
      <c r="B23" t="s">
        <v>84</v>
      </c>
      <c r="C23" t="s">
        <v>79</v>
      </c>
      <c r="D23">
        <v>80000</v>
      </c>
      <c r="E23" t="s">
        <v>84</v>
      </c>
      <c r="F23" t="s">
        <v>36</v>
      </c>
      <c r="G23" t="s">
        <v>88</v>
      </c>
      <c r="H23" t="s">
        <v>89</v>
      </c>
      <c r="I23" t="s">
        <v>38</v>
      </c>
      <c r="J23" t="s">
        <v>90</v>
      </c>
    </row>
    <row r="24" spans="1:10" x14ac:dyDescent="0.25">
      <c r="A24" t="s">
        <v>91</v>
      </c>
      <c r="B24" t="s">
        <v>84</v>
      </c>
      <c r="C24" t="s">
        <v>79</v>
      </c>
      <c r="D24">
        <v>90000</v>
      </c>
      <c r="E24" t="s">
        <v>84</v>
      </c>
      <c r="F24" t="s">
        <v>36</v>
      </c>
      <c r="G24" t="s">
        <v>92</v>
      </c>
      <c r="H24" t="s">
        <v>89</v>
      </c>
      <c r="I24" t="s">
        <v>93</v>
      </c>
      <c r="J24" t="s">
        <v>94</v>
      </c>
    </row>
    <row r="25" spans="1:10" x14ac:dyDescent="0.25">
      <c r="A25" t="s">
        <v>95</v>
      </c>
      <c r="B25" t="s">
        <v>84</v>
      </c>
      <c r="C25" t="s">
        <v>79</v>
      </c>
      <c r="D25">
        <v>150000</v>
      </c>
      <c r="E25" t="s">
        <v>84</v>
      </c>
      <c r="F25" t="s">
        <v>36</v>
      </c>
      <c r="G25" t="s">
        <v>96</v>
      </c>
      <c r="H25">
        <v>2018</v>
      </c>
      <c r="I25" t="s">
        <v>97</v>
      </c>
      <c r="J25" t="s">
        <v>69</v>
      </c>
    </row>
    <row r="26" spans="1:10" x14ac:dyDescent="0.25">
      <c r="A26" t="s">
        <v>98</v>
      </c>
      <c r="B26" t="s">
        <v>84</v>
      </c>
      <c r="C26" t="s">
        <v>79</v>
      </c>
      <c r="D26">
        <v>150000</v>
      </c>
      <c r="E26" t="s">
        <v>84</v>
      </c>
      <c r="F26" t="s">
        <v>36</v>
      </c>
      <c r="G26" t="s">
        <v>99</v>
      </c>
      <c r="H26" t="s">
        <v>85</v>
      </c>
      <c r="I26">
        <v>49604</v>
      </c>
      <c r="J26" t="s">
        <v>45</v>
      </c>
    </row>
    <row r="27" spans="1:10" x14ac:dyDescent="0.25">
      <c r="A27" t="s">
        <v>100</v>
      </c>
      <c r="B27" t="s">
        <v>84</v>
      </c>
      <c r="C27" t="s">
        <v>79</v>
      </c>
      <c r="D27">
        <v>80000</v>
      </c>
      <c r="E27" t="s">
        <v>84</v>
      </c>
      <c r="F27" t="s">
        <v>36</v>
      </c>
      <c r="G27" t="s">
        <v>101</v>
      </c>
      <c r="H27" t="s">
        <v>85</v>
      </c>
      <c r="I27">
        <v>18331</v>
      </c>
      <c r="J27" t="s">
        <v>45</v>
      </c>
    </row>
    <row r="28" spans="1:10" x14ac:dyDescent="0.25">
      <c r="A28" t="s">
        <v>102</v>
      </c>
      <c r="B28" t="s">
        <v>84</v>
      </c>
      <c r="C28" t="s">
        <v>79</v>
      </c>
      <c r="D28">
        <v>175000</v>
      </c>
      <c r="E28" t="s">
        <v>84</v>
      </c>
      <c r="F28" t="s">
        <v>36</v>
      </c>
      <c r="G28" t="s">
        <v>103</v>
      </c>
      <c r="H28" t="s">
        <v>89</v>
      </c>
      <c r="I28">
        <v>65036</v>
      </c>
      <c r="J28" t="s">
        <v>45</v>
      </c>
    </row>
    <row r="29" spans="1:10" x14ac:dyDescent="0.25">
      <c r="A29" t="s">
        <v>104</v>
      </c>
      <c r="B29" t="s">
        <v>84</v>
      </c>
      <c r="C29" t="s">
        <v>79</v>
      </c>
      <c r="D29">
        <v>120000</v>
      </c>
      <c r="E29" t="s">
        <v>84</v>
      </c>
      <c r="F29" t="s">
        <v>36</v>
      </c>
      <c r="G29" t="s">
        <v>105</v>
      </c>
      <c r="H29" t="s">
        <v>106</v>
      </c>
      <c r="I29" t="s">
        <v>107</v>
      </c>
      <c r="J29" t="s">
        <v>45</v>
      </c>
    </row>
    <row r="30" spans="1:10" x14ac:dyDescent="0.25">
      <c r="A30" t="s">
        <v>104</v>
      </c>
      <c r="B30" t="s">
        <v>84</v>
      </c>
      <c r="C30" t="s">
        <v>79</v>
      </c>
      <c r="D30">
        <v>120000</v>
      </c>
      <c r="E30" t="s">
        <v>84</v>
      </c>
      <c r="F30" t="s">
        <v>36</v>
      </c>
      <c r="G30" t="s">
        <v>108</v>
      </c>
      <c r="H30" t="s">
        <v>85</v>
      </c>
      <c r="I30">
        <v>42659</v>
      </c>
      <c r="J30" t="s">
        <v>45</v>
      </c>
    </row>
    <row r="31" spans="1:10" x14ac:dyDescent="0.25">
      <c r="A31" t="s">
        <v>109</v>
      </c>
      <c r="B31" t="s">
        <v>84</v>
      </c>
      <c r="C31" t="s">
        <v>79</v>
      </c>
      <c r="D31">
        <v>150000</v>
      </c>
      <c r="E31" t="s">
        <v>84</v>
      </c>
      <c r="F31" t="s">
        <v>36</v>
      </c>
      <c r="G31" t="s">
        <v>110</v>
      </c>
      <c r="H31" t="s">
        <v>111</v>
      </c>
      <c r="I31">
        <v>42659</v>
      </c>
      <c r="J31" t="s">
        <v>45</v>
      </c>
    </row>
    <row r="32" spans="1:10" x14ac:dyDescent="0.25">
      <c r="A32" t="s">
        <v>112</v>
      </c>
      <c r="B32" t="s">
        <v>84</v>
      </c>
      <c r="C32" t="s">
        <v>79</v>
      </c>
      <c r="D32">
        <v>120000</v>
      </c>
      <c r="E32" t="s">
        <v>84</v>
      </c>
      <c r="F32" t="s">
        <v>36</v>
      </c>
      <c r="G32" t="s">
        <v>113</v>
      </c>
      <c r="H32" t="s">
        <v>114</v>
      </c>
      <c r="I32" t="s">
        <v>115</v>
      </c>
      <c r="J32" t="s">
        <v>45</v>
      </c>
    </row>
    <row r="33" spans="1:10" x14ac:dyDescent="0.25">
      <c r="A33" t="s">
        <v>116</v>
      </c>
      <c r="B33" t="s">
        <v>84</v>
      </c>
      <c r="C33" t="s">
        <v>79</v>
      </c>
      <c r="D33">
        <v>150000</v>
      </c>
      <c r="E33" t="s">
        <v>84</v>
      </c>
      <c r="G33" t="s">
        <v>96</v>
      </c>
      <c r="H33" t="s">
        <v>85</v>
      </c>
      <c r="I33" t="s">
        <v>97</v>
      </c>
      <c r="J33" t="s">
        <v>117</v>
      </c>
    </row>
    <row r="34" spans="1:10" x14ac:dyDescent="0.25">
      <c r="A34" t="s">
        <v>118</v>
      </c>
      <c r="B34" t="s">
        <v>119</v>
      </c>
      <c r="C34" t="s">
        <v>79</v>
      </c>
      <c r="D34">
        <v>120000</v>
      </c>
      <c r="E34" t="s">
        <v>119</v>
      </c>
      <c r="F34" t="s">
        <v>36</v>
      </c>
      <c r="G34" t="s">
        <v>120</v>
      </c>
      <c r="H34">
        <v>2017</v>
      </c>
      <c r="I34" t="s">
        <v>121</v>
      </c>
      <c r="J34" t="s">
        <v>45</v>
      </c>
    </row>
    <row r="35" spans="1:10" x14ac:dyDescent="0.25">
      <c r="A35" t="s">
        <v>122</v>
      </c>
      <c r="B35" t="s">
        <v>119</v>
      </c>
      <c r="C35" t="s">
        <v>79</v>
      </c>
      <c r="D35">
        <v>120000</v>
      </c>
      <c r="E35" t="s">
        <v>119</v>
      </c>
      <c r="F35" t="s">
        <v>36</v>
      </c>
      <c r="G35" t="s">
        <v>123</v>
      </c>
      <c r="H35">
        <v>2017</v>
      </c>
      <c r="I35" t="s">
        <v>121</v>
      </c>
      <c r="J35" t="s">
        <v>45</v>
      </c>
    </row>
    <row r="36" spans="1:10" x14ac:dyDescent="0.25">
      <c r="A36" t="s">
        <v>124</v>
      </c>
      <c r="B36" t="s">
        <v>119</v>
      </c>
      <c r="C36" t="s">
        <v>79</v>
      </c>
      <c r="D36">
        <v>150000</v>
      </c>
      <c r="E36" t="s">
        <v>119</v>
      </c>
      <c r="F36" t="s">
        <v>36</v>
      </c>
      <c r="H36">
        <v>2015</v>
      </c>
      <c r="I36" t="s">
        <v>121</v>
      </c>
      <c r="J36" t="s">
        <v>45</v>
      </c>
    </row>
    <row r="37" spans="1:10" x14ac:dyDescent="0.25">
      <c r="A37" t="s">
        <v>125</v>
      </c>
      <c r="B37" t="s">
        <v>119</v>
      </c>
      <c r="C37" t="s">
        <v>79</v>
      </c>
      <c r="D37">
        <v>150000</v>
      </c>
      <c r="E37" t="s">
        <v>119</v>
      </c>
      <c r="F37" t="s">
        <v>36</v>
      </c>
      <c r="G37" t="s">
        <v>126</v>
      </c>
      <c r="H37">
        <v>2016</v>
      </c>
      <c r="I37" t="s">
        <v>121</v>
      </c>
      <c r="J37" t="s">
        <v>45</v>
      </c>
    </row>
    <row r="38" spans="1:10" x14ac:dyDescent="0.25">
      <c r="A38" t="s">
        <v>127</v>
      </c>
      <c r="B38" t="s">
        <v>119</v>
      </c>
      <c r="C38" t="s">
        <v>79</v>
      </c>
      <c r="D38">
        <v>150000</v>
      </c>
      <c r="E38" t="s">
        <v>119</v>
      </c>
      <c r="F38" t="s">
        <v>36</v>
      </c>
      <c r="G38" t="s">
        <v>128</v>
      </c>
      <c r="H38">
        <v>2016</v>
      </c>
      <c r="I38" t="s">
        <v>121</v>
      </c>
      <c r="J38" t="s">
        <v>45</v>
      </c>
    </row>
    <row r="39" spans="1:10" x14ac:dyDescent="0.25">
      <c r="A39" t="s">
        <v>129</v>
      </c>
      <c r="B39" t="s">
        <v>130</v>
      </c>
      <c r="C39" t="s">
        <v>79</v>
      </c>
      <c r="D39">
        <v>80000</v>
      </c>
      <c r="F39" t="s">
        <v>36</v>
      </c>
      <c r="G39" t="s">
        <v>131</v>
      </c>
      <c r="H39">
        <v>2017</v>
      </c>
      <c r="I39">
        <v>16535</v>
      </c>
      <c r="J39" t="s">
        <v>39</v>
      </c>
    </row>
    <row r="40" spans="1:10" x14ac:dyDescent="0.25">
      <c r="A40" t="s">
        <v>132</v>
      </c>
      <c r="B40" t="s">
        <v>133</v>
      </c>
      <c r="C40" t="s">
        <v>79</v>
      </c>
      <c r="D40">
        <v>71250</v>
      </c>
      <c r="F40" t="s">
        <v>134</v>
      </c>
      <c r="G40" t="s">
        <v>135</v>
      </c>
      <c r="I40" t="s">
        <v>136</v>
      </c>
      <c r="J40" t="s">
        <v>45</v>
      </c>
    </row>
    <row r="41" spans="1:10" x14ac:dyDescent="0.25">
      <c r="A41" t="s">
        <v>137</v>
      </c>
      <c r="B41" t="s">
        <v>138</v>
      </c>
      <c r="C41" t="s">
        <v>44</v>
      </c>
      <c r="D41">
        <v>10000</v>
      </c>
      <c r="E41" t="s">
        <v>139</v>
      </c>
      <c r="F41" t="s">
        <v>36</v>
      </c>
      <c r="H41">
        <v>2017</v>
      </c>
      <c r="I41" t="s">
        <v>140</v>
      </c>
      <c r="J41" t="s">
        <v>94</v>
      </c>
    </row>
    <row r="42" spans="1:10" x14ac:dyDescent="0.25">
      <c r="A42" t="s">
        <v>141</v>
      </c>
      <c r="B42" t="s">
        <v>138</v>
      </c>
      <c r="C42" t="s">
        <v>44</v>
      </c>
      <c r="D42">
        <v>10000</v>
      </c>
      <c r="E42" t="s">
        <v>142</v>
      </c>
      <c r="F42" t="s">
        <v>36</v>
      </c>
      <c r="H42">
        <v>2018</v>
      </c>
      <c r="I42" t="s">
        <v>107</v>
      </c>
      <c r="J42" t="s">
        <v>94</v>
      </c>
    </row>
    <row r="43" spans="1:10" x14ac:dyDescent="0.25">
      <c r="A43" t="s">
        <v>143</v>
      </c>
      <c r="B43" t="s">
        <v>138</v>
      </c>
      <c r="C43" t="s">
        <v>44</v>
      </c>
      <c r="D43">
        <v>10000</v>
      </c>
      <c r="E43" t="s">
        <v>139</v>
      </c>
      <c r="F43" t="s">
        <v>36</v>
      </c>
      <c r="H43">
        <v>2017</v>
      </c>
      <c r="I43" t="s">
        <v>140</v>
      </c>
      <c r="J43" t="s">
        <v>94</v>
      </c>
    </row>
    <row r="44" spans="1:10" x14ac:dyDescent="0.25">
      <c r="A44" t="s">
        <v>144</v>
      </c>
      <c r="B44" t="s">
        <v>138</v>
      </c>
      <c r="C44" t="s">
        <v>44</v>
      </c>
      <c r="D44">
        <v>10000</v>
      </c>
      <c r="E44" t="s">
        <v>142</v>
      </c>
      <c r="F44" t="s">
        <v>36</v>
      </c>
      <c r="H44">
        <v>2018</v>
      </c>
      <c r="I44" t="s">
        <v>107</v>
      </c>
      <c r="J44" t="s">
        <v>94</v>
      </c>
    </row>
    <row r="45" spans="1:10" x14ac:dyDescent="0.25">
      <c r="A45" t="s">
        <v>145</v>
      </c>
      <c r="B45" t="s">
        <v>138</v>
      </c>
      <c r="C45" t="s">
        <v>44</v>
      </c>
      <c r="D45">
        <v>10000</v>
      </c>
      <c r="E45" t="s">
        <v>139</v>
      </c>
      <c r="F45" t="s">
        <v>36</v>
      </c>
      <c r="H45">
        <v>2017</v>
      </c>
      <c r="I45" t="s">
        <v>140</v>
      </c>
      <c r="J45" t="s">
        <v>94</v>
      </c>
    </row>
    <row r="46" spans="1:10" x14ac:dyDescent="0.25">
      <c r="A46" t="s">
        <v>146</v>
      </c>
      <c r="B46" t="s">
        <v>138</v>
      </c>
      <c r="C46" t="s">
        <v>44</v>
      </c>
      <c r="D46">
        <v>10000</v>
      </c>
      <c r="E46" t="s">
        <v>142</v>
      </c>
      <c r="F46" t="s">
        <v>36</v>
      </c>
      <c r="H46">
        <v>2018</v>
      </c>
      <c r="I46" t="s">
        <v>107</v>
      </c>
      <c r="J46" t="s">
        <v>94</v>
      </c>
    </row>
    <row r="47" spans="1:10" x14ac:dyDescent="0.25">
      <c r="A47" t="s">
        <v>147</v>
      </c>
      <c r="B47" t="s">
        <v>148</v>
      </c>
      <c r="C47" t="s">
        <v>44</v>
      </c>
      <c r="D47">
        <v>40000</v>
      </c>
      <c r="F47" t="s">
        <v>134</v>
      </c>
      <c r="H47">
        <v>2018</v>
      </c>
      <c r="J47" t="s">
        <v>149</v>
      </c>
    </row>
    <row r="48" spans="1:10" x14ac:dyDescent="0.25">
      <c r="A48" t="s">
        <v>150</v>
      </c>
      <c r="B48" t="s">
        <v>148</v>
      </c>
      <c r="C48" t="s">
        <v>44</v>
      </c>
      <c r="D48">
        <v>10000</v>
      </c>
      <c r="F48" t="s">
        <v>134</v>
      </c>
      <c r="H48">
        <v>2018</v>
      </c>
      <c r="J48" t="s">
        <v>149</v>
      </c>
    </row>
    <row r="49" spans="1:10" x14ac:dyDescent="0.25">
      <c r="A49" t="s">
        <v>151</v>
      </c>
      <c r="B49" t="s">
        <v>74</v>
      </c>
      <c r="C49" t="s">
        <v>34</v>
      </c>
      <c r="D49">
        <v>120000</v>
      </c>
      <c r="E49" t="s">
        <v>152</v>
      </c>
      <c r="F49" t="s">
        <v>36</v>
      </c>
      <c r="H49">
        <v>2018</v>
      </c>
      <c r="I49" t="s">
        <v>153</v>
      </c>
      <c r="J49" t="s">
        <v>45</v>
      </c>
    </row>
    <row r="50" spans="1:10" x14ac:dyDescent="0.25">
      <c r="A50" t="s">
        <v>154</v>
      </c>
      <c r="B50" t="s">
        <v>74</v>
      </c>
      <c r="C50" t="s">
        <v>34</v>
      </c>
      <c r="D50">
        <v>300000</v>
      </c>
      <c r="E50" t="s">
        <v>152</v>
      </c>
      <c r="F50" t="s">
        <v>36</v>
      </c>
      <c r="H50">
        <v>2018</v>
      </c>
      <c r="I50" t="s">
        <v>155</v>
      </c>
      <c r="J50" t="s">
        <v>45</v>
      </c>
    </row>
    <row r="51" spans="1:10" x14ac:dyDescent="0.25">
      <c r="A51" t="s">
        <v>156</v>
      </c>
      <c r="B51" t="s">
        <v>74</v>
      </c>
      <c r="C51" t="s">
        <v>44</v>
      </c>
      <c r="D51">
        <v>10000</v>
      </c>
      <c r="E51" t="s">
        <v>75</v>
      </c>
      <c r="F51" t="s">
        <v>36</v>
      </c>
      <c r="H51">
        <v>2018</v>
      </c>
      <c r="I51" t="s">
        <v>76</v>
      </c>
      <c r="J51" t="s">
        <v>45</v>
      </c>
    </row>
    <row r="52" spans="1:10" x14ac:dyDescent="0.25">
      <c r="A52" t="s">
        <v>157</v>
      </c>
      <c r="B52" t="s">
        <v>74</v>
      </c>
      <c r="C52" t="s">
        <v>44</v>
      </c>
      <c r="D52">
        <v>10000</v>
      </c>
      <c r="E52" t="s">
        <v>75</v>
      </c>
      <c r="F52" t="s">
        <v>36</v>
      </c>
      <c r="I52" t="s">
        <v>158</v>
      </c>
      <c r="J52" t="s">
        <v>45</v>
      </c>
    </row>
    <row r="53" spans="1:10" x14ac:dyDescent="0.25">
      <c r="A53" t="s">
        <v>159</v>
      </c>
      <c r="B53" t="s">
        <v>74</v>
      </c>
      <c r="C53" t="s">
        <v>44</v>
      </c>
      <c r="D53">
        <v>10000</v>
      </c>
      <c r="E53" t="s">
        <v>75</v>
      </c>
      <c r="F53" t="s">
        <v>36</v>
      </c>
      <c r="H53">
        <v>2018</v>
      </c>
      <c r="I53" t="s">
        <v>160</v>
      </c>
      <c r="J53" t="s">
        <v>45</v>
      </c>
    </row>
    <row r="54" spans="1:10" x14ac:dyDescent="0.25">
      <c r="A54" t="s">
        <v>161</v>
      </c>
      <c r="B54" t="s">
        <v>162</v>
      </c>
      <c r="C54" t="s">
        <v>79</v>
      </c>
      <c r="D54">
        <v>50000</v>
      </c>
      <c r="E54" t="s">
        <v>162</v>
      </c>
      <c r="F54" t="s">
        <v>36</v>
      </c>
      <c r="G54" t="s">
        <v>163</v>
      </c>
      <c r="H54" t="s">
        <v>164</v>
      </c>
      <c r="I54" t="s">
        <v>165</v>
      </c>
      <c r="J54" t="s">
        <v>39</v>
      </c>
    </row>
    <row r="55" spans="1:10" x14ac:dyDescent="0.25">
      <c r="A55" t="s">
        <v>166</v>
      </c>
      <c r="B55" t="s">
        <v>162</v>
      </c>
      <c r="C55" t="s">
        <v>79</v>
      </c>
      <c r="D55">
        <v>50000</v>
      </c>
      <c r="E55" t="s">
        <v>162</v>
      </c>
      <c r="F55" t="s">
        <v>36</v>
      </c>
      <c r="G55" t="s">
        <v>167</v>
      </c>
      <c r="H55" t="s">
        <v>37</v>
      </c>
      <c r="I55" t="s">
        <v>165</v>
      </c>
      <c r="J55" t="s">
        <v>39</v>
      </c>
    </row>
    <row r="56" spans="1:10" x14ac:dyDescent="0.25">
      <c r="A56" t="s">
        <v>168</v>
      </c>
      <c r="B56" t="s">
        <v>162</v>
      </c>
      <c r="C56" t="s">
        <v>79</v>
      </c>
      <c r="D56">
        <v>50000</v>
      </c>
      <c r="E56" t="s">
        <v>162</v>
      </c>
      <c r="F56" t="s">
        <v>36</v>
      </c>
      <c r="G56" t="s">
        <v>167</v>
      </c>
      <c r="H56" t="s">
        <v>37</v>
      </c>
      <c r="I56" t="s">
        <v>165</v>
      </c>
      <c r="J56" t="s">
        <v>169</v>
      </c>
    </row>
    <row r="57" spans="1:10" x14ac:dyDescent="0.25">
      <c r="A57" t="s">
        <v>170</v>
      </c>
      <c r="B57" t="s">
        <v>171</v>
      </c>
      <c r="C57" t="s">
        <v>79</v>
      </c>
      <c r="D57">
        <v>220000</v>
      </c>
      <c r="E57" t="s">
        <v>172</v>
      </c>
      <c r="F57" t="s">
        <v>36</v>
      </c>
      <c r="G57" t="s">
        <v>173</v>
      </c>
      <c r="H57">
        <v>2016</v>
      </c>
      <c r="I57" t="s">
        <v>97</v>
      </c>
      <c r="J57" t="s">
        <v>45</v>
      </c>
    </row>
    <row r="58" spans="1:10" x14ac:dyDescent="0.25">
      <c r="A58" t="s">
        <v>174</v>
      </c>
      <c r="B58" t="s">
        <v>171</v>
      </c>
      <c r="C58" t="s">
        <v>79</v>
      </c>
      <c r="D58">
        <v>220000</v>
      </c>
      <c r="E58" t="s">
        <v>172</v>
      </c>
      <c r="F58" t="s">
        <v>36</v>
      </c>
      <c r="G58" t="s">
        <v>175</v>
      </c>
      <c r="H58">
        <v>2018</v>
      </c>
      <c r="I58" t="s">
        <v>176</v>
      </c>
      <c r="J58" t="s">
        <v>45</v>
      </c>
    </row>
    <row r="59" spans="1:10" x14ac:dyDescent="0.25">
      <c r="A59" t="s">
        <v>177</v>
      </c>
      <c r="B59" t="s">
        <v>74</v>
      </c>
      <c r="C59" t="s">
        <v>44</v>
      </c>
      <c r="D59">
        <v>10000</v>
      </c>
      <c r="E59" t="s">
        <v>75</v>
      </c>
      <c r="F59" t="s">
        <v>36</v>
      </c>
      <c r="H59">
        <v>2017</v>
      </c>
      <c r="I59" t="s">
        <v>158</v>
      </c>
      <c r="J59" t="s">
        <v>45</v>
      </c>
    </row>
    <row r="60" spans="1:10" x14ac:dyDescent="0.25">
      <c r="A60" t="s">
        <v>178</v>
      </c>
      <c r="B60" t="s">
        <v>179</v>
      </c>
      <c r="C60" t="s">
        <v>34</v>
      </c>
      <c r="D60">
        <v>6000</v>
      </c>
      <c r="E60" t="s">
        <v>179</v>
      </c>
      <c r="F60" t="s">
        <v>134</v>
      </c>
      <c r="H60" t="s">
        <v>85</v>
      </c>
      <c r="I60" t="s">
        <v>180</v>
      </c>
      <c r="J60" t="s">
        <v>169</v>
      </c>
    </row>
    <row r="61" spans="1:10" x14ac:dyDescent="0.25">
      <c r="A61" t="s">
        <v>181</v>
      </c>
      <c r="B61" t="s">
        <v>182</v>
      </c>
      <c r="C61" t="s">
        <v>44</v>
      </c>
      <c r="D61">
        <v>10000</v>
      </c>
      <c r="E61" t="s">
        <v>183</v>
      </c>
      <c r="F61" t="s">
        <v>36</v>
      </c>
      <c r="H61">
        <v>2019</v>
      </c>
      <c r="I61" t="s">
        <v>107</v>
      </c>
      <c r="J61" t="s">
        <v>94</v>
      </c>
    </row>
    <row r="62" spans="1:10" x14ac:dyDescent="0.25">
      <c r="A62" t="s">
        <v>184</v>
      </c>
      <c r="B62" t="s">
        <v>182</v>
      </c>
      <c r="C62" t="s">
        <v>44</v>
      </c>
      <c r="D62">
        <v>10000</v>
      </c>
      <c r="E62" t="s">
        <v>183</v>
      </c>
      <c r="F62" t="s">
        <v>36</v>
      </c>
      <c r="H62">
        <v>2019</v>
      </c>
      <c r="I62" t="s">
        <v>107</v>
      </c>
      <c r="J62" t="s">
        <v>94</v>
      </c>
    </row>
    <row r="63" spans="1:10" x14ac:dyDescent="0.25">
      <c r="A63" t="s">
        <v>185</v>
      </c>
      <c r="B63" t="s">
        <v>186</v>
      </c>
      <c r="C63" t="s">
        <v>79</v>
      </c>
      <c r="D63">
        <v>90000</v>
      </c>
      <c r="E63" t="s">
        <v>186</v>
      </c>
      <c r="F63" t="s">
        <v>36</v>
      </c>
      <c r="H63">
        <v>2018</v>
      </c>
      <c r="I63" t="s">
        <v>187</v>
      </c>
      <c r="J63" t="s">
        <v>45</v>
      </c>
    </row>
    <row r="64" spans="1:10" x14ac:dyDescent="0.25">
      <c r="A64" t="s">
        <v>188</v>
      </c>
      <c r="B64" t="s">
        <v>186</v>
      </c>
      <c r="C64" t="s">
        <v>44</v>
      </c>
      <c r="D64">
        <v>10000</v>
      </c>
      <c r="E64" t="s">
        <v>186</v>
      </c>
      <c r="F64" t="s">
        <v>36</v>
      </c>
      <c r="H64">
        <v>2018</v>
      </c>
      <c r="I64" t="s">
        <v>189</v>
      </c>
      <c r="J64" t="s">
        <v>45</v>
      </c>
    </row>
    <row r="65" spans="1:10" x14ac:dyDescent="0.25">
      <c r="A65" t="s">
        <v>190</v>
      </c>
      <c r="B65" t="s">
        <v>186</v>
      </c>
      <c r="C65" t="s">
        <v>79</v>
      </c>
      <c r="D65">
        <v>120000</v>
      </c>
      <c r="E65" t="s">
        <v>186</v>
      </c>
      <c r="F65" t="s">
        <v>36</v>
      </c>
      <c r="H65">
        <v>2018</v>
      </c>
      <c r="I65" t="s">
        <v>191</v>
      </c>
      <c r="J65" t="s">
        <v>45</v>
      </c>
    </row>
    <row r="66" spans="1:10" x14ac:dyDescent="0.25">
      <c r="A66" t="s">
        <v>192</v>
      </c>
      <c r="B66" t="s">
        <v>186</v>
      </c>
      <c r="C66" t="s">
        <v>44</v>
      </c>
      <c r="D66">
        <v>10000</v>
      </c>
      <c r="F66" t="s">
        <v>36</v>
      </c>
      <c r="H66">
        <v>2018</v>
      </c>
      <c r="I66">
        <v>41600</v>
      </c>
      <c r="J66" t="s">
        <v>45</v>
      </c>
    </row>
    <row r="67" spans="1:10" x14ac:dyDescent="0.25">
      <c r="A67" t="s">
        <v>193</v>
      </c>
      <c r="B67" t="s">
        <v>186</v>
      </c>
      <c r="C67" t="s">
        <v>79</v>
      </c>
      <c r="D67">
        <v>150000</v>
      </c>
      <c r="E67" t="s">
        <v>186</v>
      </c>
      <c r="F67" t="s">
        <v>36</v>
      </c>
      <c r="G67" t="s">
        <v>194</v>
      </c>
      <c r="H67">
        <v>2018</v>
      </c>
      <c r="I67" t="s">
        <v>195</v>
      </c>
      <c r="J67" t="s">
        <v>45</v>
      </c>
    </row>
    <row r="68" spans="1:10" x14ac:dyDescent="0.25">
      <c r="A68" t="s">
        <v>196</v>
      </c>
      <c r="B68" t="s">
        <v>186</v>
      </c>
      <c r="C68" t="s">
        <v>44</v>
      </c>
      <c r="D68">
        <v>10000</v>
      </c>
      <c r="E68" t="s">
        <v>186</v>
      </c>
      <c r="F68" t="s">
        <v>36</v>
      </c>
      <c r="H68" t="s">
        <v>114</v>
      </c>
      <c r="I68">
        <v>41600</v>
      </c>
      <c r="J68" t="s">
        <v>45</v>
      </c>
    </row>
    <row r="69" spans="1:10" x14ac:dyDescent="0.25">
      <c r="A69" t="s">
        <v>197</v>
      </c>
      <c r="B69" t="s">
        <v>179</v>
      </c>
      <c r="C69" t="s">
        <v>34</v>
      </c>
      <c r="D69">
        <v>6000</v>
      </c>
      <c r="E69" t="s">
        <v>179</v>
      </c>
      <c r="F69" t="s">
        <v>134</v>
      </c>
      <c r="H69">
        <v>2016</v>
      </c>
      <c r="I69" t="s">
        <v>180</v>
      </c>
      <c r="J69" t="s">
        <v>169</v>
      </c>
    </row>
    <row r="70" spans="1:10" x14ac:dyDescent="0.25">
      <c r="A70" t="s">
        <v>198</v>
      </c>
      <c r="B70" t="s">
        <v>199</v>
      </c>
      <c r="C70" t="s">
        <v>79</v>
      </c>
      <c r="D70">
        <v>90000</v>
      </c>
      <c r="E70" t="s">
        <v>200</v>
      </c>
      <c r="F70" t="s">
        <v>36</v>
      </c>
      <c r="H70">
        <v>2018</v>
      </c>
      <c r="I70" t="s">
        <v>201</v>
      </c>
      <c r="J70" t="s">
        <v>45</v>
      </c>
    </row>
    <row r="71" spans="1:10" x14ac:dyDescent="0.25">
      <c r="A71" t="s">
        <v>202</v>
      </c>
      <c r="B71" t="s">
        <v>199</v>
      </c>
      <c r="C71" t="s">
        <v>79</v>
      </c>
      <c r="D71">
        <v>120000</v>
      </c>
      <c r="E71" t="s">
        <v>200</v>
      </c>
      <c r="F71" t="s">
        <v>36</v>
      </c>
      <c r="H71">
        <v>2017</v>
      </c>
      <c r="I71" t="s">
        <v>81</v>
      </c>
      <c r="J71" t="s">
        <v>45</v>
      </c>
    </row>
    <row r="72" spans="1:10" x14ac:dyDescent="0.25">
      <c r="A72" t="s">
        <v>203</v>
      </c>
      <c r="B72" t="s">
        <v>199</v>
      </c>
      <c r="C72" t="s">
        <v>79</v>
      </c>
      <c r="D72">
        <v>150000</v>
      </c>
      <c r="E72" t="s">
        <v>200</v>
      </c>
      <c r="F72" t="s">
        <v>36</v>
      </c>
      <c r="H72">
        <v>2016</v>
      </c>
      <c r="I72" t="s">
        <v>97</v>
      </c>
      <c r="J72" t="s">
        <v>45</v>
      </c>
    </row>
    <row r="73" spans="1:10" x14ac:dyDescent="0.25">
      <c r="A73" t="s">
        <v>204</v>
      </c>
      <c r="B73" t="s">
        <v>199</v>
      </c>
      <c r="C73" t="s">
        <v>79</v>
      </c>
      <c r="D73">
        <v>175000</v>
      </c>
      <c r="E73" t="s">
        <v>200</v>
      </c>
      <c r="F73" t="s">
        <v>36</v>
      </c>
      <c r="H73">
        <v>2017</v>
      </c>
      <c r="I73" t="s">
        <v>205</v>
      </c>
      <c r="J73" t="s">
        <v>45</v>
      </c>
    </row>
    <row r="74" spans="1:10" x14ac:dyDescent="0.25">
      <c r="A74" t="s">
        <v>206</v>
      </c>
      <c r="B74" t="s">
        <v>199</v>
      </c>
      <c r="C74" t="s">
        <v>79</v>
      </c>
      <c r="D74">
        <v>220000</v>
      </c>
      <c r="E74" t="s">
        <v>200</v>
      </c>
      <c r="F74" t="s">
        <v>36</v>
      </c>
      <c r="H74">
        <v>2017</v>
      </c>
      <c r="I74" t="s">
        <v>81</v>
      </c>
      <c r="J74" t="s">
        <v>45</v>
      </c>
    </row>
    <row r="75" spans="1:10" x14ac:dyDescent="0.25">
      <c r="A75" t="s">
        <v>207</v>
      </c>
      <c r="B75" t="s">
        <v>199</v>
      </c>
      <c r="C75" t="s">
        <v>79</v>
      </c>
      <c r="D75">
        <v>120000</v>
      </c>
      <c r="E75" t="s">
        <v>200</v>
      </c>
      <c r="F75" t="s">
        <v>36</v>
      </c>
      <c r="H75">
        <v>2017</v>
      </c>
      <c r="I75" t="s">
        <v>81</v>
      </c>
      <c r="J75" t="s">
        <v>45</v>
      </c>
    </row>
    <row r="76" spans="1:10" x14ac:dyDescent="0.25">
      <c r="A76" t="s">
        <v>208</v>
      </c>
      <c r="B76" t="s">
        <v>148</v>
      </c>
      <c r="C76" t="s">
        <v>44</v>
      </c>
      <c r="D76">
        <v>10000</v>
      </c>
      <c r="E76" t="s">
        <v>209</v>
      </c>
      <c r="F76" t="s">
        <v>134</v>
      </c>
      <c r="J76" t="s">
        <v>149</v>
      </c>
    </row>
    <row r="77" spans="1:10" x14ac:dyDescent="0.25">
      <c r="A77" t="s">
        <v>210</v>
      </c>
      <c r="B77" t="s">
        <v>211</v>
      </c>
      <c r="C77" t="s">
        <v>44</v>
      </c>
      <c r="D77">
        <v>10000</v>
      </c>
      <c r="E77" t="s">
        <v>212</v>
      </c>
      <c r="F77" t="s">
        <v>36</v>
      </c>
      <c r="H77">
        <v>2019</v>
      </c>
      <c r="I77">
        <v>66000</v>
      </c>
      <c r="J77" t="s">
        <v>86</v>
      </c>
    </row>
    <row r="78" spans="1:10" x14ac:dyDescent="0.25">
      <c r="A78" t="s">
        <v>213</v>
      </c>
      <c r="B78" t="s">
        <v>211</v>
      </c>
      <c r="C78" t="s">
        <v>44</v>
      </c>
      <c r="D78">
        <v>10000</v>
      </c>
      <c r="E78" t="s">
        <v>212</v>
      </c>
      <c r="F78" t="s">
        <v>36</v>
      </c>
      <c r="H78">
        <v>2019</v>
      </c>
      <c r="I78">
        <v>66000</v>
      </c>
      <c r="J78" t="s">
        <v>53</v>
      </c>
    </row>
    <row r="79" spans="1:10" x14ac:dyDescent="0.25">
      <c r="A79" t="s">
        <v>214</v>
      </c>
      <c r="B79" t="s">
        <v>211</v>
      </c>
      <c r="C79" t="s">
        <v>44</v>
      </c>
      <c r="D79">
        <v>40000</v>
      </c>
      <c r="E79" t="s">
        <v>212</v>
      </c>
      <c r="F79" t="s">
        <v>36</v>
      </c>
      <c r="H79">
        <v>2019</v>
      </c>
      <c r="I79">
        <v>80000</v>
      </c>
      <c r="J79" t="s">
        <v>94</v>
      </c>
    </row>
    <row r="80" spans="1:10" x14ac:dyDescent="0.25">
      <c r="A80" t="s">
        <v>215</v>
      </c>
      <c r="B80" t="s">
        <v>211</v>
      </c>
      <c r="C80" t="s">
        <v>44</v>
      </c>
      <c r="D80">
        <v>40000</v>
      </c>
      <c r="E80" t="s">
        <v>212</v>
      </c>
      <c r="F80" t="s">
        <v>36</v>
      </c>
      <c r="H80">
        <v>2019</v>
      </c>
      <c r="I80">
        <v>80000</v>
      </c>
      <c r="J80" t="s">
        <v>94</v>
      </c>
    </row>
    <row r="81" spans="1:10" x14ac:dyDescent="0.25">
      <c r="A81" t="s">
        <v>216</v>
      </c>
      <c r="B81" t="s">
        <v>211</v>
      </c>
      <c r="C81" t="s">
        <v>44</v>
      </c>
      <c r="D81">
        <v>10000</v>
      </c>
      <c r="E81" t="s">
        <v>212</v>
      </c>
      <c r="F81" t="s">
        <v>36</v>
      </c>
      <c r="H81">
        <v>2019</v>
      </c>
      <c r="I81">
        <v>66000</v>
      </c>
      <c r="J81" t="s">
        <v>94</v>
      </c>
    </row>
    <row r="82" spans="1:10" x14ac:dyDescent="0.25">
      <c r="A82" t="s">
        <v>217</v>
      </c>
      <c r="B82" t="s">
        <v>218</v>
      </c>
      <c r="C82" t="s">
        <v>44</v>
      </c>
      <c r="D82">
        <v>40000</v>
      </c>
      <c r="E82" t="s">
        <v>219</v>
      </c>
      <c r="F82" t="s">
        <v>36</v>
      </c>
      <c r="H82" t="s">
        <v>220</v>
      </c>
      <c r="I82" t="s">
        <v>97</v>
      </c>
      <c r="J82" t="s">
        <v>94</v>
      </c>
    </row>
    <row r="83" spans="1:10" x14ac:dyDescent="0.25">
      <c r="A83" t="s">
        <v>221</v>
      </c>
      <c r="B83" t="s">
        <v>218</v>
      </c>
      <c r="C83" t="s">
        <v>44</v>
      </c>
      <c r="D83">
        <v>10000</v>
      </c>
      <c r="E83" t="s">
        <v>219</v>
      </c>
      <c r="F83" t="s">
        <v>36</v>
      </c>
      <c r="H83" t="s">
        <v>220</v>
      </c>
      <c r="I83" t="s">
        <v>222</v>
      </c>
      <c r="J83" t="s">
        <v>94</v>
      </c>
    </row>
    <row r="84" spans="1:10" x14ac:dyDescent="0.25">
      <c r="A84" t="s">
        <v>223</v>
      </c>
      <c r="B84" t="s">
        <v>218</v>
      </c>
      <c r="C84" t="s">
        <v>44</v>
      </c>
      <c r="D84">
        <v>10000</v>
      </c>
      <c r="E84" t="s">
        <v>219</v>
      </c>
      <c r="F84" t="s">
        <v>36</v>
      </c>
      <c r="H84" t="s">
        <v>220</v>
      </c>
      <c r="I84" t="s">
        <v>222</v>
      </c>
      <c r="J84" t="s">
        <v>94</v>
      </c>
    </row>
    <row r="85" spans="1:10" x14ac:dyDescent="0.25">
      <c r="A85" t="s">
        <v>224</v>
      </c>
      <c r="B85" t="s">
        <v>218</v>
      </c>
      <c r="C85" t="s">
        <v>44</v>
      </c>
      <c r="D85">
        <v>10000</v>
      </c>
      <c r="E85" t="s">
        <v>219</v>
      </c>
      <c r="F85" t="s">
        <v>36</v>
      </c>
      <c r="H85">
        <v>2019</v>
      </c>
      <c r="I85" t="s">
        <v>222</v>
      </c>
      <c r="J85" t="s">
        <v>69</v>
      </c>
    </row>
    <row r="86" spans="1:10" x14ac:dyDescent="0.25">
      <c r="A86" t="s">
        <v>225</v>
      </c>
      <c r="B86" t="s">
        <v>218</v>
      </c>
      <c r="C86" t="s">
        <v>44</v>
      </c>
      <c r="D86">
        <v>10000</v>
      </c>
      <c r="E86" t="s">
        <v>219</v>
      </c>
      <c r="F86" t="s">
        <v>36</v>
      </c>
      <c r="H86">
        <v>2019</v>
      </c>
      <c r="I86" t="s">
        <v>222</v>
      </c>
      <c r="J86" t="s">
        <v>69</v>
      </c>
    </row>
    <row r="87" spans="1:10" x14ac:dyDescent="0.25">
      <c r="A87" t="s">
        <v>226</v>
      </c>
      <c r="B87" t="s">
        <v>227</v>
      </c>
      <c r="C87" t="s">
        <v>44</v>
      </c>
      <c r="D87">
        <v>10000</v>
      </c>
      <c r="E87" t="s">
        <v>228</v>
      </c>
      <c r="F87" t="s">
        <v>36</v>
      </c>
      <c r="H87">
        <v>2018</v>
      </c>
      <c r="I87" t="s">
        <v>72</v>
      </c>
      <c r="J87" t="s">
        <v>94</v>
      </c>
    </row>
    <row r="88" spans="1:10" x14ac:dyDescent="0.25">
      <c r="A88" t="s">
        <v>229</v>
      </c>
      <c r="B88" t="s">
        <v>230</v>
      </c>
      <c r="C88" t="s">
        <v>79</v>
      </c>
      <c r="D88">
        <v>80000</v>
      </c>
      <c r="E88" t="s">
        <v>231</v>
      </c>
      <c r="F88" t="s">
        <v>36</v>
      </c>
      <c r="G88" t="s">
        <v>232</v>
      </c>
      <c r="H88">
        <v>2015</v>
      </c>
      <c r="I88">
        <v>14500</v>
      </c>
      <c r="J88" t="s">
        <v>233</v>
      </c>
    </row>
    <row r="89" spans="1:10" x14ac:dyDescent="0.25">
      <c r="A89" t="s">
        <v>229</v>
      </c>
      <c r="B89" t="s">
        <v>230</v>
      </c>
      <c r="C89" t="s">
        <v>79</v>
      </c>
      <c r="D89">
        <v>80000</v>
      </c>
      <c r="E89" t="s">
        <v>231</v>
      </c>
      <c r="F89" t="s">
        <v>36</v>
      </c>
      <c r="G89" t="s">
        <v>232</v>
      </c>
      <c r="H89" t="s">
        <v>41</v>
      </c>
      <c r="I89" t="s">
        <v>38</v>
      </c>
      <c r="J89" t="s">
        <v>233</v>
      </c>
    </row>
    <row r="90" spans="1:10" x14ac:dyDescent="0.25">
      <c r="A90" t="s">
        <v>234</v>
      </c>
      <c r="B90" t="s">
        <v>230</v>
      </c>
      <c r="C90" t="s">
        <v>79</v>
      </c>
      <c r="D90">
        <v>90000</v>
      </c>
      <c r="E90" t="s">
        <v>231</v>
      </c>
      <c r="F90" t="s">
        <v>36</v>
      </c>
      <c r="G90" t="s">
        <v>232</v>
      </c>
      <c r="H90">
        <v>2015</v>
      </c>
      <c r="I90">
        <v>22000</v>
      </c>
      <c r="J90" t="s">
        <v>233</v>
      </c>
    </row>
    <row r="91" spans="1:10" x14ac:dyDescent="0.25">
      <c r="A91" t="s">
        <v>234</v>
      </c>
      <c r="B91" t="s">
        <v>230</v>
      </c>
      <c r="C91" t="s">
        <v>79</v>
      </c>
      <c r="D91">
        <v>80000</v>
      </c>
      <c r="E91" t="s">
        <v>231</v>
      </c>
      <c r="F91" t="s">
        <v>36</v>
      </c>
      <c r="G91" t="s">
        <v>235</v>
      </c>
      <c r="H91">
        <v>2016</v>
      </c>
      <c r="I91" t="s">
        <v>236</v>
      </c>
      <c r="J91" t="s">
        <v>233</v>
      </c>
    </row>
    <row r="92" spans="1:10" x14ac:dyDescent="0.25">
      <c r="A92" t="s">
        <v>234</v>
      </c>
      <c r="B92" t="s">
        <v>230</v>
      </c>
      <c r="C92" t="s">
        <v>79</v>
      </c>
      <c r="D92">
        <v>90000</v>
      </c>
      <c r="E92" t="s">
        <v>231</v>
      </c>
      <c r="F92" t="s">
        <v>36</v>
      </c>
      <c r="G92" t="s">
        <v>235</v>
      </c>
      <c r="H92">
        <v>2016</v>
      </c>
      <c r="I92" t="s">
        <v>237</v>
      </c>
      <c r="J92" t="s">
        <v>233</v>
      </c>
    </row>
    <row r="93" spans="1:10" x14ac:dyDescent="0.25">
      <c r="A93" t="s">
        <v>234</v>
      </c>
      <c r="B93" t="s">
        <v>230</v>
      </c>
      <c r="C93" t="s">
        <v>79</v>
      </c>
      <c r="D93">
        <v>95000</v>
      </c>
      <c r="E93" t="s">
        <v>231</v>
      </c>
      <c r="F93" t="s">
        <v>36</v>
      </c>
      <c r="G93" t="s">
        <v>235</v>
      </c>
      <c r="H93">
        <v>2017</v>
      </c>
      <c r="I93" t="s">
        <v>238</v>
      </c>
      <c r="J93" t="s">
        <v>233</v>
      </c>
    </row>
    <row r="94" spans="1:10" x14ac:dyDescent="0.25">
      <c r="A94" t="s">
        <v>239</v>
      </c>
      <c r="B94" t="s">
        <v>230</v>
      </c>
      <c r="C94" t="s">
        <v>79</v>
      </c>
      <c r="D94">
        <v>150000</v>
      </c>
      <c r="E94" t="s">
        <v>231</v>
      </c>
      <c r="F94" t="s">
        <v>36</v>
      </c>
      <c r="G94" t="s">
        <v>235</v>
      </c>
      <c r="H94" t="s">
        <v>41</v>
      </c>
      <c r="I94" t="s">
        <v>237</v>
      </c>
      <c r="J94" t="s">
        <v>233</v>
      </c>
    </row>
    <row r="95" spans="1:10" x14ac:dyDescent="0.25">
      <c r="A95" t="s">
        <v>239</v>
      </c>
      <c r="B95" t="s">
        <v>230</v>
      </c>
      <c r="C95" t="s">
        <v>79</v>
      </c>
      <c r="D95">
        <v>150000</v>
      </c>
      <c r="E95" t="s">
        <v>231</v>
      </c>
      <c r="F95" t="s">
        <v>36</v>
      </c>
      <c r="G95" t="s">
        <v>235</v>
      </c>
      <c r="H95" t="s">
        <v>41</v>
      </c>
      <c r="I95" t="s">
        <v>236</v>
      </c>
      <c r="J95" t="s">
        <v>233</v>
      </c>
    </row>
    <row r="96" spans="1:10" x14ac:dyDescent="0.25">
      <c r="A96" t="s">
        <v>240</v>
      </c>
      <c r="B96" t="s">
        <v>230</v>
      </c>
      <c r="C96" t="s">
        <v>79</v>
      </c>
      <c r="D96" t="s">
        <v>241</v>
      </c>
      <c r="F96" t="s">
        <v>36</v>
      </c>
      <c r="G96" t="s">
        <v>242</v>
      </c>
      <c r="H96" t="s">
        <v>243</v>
      </c>
      <c r="I96" t="s">
        <v>244</v>
      </c>
      <c r="J96" t="s">
        <v>45</v>
      </c>
    </row>
    <row r="97" spans="1:10" x14ac:dyDescent="0.25">
      <c r="A97" t="s">
        <v>245</v>
      </c>
      <c r="B97" t="s">
        <v>230</v>
      </c>
      <c r="C97" t="s">
        <v>79</v>
      </c>
      <c r="D97" t="s">
        <v>241</v>
      </c>
      <c r="F97" t="s">
        <v>36</v>
      </c>
      <c r="G97" t="s">
        <v>246</v>
      </c>
      <c r="H97" t="s">
        <v>243</v>
      </c>
      <c r="I97" t="s">
        <v>247</v>
      </c>
      <c r="J97" t="s">
        <v>45</v>
      </c>
    </row>
    <row r="98" spans="1:10" x14ac:dyDescent="0.25">
      <c r="A98" t="s">
        <v>248</v>
      </c>
      <c r="B98" t="s">
        <v>249</v>
      </c>
      <c r="C98" t="s">
        <v>79</v>
      </c>
      <c r="D98">
        <v>175000</v>
      </c>
      <c r="F98" t="s">
        <v>36</v>
      </c>
      <c r="H98">
        <v>2018</v>
      </c>
      <c r="I98" t="s">
        <v>250</v>
      </c>
      <c r="J98" t="s">
        <v>45</v>
      </c>
    </row>
    <row r="99" spans="1:10" x14ac:dyDescent="0.25">
      <c r="A99" t="s">
        <v>251</v>
      </c>
      <c r="B99" t="s">
        <v>249</v>
      </c>
      <c r="C99" t="s">
        <v>44</v>
      </c>
      <c r="D99">
        <v>10000</v>
      </c>
      <c r="E99" t="s">
        <v>252</v>
      </c>
      <c r="F99" t="s">
        <v>36</v>
      </c>
      <c r="H99">
        <v>2018</v>
      </c>
      <c r="I99" t="s">
        <v>250</v>
      </c>
      <c r="J99" t="s">
        <v>45</v>
      </c>
    </row>
    <row r="100" spans="1:10" x14ac:dyDescent="0.25">
      <c r="A100" t="s">
        <v>253</v>
      </c>
      <c r="B100" t="s">
        <v>227</v>
      </c>
      <c r="C100" t="s">
        <v>44</v>
      </c>
      <c r="D100">
        <v>10000</v>
      </c>
      <c r="E100" t="s">
        <v>254</v>
      </c>
      <c r="F100" t="s">
        <v>36</v>
      </c>
      <c r="H100">
        <v>2019</v>
      </c>
      <c r="I100" t="s">
        <v>238</v>
      </c>
      <c r="J100" t="s">
        <v>255</v>
      </c>
    </row>
    <row r="101" spans="1:10" x14ac:dyDescent="0.25">
      <c r="A101" t="s">
        <v>256</v>
      </c>
      <c r="B101" t="s">
        <v>227</v>
      </c>
      <c r="C101" t="s">
        <v>44</v>
      </c>
      <c r="D101">
        <v>10000</v>
      </c>
      <c r="E101" t="s">
        <v>257</v>
      </c>
      <c r="F101" t="s">
        <v>36</v>
      </c>
      <c r="H101">
        <v>2019</v>
      </c>
      <c r="I101" t="s">
        <v>107</v>
      </c>
      <c r="J101" t="s">
        <v>255</v>
      </c>
    </row>
    <row r="102" spans="1:10" x14ac:dyDescent="0.25">
      <c r="A102" t="s">
        <v>258</v>
      </c>
      <c r="B102" t="s">
        <v>227</v>
      </c>
      <c r="C102" t="s">
        <v>44</v>
      </c>
      <c r="D102">
        <v>10000</v>
      </c>
      <c r="E102" t="s">
        <v>228</v>
      </c>
      <c r="F102" t="s">
        <v>36</v>
      </c>
      <c r="H102">
        <v>2018</v>
      </c>
      <c r="I102" t="s">
        <v>72</v>
      </c>
      <c r="J102" t="s">
        <v>94</v>
      </c>
    </row>
    <row r="103" spans="1:10" x14ac:dyDescent="0.25">
      <c r="A103" t="s">
        <v>259</v>
      </c>
      <c r="B103" t="s">
        <v>227</v>
      </c>
      <c r="C103" t="s">
        <v>44</v>
      </c>
      <c r="D103">
        <v>40000</v>
      </c>
      <c r="E103" t="s">
        <v>257</v>
      </c>
      <c r="F103" t="s">
        <v>36</v>
      </c>
      <c r="H103">
        <v>2019</v>
      </c>
      <c r="I103" t="s">
        <v>97</v>
      </c>
      <c r="J103" t="s">
        <v>69</v>
      </c>
    </row>
    <row r="104" spans="1:10" x14ac:dyDescent="0.25">
      <c r="A104" t="s">
        <v>260</v>
      </c>
      <c r="B104" t="s">
        <v>227</v>
      </c>
      <c r="C104" t="s">
        <v>44</v>
      </c>
      <c r="D104">
        <v>10000</v>
      </c>
      <c r="E104" t="s">
        <v>257</v>
      </c>
      <c r="F104" t="s">
        <v>36</v>
      </c>
      <c r="H104">
        <v>2019</v>
      </c>
      <c r="I104" t="s">
        <v>97</v>
      </c>
      <c r="J104" t="s">
        <v>69</v>
      </c>
    </row>
    <row r="105" spans="1:10" x14ac:dyDescent="0.25">
      <c r="A105" t="s">
        <v>261</v>
      </c>
      <c r="B105" t="s">
        <v>227</v>
      </c>
      <c r="C105" t="s">
        <v>44</v>
      </c>
      <c r="D105">
        <v>10000</v>
      </c>
      <c r="E105" t="s">
        <v>228</v>
      </c>
      <c r="F105" t="s">
        <v>36</v>
      </c>
      <c r="H105">
        <v>2018</v>
      </c>
      <c r="I105" t="s">
        <v>72</v>
      </c>
      <c r="J105" t="s">
        <v>94</v>
      </c>
    </row>
    <row r="106" spans="1:10" x14ac:dyDescent="0.25">
      <c r="A106" t="s">
        <v>262</v>
      </c>
      <c r="B106" t="s">
        <v>227</v>
      </c>
      <c r="C106" t="s">
        <v>44</v>
      </c>
      <c r="D106">
        <v>40000</v>
      </c>
      <c r="E106" t="s">
        <v>257</v>
      </c>
      <c r="F106" t="s">
        <v>36</v>
      </c>
      <c r="H106">
        <v>2019</v>
      </c>
      <c r="I106" t="s">
        <v>97</v>
      </c>
      <c r="J106" t="s">
        <v>117</v>
      </c>
    </row>
    <row r="107" spans="1:10" x14ac:dyDescent="0.25">
      <c r="A107" t="s">
        <v>263</v>
      </c>
      <c r="B107" t="s">
        <v>227</v>
      </c>
      <c r="C107" t="s">
        <v>44</v>
      </c>
      <c r="D107">
        <v>10000</v>
      </c>
      <c r="E107" t="s">
        <v>257</v>
      </c>
      <c r="F107" t="s">
        <v>36</v>
      </c>
      <c r="H107">
        <v>2019</v>
      </c>
      <c r="I107" t="s">
        <v>97</v>
      </c>
      <c r="J107" t="s">
        <v>117</v>
      </c>
    </row>
    <row r="108" spans="1:10" x14ac:dyDescent="0.25">
      <c r="A108" t="s">
        <v>264</v>
      </c>
      <c r="B108" t="s">
        <v>227</v>
      </c>
      <c r="C108" t="s">
        <v>44</v>
      </c>
      <c r="D108">
        <v>40000</v>
      </c>
      <c r="E108" t="s">
        <v>257</v>
      </c>
      <c r="F108" t="s">
        <v>36</v>
      </c>
      <c r="H108">
        <v>2019</v>
      </c>
      <c r="I108" t="s">
        <v>97</v>
      </c>
      <c r="J108" t="s">
        <v>94</v>
      </c>
    </row>
    <row r="109" spans="1:10" x14ac:dyDescent="0.25">
      <c r="A109" t="s">
        <v>265</v>
      </c>
      <c r="B109" t="s">
        <v>227</v>
      </c>
      <c r="C109" t="s">
        <v>44</v>
      </c>
      <c r="D109">
        <v>10000</v>
      </c>
      <c r="E109" t="s">
        <v>257</v>
      </c>
      <c r="F109" t="s">
        <v>36</v>
      </c>
      <c r="H109">
        <v>2019</v>
      </c>
      <c r="I109" t="s">
        <v>97</v>
      </c>
      <c r="J109" t="s">
        <v>117</v>
      </c>
    </row>
    <row r="110" spans="1:10" x14ac:dyDescent="0.25">
      <c r="A110" t="s">
        <v>266</v>
      </c>
      <c r="B110" t="s">
        <v>119</v>
      </c>
      <c r="C110" t="s">
        <v>79</v>
      </c>
      <c r="D110">
        <v>120000</v>
      </c>
      <c r="E110" t="s">
        <v>119</v>
      </c>
      <c r="F110" t="s">
        <v>36</v>
      </c>
      <c r="G110" t="s">
        <v>194</v>
      </c>
      <c r="H110">
        <v>2018</v>
      </c>
      <c r="I110" t="s">
        <v>153</v>
      </c>
      <c r="J110" t="s">
        <v>45</v>
      </c>
    </row>
    <row r="111" spans="1:10" x14ac:dyDescent="0.25">
      <c r="A111" t="s">
        <v>267</v>
      </c>
      <c r="B111" t="s">
        <v>119</v>
      </c>
      <c r="C111" t="s">
        <v>79</v>
      </c>
      <c r="D111">
        <v>120000</v>
      </c>
      <c r="E111" t="s">
        <v>119</v>
      </c>
      <c r="F111" t="s">
        <v>36</v>
      </c>
      <c r="G111" t="s">
        <v>194</v>
      </c>
      <c r="H111">
        <v>2018</v>
      </c>
      <c r="I111" t="s">
        <v>153</v>
      </c>
      <c r="J111" t="s">
        <v>45</v>
      </c>
    </row>
    <row r="112" spans="1:10" x14ac:dyDescent="0.25">
      <c r="A112" t="s">
        <v>268</v>
      </c>
      <c r="B112" t="s">
        <v>119</v>
      </c>
      <c r="C112" t="s">
        <v>79</v>
      </c>
      <c r="D112">
        <v>120000</v>
      </c>
      <c r="E112" t="s">
        <v>119</v>
      </c>
      <c r="F112" t="s">
        <v>36</v>
      </c>
      <c r="G112" t="s">
        <v>194</v>
      </c>
      <c r="H112">
        <v>2018</v>
      </c>
      <c r="I112" t="s">
        <v>153</v>
      </c>
      <c r="J112" t="s">
        <v>45</v>
      </c>
    </row>
    <row r="113" spans="1:10" x14ac:dyDescent="0.25">
      <c r="A113" t="s">
        <v>269</v>
      </c>
      <c r="B113" t="s">
        <v>119</v>
      </c>
      <c r="C113" t="s">
        <v>79</v>
      </c>
      <c r="D113">
        <v>120000</v>
      </c>
      <c r="E113" t="s">
        <v>119</v>
      </c>
      <c r="F113" t="s">
        <v>36</v>
      </c>
      <c r="G113" t="s">
        <v>270</v>
      </c>
      <c r="H113">
        <v>2018</v>
      </c>
      <c r="I113" t="s">
        <v>153</v>
      </c>
      <c r="J113" t="s">
        <v>45</v>
      </c>
    </row>
    <row r="114" spans="1:10" x14ac:dyDescent="0.25">
      <c r="A114" t="s">
        <v>271</v>
      </c>
      <c r="B114" t="s">
        <v>119</v>
      </c>
      <c r="C114" t="s">
        <v>79</v>
      </c>
      <c r="D114">
        <v>120000</v>
      </c>
      <c r="E114" t="s">
        <v>119</v>
      </c>
      <c r="F114" t="s">
        <v>36</v>
      </c>
      <c r="G114" t="s">
        <v>246</v>
      </c>
      <c r="H114">
        <v>2018</v>
      </c>
      <c r="I114" t="s">
        <v>153</v>
      </c>
      <c r="J114" t="s">
        <v>45</v>
      </c>
    </row>
    <row r="115" spans="1:10" x14ac:dyDescent="0.25">
      <c r="A115" t="s">
        <v>272</v>
      </c>
      <c r="B115" t="s">
        <v>119</v>
      </c>
      <c r="C115" t="s">
        <v>79</v>
      </c>
      <c r="D115">
        <v>120000</v>
      </c>
      <c r="E115" t="s">
        <v>119</v>
      </c>
      <c r="F115" t="s">
        <v>36</v>
      </c>
      <c r="G115" t="s">
        <v>101</v>
      </c>
      <c r="H115">
        <v>2018</v>
      </c>
      <c r="I115" t="s">
        <v>153</v>
      </c>
      <c r="J115" t="s">
        <v>45</v>
      </c>
    </row>
    <row r="116" spans="1:10" x14ac:dyDescent="0.25">
      <c r="A116" t="s">
        <v>273</v>
      </c>
      <c r="B116" t="s">
        <v>119</v>
      </c>
      <c r="C116" t="s">
        <v>79</v>
      </c>
      <c r="D116">
        <v>120000</v>
      </c>
      <c r="E116" t="s">
        <v>119</v>
      </c>
      <c r="F116" t="s">
        <v>36</v>
      </c>
      <c r="G116" t="s">
        <v>274</v>
      </c>
      <c r="H116">
        <v>2018</v>
      </c>
      <c r="I116" t="s">
        <v>153</v>
      </c>
      <c r="J116" t="s">
        <v>45</v>
      </c>
    </row>
    <row r="117" spans="1:10" x14ac:dyDescent="0.25">
      <c r="A117" t="s">
        <v>275</v>
      </c>
      <c r="B117" t="s">
        <v>119</v>
      </c>
      <c r="C117" t="s">
        <v>79</v>
      </c>
      <c r="D117">
        <v>150000</v>
      </c>
      <c r="E117" t="s">
        <v>119</v>
      </c>
      <c r="F117" t="s">
        <v>36</v>
      </c>
      <c r="G117" t="s">
        <v>274</v>
      </c>
      <c r="H117">
        <v>2018</v>
      </c>
      <c r="I117" t="s">
        <v>97</v>
      </c>
      <c r="J117" t="s">
        <v>45</v>
      </c>
    </row>
    <row r="118" spans="1:10" x14ac:dyDescent="0.25">
      <c r="A118" t="s">
        <v>276</v>
      </c>
      <c r="B118" t="s">
        <v>119</v>
      </c>
      <c r="C118" t="s">
        <v>79</v>
      </c>
      <c r="D118">
        <v>150000</v>
      </c>
      <c r="E118" t="s">
        <v>119</v>
      </c>
      <c r="F118" t="s">
        <v>36</v>
      </c>
      <c r="G118" t="s">
        <v>194</v>
      </c>
      <c r="H118">
        <v>2018</v>
      </c>
      <c r="I118" t="s">
        <v>97</v>
      </c>
      <c r="J118" t="s">
        <v>45</v>
      </c>
    </row>
    <row r="119" spans="1:10" x14ac:dyDescent="0.25">
      <c r="A119" t="s">
        <v>277</v>
      </c>
      <c r="B119" t="s">
        <v>119</v>
      </c>
      <c r="C119" t="s">
        <v>79</v>
      </c>
      <c r="D119">
        <v>150000</v>
      </c>
      <c r="E119" t="s">
        <v>119</v>
      </c>
      <c r="F119" t="s">
        <v>36</v>
      </c>
      <c r="G119" t="s">
        <v>278</v>
      </c>
      <c r="H119">
        <v>2018</v>
      </c>
      <c r="I119" t="s">
        <v>97</v>
      </c>
      <c r="J119" t="s">
        <v>45</v>
      </c>
    </row>
    <row r="120" spans="1:10" x14ac:dyDescent="0.25">
      <c r="A120" t="s">
        <v>279</v>
      </c>
      <c r="B120" t="s">
        <v>119</v>
      </c>
      <c r="C120" t="s">
        <v>79</v>
      </c>
      <c r="D120">
        <v>150000</v>
      </c>
      <c r="E120" t="s">
        <v>119</v>
      </c>
      <c r="F120" t="s">
        <v>36</v>
      </c>
      <c r="G120" t="s">
        <v>280</v>
      </c>
      <c r="H120">
        <v>2018</v>
      </c>
      <c r="I120" t="s">
        <v>97</v>
      </c>
      <c r="J120" t="s">
        <v>45</v>
      </c>
    </row>
    <row r="121" spans="1:10" x14ac:dyDescent="0.25">
      <c r="A121" t="s">
        <v>281</v>
      </c>
      <c r="B121" t="s">
        <v>119</v>
      </c>
      <c r="C121" t="s">
        <v>79</v>
      </c>
      <c r="D121">
        <v>150000</v>
      </c>
      <c r="E121" t="s">
        <v>119</v>
      </c>
      <c r="F121" t="s">
        <v>36</v>
      </c>
      <c r="G121" t="s">
        <v>282</v>
      </c>
      <c r="H121">
        <v>2018</v>
      </c>
      <c r="I121" t="s">
        <v>97</v>
      </c>
      <c r="J121" t="s">
        <v>45</v>
      </c>
    </row>
    <row r="122" spans="1:10" x14ac:dyDescent="0.25">
      <c r="A122" t="s">
        <v>283</v>
      </c>
      <c r="B122" t="s">
        <v>119</v>
      </c>
      <c r="C122" t="s">
        <v>79</v>
      </c>
      <c r="D122">
        <v>150000</v>
      </c>
      <c r="E122" t="s">
        <v>119</v>
      </c>
      <c r="F122" t="s">
        <v>36</v>
      </c>
      <c r="G122" t="s">
        <v>246</v>
      </c>
      <c r="H122">
        <v>2018</v>
      </c>
      <c r="I122" t="s">
        <v>97</v>
      </c>
      <c r="J122" t="s">
        <v>45</v>
      </c>
    </row>
    <row r="123" spans="1:10" x14ac:dyDescent="0.25">
      <c r="A123" t="s">
        <v>284</v>
      </c>
      <c r="B123" t="s">
        <v>119</v>
      </c>
      <c r="C123" t="s">
        <v>79</v>
      </c>
      <c r="D123">
        <v>150000</v>
      </c>
      <c r="E123" t="s">
        <v>119</v>
      </c>
      <c r="F123" t="s">
        <v>36</v>
      </c>
      <c r="G123" t="s">
        <v>285</v>
      </c>
      <c r="H123">
        <v>2017</v>
      </c>
      <c r="I123" t="s">
        <v>97</v>
      </c>
      <c r="J123" t="s">
        <v>45</v>
      </c>
    </row>
    <row r="124" spans="1:10" x14ac:dyDescent="0.25">
      <c r="A124" t="s">
        <v>286</v>
      </c>
      <c r="B124" t="s">
        <v>119</v>
      </c>
      <c r="C124" t="s">
        <v>79</v>
      </c>
      <c r="D124">
        <v>150000</v>
      </c>
      <c r="E124" t="s">
        <v>119</v>
      </c>
      <c r="F124" t="s">
        <v>36</v>
      </c>
      <c r="G124" t="s">
        <v>287</v>
      </c>
      <c r="H124">
        <v>2018</v>
      </c>
      <c r="I124" t="s">
        <v>97</v>
      </c>
      <c r="J124" t="s">
        <v>45</v>
      </c>
    </row>
    <row r="125" spans="1:10" x14ac:dyDescent="0.25">
      <c r="A125" t="s">
        <v>288</v>
      </c>
      <c r="B125" t="s">
        <v>289</v>
      </c>
      <c r="C125" t="s">
        <v>79</v>
      </c>
      <c r="D125">
        <v>150000</v>
      </c>
      <c r="E125" t="s">
        <v>289</v>
      </c>
      <c r="F125" t="s">
        <v>36</v>
      </c>
      <c r="G125" t="s">
        <v>290</v>
      </c>
      <c r="H125">
        <v>2018</v>
      </c>
      <c r="I125">
        <v>81000</v>
      </c>
      <c r="J125" t="s">
        <v>86</v>
      </c>
    </row>
    <row r="126" spans="1:10" x14ac:dyDescent="0.25">
      <c r="A126" t="s">
        <v>291</v>
      </c>
      <c r="B126" t="s">
        <v>289</v>
      </c>
      <c r="C126" t="s">
        <v>79</v>
      </c>
      <c r="D126">
        <v>71250</v>
      </c>
      <c r="E126" t="s">
        <v>289</v>
      </c>
      <c r="F126" t="s">
        <v>134</v>
      </c>
      <c r="G126" t="s">
        <v>290</v>
      </c>
      <c r="H126">
        <v>2018</v>
      </c>
      <c r="I126">
        <v>81000</v>
      </c>
      <c r="J126" t="s">
        <v>86</v>
      </c>
    </row>
    <row r="127" spans="1:10" x14ac:dyDescent="0.25">
      <c r="A127" t="s">
        <v>292</v>
      </c>
      <c r="B127" t="s">
        <v>289</v>
      </c>
      <c r="C127" t="s">
        <v>79</v>
      </c>
      <c r="D127">
        <v>71250</v>
      </c>
      <c r="E127" t="s">
        <v>289</v>
      </c>
      <c r="F127" t="s">
        <v>134</v>
      </c>
      <c r="G127" t="s">
        <v>293</v>
      </c>
      <c r="H127">
        <v>2018</v>
      </c>
      <c r="I127">
        <v>81000</v>
      </c>
      <c r="J127" t="s">
        <v>86</v>
      </c>
    </row>
    <row r="128" spans="1:10" x14ac:dyDescent="0.25">
      <c r="A128" t="s">
        <v>294</v>
      </c>
      <c r="B128" t="s">
        <v>289</v>
      </c>
      <c r="C128" t="s">
        <v>79</v>
      </c>
      <c r="D128">
        <v>150000</v>
      </c>
      <c r="E128" t="s">
        <v>289</v>
      </c>
      <c r="F128" t="s">
        <v>36</v>
      </c>
      <c r="G128" t="s">
        <v>293</v>
      </c>
      <c r="H128">
        <v>2018</v>
      </c>
      <c r="I128" t="s">
        <v>97</v>
      </c>
      <c r="J128" t="s">
        <v>86</v>
      </c>
    </row>
    <row r="129" spans="1:10" x14ac:dyDescent="0.25">
      <c r="A129" t="s">
        <v>295</v>
      </c>
      <c r="B129" t="s">
        <v>296</v>
      </c>
      <c r="C129" t="s">
        <v>79</v>
      </c>
      <c r="D129">
        <v>80000</v>
      </c>
      <c r="F129" t="s">
        <v>36</v>
      </c>
      <c r="G129" t="s">
        <v>297</v>
      </c>
      <c r="H129">
        <v>2018</v>
      </c>
      <c r="I129">
        <v>19500</v>
      </c>
      <c r="J129" t="s">
        <v>39</v>
      </c>
    </row>
    <row r="130" spans="1:10" x14ac:dyDescent="0.25">
      <c r="A130" t="s">
        <v>298</v>
      </c>
      <c r="B130" t="s">
        <v>296</v>
      </c>
      <c r="C130" t="s">
        <v>79</v>
      </c>
      <c r="D130">
        <v>80000</v>
      </c>
      <c r="E130" t="s">
        <v>299</v>
      </c>
      <c r="F130" t="s">
        <v>36</v>
      </c>
      <c r="H130">
        <v>2016</v>
      </c>
      <c r="I130">
        <v>19500</v>
      </c>
      <c r="J130" t="s">
        <v>39</v>
      </c>
    </row>
    <row r="131" spans="1:10" x14ac:dyDescent="0.25">
      <c r="A131" t="s">
        <v>300</v>
      </c>
      <c r="B131" t="s">
        <v>249</v>
      </c>
      <c r="C131" t="s">
        <v>79</v>
      </c>
      <c r="D131">
        <v>122000</v>
      </c>
      <c r="E131" t="s">
        <v>252</v>
      </c>
      <c r="F131" t="s">
        <v>36</v>
      </c>
      <c r="G131" t="s">
        <v>301</v>
      </c>
      <c r="H131">
        <v>2015</v>
      </c>
      <c r="I131" t="s">
        <v>302</v>
      </c>
      <c r="J131" t="s">
        <v>45</v>
      </c>
    </row>
    <row r="132" spans="1:10" x14ac:dyDescent="0.25">
      <c r="A132" t="s">
        <v>303</v>
      </c>
      <c r="B132" t="s">
        <v>249</v>
      </c>
      <c r="C132" t="s">
        <v>79</v>
      </c>
      <c r="D132">
        <v>152000</v>
      </c>
      <c r="E132" t="s">
        <v>252</v>
      </c>
      <c r="F132" t="s">
        <v>36</v>
      </c>
      <c r="G132" t="s">
        <v>304</v>
      </c>
      <c r="H132">
        <v>2015</v>
      </c>
      <c r="I132" t="s">
        <v>302</v>
      </c>
      <c r="J132" t="s">
        <v>45</v>
      </c>
    </row>
    <row r="133" spans="1:10" x14ac:dyDescent="0.25">
      <c r="A133" t="s">
        <v>305</v>
      </c>
      <c r="B133" t="s">
        <v>74</v>
      </c>
      <c r="C133" t="s">
        <v>44</v>
      </c>
      <c r="D133">
        <v>10000</v>
      </c>
      <c r="E133" t="s">
        <v>75</v>
      </c>
      <c r="F133" t="s">
        <v>36</v>
      </c>
      <c r="H133">
        <v>2017</v>
      </c>
      <c r="I133" t="s">
        <v>160</v>
      </c>
      <c r="J133" t="s">
        <v>45</v>
      </c>
    </row>
    <row r="134" spans="1:10" x14ac:dyDescent="0.25">
      <c r="A134" t="s">
        <v>306</v>
      </c>
      <c r="B134" t="s">
        <v>179</v>
      </c>
      <c r="C134" t="s">
        <v>34</v>
      </c>
      <c r="D134">
        <v>2000</v>
      </c>
      <c r="F134" t="s">
        <v>36</v>
      </c>
      <c r="H134">
        <v>2018</v>
      </c>
      <c r="I134" t="s">
        <v>307</v>
      </c>
      <c r="J134" t="s">
        <v>255</v>
      </c>
    </row>
    <row r="135" spans="1:10" x14ac:dyDescent="0.25">
      <c r="A135" t="s">
        <v>308</v>
      </c>
      <c r="B135" t="s">
        <v>309</v>
      </c>
      <c r="C135" t="s">
        <v>79</v>
      </c>
      <c r="D135">
        <v>50000</v>
      </c>
      <c r="E135" t="s">
        <v>310</v>
      </c>
      <c r="F135" t="s">
        <v>36</v>
      </c>
      <c r="G135" t="s">
        <v>311</v>
      </c>
      <c r="H135">
        <v>2015</v>
      </c>
      <c r="I135" t="s">
        <v>165</v>
      </c>
      <c r="J135" t="s">
        <v>94</v>
      </c>
    </row>
    <row r="136" spans="1:10" x14ac:dyDescent="0.25">
      <c r="A136" t="s">
        <v>308</v>
      </c>
      <c r="B136" t="s">
        <v>309</v>
      </c>
      <c r="C136" t="s">
        <v>79</v>
      </c>
      <c r="D136">
        <v>80000</v>
      </c>
      <c r="E136" t="s">
        <v>310</v>
      </c>
      <c r="F136" t="s">
        <v>36</v>
      </c>
      <c r="G136" t="s">
        <v>242</v>
      </c>
      <c r="H136">
        <v>2016</v>
      </c>
      <c r="I136" t="s">
        <v>38</v>
      </c>
      <c r="J136" t="s">
        <v>94</v>
      </c>
    </row>
    <row r="137" spans="1:10" x14ac:dyDescent="0.25">
      <c r="A137" t="s">
        <v>312</v>
      </c>
      <c r="B137" t="s">
        <v>309</v>
      </c>
      <c r="C137" t="s">
        <v>79</v>
      </c>
      <c r="D137">
        <v>50000</v>
      </c>
      <c r="E137" t="s">
        <v>310</v>
      </c>
      <c r="F137" t="s">
        <v>36</v>
      </c>
      <c r="G137" t="s">
        <v>313</v>
      </c>
      <c r="H137">
        <v>2015</v>
      </c>
      <c r="I137" t="s">
        <v>165</v>
      </c>
      <c r="J137" t="s">
        <v>45</v>
      </c>
    </row>
    <row r="138" spans="1:10" x14ac:dyDescent="0.25">
      <c r="A138" t="s">
        <v>312</v>
      </c>
      <c r="B138" t="s">
        <v>309</v>
      </c>
      <c r="C138" t="s">
        <v>79</v>
      </c>
      <c r="D138">
        <v>80000</v>
      </c>
      <c r="E138" t="s">
        <v>310</v>
      </c>
      <c r="F138" t="s">
        <v>36</v>
      </c>
      <c r="G138" t="s">
        <v>242</v>
      </c>
      <c r="H138">
        <v>2016</v>
      </c>
      <c r="I138" t="s">
        <v>38</v>
      </c>
      <c r="J138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workbookViewId="0">
      <selection activeCell="B2" sqref="B2"/>
    </sheetView>
  </sheetViews>
  <sheetFormatPr defaultRowHeight="15" x14ac:dyDescent="0.25"/>
  <cols>
    <col min="1" max="1" width="13.140625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9</v>
      </c>
      <c r="B2" s="13">
        <f>'LDV psg calculations'!B24</f>
        <v>0.1924339036099125</v>
      </c>
      <c r="C2" s="13">
        <f>'LDV psg calculations'!C24</f>
        <v>0.17105235876436667</v>
      </c>
      <c r="D2" s="13">
        <f>'LDV psg calculations'!D24</f>
        <v>0.14967081391882084</v>
      </c>
      <c r="E2" s="13">
        <f>'LDV psg calculations'!E24</f>
        <v>0.12828926907327501</v>
      </c>
      <c r="F2" s="13">
        <f>'LDV psg calculations'!F24</f>
        <v>0.10690772422772918</v>
      </c>
      <c r="G2" s="13">
        <f>'LDV psg calculations'!G24</f>
        <v>8.5526179382183348E-2</v>
      </c>
      <c r="H2" s="13">
        <f>'LDV psg calculations'!H24</f>
        <v>6.4144634536637518E-2</v>
      </c>
      <c r="I2" s="13">
        <f>'LDV psg calculations'!I24</f>
        <v>4.2763089691091688E-2</v>
      </c>
      <c r="J2" s="13">
        <f>'LDV psg calculations'!J24</f>
        <v>2.1381544845545854E-2</v>
      </c>
      <c r="K2" s="13">
        <f>'LDV psg calculations'!K24</f>
        <v>0</v>
      </c>
      <c r="L2" s="13">
        <f>'LDV psg calculations'!L23</f>
        <v>0</v>
      </c>
      <c r="M2" s="13">
        <f>'LDV psg calculations'!M23</f>
        <v>0</v>
      </c>
      <c r="N2" s="13">
        <f>'LDV psg calculations'!N23</f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</row>
    <row r="3" spans="1:35" x14ac:dyDescent="0.25">
      <c r="A3" t="s">
        <v>10</v>
      </c>
      <c r="B3" s="13">
        <f>'HDV psg calculations'!D16</f>
        <v>0.18931899582068518</v>
      </c>
      <c r="C3" s="13">
        <f>'HDV psg calculations'!E16</f>
        <v>0.17354241283562807</v>
      </c>
      <c r="D3" s="13">
        <f>'HDV psg calculations'!F16</f>
        <v>0.15776582985057097</v>
      </c>
      <c r="E3" s="13">
        <f>'HDV psg calculations'!G16</f>
        <v>0.14198924686551387</v>
      </c>
      <c r="F3" s="13">
        <f>'HDV psg calculations'!H16</f>
        <v>0.12621266388045677</v>
      </c>
      <c r="G3" s="13">
        <f>'HDV psg calculations'!I16</f>
        <v>0.11043608089539966</v>
      </c>
      <c r="H3" s="13">
        <f>'HDV psg calculations'!J16</f>
        <v>9.465949791034256E-2</v>
      </c>
      <c r="I3" s="13">
        <f>'HDV psg calculations'!K16</f>
        <v>7.8882914925285458E-2</v>
      </c>
      <c r="J3" s="13">
        <f>'HDV psg calculations'!L16</f>
        <v>6.3106331940228355E-2</v>
      </c>
      <c r="K3" s="13">
        <f>'HDV psg calculations'!M16</f>
        <v>4.7329748955171252E-2</v>
      </c>
      <c r="L3" s="13">
        <f>'HDV psg calculations'!N16</f>
        <v>3.155316597011415E-2</v>
      </c>
      <c r="M3" s="13">
        <f>'HDV psg calculations'!O16</f>
        <v>1.5776582985057051E-2</v>
      </c>
      <c r="N3" s="13">
        <f>'HDV psg calculations'!P16</f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</row>
    <row r="4" spans="1:35" x14ac:dyDescent="0.25">
      <c r="A4" t="s">
        <v>11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</row>
    <row r="5" spans="1:35" x14ac:dyDescent="0.25">
      <c r="A5" t="s">
        <v>12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</row>
    <row r="6" spans="1:35" x14ac:dyDescent="0.25">
      <c r="A6" t="s">
        <v>13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</row>
    <row r="7" spans="1:35" x14ac:dyDescent="0.25">
      <c r="A7" t="s">
        <v>14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P9" sqref="P9"/>
    </sheetView>
  </sheetViews>
  <sheetFormatPr defaultRowHeight="15" x14ac:dyDescent="0.25"/>
  <cols>
    <col min="1" max="1" width="13.1406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9</v>
      </c>
      <c r="B2">
        <f>$C$2</f>
        <v>0.32445830780370971</v>
      </c>
      <c r="C2">
        <f>'LDV freight calculations'!D16</f>
        <v>0.32445830780370971</v>
      </c>
      <c r="D2">
        <f>'LDV freight calculations'!E16</f>
        <v>0.29742011548673392</v>
      </c>
      <c r="E2">
        <f>'LDV freight calculations'!F16</f>
        <v>0.27038192316975812</v>
      </c>
      <c r="F2">
        <f>'LDV freight calculations'!G16</f>
        <v>0.24334373085278233</v>
      </c>
      <c r="G2">
        <f>'LDV freight calculations'!H16</f>
        <v>0.21630553853580653</v>
      </c>
      <c r="H2">
        <f>'LDV freight calculations'!I16</f>
        <v>0.18926734621883073</v>
      </c>
      <c r="I2">
        <f>'LDV freight calculations'!J16</f>
        <v>0.16222915390185494</v>
      </c>
      <c r="J2">
        <f>'LDV freight calculations'!K16</f>
        <v>0.13519096158487914</v>
      </c>
      <c r="K2">
        <f>'LDV freight calculations'!L16</f>
        <v>0.10815276926790333</v>
      </c>
      <c r="L2">
        <f>'LDV freight calculations'!M16</f>
        <v>8.1114576950927525E-2</v>
      </c>
      <c r="M2">
        <f>'LDV freight calculations'!N16</f>
        <v>5.4076384633951716E-2</v>
      </c>
      <c r="N2">
        <f>'LDV freight calculations'!O16</f>
        <v>2.7038192316975906E-2</v>
      </c>
      <c r="O2">
        <f>'LDV freight calculations'!P16</f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LDV psg calculations</vt:lpstr>
      <vt:lpstr>LDV freight calculations</vt:lpstr>
      <vt:lpstr>LDV freight - MDV</vt:lpstr>
      <vt:lpstr>HDV psg calculations</vt:lpstr>
      <vt:lpstr>HDV passenger - Bus</vt:lpstr>
      <vt:lpstr>full data on state HVIP </vt:lpstr>
      <vt:lpstr>BESP-passengers</vt:lpstr>
      <vt:lpstr>BESP-freight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2017-06-20T00:56:40Z</dcterms:created>
  <dcterms:modified xsi:type="dcterms:W3CDTF">2020-01-11T03:18:03Z</dcterms:modified>
</cp:coreProperties>
</file>