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D:\CodeRepositories\eps-california\"/>
    </mc:Choice>
  </mc:AlternateContent>
  <bookViews>
    <workbookView xWindow="0" yWindow="435" windowWidth="18960" windowHeight="5940" activeTab="2"/>
  </bookViews>
  <sheets>
    <sheet name="About" sheetId="1" r:id="rId1"/>
    <sheet name="PolicyLevers" sheetId="2" r:id="rId2"/>
    <sheet name="OutputGraphs" sheetId="3" r:id="rId3"/>
    <sheet name="ReferenceScenarios" sheetId="4" r:id="rId4"/>
    <sheet name="Targets" sheetId="5" r:id="rId5"/>
    <sheet name="MaxBoundCalculations" sheetId="6" r:id="rId6"/>
  </sheets>
  <definedNames>
    <definedName name="_xlnm._FilterDatabase" localSheetId="1" hidden="1">PolicyLevers!$A$1:$T$326</definedName>
    <definedName name="Z_EACAC692_6FA5_4207_B9A8_44B823BD87B2_.wvu.FilterData" localSheetId="1" hidden="1">PolicyLevers!$A$1:$T$326</definedName>
  </definedNames>
  <calcPr calcId="162913"/>
  <customWorkbookViews>
    <customWorkbookView name="Chris Busch - Personal View" guid="{EACAC692-6FA5-4207-B9A8-44B823BD87B2}" mergeInterval="0" personalView="1" maximized="1" windowWidth="1276" windowHeight="434" activeSheetId="2"/>
  </customWorkbookViews>
</workbook>
</file>

<file path=xl/calcChain.xml><?xml version="1.0" encoding="utf-8"?>
<calcChain xmlns="http://schemas.openxmlformats.org/spreadsheetml/2006/main">
  <c r="S99" i="2" l="1"/>
  <c r="S100" i="2" s="1"/>
  <c r="R7" i="2" l="1"/>
  <c r="Q7" i="2"/>
  <c r="O7" i="2"/>
  <c r="N7" i="2"/>
  <c r="M7" i="2"/>
  <c r="L7" i="2"/>
  <c r="J7" i="2"/>
  <c r="C7" i="2"/>
  <c r="B7" i="2"/>
  <c r="A7" i="2"/>
  <c r="R6" i="2"/>
  <c r="Q6" i="2"/>
  <c r="O6" i="2"/>
  <c r="N6" i="2"/>
  <c r="M6" i="2"/>
  <c r="L6" i="2"/>
  <c r="J6" i="2"/>
  <c r="C6" i="2"/>
  <c r="B6" i="2"/>
  <c r="A6" i="2"/>
  <c r="R5" i="2"/>
  <c r="Q5" i="2"/>
  <c r="O5" i="2"/>
  <c r="N5" i="2"/>
  <c r="M5" i="2"/>
  <c r="L5" i="2"/>
  <c r="J5" i="2"/>
  <c r="C5" i="2"/>
  <c r="B5" i="2"/>
  <c r="A5" i="2"/>
  <c r="R4" i="2"/>
  <c r="Q4" i="2"/>
  <c r="O4" i="2"/>
  <c r="N4" i="2"/>
  <c r="M4" i="2"/>
  <c r="L4" i="2"/>
  <c r="J4" i="2"/>
  <c r="C4" i="2"/>
  <c r="B4" i="2"/>
  <c r="A4" i="2"/>
  <c r="R3" i="2"/>
  <c r="Q3" i="2"/>
  <c r="O3" i="2"/>
  <c r="N3" i="2"/>
  <c r="M3" i="2"/>
  <c r="L3" i="2"/>
  <c r="J3" i="2"/>
  <c r="C3" i="2"/>
  <c r="B3" i="2"/>
  <c r="A3" i="2"/>
  <c r="O35" i="2" l="1"/>
  <c r="N35" i="2"/>
  <c r="L35" i="2"/>
  <c r="O38" i="2"/>
  <c r="N38" i="2"/>
  <c r="L38" i="2"/>
  <c r="R229" i="2"/>
  <c r="Q229" i="2"/>
  <c r="O229" i="2"/>
  <c r="N229" i="2"/>
  <c r="M229" i="2"/>
  <c r="L229" i="2"/>
  <c r="J229" i="2"/>
  <c r="R37" i="2" l="1"/>
  <c r="Q37" i="2"/>
  <c r="N37" i="2"/>
  <c r="O37" i="2"/>
  <c r="L37" i="2"/>
  <c r="R42" i="2"/>
  <c r="Q42" i="2"/>
  <c r="O42" i="2"/>
  <c r="N42" i="2"/>
  <c r="L42" i="2"/>
  <c r="R10" i="2" l="1"/>
  <c r="Q10" i="2"/>
  <c r="O10" i="2"/>
  <c r="N10" i="2"/>
  <c r="M10" i="2"/>
  <c r="L10" i="2"/>
  <c r="R181" i="2" l="1"/>
  <c r="Q181" i="2"/>
  <c r="R180" i="2"/>
  <c r="Q180" i="2"/>
  <c r="B39" i="5" l="1"/>
  <c r="C39" i="5" s="1"/>
  <c r="B40" i="5"/>
  <c r="C40" i="5" s="1"/>
  <c r="B38" i="5"/>
  <c r="C38" i="5" s="1"/>
  <c r="B41" i="5" l="1"/>
  <c r="C41" i="5" s="1"/>
  <c r="C42" i="5" s="1"/>
  <c r="B42" i="5" l="1"/>
  <c r="B46" i="5" s="1"/>
  <c r="D2" i="5" s="1"/>
  <c r="J181" i="2"/>
  <c r="L181" i="2"/>
  <c r="M181" i="2"/>
  <c r="N181" i="2"/>
  <c r="O181" i="2"/>
  <c r="L180" i="2"/>
  <c r="M180" i="2"/>
  <c r="N180" i="2"/>
  <c r="O180" i="2"/>
  <c r="J180" i="2"/>
  <c r="A181" i="2"/>
  <c r="B181" i="2"/>
  <c r="C181" i="2"/>
  <c r="B180" i="2"/>
  <c r="C180" i="2"/>
  <c r="A180" i="2"/>
  <c r="B47" i="5" l="1"/>
  <c r="C2" i="5"/>
  <c r="B48" i="5"/>
  <c r="J233" i="2"/>
  <c r="J234" i="2"/>
  <c r="J235" i="2"/>
  <c r="J236" i="2"/>
  <c r="J237" i="2"/>
  <c r="J238" i="2"/>
  <c r="J239" i="2"/>
  <c r="J240" i="2"/>
  <c r="J241" i="2"/>
  <c r="J242" i="2"/>
  <c r="J243" i="2"/>
  <c r="J244" i="2"/>
  <c r="J245" i="2"/>
  <c r="J246" i="2"/>
  <c r="J145" i="2"/>
  <c r="J146" i="2"/>
  <c r="J147" i="2"/>
  <c r="J148" i="2"/>
  <c r="J149" i="2"/>
  <c r="J150" i="2"/>
  <c r="J151" i="2"/>
  <c r="J152" i="2"/>
  <c r="J153" i="2"/>
  <c r="J154" i="2"/>
  <c r="J155" i="2"/>
  <c r="J156" i="2"/>
  <c r="J157" i="2"/>
  <c r="J158" i="2"/>
  <c r="J159" i="2"/>
  <c r="J160" i="2"/>
  <c r="J161" i="2"/>
  <c r="J162" i="2"/>
  <c r="J163" i="2"/>
  <c r="J164" i="2"/>
  <c r="J165" i="2"/>
  <c r="J166" i="2"/>
  <c r="J167" i="2"/>
  <c r="J168" i="2"/>
  <c r="J169" i="2"/>
  <c r="J170" i="2"/>
  <c r="J171" i="2"/>
  <c r="J172" i="2"/>
  <c r="J173" i="2"/>
  <c r="J174" i="2"/>
  <c r="J175" i="2"/>
  <c r="J176" i="2"/>
  <c r="J177" i="2"/>
  <c r="J36" i="2"/>
  <c r="J37" i="2"/>
  <c r="J38" i="2"/>
  <c r="J39" i="2"/>
  <c r="J40" i="2"/>
  <c r="J41" i="2"/>
  <c r="J42" i="2"/>
  <c r="J43" i="2"/>
  <c r="J44" i="2"/>
  <c r="J45" i="2"/>
  <c r="J46" i="2"/>
  <c r="J47" i="2"/>
  <c r="J48" i="2"/>
  <c r="J49" i="2"/>
  <c r="J50" i="2"/>
  <c r="J51" i="2"/>
  <c r="J52" i="2"/>
  <c r="J53" i="2"/>
  <c r="J54" i="2"/>
  <c r="J55" i="2"/>
  <c r="J56" i="2"/>
  <c r="J57" i="2"/>
  <c r="J58" i="2"/>
  <c r="J59" i="2"/>
  <c r="J60" i="2"/>
  <c r="J61" i="2"/>
  <c r="J62" i="2"/>
  <c r="J63" i="2"/>
  <c r="J64" i="2"/>
  <c r="J65" i="2"/>
  <c r="J66" i="2"/>
  <c r="J67" i="2"/>
  <c r="J68" i="2"/>
  <c r="J69" i="2"/>
  <c r="J35" i="2"/>
  <c r="J20" i="2"/>
  <c r="J12" i="2"/>
  <c r="J13" i="2"/>
  <c r="J14" i="2"/>
  <c r="J15" i="2"/>
  <c r="J16" i="2"/>
  <c r="J17" i="2"/>
  <c r="J18" i="2"/>
  <c r="J10" i="2"/>
  <c r="C3" i="5" l="1"/>
  <c r="D3" i="5"/>
  <c r="O310" i="2" l="1"/>
  <c r="N310" i="2"/>
  <c r="M310" i="2"/>
  <c r="L310" i="2"/>
  <c r="J310" i="2"/>
  <c r="C310" i="2"/>
  <c r="A310" i="2"/>
  <c r="O278" i="2"/>
  <c r="N278" i="2"/>
  <c r="M278" i="2"/>
  <c r="L278" i="2"/>
  <c r="J278" i="2"/>
  <c r="C278" i="2"/>
  <c r="A278" i="2"/>
  <c r="A41" i="2" l="1"/>
  <c r="B41" i="2"/>
  <c r="C41" i="2"/>
  <c r="A42" i="2"/>
  <c r="B42" i="2"/>
  <c r="C42" i="2"/>
  <c r="A43" i="2"/>
  <c r="B43" i="2"/>
  <c r="C43" i="2"/>
  <c r="A44" i="2"/>
  <c r="B44" i="2"/>
  <c r="C44" i="2"/>
  <c r="A45" i="2"/>
  <c r="B45" i="2"/>
  <c r="C45" i="2"/>
  <c r="A46" i="2"/>
  <c r="B46" i="2"/>
  <c r="C46" i="2"/>
  <c r="A47" i="2"/>
  <c r="B47" i="2"/>
  <c r="C47" i="2"/>
  <c r="A48" i="2"/>
  <c r="B48" i="2"/>
  <c r="C48" i="2"/>
  <c r="A49" i="2"/>
  <c r="B49" i="2"/>
  <c r="C49" i="2"/>
  <c r="A50" i="2"/>
  <c r="B50" i="2"/>
  <c r="C50" i="2"/>
  <c r="A51" i="2"/>
  <c r="B51" i="2"/>
  <c r="C51" i="2"/>
  <c r="A52" i="2"/>
  <c r="B52" i="2"/>
  <c r="C52" i="2"/>
  <c r="A53" i="2"/>
  <c r="B53" i="2"/>
  <c r="C53" i="2"/>
  <c r="A54" i="2"/>
  <c r="B54" i="2"/>
  <c r="C54" i="2"/>
  <c r="A55" i="2"/>
  <c r="B55" i="2"/>
  <c r="C55" i="2"/>
  <c r="A56" i="2"/>
  <c r="B56" i="2"/>
  <c r="C56" i="2"/>
  <c r="A57" i="2"/>
  <c r="B57" i="2"/>
  <c r="C57" i="2"/>
  <c r="A58" i="2"/>
  <c r="B58" i="2"/>
  <c r="C58" i="2"/>
  <c r="A59" i="2"/>
  <c r="B59" i="2"/>
  <c r="C59" i="2"/>
  <c r="A60" i="2"/>
  <c r="B60" i="2"/>
  <c r="C60" i="2"/>
  <c r="A61" i="2"/>
  <c r="B61" i="2"/>
  <c r="C61" i="2"/>
  <c r="A62" i="2"/>
  <c r="B62" i="2"/>
  <c r="C62" i="2"/>
  <c r="A63" i="2"/>
  <c r="B63" i="2"/>
  <c r="C63" i="2"/>
  <c r="A64" i="2"/>
  <c r="B64" i="2"/>
  <c r="C64" i="2"/>
  <c r="A65" i="2"/>
  <c r="B65" i="2"/>
  <c r="C65" i="2"/>
  <c r="A66" i="2"/>
  <c r="B66" i="2"/>
  <c r="C66" i="2"/>
  <c r="A67" i="2"/>
  <c r="B67" i="2"/>
  <c r="C67" i="2"/>
  <c r="A68" i="2"/>
  <c r="B68" i="2"/>
  <c r="C68" i="2"/>
  <c r="A69" i="2"/>
  <c r="B69" i="2"/>
  <c r="C69" i="2"/>
  <c r="A35" i="2"/>
  <c r="B35" i="2"/>
  <c r="C35" i="2"/>
  <c r="A36" i="2"/>
  <c r="B36" i="2"/>
  <c r="C36" i="2"/>
  <c r="A37" i="2"/>
  <c r="B37" i="2"/>
  <c r="C37" i="2"/>
  <c r="A38" i="2"/>
  <c r="B38" i="2"/>
  <c r="C38" i="2"/>
  <c r="A39" i="2"/>
  <c r="B39" i="2"/>
  <c r="C39" i="2"/>
  <c r="R12" i="2" l="1"/>
  <c r="Q12" i="2"/>
  <c r="O12" i="2"/>
  <c r="N12" i="2"/>
  <c r="M12" i="2"/>
  <c r="L12" i="2"/>
  <c r="R19" i="2" l="1"/>
  <c r="Q19" i="2"/>
  <c r="R11" i="2"/>
  <c r="Q11" i="2"/>
  <c r="O19" i="2"/>
  <c r="O11" i="2"/>
  <c r="J19" i="2"/>
  <c r="N19" i="2"/>
  <c r="M19" i="2"/>
  <c r="L19" i="2"/>
  <c r="N11" i="2"/>
  <c r="M11" i="2"/>
  <c r="J11" i="2"/>
  <c r="L11" i="2"/>
  <c r="A11" i="2"/>
  <c r="B11" i="2"/>
  <c r="C11" i="2"/>
  <c r="A12" i="2"/>
  <c r="B12" i="2"/>
  <c r="C12" i="2"/>
  <c r="A13" i="2"/>
  <c r="B13" i="2"/>
  <c r="C13" i="2"/>
  <c r="A14" i="2"/>
  <c r="B14" i="2"/>
  <c r="C14" i="2"/>
  <c r="A15" i="2"/>
  <c r="B15" i="2"/>
  <c r="C15" i="2"/>
  <c r="A16" i="2"/>
  <c r="B16" i="2"/>
  <c r="C16" i="2"/>
  <c r="A17" i="2"/>
  <c r="B17" i="2"/>
  <c r="C17" i="2"/>
  <c r="A18" i="2"/>
  <c r="B18" i="2"/>
  <c r="C18" i="2"/>
  <c r="A19" i="2"/>
  <c r="B19" i="2"/>
  <c r="C19" i="2"/>
  <c r="A20" i="2"/>
  <c r="B20" i="2"/>
  <c r="C20" i="2"/>
  <c r="B10" i="2"/>
  <c r="C10" i="2"/>
  <c r="A10" i="2"/>
  <c r="J32" i="2"/>
  <c r="J31" i="2"/>
  <c r="J30" i="2"/>
  <c r="J29" i="2"/>
  <c r="J28" i="2"/>
  <c r="J27" i="2"/>
  <c r="J26" i="2"/>
  <c r="J25" i="2"/>
  <c r="J24" i="2"/>
  <c r="J23" i="2"/>
  <c r="J22" i="2"/>
  <c r="C32" i="2"/>
  <c r="B32" i="2"/>
  <c r="A32" i="2"/>
  <c r="C31" i="2"/>
  <c r="B31" i="2"/>
  <c r="A31" i="2"/>
  <c r="C30" i="2"/>
  <c r="B30" i="2"/>
  <c r="A30" i="2"/>
  <c r="C29" i="2"/>
  <c r="B29" i="2"/>
  <c r="A29" i="2"/>
  <c r="C28" i="2"/>
  <c r="B28" i="2"/>
  <c r="A28" i="2"/>
  <c r="C27" i="2"/>
  <c r="B27" i="2"/>
  <c r="A27" i="2"/>
  <c r="C26" i="2"/>
  <c r="B26" i="2"/>
  <c r="A26" i="2"/>
  <c r="C25" i="2"/>
  <c r="B25" i="2"/>
  <c r="A25" i="2"/>
  <c r="C24" i="2"/>
  <c r="B24" i="2"/>
  <c r="A24" i="2"/>
  <c r="C23" i="2"/>
  <c r="B23" i="2"/>
  <c r="A23" i="2"/>
  <c r="C22" i="2"/>
  <c r="B22" i="2"/>
  <c r="A22" i="2"/>
  <c r="S193" i="2" l="1"/>
  <c r="O193" i="2"/>
  <c r="N193" i="2"/>
  <c r="M193" i="2"/>
  <c r="L193" i="2"/>
  <c r="J193" i="2"/>
  <c r="C193" i="2"/>
  <c r="B193" i="2"/>
  <c r="A193" i="2"/>
  <c r="J312" i="2"/>
  <c r="C312" i="2"/>
  <c r="A312" i="2"/>
  <c r="O280" i="2"/>
  <c r="N280" i="2"/>
  <c r="M280" i="2"/>
  <c r="L280" i="2"/>
  <c r="J280" i="2"/>
  <c r="C280" i="2"/>
  <c r="A280" i="2"/>
  <c r="J178" i="2"/>
  <c r="C178" i="2"/>
  <c r="B178" i="2"/>
  <c r="A178" i="2"/>
  <c r="C177" i="2"/>
  <c r="B177" i="2"/>
  <c r="A177" i="2"/>
  <c r="C176" i="2"/>
  <c r="B176" i="2"/>
  <c r="A176" i="2"/>
  <c r="J121" i="2"/>
  <c r="C121" i="2"/>
  <c r="B121" i="2"/>
  <c r="A121" i="2"/>
  <c r="J137" i="2"/>
  <c r="C137" i="2"/>
  <c r="B137" i="2"/>
  <c r="A137" i="2"/>
  <c r="J192" i="2" l="1"/>
  <c r="C192" i="2"/>
  <c r="B192" i="2"/>
  <c r="A192" i="2"/>
  <c r="O311" i="2"/>
  <c r="N311" i="2"/>
  <c r="M311" i="2"/>
  <c r="L311" i="2"/>
  <c r="J311" i="2"/>
  <c r="C311" i="2"/>
  <c r="A311" i="2"/>
  <c r="O279" i="2"/>
  <c r="N279" i="2"/>
  <c r="M279" i="2"/>
  <c r="L279" i="2"/>
  <c r="J279" i="2"/>
  <c r="C279" i="2"/>
  <c r="A279" i="2"/>
  <c r="C175" i="2" l="1"/>
  <c r="B175" i="2"/>
  <c r="A175" i="2"/>
  <c r="C174" i="2"/>
  <c r="B174" i="2"/>
  <c r="A174" i="2"/>
  <c r="C173" i="2"/>
  <c r="B173" i="2"/>
  <c r="A173" i="2"/>
  <c r="R120" i="2" l="1"/>
  <c r="Q120" i="2"/>
  <c r="R113" i="2"/>
  <c r="Q113" i="2"/>
  <c r="R112" i="2"/>
  <c r="Q112" i="2"/>
  <c r="R111" i="2"/>
  <c r="Q111" i="2"/>
  <c r="O120" i="2"/>
  <c r="N120" i="2"/>
  <c r="M120" i="2"/>
  <c r="L120" i="2"/>
  <c r="J120" i="2"/>
  <c r="C120" i="2"/>
  <c r="B120" i="2"/>
  <c r="A120" i="2"/>
  <c r="J136" i="2"/>
  <c r="C136" i="2"/>
  <c r="B136" i="2"/>
  <c r="A136" i="2"/>
  <c r="C246" i="2"/>
  <c r="B246" i="2"/>
  <c r="A246" i="2"/>
  <c r="J262" i="2"/>
  <c r="C262" i="2"/>
  <c r="B262" i="2"/>
  <c r="A262" i="2"/>
  <c r="S72" i="2"/>
  <c r="R72" i="2"/>
  <c r="Q72" i="2"/>
  <c r="R66" i="2"/>
  <c r="Q66" i="2"/>
  <c r="R63" i="2"/>
  <c r="Q63" i="2"/>
  <c r="R57" i="2"/>
  <c r="Q57" i="2"/>
  <c r="R51" i="2"/>
  <c r="Q51" i="2"/>
  <c r="R43" i="2"/>
  <c r="Q43" i="2"/>
  <c r="O72" i="2"/>
  <c r="N72" i="2"/>
  <c r="M72" i="2"/>
  <c r="L72" i="2"/>
  <c r="J72" i="2"/>
  <c r="B72" i="2"/>
  <c r="C72" i="2"/>
  <c r="A72" i="2"/>
  <c r="C245" i="2"/>
  <c r="B245" i="2"/>
  <c r="A245" i="2"/>
  <c r="T204" i="2"/>
  <c r="T203" i="2"/>
  <c r="T202" i="2"/>
  <c r="T201" i="2"/>
  <c r="T200" i="2"/>
  <c r="T199" i="2"/>
  <c r="T198" i="2"/>
  <c r="T77" i="2"/>
  <c r="T78" i="2" s="1"/>
  <c r="T79" i="2" s="1"/>
  <c r="T80" i="2" s="1"/>
  <c r="T81" i="2" s="1"/>
  <c r="T82" i="2" s="1"/>
  <c r="T83" i="2" s="1"/>
  <c r="T84" i="2" s="1"/>
  <c r="T85" i="2" s="1"/>
  <c r="T86" i="2" s="1"/>
  <c r="T87" i="2" s="1"/>
  <c r="T88" i="2" s="1"/>
  <c r="T89" i="2" s="1"/>
  <c r="T90" i="2" s="1"/>
  <c r="T91" i="2" s="1"/>
  <c r="T92" i="2" s="1"/>
  <c r="T93" i="2" s="1"/>
  <c r="M85" i="2"/>
  <c r="M91" i="2" s="1"/>
  <c r="M87" i="2"/>
  <c r="M93" i="2" s="1"/>
  <c r="M82" i="2"/>
  <c r="M88" i="2" s="1"/>
  <c r="M83" i="2"/>
  <c r="M89" i="2" s="1"/>
  <c r="M100" i="2"/>
  <c r="B84" i="6"/>
  <c r="B85" i="6" s="1"/>
  <c r="M95" i="2" s="1"/>
  <c r="J326" i="2"/>
  <c r="J325" i="2"/>
  <c r="J324" i="2"/>
  <c r="J323" i="2"/>
  <c r="J322" i="2"/>
  <c r="J321" i="2"/>
  <c r="J320" i="2"/>
  <c r="J319" i="2"/>
  <c r="J318" i="2"/>
  <c r="J317" i="2"/>
  <c r="J316" i="2"/>
  <c r="J315" i="2"/>
  <c r="J314" i="2"/>
  <c r="J313" i="2"/>
  <c r="J309" i="2"/>
  <c r="J308" i="2"/>
  <c r="J307" i="2"/>
  <c r="J306" i="2"/>
  <c r="J305" i="2"/>
  <c r="J304" i="2"/>
  <c r="J303" i="2"/>
  <c r="J302" i="2"/>
  <c r="J301" i="2"/>
  <c r="J300" i="2"/>
  <c r="J299" i="2"/>
  <c r="J298" i="2"/>
  <c r="J297" i="2"/>
  <c r="J296" i="2"/>
  <c r="J294" i="2"/>
  <c r="J293" i="2"/>
  <c r="J292" i="2"/>
  <c r="J291" i="2"/>
  <c r="J290" i="2"/>
  <c r="J289" i="2"/>
  <c r="J288" i="2"/>
  <c r="J287" i="2"/>
  <c r="J286" i="2"/>
  <c r="J285" i="2"/>
  <c r="J284" i="2"/>
  <c r="J283" i="2"/>
  <c r="J282" i="2"/>
  <c r="J281" i="2"/>
  <c r="J277" i="2"/>
  <c r="J276" i="2"/>
  <c r="J275" i="2"/>
  <c r="J274" i="2"/>
  <c r="J273" i="2"/>
  <c r="J272" i="2"/>
  <c r="J271" i="2"/>
  <c r="J270" i="2"/>
  <c r="J269" i="2"/>
  <c r="J268" i="2"/>
  <c r="J267" i="2"/>
  <c r="J266" i="2"/>
  <c r="J265" i="2"/>
  <c r="J264" i="2"/>
  <c r="J261" i="2"/>
  <c r="J260" i="2"/>
  <c r="J259" i="2"/>
  <c r="J258" i="2"/>
  <c r="J257" i="2"/>
  <c r="J256" i="2"/>
  <c r="J255" i="2"/>
  <c r="J254" i="2"/>
  <c r="J253" i="2"/>
  <c r="J252" i="2"/>
  <c r="J251" i="2"/>
  <c r="J250" i="2"/>
  <c r="J249" i="2"/>
  <c r="J232" i="2"/>
  <c r="J230" i="2"/>
  <c r="J228" i="2"/>
  <c r="J227" i="2"/>
  <c r="J226" i="2"/>
  <c r="J225" i="2"/>
  <c r="J204" i="2"/>
  <c r="J203" i="2"/>
  <c r="J202" i="2"/>
  <c r="J201" i="2"/>
  <c r="J200" i="2"/>
  <c r="J199" i="2"/>
  <c r="J198" i="2"/>
  <c r="C172" i="2"/>
  <c r="B172" i="2"/>
  <c r="A172" i="2"/>
  <c r="C171" i="2"/>
  <c r="B171" i="2"/>
  <c r="A171" i="2"/>
  <c r="C170" i="2"/>
  <c r="B170" i="2"/>
  <c r="A170" i="2"/>
  <c r="C169" i="2"/>
  <c r="B169" i="2"/>
  <c r="A169" i="2"/>
  <c r="C168" i="2"/>
  <c r="B168" i="2"/>
  <c r="A168" i="2"/>
  <c r="C167" i="2"/>
  <c r="B167" i="2"/>
  <c r="A167" i="2"/>
  <c r="C166" i="2"/>
  <c r="B166" i="2"/>
  <c r="A166" i="2"/>
  <c r="C165" i="2"/>
  <c r="B165" i="2"/>
  <c r="A165" i="2"/>
  <c r="C164" i="2"/>
  <c r="B164" i="2"/>
  <c r="A164" i="2"/>
  <c r="C163" i="2"/>
  <c r="B163" i="2"/>
  <c r="A163" i="2"/>
  <c r="C162" i="2"/>
  <c r="B162" i="2"/>
  <c r="A162" i="2"/>
  <c r="C161" i="2"/>
  <c r="B161" i="2"/>
  <c r="A161" i="2"/>
  <c r="C160" i="2"/>
  <c r="B160" i="2"/>
  <c r="A160" i="2"/>
  <c r="C159" i="2"/>
  <c r="B159" i="2"/>
  <c r="A159" i="2"/>
  <c r="C158" i="2"/>
  <c r="B158" i="2"/>
  <c r="A158" i="2"/>
  <c r="C157" i="2"/>
  <c r="B157" i="2"/>
  <c r="A157" i="2"/>
  <c r="C156" i="2"/>
  <c r="B156" i="2"/>
  <c r="A156" i="2"/>
  <c r="C155" i="2"/>
  <c r="B155" i="2"/>
  <c r="A155" i="2"/>
  <c r="C154" i="2"/>
  <c r="B154" i="2"/>
  <c r="A154" i="2"/>
  <c r="C153" i="2"/>
  <c r="B153" i="2"/>
  <c r="A153" i="2"/>
  <c r="C152" i="2"/>
  <c r="B152" i="2"/>
  <c r="A152" i="2"/>
  <c r="C151" i="2"/>
  <c r="B151" i="2"/>
  <c r="A151" i="2"/>
  <c r="C150" i="2"/>
  <c r="B150" i="2"/>
  <c r="A150" i="2"/>
  <c r="C149" i="2"/>
  <c r="B149" i="2"/>
  <c r="A149" i="2"/>
  <c r="C148" i="2"/>
  <c r="B148" i="2"/>
  <c r="A148" i="2"/>
  <c r="C147" i="2"/>
  <c r="B147" i="2"/>
  <c r="A147" i="2"/>
  <c r="C146" i="2"/>
  <c r="B146" i="2"/>
  <c r="A146" i="2"/>
  <c r="C145" i="2"/>
  <c r="B145" i="2"/>
  <c r="A145" i="2"/>
  <c r="C144" i="2"/>
  <c r="B144" i="2"/>
  <c r="A144" i="2"/>
  <c r="J191" i="2"/>
  <c r="J190" i="2"/>
  <c r="J189" i="2"/>
  <c r="J188" i="2"/>
  <c r="J187" i="2"/>
  <c r="J186" i="2"/>
  <c r="J185" i="2"/>
  <c r="J144" i="2"/>
  <c r="J135" i="2"/>
  <c r="J134" i="2"/>
  <c r="J133" i="2"/>
  <c r="J132" i="2"/>
  <c r="J131" i="2"/>
  <c r="J130" i="2"/>
  <c r="J129" i="2"/>
  <c r="J128" i="2"/>
  <c r="J127" i="2"/>
  <c r="J119" i="2"/>
  <c r="J118" i="2"/>
  <c r="J117" i="2"/>
  <c r="J116" i="2"/>
  <c r="J115" i="2"/>
  <c r="J114" i="2"/>
  <c r="J113" i="2"/>
  <c r="J112" i="2"/>
  <c r="J111" i="2"/>
  <c r="J109" i="2"/>
  <c r="J108" i="2"/>
  <c r="J107" i="2"/>
  <c r="J106" i="2"/>
  <c r="J105" i="2"/>
  <c r="J103" i="2"/>
  <c r="J102" i="2"/>
  <c r="J101" i="2"/>
  <c r="J100" i="2"/>
  <c r="J99" i="2"/>
  <c r="J93" i="2"/>
  <c r="J92" i="2"/>
  <c r="J91" i="2"/>
  <c r="J90" i="2"/>
  <c r="J89" i="2"/>
  <c r="J88" i="2"/>
  <c r="J87" i="2"/>
  <c r="J86" i="2"/>
  <c r="J85" i="2"/>
  <c r="J84" i="2"/>
  <c r="J83" i="2"/>
  <c r="J82" i="2"/>
  <c r="J81" i="2"/>
  <c r="J80" i="2"/>
  <c r="J79" i="2"/>
  <c r="J78" i="2"/>
  <c r="J77" i="2"/>
  <c r="J75" i="2"/>
  <c r="J74" i="2"/>
  <c r="R228" i="2"/>
  <c r="Q228" i="2"/>
  <c r="R227" i="2"/>
  <c r="Q227" i="2"/>
  <c r="R226" i="2"/>
  <c r="Q226" i="2"/>
  <c r="R225" i="2"/>
  <c r="Q225" i="2"/>
  <c r="O228" i="2"/>
  <c r="O227" i="2"/>
  <c r="O226" i="2"/>
  <c r="O225" i="2"/>
  <c r="N228" i="2"/>
  <c r="M228" i="2"/>
  <c r="L228" i="2"/>
  <c r="N227" i="2"/>
  <c r="M227" i="2"/>
  <c r="L227" i="2"/>
  <c r="N226" i="2"/>
  <c r="M226" i="2"/>
  <c r="L226" i="2"/>
  <c r="N225" i="2"/>
  <c r="M225" i="2"/>
  <c r="L225" i="2"/>
  <c r="B225" i="2"/>
  <c r="C225" i="2"/>
  <c r="B226" i="2"/>
  <c r="C226" i="2"/>
  <c r="B227" i="2"/>
  <c r="C227" i="2"/>
  <c r="B228" i="2"/>
  <c r="C228" i="2"/>
  <c r="B229" i="2"/>
  <c r="C229" i="2"/>
  <c r="B230" i="2"/>
  <c r="C230" i="2"/>
  <c r="A226" i="2"/>
  <c r="A227" i="2"/>
  <c r="A228" i="2"/>
  <c r="A229" i="2"/>
  <c r="A230" i="2"/>
  <c r="A225" i="2"/>
  <c r="N111" i="2"/>
  <c r="O111" i="2"/>
  <c r="N112" i="2"/>
  <c r="O112" i="2"/>
  <c r="N113" i="2"/>
  <c r="O113" i="2"/>
  <c r="M113" i="2"/>
  <c r="L113" i="2"/>
  <c r="M112" i="2"/>
  <c r="L112" i="2"/>
  <c r="M111" i="2"/>
  <c r="L111" i="2"/>
  <c r="A112" i="2"/>
  <c r="B112" i="2"/>
  <c r="C112" i="2"/>
  <c r="A113" i="2"/>
  <c r="B113" i="2"/>
  <c r="C113" i="2"/>
  <c r="A114" i="2"/>
  <c r="B114" i="2"/>
  <c r="C114" i="2"/>
  <c r="A115" i="2"/>
  <c r="B115" i="2"/>
  <c r="C115" i="2"/>
  <c r="A116" i="2"/>
  <c r="B116" i="2"/>
  <c r="C116" i="2"/>
  <c r="A117" i="2"/>
  <c r="B117" i="2"/>
  <c r="C117" i="2"/>
  <c r="A118" i="2"/>
  <c r="B118" i="2"/>
  <c r="C118" i="2"/>
  <c r="A119" i="2"/>
  <c r="B119" i="2"/>
  <c r="C119" i="2"/>
  <c r="B111" i="2"/>
  <c r="C111" i="2"/>
  <c r="A111" i="2"/>
  <c r="B302" i="2"/>
  <c r="B306" i="2" s="1"/>
  <c r="B301" i="2"/>
  <c r="B270" i="2"/>
  <c r="B278" i="2" s="1"/>
  <c r="B269" i="2"/>
  <c r="A134" i="2"/>
  <c r="B134" i="2"/>
  <c r="C134" i="2"/>
  <c r="A135" i="2"/>
  <c r="B135" i="2"/>
  <c r="C135" i="2"/>
  <c r="Q74" i="2"/>
  <c r="Q75" i="2"/>
  <c r="R75" i="2"/>
  <c r="R74" i="2"/>
  <c r="O75" i="2"/>
  <c r="O74" i="2"/>
  <c r="L75" i="2"/>
  <c r="M75" i="2"/>
  <c r="N75" i="2"/>
  <c r="M74" i="2"/>
  <c r="N74" i="2"/>
  <c r="L74" i="2"/>
  <c r="A75" i="2"/>
  <c r="B75" i="2"/>
  <c r="C75" i="2"/>
  <c r="B74" i="2"/>
  <c r="C74" i="2"/>
  <c r="A74" i="2"/>
  <c r="S82" i="2"/>
  <c r="S83" i="2"/>
  <c r="S84" i="2"/>
  <c r="S85" i="2"/>
  <c r="S86" i="2"/>
  <c r="S87" i="2"/>
  <c r="S88" i="2"/>
  <c r="S89" i="2"/>
  <c r="S90" i="2"/>
  <c r="S91" i="2"/>
  <c r="S92" i="2"/>
  <c r="S93" i="2"/>
  <c r="Q78" i="2"/>
  <c r="R78" i="2"/>
  <c r="Q79" i="2"/>
  <c r="R79" i="2"/>
  <c r="Q80" i="2"/>
  <c r="R80" i="2"/>
  <c r="Q81" i="2"/>
  <c r="R81" i="2"/>
  <c r="Q82" i="2"/>
  <c r="R82" i="2"/>
  <c r="Q83" i="2"/>
  <c r="R83" i="2"/>
  <c r="Q84" i="2"/>
  <c r="R84" i="2"/>
  <c r="Q85" i="2"/>
  <c r="R85" i="2"/>
  <c r="Q86" i="2"/>
  <c r="R86" i="2"/>
  <c r="Q87" i="2"/>
  <c r="R87" i="2"/>
  <c r="Q88" i="2"/>
  <c r="R88" i="2"/>
  <c r="Q89" i="2"/>
  <c r="R89" i="2"/>
  <c r="Q90" i="2"/>
  <c r="R90" i="2"/>
  <c r="Q91" i="2"/>
  <c r="R91" i="2"/>
  <c r="Q92" i="2"/>
  <c r="R92" i="2"/>
  <c r="Q93" i="2"/>
  <c r="R93" i="2"/>
  <c r="R77" i="2"/>
  <c r="Q77" i="2"/>
  <c r="L82" i="2"/>
  <c r="N82" i="2"/>
  <c r="O82" i="2"/>
  <c r="L83" i="2"/>
  <c r="N83" i="2"/>
  <c r="O83" i="2"/>
  <c r="L84" i="2"/>
  <c r="N84" i="2"/>
  <c r="O84" i="2"/>
  <c r="L85" i="2"/>
  <c r="N85" i="2"/>
  <c r="O85" i="2"/>
  <c r="L86" i="2"/>
  <c r="N86" i="2"/>
  <c r="O86" i="2"/>
  <c r="L87" i="2"/>
  <c r="N87" i="2"/>
  <c r="O87" i="2"/>
  <c r="L88" i="2"/>
  <c r="N88" i="2"/>
  <c r="O88" i="2"/>
  <c r="L89" i="2"/>
  <c r="N89" i="2"/>
  <c r="O89" i="2"/>
  <c r="L90" i="2"/>
  <c r="N90" i="2"/>
  <c r="O90" i="2"/>
  <c r="L91" i="2"/>
  <c r="N91" i="2"/>
  <c r="O91" i="2"/>
  <c r="L92" i="2"/>
  <c r="N92" i="2"/>
  <c r="O92" i="2"/>
  <c r="L93" i="2"/>
  <c r="N93" i="2"/>
  <c r="O93" i="2"/>
  <c r="A82" i="2"/>
  <c r="B82" i="2"/>
  <c r="C82" i="2"/>
  <c r="A83" i="2"/>
  <c r="B83" i="2"/>
  <c r="C83" i="2"/>
  <c r="A84" i="2"/>
  <c r="B84" i="2"/>
  <c r="C84" i="2"/>
  <c r="A85" i="2"/>
  <c r="B85" i="2"/>
  <c r="C85" i="2"/>
  <c r="A86" i="2"/>
  <c r="B86" i="2"/>
  <c r="C86" i="2"/>
  <c r="A87" i="2"/>
  <c r="B87" i="2"/>
  <c r="C87" i="2"/>
  <c r="A88" i="2"/>
  <c r="B88" i="2"/>
  <c r="C88" i="2"/>
  <c r="A89" i="2"/>
  <c r="B89" i="2"/>
  <c r="C89" i="2"/>
  <c r="A90" i="2"/>
  <c r="B90" i="2"/>
  <c r="C90" i="2"/>
  <c r="A91" i="2"/>
  <c r="B91" i="2"/>
  <c r="C91" i="2"/>
  <c r="A92" i="2"/>
  <c r="B92" i="2"/>
  <c r="C92" i="2"/>
  <c r="A93" i="2"/>
  <c r="B93" i="2"/>
  <c r="C93" i="2"/>
  <c r="S257" i="2"/>
  <c r="S256" i="2"/>
  <c r="S250" i="2"/>
  <c r="S249" i="2"/>
  <c r="S204" i="2"/>
  <c r="S203" i="2"/>
  <c r="S202" i="2"/>
  <c r="S201" i="2"/>
  <c r="S200" i="2"/>
  <c r="S199" i="2"/>
  <c r="S198" i="2"/>
  <c r="S188" i="2"/>
  <c r="S189" i="2"/>
  <c r="S190" i="2"/>
  <c r="S191" i="2"/>
  <c r="S101" i="2"/>
  <c r="S102" i="2" s="1"/>
  <c r="S103" i="2" s="1"/>
  <c r="S78" i="2"/>
  <c r="S79" i="2"/>
  <c r="S80" i="2"/>
  <c r="S81" i="2"/>
  <c r="S77" i="2"/>
  <c r="O326" i="2"/>
  <c r="N326" i="2"/>
  <c r="M326" i="2"/>
  <c r="L326" i="2"/>
  <c r="O325" i="2"/>
  <c r="N325" i="2"/>
  <c r="M325" i="2"/>
  <c r="L325" i="2"/>
  <c r="O324" i="2"/>
  <c r="N324" i="2"/>
  <c r="M324" i="2"/>
  <c r="L324" i="2"/>
  <c r="O323" i="2"/>
  <c r="N323" i="2"/>
  <c r="M323" i="2"/>
  <c r="L323" i="2"/>
  <c r="O322" i="2"/>
  <c r="N322" i="2"/>
  <c r="M322" i="2"/>
  <c r="L322" i="2"/>
  <c r="C326" i="2"/>
  <c r="A326" i="2"/>
  <c r="C325" i="2"/>
  <c r="A325" i="2"/>
  <c r="C324" i="2"/>
  <c r="A324" i="2"/>
  <c r="C323" i="2"/>
  <c r="A323" i="2"/>
  <c r="C322" i="2"/>
  <c r="A322" i="2"/>
  <c r="O320" i="2"/>
  <c r="N320" i="2"/>
  <c r="M320" i="2"/>
  <c r="L320" i="2"/>
  <c r="O319" i="2"/>
  <c r="N319" i="2"/>
  <c r="M319" i="2"/>
  <c r="L319" i="2"/>
  <c r="O318" i="2"/>
  <c r="N318" i="2"/>
  <c r="M318" i="2"/>
  <c r="L318" i="2"/>
  <c r="O317" i="2"/>
  <c r="N317" i="2"/>
  <c r="M317" i="2"/>
  <c r="L317" i="2"/>
  <c r="O316" i="2"/>
  <c r="N316" i="2"/>
  <c r="M316" i="2"/>
  <c r="L316" i="2"/>
  <c r="O315" i="2"/>
  <c r="N315" i="2"/>
  <c r="M315" i="2"/>
  <c r="L315" i="2"/>
  <c r="O314" i="2"/>
  <c r="N314" i="2"/>
  <c r="M314" i="2"/>
  <c r="L314" i="2"/>
  <c r="C320" i="2"/>
  <c r="A320" i="2"/>
  <c r="C319" i="2"/>
  <c r="A319" i="2"/>
  <c r="C318" i="2"/>
  <c r="A318" i="2"/>
  <c r="C317" i="2"/>
  <c r="A317" i="2"/>
  <c r="C316" i="2"/>
  <c r="A316" i="2"/>
  <c r="C315" i="2"/>
  <c r="A315" i="2"/>
  <c r="C314" i="2"/>
  <c r="A314" i="2"/>
  <c r="O309" i="2"/>
  <c r="N309" i="2"/>
  <c r="M309" i="2"/>
  <c r="L309" i="2"/>
  <c r="O304" i="2"/>
  <c r="N304" i="2"/>
  <c r="M304" i="2"/>
  <c r="L304" i="2"/>
  <c r="O303" i="2"/>
  <c r="N303" i="2"/>
  <c r="M303" i="2"/>
  <c r="L303" i="2"/>
  <c r="C309" i="2"/>
  <c r="A309" i="2"/>
  <c r="C308" i="2"/>
  <c r="A308" i="2"/>
  <c r="C307" i="2"/>
  <c r="A307" i="2"/>
  <c r="C306" i="2"/>
  <c r="A306" i="2"/>
  <c r="C305" i="2"/>
  <c r="A305" i="2"/>
  <c r="C304" i="2"/>
  <c r="A304" i="2"/>
  <c r="C303" i="2"/>
  <c r="A303" i="2"/>
  <c r="O294" i="2"/>
  <c r="N294" i="2"/>
  <c r="M294" i="2"/>
  <c r="L294" i="2"/>
  <c r="O293" i="2"/>
  <c r="N293" i="2"/>
  <c r="M293" i="2"/>
  <c r="L293" i="2"/>
  <c r="O292" i="2"/>
  <c r="N292" i="2"/>
  <c r="M292" i="2"/>
  <c r="L292" i="2"/>
  <c r="O291" i="2"/>
  <c r="N291" i="2"/>
  <c r="M291" i="2"/>
  <c r="L291" i="2"/>
  <c r="O290" i="2"/>
  <c r="N290" i="2"/>
  <c r="M290" i="2"/>
  <c r="L290" i="2"/>
  <c r="C294" i="2"/>
  <c r="A294" i="2"/>
  <c r="C293" i="2"/>
  <c r="A293" i="2"/>
  <c r="C292" i="2"/>
  <c r="A292" i="2"/>
  <c r="C291" i="2"/>
  <c r="A291" i="2"/>
  <c r="C290" i="2"/>
  <c r="A290" i="2"/>
  <c r="O300" i="2"/>
  <c r="N300" i="2"/>
  <c r="M300" i="2"/>
  <c r="L300" i="2"/>
  <c r="O299" i="2"/>
  <c r="N299" i="2"/>
  <c r="M299" i="2"/>
  <c r="L299" i="2"/>
  <c r="O298" i="2"/>
  <c r="N298" i="2"/>
  <c r="M298" i="2"/>
  <c r="L298" i="2"/>
  <c r="O296" i="2"/>
  <c r="N296" i="2"/>
  <c r="M296" i="2"/>
  <c r="L296" i="2"/>
  <c r="C300" i="2"/>
  <c r="B300" i="2"/>
  <c r="A300" i="2"/>
  <c r="C299" i="2"/>
  <c r="B299" i="2"/>
  <c r="A299" i="2"/>
  <c r="C298" i="2"/>
  <c r="B298" i="2"/>
  <c r="A298" i="2"/>
  <c r="C297" i="2"/>
  <c r="B297" i="2"/>
  <c r="A297" i="2"/>
  <c r="C296" i="2"/>
  <c r="B296" i="2"/>
  <c r="A296" i="2"/>
  <c r="O268" i="2"/>
  <c r="N268" i="2"/>
  <c r="M268" i="2"/>
  <c r="L268" i="2"/>
  <c r="O267" i="2"/>
  <c r="N267" i="2"/>
  <c r="M267" i="2"/>
  <c r="L267" i="2"/>
  <c r="O266" i="2"/>
  <c r="N266" i="2"/>
  <c r="M266" i="2"/>
  <c r="L266" i="2"/>
  <c r="O265" i="2"/>
  <c r="N265" i="2"/>
  <c r="M265" i="2"/>
  <c r="L265" i="2"/>
  <c r="O264" i="2"/>
  <c r="N264" i="2"/>
  <c r="M264" i="2"/>
  <c r="L264" i="2"/>
  <c r="O288" i="2"/>
  <c r="N288" i="2"/>
  <c r="M288" i="2"/>
  <c r="L288" i="2"/>
  <c r="O287" i="2"/>
  <c r="N287" i="2"/>
  <c r="M287" i="2"/>
  <c r="L287" i="2"/>
  <c r="O286" i="2"/>
  <c r="N286" i="2"/>
  <c r="M286" i="2"/>
  <c r="L286" i="2"/>
  <c r="O285" i="2"/>
  <c r="N285" i="2"/>
  <c r="M285" i="2"/>
  <c r="L285" i="2"/>
  <c r="O284" i="2"/>
  <c r="N284" i="2"/>
  <c r="M284" i="2"/>
  <c r="L284" i="2"/>
  <c r="O283" i="2"/>
  <c r="N283" i="2"/>
  <c r="M283" i="2"/>
  <c r="L283" i="2"/>
  <c r="O282" i="2"/>
  <c r="N282" i="2"/>
  <c r="M282" i="2"/>
  <c r="L282" i="2"/>
  <c r="C288" i="2"/>
  <c r="A288" i="2"/>
  <c r="C287" i="2"/>
  <c r="A287" i="2"/>
  <c r="C286" i="2"/>
  <c r="A286" i="2"/>
  <c r="C285" i="2"/>
  <c r="A285" i="2"/>
  <c r="C284" i="2"/>
  <c r="A284" i="2"/>
  <c r="C283" i="2"/>
  <c r="A283" i="2"/>
  <c r="C282" i="2"/>
  <c r="A282" i="2"/>
  <c r="A203" i="2"/>
  <c r="O277" i="2"/>
  <c r="N277" i="2"/>
  <c r="M277" i="2"/>
  <c r="L277" i="2"/>
  <c r="O276" i="2"/>
  <c r="N276" i="2"/>
  <c r="M276" i="2"/>
  <c r="L276" i="2"/>
  <c r="O275" i="2"/>
  <c r="N275" i="2"/>
  <c r="M275" i="2"/>
  <c r="L275" i="2"/>
  <c r="O274" i="2"/>
  <c r="N274" i="2"/>
  <c r="M274" i="2"/>
  <c r="L274" i="2"/>
  <c r="O273" i="2"/>
  <c r="N273" i="2"/>
  <c r="M273" i="2"/>
  <c r="L273" i="2"/>
  <c r="O272" i="2"/>
  <c r="N272" i="2"/>
  <c r="M272" i="2"/>
  <c r="L272" i="2"/>
  <c r="O271" i="2"/>
  <c r="N271" i="2"/>
  <c r="M271" i="2"/>
  <c r="L271" i="2"/>
  <c r="A272" i="2"/>
  <c r="C272" i="2"/>
  <c r="A273" i="2"/>
  <c r="C273" i="2"/>
  <c r="A274" i="2"/>
  <c r="C274" i="2"/>
  <c r="A275" i="2"/>
  <c r="C275" i="2"/>
  <c r="A276" i="2"/>
  <c r="C276" i="2"/>
  <c r="A277" i="2"/>
  <c r="B277" i="2"/>
  <c r="C277" i="2"/>
  <c r="C271" i="2"/>
  <c r="A271" i="2"/>
  <c r="A265" i="2"/>
  <c r="B265" i="2"/>
  <c r="C265" i="2"/>
  <c r="A266" i="2"/>
  <c r="B266" i="2"/>
  <c r="C266" i="2"/>
  <c r="A267" i="2"/>
  <c r="B267" i="2"/>
  <c r="C267" i="2"/>
  <c r="A268" i="2"/>
  <c r="B268" i="2"/>
  <c r="C268" i="2"/>
  <c r="B264" i="2"/>
  <c r="C264" i="2"/>
  <c r="A264" i="2"/>
  <c r="O240" i="2"/>
  <c r="N240" i="2"/>
  <c r="M240" i="2"/>
  <c r="L240" i="2"/>
  <c r="O239" i="2"/>
  <c r="N239" i="2"/>
  <c r="M239" i="2"/>
  <c r="L239" i="2"/>
  <c r="O237" i="2"/>
  <c r="N237" i="2"/>
  <c r="M237" i="2"/>
  <c r="L237" i="2"/>
  <c r="O234" i="2"/>
  <c r="N234" i="2"/>
  <c r="M234" i="2"/>
  <c r="L234" i="2"/>
  <c r="O233" i="2"/>
  <c r="N233" i="2"/>
  <c r="M233" i="2"/>
  <c r="L233" i="2"/>
  <c r="L188" i="2"/>
  <c r="M188" i="2"/>
  <c r="N188" i="2"/>
  <c r="O188" i="2"/>
  <c r="L189" i="2"/>
  <c r="M189" i="2"/>
  <c r="N189" i="2"/>
  <c r="O189" i="2"/>
  <c r="L190" i="2"/>
  <c r="M190" i="2"/>
  <c r="N190" i="2"/>
  <c r="O190" i="2"/>
  <c r="L191" i="2"/>
  <c r="M191" i="2"/>
  <c r="N191" i="2"/>
  <c r="O191" i="2"/>
  <c r="C244" i="2"/>
  <c r="B244" i="2"/>
  <c r="A244" i="2"/>
  <c r="A233" i="2"/>
  <c r="B233" i="2"/>
  <c r="C233" i="2"/>
  <c r="A234" i="2"/>
  <c r="B234" i="2"/>
  <c r="C234" i="2"/>
  <c r="A235" i="2"/>
  <c r="B235" i="2"/>
  <c r="C235" i="2"/>
  <c r="A236" i="2"/>
  <c r="B236" i="2"/>
  <c r="C236" i="2"/>
  <c r="A237" i="2"/>
  <c r="B237" i="2"/>
  <c r="C237" i="2"/>
  <c r="A238" i="2"/>
  <c r="B238" i="2"/>
  <c r="C238" i="2"/>
  <c r="A239" i="2"/>
  <c r="B239" i="2"/>
  <c r="C239" i="2"/>
  <c r="A240" i="2"/>
  <c r="B240" i="2"/>
  <c r="C240" i="2"/>
  <c r="A241" i="2"/>
  <c r="B241" i="2"/>
  <c r="C241" i="2"/>
  <c r="A242" i="2"/>
  <c r="B242" i="2"/>
  <c r="C242" i="2"/>
  <c r="A243" i="2"/>
  <c r="B243" i="2"/>
  <c r="C243" i="2"/>
  <c r="B232" i="2"/>
  <c r="C232" i="2"/>
  <c r="A232" i="2"/>
  <c r="C203" i="2"/>
  <c r="B203" i="2"/>
  <c r="O203" i="2"/>
  <c r="N203" i="2"/>
  <c r="L203" i="2"/>
  <c r="L199" i="2"/>
  <c r="N199" i="2"/>
  <c r="O199" i="2"/>
  <c r="L200" i="2"/>
  <c r="N200" i="2"/>
  <c r="O200" i="2"/>
  <c r="L201" i="2"/>
  <c r="N201" i="2"/>
  <c r="O201" i="2"/>
  <c r="L202" i="2"/>
  <c r="N202" i="2"/>
  <c r="O202" i="2"/>
  <c r="L204" i="2"/>
  <c r="N204" i="2"/>
  <c r="O204" i="2"/>
  <c r="N198" i="2"/>
  <c r="O198" i="2"/>
  <c r="L198" i="2"/>
  <c r="A204" i="2"/>
  <c r="A202" i="2"/>
  <c r="A201" i="2"/>
  <c r="A200" i="2"/>
  <c r="A199" i="2"/>
  <c r="C204" i="2"/>
  <c r="B204" i="2"/>
  <c r="C202" i="2"/>
  <c r="B202" i="2"/>
  <c r="C201" i="2"/>
  <c r="B201" i="2"/>
  <c r="C200" i="2"/>
  <c r="B200" i="2"/>
  <c r="C199" i="2"/>
  <c r="B199" i="2"/>
  <c r="C198" i="2"/>
  <c r="B198" i="2"/>
  <c r="A198" i="2"/>
  <c r="M128" i="2"/>
  <c r="N128" i="2"/>
  <c r="O128" i="2"/>
  <c r="L128" i="2"/>
  <c r="A128" i="2"/>
  <c r="B128" i="2"/>
  <c r="C128" i="2"/>
  <c r="A129" i="2"/>
  <c r="B129" i="2"/>
  <c r="C129" i="2"/>
  <c r="A130" i="2"/>
  <c r="B130" i="2"/>
  <c r="C130" i="2"/>
  <c r="A131" i="2"/>
  <c r="B131" i="2"/>
  <c r="C131" i="2"/>
  <c r="A132" i="2"/>
  <c r="B132" i="2"/>
  <c r="C132" i="2"/>
  <c r="A133" i="2"/>
  <c r="B133" i="2"/>
  <c r="C133" i="2"/>
  <c r="B127" i="2"/>
  <c r="C127" i="2"/>
  <c r="A127" i="2"/>
  <c r="O108" i="2"/>
  <c r="N108" i="2"/>
  <c r="M108" i="2"/>
  <c r="L108" i="2"/>
  <c r="M105" i="2"/>
  <c r="N105" i="2"/>
  <c r="O105" i="2"/>
  <c r="L105" i="2"/>
  <c r="A106" i="2"/>
  <c r="B106" i="2"/>
  <c r="C106" i="2"/>
  <c r="A107" i="2"/>
  <c r="B107" i="2"/>
  <c r="C107" i="2"/>
  <c r="A108" i="2"/>
  <c r="B108" i="2"/>
  <c r="C108" i="2"/>
  <c r="A109" i="2"/>
  <c r="B109" i="2"/>
  <c r="C109" i="2"/>
  <c r="B105" i="2"/>
  <c r="C105" i="2"/>
  <c r="A105" i="2"/>
  <c r="O100" i="2"/>
  <c r="N100" i="2"/>
  <c r="L100" i="2"/>
  <c r="O103" i="2"/>
  <c r="N103" i="2"/>
  <c r="L103" i="2"/>
  <c r="O102" i="2"/>
  <c r="N102" i="2"/>
  <c r="L102" i="2"/>
  <c r="O101" i="2"/>
  <c r="L101" i="2"/>
  <c r="O99" i="2"/>
  <c r="N99" i="2"/>
  <c r="L99" i="2"/>
  <c r="A100" i="2"/>
  <c r="B100" i="2"/>
  <c r="C100" i="2"/>
  <c r="A101" i="2"/>
  <c r="B101" i="2"/>
  <c r="C101" i="2"/>
  <c r="A102" i="2"/>
  <c r="B102" i="2"/>
  <c r="C102" i="2"/>
  <c r="A103" i="2"/>
  <c r="B103" i="2"/>
  <c r="C103" i="2"/>
  <c r="B99" i="2"/>
  <c r="C99" i="2"/>
  <c r="A99" i="2"/>
  <c r="O81" i="2"/>
  <c r="N81" i="2"/>
  <c r="L81" i="2"/>
  <c r="O80" i="2"/>
  <c r="N80" i="2"/>
  <c r="L80" i="2"/>
  <c r="O79" i="2"/>
  <c r="N79" i="2"/>
  <c r="L79" i="2"/>
  <c r="O78" i="2"/>
  <c r="N78" i="2"/>
  <c r="L78" i="2"/>
  <c r="O77" i="2"/>
  <c r="N77" i="2"/>
  <c r="L77" i="2"/>
  <c r="A78" i="2"/>
  <c r="B78" i="2"/>
  <c r="C78" i="2"/>
  <c r="A79" i="2"/>
  <c r="B79" i="2"/>
  <c r="C79" i="2"/>
  <c r="A80" i="2"/>
  <c r="B80" i="2"/>
  <c r="C80" i="2"/>
  <c r="A81" i="2"/>
  <c r="B81" i="2"/>
  <c r="C81" i="2"/>
  <c r="B77" i="2"/>
  <c r="C77" i="2"/>
  <c r="A77" i="2"/>
  <c r="O66" i="2"/>
  <c r="N66" i="2"/>
  <c r="L66" i="2"/>
  <c r="O63" i="2"/>
  <c r="N63" i="2"/>
  <c r="L63" i="2"/>
  <c r="O57" i="2"/>
  <c r="N57" i="2"/>
  <c r="L57" i="2"/>
  <c r="O51" i="2"/>
  <c r="N51" i="2"/>
  <c r="L51" i="2"/>
  <c r="O43" i="2"/>
  <c r="N43" i="2"/>
  <c r="L43" i="2"/>
  <c r="B40" i="2"/>
  <c r="C40" i="2"/>
  <c r="A40" i="2"/>
  <c r="N257" i="2"/>
  <c r="N256" i="2"/>
  <c r="N250" i="2"/>
  <c r="N249" i="2"/>
  <c r="C261" i="2"/>
  <c r="B261" i="2"/>
  <c r="A261" i="2"/>
  <c r="A269" i="2"/>
  <c r="C260" i="2"/>
  <c r="B260" i="2"/>
  <c r="A260" i="2"/>
  <c r="C259" i="2"/>
  <c r="B259" i="2"/>
  <c r="A259" i="2"/>
  <c r="C258" i="2"/>
  <c r="B258" i="2"/>
  <c r="A258" i="2"/>
  <c r="C257" i="2"/>
  <c r="B257" i="2"/>
  <c r="A257" i="2"/>
  <c r="C256" i="2"/>
  <c r="B256" i="2"/>
  <c r="A256" i="2"/>
  <c r="C255" i="2"/>
  <c r="B255" i="2"/>
  <c r="A255" i="2"/>
  <c r="C254" i="2"/>
  <c r="B254" i="2"/>
  <c r="A254" i="2"/>
  <c r="C253" i="2"/>
  <c r="B253" i="2"/>
  <c r="A253" i="2"/>
  <c r="C252" i="2"/>
  <c r="B252" i="2"/>
  <c r="A252" i="2"/>
  <c r="C251" i="2"/>
  <c r="B251" i="2"/>
  <c r="A251" i="2"/>
  <c r="C250" i="2"/>
  <c r="B250" i="2"/>
  <c r="A250" i="2"/>
  <c r="C249" i="2"/>
  <c r="B249" i="2"/>
  <c r="A249" i="2"/>
  <c r="O257" i="2"/>
  <c r="M257" i="2"/>
  <c r="O256" i="2"/>
  <c r="M256" i="2"/>
  <c r="O250" i="2"/>
  <c r="M250" i="2"/>
  <c r="O249" i="2"/>
  <c r="M249" i="2"/>
  <c r="L257" i="2"/>
  <c r="L256" i="2"/>
  <c r="L250" i="2"/>
  <c r="L249" i="2"/>
  <c r="C189" i="2"/>
  <c r="B189" i="2"/>
  <c r="A189" i="2"/>
  <c r="C191" i="2"/>
  <c r="B191" i="2"/>
  <c r="A191" i="2"/>
  <c r="C190" i="2"/>
  <c r="B190" i="2"/>
  <c r="A190" i="2"/>
  <c r="C188" i="2"/>
  <c r="B188" i="2"/>
  <c r="A188" i="2"/>
  <c r="C187" i="2"/>
  <c r="B187" i="2"/>
  <c r="A187" i="2"/>
  <c r="C186" i="2"/>
  <c r="B186" i="2"/>
  <c r="A186" i="2"/>
  <c r="C185" i="2"/>
  <c r="B185" i="2"/>
  <c r="A185" i="2"/>
  <c r="B276" i="2" l="1"/>
  <c r="M38" i="2"/>
  <c r="M35" i="2"/>
  <c r="B309" i="2"/>
  <c r="B273" i="2"/>
  <c r="B272" i="2"/>
  <c r="B271" i="2"/>
  <c r="B275" i="2"/>
  <c r="B274" i="2"/>
  <c r="B307" i="2"/>
  <c r="B310" i="2"/>
  <c r="B305" i="2"/>
  <c r="M86" i="2"/>
  <c r="M92" i="2" s="1"/>
  <c r="M84" i="2"/>
  <c r="M90" i="2" s="1"/>
  <c r="B304" i="2"/>
  <c r="B308" i="2"/>
  <c r="B303" i="2"/>
  <c r="M204" i="2"/>
  <c r="M200" i="2"/>
  <c r="B311" i="2"/>
  <c r="B312" i="2"/>
  <c r="M203" i="2"/>
  <c r="M199" i="2"/>
  <c r="M201" i="2"/>
  <c r="M202" i="2"/>
  <c r="B279" i="2"/>
  <c r="B280" i="2"/>
  <c r="M99" i="2"/>
  <c r="M102" i="2"/>
  <c r="M103" i="2"/>
  <c r="B281" i="2"/>
  <c r="B313" i="2"/>
  <c r="B289" i="2" l="1"/>
  <c r="B285" i="2"/>
  <c r="B286" i="2"/>
  <c r="B282" i="2"/>
  <c r="B287" i="2"/>
  <c r="B283" i="2"/>
  <c r="B288" i="2"/>
  <c r="B284" i="2"/>
  <c r="B321" i="2"/>
  <c r="B317" i="2"/>
  <c r="B318" i="2"/>
  <c r="B314" i="2"/>
  <c r="B319" i="2"/>
  <c r="B315" i="2"/>
  <c r="B320" i="2"/>
  <c r="B316" i="2"/>
  <c r="B326" i="2" l="1"/>
  <c r="B322" i="2"/>
  <c r="B323" i="2"/>
  <c r="B324" i="2"/>
  <c r="B325" i="2"/>
  <c r="B293" i="2"/>
  <c r="B294" i="2"/>
  <c r="B290" i="2"/>
  <c r="B291" i="2"/>
  <c r="B292" i="2"/>
  <c r="A24" i="1" l="1"/>
</calcChain>
</file>

<file path=xl/comments1.xml><?xml version="1.0" encoding="utf-8"?>
<comments xmlns="http://schemas.openxmlformats.org/spreadsheetml/2006/main">
  <authors>
    <author>Jeffrey Rissman</author>
  </authors>
  <commentList>
    <comment ref="K140" authorId="0" shapeId="0">
      <text>
        <r>
          <rPr>
            <b/>
            <sz val="9"/>
            <color indexed="81"/>
            <rFont val="Tahoma"/>
            <family val="2"/>
          </rPr>
          <t>Jeffrey Rissman:</t>
        </r>
        <r>
          <rPr>
            <sz val="9"/>
            <color indexed="81"/>
            <rFont val="Tahoma"/>
            <family val="2"/>
          </rPr>
          <t xml:space="preserve">
Leave this cell blank.</t>
        </r>
      </text>
    </comment>
    <comment ref="K142" authorId="0" shapeId="0">
      <text>
        <r>
          <rPr>
            <b/>
            <sz val="9"/>
            <color indexed="81"/>
            <rFont val="Tahoma"/>
            <family val="2"/>
          </rPr>
          <t>Jeffrey Rissman:</t>
        </r>
        <r>
          <rPr>
            <sz val="9"/>
            <color indexed="81"/>
            <rFont val="Tahoma"/>
            <family val="2"/>
          </rPr>
          <t xml:space="preserve">
Leave this cell blank.</t>
        </r>
      </text>
    </comment>
  </commentList>
</comments>
</file>

<file path=xl/comments2.xml><?xml version="1.0" encoding="utf-8"?>
<comments xmlns="http://schemas.openxmlformats.org/spreadsheetml/2006/main">
  <authors>
    <author>Chris Busch</author>
  </authors>
  <commentList>
    <comment ref="G54" authorId="0" shapeId="0">
      <text>
        <r>
          <rPr>
            <b/>
            <sz val="9"/>
            <color indexed="81"/>
            <rFont val="Tahoma"/>
            <family val="2"/>
          </rPr>
          <t>Chris Busch:</t>
        </r>
        <r>
          <rPr>
            <sz val="9"/>
            <color indexed="81"/>
            <rFont val="Tahoma"/>
            <family val="2"/>
          </rPr>
          <t xml:space="preserve">
Carrying out swap of: (1) steam from solar thermal for otherwise unused biomass label.
(2) "Refinery and process gas" for district heat</t>
        </r>
      </text>
    </comment>
  </commentList>
</comments>
</file>

<file path=xl/connections.xml><?xml version="1.0" encoding="utf-8"?>
<connections xmlns="http://schemas.openxmlformats.org/spreadsheetml/2006/main">
  <connection id="1" name="OuputGraphSchema" type="4" refreshedVersion="0" background="1">
    <webPr xml="1" sourceData="1" url="Z:\todd\Projects\PolicySolutions\tools\lib\OuputGraphSchema.xml" htmlTables="1" htmlFormat="all"/>
  </connection>
  <connection id="2" name="PolicyLeverSchema" type="4" refreshedVersion="0" background="1">
    <webPr xml="1" sourceData="1" url="Z:\todd\Projects\PolicySolutions\tools\lib\PolicyLeverSchema.xml" htmlTables="1" htmlFormat="all"/>
  </connection>
</connections>
</file>

<file path=xl/sharedStrings.xml><?xml version="1.0" encoding="utf-8"?>
<sst xmlns="http://schemas.openxmlformats.org/spreadsheetml/2006/main" count="9809" uniqueCount="1394">
  <si>
    <t>Short Name</t>
  </si>
  <si>
    <t>Vensim Variable Name</t>
  </si>
  <si>
    <t>Text for Pop-Over Panel Description</t>
  </si>
  <si>
    <t>Sector</t>
  </si>
  <si>
    <t>Transportation</t>
  </si>
  <si>
    <t>Boolean Rebate Program for Efficient Components</t>
  </si>
  <si>
    <t>Boolean Improved Contractor Edu and Training</t>
  </si>
  <si>
    <t>Electricity Supply</t>
  </si>
  <si>
    <t>Industry</t>
  </si>
  <si>
    <t>Cross-Sector</t>
  </si>
  <si>
    <t>Feebate</t>
  </si>
  <si>
    <t>Transportation Demand Management</t>
  </si>
  <si>
    <t>Rebate for Efficient Products</t>
  </si>
  <si>
    <t>Contractor Training</t>
  </si>
  <si>
    <t>Building Component Electrification</t>
  </si>
  <si>
    <t>Increased Retrofitting</t>
  </si>
  <si>
    <t>Demand Response</t>
  </si>
  <si>
    <t>Subsidy for Electricity Production</t>
  </si>
  <si>
    <t>Grid-Scale Electricity Storage</t>
  </si>
  <si>
    <t>Worker Training</t>
  </si>
  <si>
    <t>Cement Clinker Substitution</t>
  </si>
  <si>
    <t>Methane Capture</t>
  </si>
  <si>
    <t>Early Retirement of Industrial Facilities</t>
  </si>
  <si>
    <t>Cogeneration and Waste Heat Recovery</t>
  </si>
  <si>
    <t>Fuel Taxes</t>
  </si>
  <si>
    <t>Carbon Tax</t>
  </si>
  <si>
    <t>End Existing Subsidies</t>
  </si>
  <si>
    <t>Carbon Capture and Sequestration</t>
  </si>
  <si>
    <t>R&amp;D</t>
  </si>
  <si>
    <t>Fraction of Additional Demand Response Potential Achieved</t>
  </si>
  <si>
    <t>Units</t>
  </si>
  <si>
    <t>on/off</t>
  </si>
  <si>
    <t>% annual growth</t>
  </si>
  <si>
    <t>% of coal use</t>
  </si>
  <si>
    <t>% reduction in energy use</t>
  </si>
  <si>
    <t>% reduction in cost</t>
  </si>
  <si>
    <t>% reduction in fuel use</t>
  </si>
  <si>
    <t>% of potential achieved</t>
  </si>
  <si>
    <t>% of electricity generation</t>
  </si>
  <si>
    <t>% of existing building components</t>
  </si>
  <si>
    <t>% of TDM package implemented</t>
  </si>
  <si>
    <t>Subscript 1 Value</t>
  </si>
  <si>
    <t>Subscript 2 Value</t>
  </si>
  <si>
    <t>LDVs</t>
  </si>
  <si>
    <t>HDVs</t>
  </si>
  <si>
    <t>aircraft</t>
  </si>
  <si>
    <t>rail</t>
  </si>
  <si>
    <t>ships</t>
  </si>
  <si>
    <t>freight</t>
  </si>
  <si>
    <t>Yes</t>
  </si>
  <si>
    <t>No</t>
  </si>
  <si>
    <t>passenger</t>
  </si>
  <si>
    <t>natural gas</t>
  </si>
  <si>
    <t>nuclear</t>
  </si>
  <si>
    <t>hydro</t>
  </si>
  <si>
    <t>wind</t>
  </si>
  <si>
    <t>solar</t>
  </si>
  <si>
    <t>biomass</t>
  </si>
  <si>
    <t>electricity</t>
  </si>
  <si>
    <t>petroleum gasoline</t>
  </si>
  <si>
    <t>petroleum diesel</t>
  </si>
  <si>
    <t>biofuel gasoline</t>
  </si>
  <si>
    <t>biofuel diesel</t>
  </si>
  <si>
    <t>jet fuel</t>
  </si>
  <si>
    <t>Fraction of Potential Additional CCS Achieved</t>
  </si>
  <si>
    <t>Convert Non-CHP Heat Production</t>
  </si>
  <si>
    <t>% non-CHP heat converted</t>
  </si>
  <si>
    <t>Fraction of Energy Savings from Early Facility Retirement Achieved</t>
  </si>
  <si>
    <t>Non BAU Mandated Capacity Construction</t>
  </si>
  <si>
    <t>Single or Multiple Variable</t>
  </si>
  <si>
    <t>Vensim Names of Graphed Variables</t>
  </si>
  <si>
    <t>Graph Style</t>
  </si>
  <si>
    <t>single</t>
  </si>
  <si>
    <t>line</t>
  </si>
  <si>
    <t>multiple</t>
  </si>
  <si>
    <t>stacked area</t>
  </si>
  <si>
    <t>Output Social Benefits from Emissions Reduction</t>
  </si>
  <si>
    <t>Include in Web App</t>
  </si>
  <si>
    <t>Min Slider Value</t>
  </si>
  <si>
    <t>Max Slider Value</t>
  </si>
  <si>
    <t>Buildings and Appliances</t>
  </si>
  <si>
    <t>Scenario Name for Web App</t>
  </si>
  <si>
    <t>Corresponding .cin File</t>
  </si>
  <si>
    <t>none</t>
  </si>
  <si>
    <t>heat</t>
  </si>
  <si>
    <t>natural gas es</t>
  </si>
  <si>
    <t>nuclear es</t>
  </si>
  <si>
    <t>hydro es</t>
  </si>
  <si>
    <t>solar PV es</t>
  </si>
  <si>
    <t>solar thermal es</t>
  </si>
  <si>
    <t>biomass es</t>
  </si>
  <si>
    <t>Slider Step Size</t>
  </si>
  <si>
    <t>Subscript 1 Display Name</t>
  </si>
  <si>
    <t>Subscript 2 Display Name</t>
  </si>
  <si>
    <t>Passenger</t>
  </si>
  <si>
    <t>Freight</t>
  </si>
  <si>
    <t>Aircraft</t>
  </si>
  <si>
    <t>Rail</t>
  </si>
  <si>
    <t>Ships</t>
  </si>
  <si>
    <t>Natural Gas</t>
  </si>
  <si>
    <t>Nuclear</t>
  </si>
  <si>
    <t>Hydro</t>
  </si>
  <si>
    <t>Solar PV</t>
  </si>
  <si>
    <t>Solar Thermal</t>
  </si>
  <si>
    <t>Biomass</t>
  </si>
  <si>
    <t>Electricity</t>
  </si>
  <si>
    <t>Solar</t>
  </si>
  <si>
    <t>Petroleum Gasoline</t>
  </si>
  <si>
    <t>Petroleum Diesel</t>
  </si>
  <si>
    <t>Biofuel Gasoline</t>
  </si>
  <si>
    <t>Biofuel Diesel</t>
  </si>
  <si>
    <t>Jet Fuel</t>
  </si>
  <si>
    <t>Heat</t>
  </si>
  <si>
    <t>Building Energy Efficiency Standards</t>
  </si>
  <si>
    <t>Industry Energy Efficiency Standards</t>
  </si>
  <si>
    <t>Web App Data</t>
  </si>
  <si>
    <t>This spreadsheet contains data that is used to populate the web application interface</t>
  </si>
  <si>
    <t>panels, output graphs, and reference scenarios available in the web app.</t>
  </si>
  <si>
    <t>A live version of the web application interface powered by a copy of this model</t>
  </si>
  <si>
    <t>can be found at:</t>
  </si>
  <si>
    <t>http://energypolicy.solutions</t>
  </si>
  <si>
    <t>to establish the policy levers, lever bounds, descriptive text for pop-over</t>
  </si>
  <si>
    <t>You are unlikely to need to use or change the contents of this spreadsheet, unless</t>
  </si>
  <si>
    <t>you are adapting the Energy Policy Simulator to a new country and desire</t>
  </si>
  <si>
    <t>a web application interface customized for your country-specific model version.</t>
  </si>
  <si>
    <t>LDVs Feebate Rate</t>
  </si>
  <si>
    <t>% increase in miles/gal</t>
  </si>
  <si>
    <t>motorbikes</t>
  </si>
  <si>
    <t>% of newly sold non-electric building components</t>
  </si>
  <si>
    <t>heating</t>
  </si>
  <si>
    <t>cooling and ventilation</t>
  </si>
  <si>
    <t>envelope</t>
  </si>
  <si>
    <t>lighting</t>
  </si>
  <si>
    <t>appliances</t>
  </si>
  <si>
    <t>other component</t>
  </si>
  <si>
    <t>Heating</t>
  </si>
  <si>
    <t>Cooling and Ventilation</t>
  </si>
  <si>
    <t>Envelope</t>
  </si>
  <si>
    <t>Lighting</t>
  </si>
  <si>
    <t>Appliances</t>
  </si>
  <si>
    <t>Other Components</t>
  </si>
  <si>
    <t>Boolean Improved Device Labeling</t>
  </si>
  <si>
    <t>Annual Additional Capacity Retired due to Early Retirement Policy</t>
  </si>
  <si>
    <t>Early Retirement of Power Plants</t>
  </si>
  <si>
    <t>Boolean Use Non BAU Mandated Capacity Construction Schedule</t>
  </si>
  <si>
    <t>year(s)</t>
  </si>
  <si>
    <t>Subsidy for Elec Production by Fuel</t>
  </si>
  <si>
    <t>Increase Transmission</t>
  </si>
  <si>
    <t>% increase in transmission capacity</t>
  </si>
  <si>
    <t>cement and other carbonates</t>
  </si>
  <si>
    <t>natural gas and petroleum systems</t>
  </si>
  <si>
    <t>iron and steel</t>
  </si>
  <si>
    <t>chemicals</t>
  </si>
  <si>
    <t>mining</t>
  </si>
  <si>
    <t>waste management</t>
  </si>
  <si>
    <t>agriculture</t>
  </si>
  <si>
    <t>other industries</t>
  </si>
  <si>
    <t>Cement</t>
  </si>
  <si>
    <t>Natural Gas and Petroleum</t>
  </si>
  <si>
    <t>Iron and Steel</t>
  </si>
  <si>
    <t>Chemicals</t>
  </si>
  <si>
    <t>Mining</t>
  </si>
  <si>
    <t>Waste Management</t>
  </si>
  <si>
    <t>Agriculture</t>
  </si>
  <si>
    <t>Other Industries</t>
  </si>
  <si>
    <t>Agriculture, Land Use, and Forestry</t>
  </si>
  <si>
    <t>Cropland Management</t>
  </si>
  <si>
    <t>Rice Cultivation Measures</t>
  </si>
  <si>
    <t>Livestock Measures</t>
  </si>
  <si>
    <t>Improved Forest Management</t>
  </si>
  <si>
    <t>Business as Usual</t>
  </si>
  <si>
    <t>for the Energy Policy Simulator.  The data in other tabs in this spreadsheet are used</t>
  </si>
  <si>
    <t>$/metric ton CO2e</t>
  </si>
  <si>
    <t>Percent Reduction in BAU Subsidies</t>
  </si>
  <si>
    <t>$/MWh</t>
  </si>
  <si>
    <t>% reduction in BAU subsidies</t>
  </si>
  <si>
    <t>% of BAU price</t>
  </si>
  <si>
    <t>Boolean Prevent Policies from Affecting Electricity Prices</t>
  </si>
  <si>
    <t>Fixed Electricity Prices</t>
  </si>
  <si>
    <t>Motorbikes</t>
  </si>
  <si>
    <t>Source for Guidance Text (if any)</t>
  </si>
  <si>
    <t>Source for Max Slider Value (if any)</t>
  </si>
  <si>
    <t>Greene et al., 2005, "Feebates, rebates and gas-guzzler taxes: a study of incentives for increased fuel economy", Energy Policy, 33(6), 757-775, http://cta.ornl.gov/cta/Publications/Reports/FeebateEnergyPolicy_FINAL.pdf.</t>
  </si>
  <si>
    <t>U.S. EPA, 2015, "EPA and NHTSA Propose Standards to Reduce Greenhouse Gas Emissions and Improve Fuel Efficiency of Medium- and Heavy-Duty Vehicles for Model Year 2018 and Beyond", http://www.epa.gov/OMS/climate/documents/420f15901.pdf, Page 3.</t>
  </si>
  <si>
    <t>Edison Foundation, 2011, "Assessment of Electricity Savings in the U.S. Achievable through 
New Appliance/Equipment Efficiency Standards and Building Efficiency Codes (2010 - 2025)", http://www.edisonfoundation.net/iei/Documents/IEE_CodesandStandardsAssessment_2010-2025_UPDATE.pdf, Page B-2, Table B-1.</t>
  </si>
  <si>
    <t>Energy Information Administration, 2014, "Annual Energy Outlook 2014",
http://www.eia.gov/oiaf/aeo/tablebrowser/#release=AEO2014&amp;subject=6-AEO2014&amp;table=9-AEO2014&amp;region=0-0&amp;cases=hccstom-d012314a,ref2014-d102413a,
Table Browser.  Select Electric Power Sector, Electricity Generating Capacity (and check Reference and Accelerated coal retirements scenarios).</t>
  </si>
  <si>
    <t>National Renewable Energy Laboratory, 2014, Renewable Electricity Futures Scenario Viewer,
http://www.nrel.gov/analysis/re_futures/data_viewer/#
80% RE-ITI (2014) scenario</t>
  </si>
  <si>
    <t>National Renewable Energy Laboratory, 2014, Renewable Electricity Futures (Vol. 1),
http://www.nrel.gov/docs/fy12osti/52409-1.pdf, Page xli, Figure ES-8, 80% RE scenario.</t>
  </si>
  <si>
    <t>U.S. Energy Information Administration, 2014, "Almost all U.S. nuclear plants require life extension past 60 years to operate beyond 2050", http://www.eia.gov/todayinenergy/detail.cfm?id=19091.</t>
  </si>
  <si>
    <t>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t>
  </si>
  <si>
    <t>Calculated from model data; see the relevant variable(s) in the InputData folder for source information.</t>
  </si>
  <si>
    <t>AVG SALES TAX: The Sales Tax Clearinghouse, FAQ, https://thestc.com/FAQ.stm, Question "What is the average sales tax nationally?"  AVG GASOLINE TAX: Energy Information Administration, 2014, Annual Energy Outlook 2014, http://www.eia.gov/forecasts/aeo/supplement/suptab_130.xlsx, Supplement Table 130.</t>
  </si>
  <si>
    <t>France</t>
  </si>
  <si>
    <t>Rebate Rate</t>
  </si>
  <si>
    <t>$/GPM</t>
  </si>
  <si>
    <t>Ireland</t>
  </si>
  <si>
    <t>Germany</t>
  </si>
  <si>
    <t>$/GPM (gasoline)</t>
  </si>
  <si>
    <t>Commercial</t>
  </si>
  <si>
    <t>John German and Dan Meszler, 2010, "Best Practices for Feebate Program Design and Implementation", ICCT, http://www.theicct.org/sites/default/files/publications/ICCT_feebates_may2010.pdf, Table 2</t>
  </si>
  <si>
    <t>David McCollum, Gregory Gould, and Davide Greene, 2009, "Greenhouse Gas Emissions from Aviation and Marine Transportation: Mitigation Potential and Policies", Pew Center on Global Climate Change, http://www.c2es.org/docUploads/aviation-and-marine-report-2009.pdf, Table 4</t>
  </si>
  <si>
    <t>U.S. DOE, 2013, "Potential for Energy Efficiency Improvement Beyond the Light-Duty-Vehicle Sector", http://www.nrel.gov/docs/fy13osti/55637.pdf, Section 3.4.5, Paragraph 1</t>
  </si>
  <si>
    <t>Hendricks et al., 2009, "Rebuilding America: A National Policy Framework for Investment in Energy Efficiency Retrofits", Center for American Progress, https://cdn.americanprogress.org/wp-content/uploads/issues/2009/08/pdf/rebuilding_america.pdf, P.2</t>
  </si>
  <si>
    <t>International Energy Agency, 2013, "Gas to Coal Competition in the U.S. Power Sector", http://www.iea.org/publications/insights/coalvsgas_final_web.pdf, Page 9.</t>
  </si>
  <si>
    <t>Output Total CO2e Emissions</t>
  </si>
  <si>
    <t>Fraction of Commercial Components Replaced Annually due to Retrofitting Policy</t>
  </si>
  <si>
    <t>Forest Set-Asides</t>
  </si>
  <si>
    <t>MW/year</t>
  </si>
  <si>
    <t>The Brattle Group, 2012, "Potential Coal Plant Retirements: 2012 Update," http://greatlakeslegalfoundation.org/wwcms/wp-content/uploads/documents/regulatory/TrainWreck/12Oct15_BrattleStudy.pdf, Page 8, Table 4</t>
  </si>
  <si>
    <t/>
  </si>
  <si>
    <t>URL for "How to design this policy well" links</t>
  </si>
  <si>
    <t>transportation-sector-main.html#feebate</t>
  </si>
  <si>
    <t>feebate.html</t>
  </si>
  <si>
    <t>transportation-sector-main.html#fuel-econ-std</t>
  </si>
  <si>
    <t>fuel-economy-standard.html</t>
  </si>
  <si>
    <t>transportation-sector-main.html#tdm</t>
  </si>
  <si>
    <t>transportation-demand-management.html</t>
  </si>
  <si>
    <t>buildings-sector-main.html#component-elec</t>
  </si>
  <si>
    <t>building-component-electrification.html</t>
  </si>
  <si>
    <t>buildings-sector-main.html#eff-stds</t>
  </si>
  <si>
    <t>building-energy-efficiency-standards.html</t>
  </si>
  <si>
    <t>buildings-sector-main.html#contractor-ed</t>
  </si>
  <si>
    <t>contractor-training.html</t>
  </si>
  <si>
    <t>buildings-sector-main.html#device-labeling</t>
  </si>
  <si>
    <t>improved-labeling.html</t>
  </si>
  <si>
    <t>buildings-sector-main.html#retrofitting</t>
  </si>
  <si>
    <t>increased-retrofitting.html</t>
  </si>
  <si>
    <t>buildings-sector-main.html#rebate</t>
  </si>
  <si>
    <t>rebate-for-efficient-products.html</t>
  </si>
  <si>
    <t>electricity-sector-main.html#dr</t>
  </si>
  <si>
    <t>demand-response.html</t>
  </si>
  <si>
    <t>electricity-sector-main.html#early-ret</t>
  </si>
  <si>
    <t>early-retirement-of-power-plants.html</t>
  </si>
  <si>
    <t>electricity-sector-main.html#storage</t>
  </si>
  <si>
    <t>grid-scale-electricity-storage.html</t>
  </si>
  <si>
    <t>electricity-sector-main.html#transmission</t>
  </si>
  <si>
    <t>increase-transmission.html</t>
  </si>
  <si>
    <t>electricity-sector-main.html#life-ext</t>
  </si>
  <si>
    <t>electricity-sector-main.html#rps</t>
  </si>
  <si>
    <t>renewable-portfolio-standard.html</t>
  </si>
  <si>
    <t>electricity-sector-main.html#subsidies</t>
  </si>
  <si>
    <t>subsidy-for-electricity-production.html</t>
  </si>
  <si>
    <t>industry-ag-main.html#clinker</t>
  </si>
  <si>
    <t>cement-clinker-substitution.html</t>
  </si>
  <si>
    <t>industry-ag-main.html#cogen</t>
  </si>
  <si>
    <t>cogeneration-and-waste-heat-recovery.html</t>
  </si>
  <si>
    <t>industry-ag-main.html#early-ret</t>
  </si>
  <si>
    <t>early-retirement-of-industrial-facilities.html</t>
  </si>
  <si>
    <t>industry-ag-main.html#eff-stds</t>
  </si>
  <si>
    <t>industry-energy-efficiency-standards.html</t>
  </si>
  <si>
    <t>industry-ag-main.html#system-integ</t>
  </si>
  <si>
    <t>improved-system-design.html</t>
  </si>
  <si>
    <t>industry-ag-main.html#fuel-switching</t>
  </si>
  <si>
    <t>industrial-fuel-switching.html</t>
  </si>
  <si>
    <t>industry-ag-main.html#methane-capture</t>
  </si>
  <si>
    <t>methane-capture.html</t>
  </si>
  <si>
    <t>industry-ag-main.html#methane-destr</t>
  </si>
  <si>
    <t>methane-destruction.html</t>
  </si>
  <si>
    <t>industry-ag-main.html#worker-training</t>
  </si>
  <si>
    <t>worker-training.html</t>
  </si>
  <si>
    <t>lulucf.html#aff-ref</t>
  </si>
  <si>
    <t>afforestation-and-reforestation.html</t>
  </si>
  <si>
    <t>lulucf.html#set-asides</t>
  </si>
  <si>
    <t>forest-set-asides.html</t>
  </si>
  <si>
    <t>industry-ag-main.html#cropland</t>
  </si>
  <si>
    <t>cropland-management.html</t>
  </si>
  <si>
    <t>lulucf.html#forest-mgmt</t>
  </si>
  <si>
    <t>improved-forest-management.html</t>
  </si>
  <si>
    <t>industry-ag-main.html#livestock</t>
  </si>
  <si>
    <t>livestock-measures.html</t>
  </si>
  <si>
    <t>industry-ag-main.html#rice</t>
  </si>
  <si>
    <t>rice-cultivation-measures.html</t>
  </si>
  <si>
    <t>ccs.html#ccs</t>
  </si>
  <si>
    <t>carbon-capture-and-sequestration.html</t>
  </si>
  <si>
    <t>fuels.html#carbon-tax</t>
  </si>
  <si>
    <t>carbon-tax.html</t>
  </si>
  <si>
    <t>district-heating.html#chp</t>
  </si>
  <si>
    <t>convert-non-chp-heat-production.html</t>
  </si>
  <si>
    <t>fuels.html#end-subsidies</t>
  </si>
  <si>
    <t>end-existing-subsidies.html</t>
  </si>
  <si>
    <t>fuels.html#fuel-taxes</t>
  </si>
  <si>
    <t>fuel-taxes.html</t>
  </si>
  <si>
    <t>architectural-design.html#rnd</t>
  </si>
  <si>
    <t>research-and-development.html</t>
  </si>
  <si>
    <t>Reduce Transmission &amp; Distribution Losses</t>
  </si>
  <si>
    <t>% of losses avoided</t>
  </si>
  <si>
    <t>reduce-tnd-losses.html</t>
  </si>
  <si>
    <t>Reduce Plant Downtime</t>
  </si>
  <si>
    <t>Percentage Reduction in Plant Downtime</t>
  </si>
  <si>
    <t>preexisting retiring</t>
  </si>
  <si>
    <t>preexisting nonretiring</t>
  </si>
  <si>
    <t>newly built</t>
  </si>
  <si>
    <t>% reduction in downtime</t>
  </si>
  <si>
    <t>reduce-downtime.html</t>
  </si>
  <si>
    <t>Output Human Lives Saved from Reduced Particulate Pollution</t>
  </si>
  <si>
    <t>Distributed Solar Carve-Out</t>
  </si>
  <si>
    <t>minimum % elec from solar</t>
  </si>
  <si>
    <t>buildings-sector-main.html#solar-carve-out</t>
  </si>
  <si>
    <t>solar-carve-out.html</t>
  </si>
  <si>
    <t>Distributed Solar Subsidy</t>
  </si>
  <si>
    <t>buildings-sector-main.html#distributed-solar-subsidy</t>
  </si>
  <si>
    <t>distributed-solar-subsidy.html</t>
  </si>
  <si>
    <t>Perc Subsidy for Distributed Solar PV Capacity</t>
  </si>
  <si>
    <t>% of PV system cost</t>
  </si>
  <si>
    <t>Change Electricity Exports</t>
  </si>
  <si>
    <t>Change Electricity Imports</t>
  </si>
  <si>
    <t>Percent Change in Electricity Imports</t>
  </si>
  <si>
    <t>Percent Change in Electricity Exports</t>
  </si>
  <si>
    <t>% change in exports</t>
  </si>
  <si>
    <t>% change in imports</t>
  </si>
  <si>
    <t>electricity-sector-main.html#elec-exports</t>
  </si>
  <si>
    <t>electricity-sector-main.html#elec-imports</t>
  </si>
  <si>
    <t>electricity-imports-exports.html</t>
  </si>
  <si>
    <t>urban residential</t>
  </si>
  <si>
    <t>rural residential</t>
  </si>
  <si>
    <t>commercial</t>
  </si>
  <si>
    <t>Percentage Increase in Transmission Capacity vs BAU</t>
  </si>
  <si>
    <t>Percentage TnD Losses Avoided</t>
  </si>
  <si>
    <t>Fraction of Cement Clinker Substitution Made</t>
  </si>
  <si>
    <t>Fraction of Potential Cogeneration and Waste Heat Recovery Adopted</t>
  </si>
  <si>
    <t>Percentage Improvement in Eqpt Efficiency Standards above BAU</t>
  </si>
  <si>
    <t>Fraction of Installation and System Integration Issues Remedied</t>
  </si>
  <si>
    <t>Fraction of Methane Capture Opportunities Achieved</t>
  </si>
  <si>
    <t>Fraction of Methane Destruction Opportunities Achieved</t>
  </si>
  <si>
    <t>Fraction of Addressable Process Emissions Avoided via Worker Training</t>
  </si>
  <si>
    <t>Fraction of Abatement from Cropland Management Achieved</t>
  </si>
  <si>
    <t>Fraction of Abatement from Livestock Measures Achieved</t>
  </si>
  <si>
    <t>Fraction of Abatement from Rice Cultivation Measures Achieved</t>
  </si>
  <si>
    <t>Fraction of Non CHP Heat Production Converted to CHP</t>
  </si>
  <si>
    <t>Additional Fuel Tax Rate by Fuel</t>
  </si>
  <si>
    <t>RnD Building Capital Cost Perc Reduction</t>
  </si>
  <si>
    <t>RnD CCS Capital Cost Perc Reduction</t>
  </si>
  <si>
    <t>RnD Electricity Capital Cost Perc Reduction</t>
  </si>
  <si>
    <t>RnD Industry Capital Cost Perc Reduction</t>
  </si>
  <si>
    <t>RnD Transportation Capital Cost Perc Reduction</t>
  </si>
  <si>
    <t>RnD Building Fuel Use Perc Reduction</t>
  </si>
  <si>
    <t>RnD CCS Fuel Use Perc Reduction</t>
  </si>
  <si>
    <t>RnD Electricity Fuel Use Perc Reduction</t>
  </si>
  <si>
    <t>RnD Industry Fuel Use Perc Reduction</t>
  </si>
  <si>
    <t>RnD Transportation Fuel Use Perc Reduction</t>
  </si>
  <si>
    <t>Percentage Additional Improvement of Fuel Economy Std</t>
  </si>
  <si>
    <t>Fraction of TDM Package Implemented</t>
  </si>
  <si>
    <t>Percent New Nonelec Component Sales Shifted to Elec</t>
  </si>
  <si>
    <t>Reduction in E Use Allowed by Component Eff Std</t>
  </si>
  <si>
    <t>Additional Renewable Portfolio Std Percentage</t>
  </si>
  <si>
    <t>Min Fraction of Total Elec Demand to be Met by Distributed Solar PV</t>
  </si>
  <si>
    <t>Boolean Use Non BAU Guaranteed Dispatch Settings</t>
  </si>
  <si>
    <t>Non BAU Guaranteed Dispatch</t>
  </si>
  <si>
    <t>Colors for Variables (for multiple variable graphs)</t>
  </si>
  <si>
    <t>Preexisting</t>
  </si>
  <si>
    <t>Energy Information Administation.  2016.  Electric Power Annual.  Table 2.13.</t>
  </si>
  <si>
    <t>natural gas nonpeaker es</t>
  </si>
  <si>
    <t>Natural Gas Nonpeaker</t>
  </si>
  <si>
    <t>petroleum es</t>
  </si>
  <si>
    <t>natural gas peaker es</t>
  </si>
  <si>
    <t>Petroleum</t>
  </si>
  <si>
    <t>Natural Gas Peaker</t>
  </si>
  <si>
    <t>E&amp;E Publishing.  The Clean Power Plan - A Summary.  http://www.eenews.net/interactive/clean_power_plan/fact_sheets/rule</t>
  </si>
  <si>
    <t>New</t>
  </si>
  <si>
    <t>See the discussion of multi-junction solar cells on Wikipedia at https://en.wikipedia.org/wiki/Multi-junction_solar_cell.  Also NREL has a useful chart at http://www.nrel.gov/ncpv/images/efficiency_chart.jpg.</t>
  </si>
  <si>
    <t>National Renewable Energy Laboratory.  United States (48 Contiguous States) Potential Wind Capacity Cumulative Area vs. Gross Capacity Factor.  http://apps2.eere.energy.gov/wind/windexchange/pdfs/wind_maps/us_contiguous_wind_potential_chart.pdf</t>
  </si>
  <si>
    <t>Additional Battery Storage Annual Growth Percentage</t>
  </si>
  <si>
    <t>Fraction of Natural Gas Use Converted to Other Fuels</t>
  </si>
  <si>
    <t>% of natural gas use</t>
  </si>
  <si>
    <t>lulucf.html#avoid-def</t>
  </si>
  <si>
    <t>avoid-deforestation.html</t>
  </si>
  <si>
    <t>Capital Cost Reduction</t>
  </si>
  <si>
    <t>Buildings: Heating</t>
  </si>
  <si>
    <t>Buildings: Cooling and Ventilation</t>
  </si>
  <si>
    <t>Buildings: Envelope</t>
  </si>
  <si>
    <t>Buildings: Lighting</t>
  </si>
  <si>
    <t>Buildings: Appliances</t>
  </si>
  <si>
    <t>Buildings: Other Components</t>
  </si>
  <si>
    <t>Electricity: Nuclear</t>
  </si>
  <si>
    <t>Electricity: Hydro</t>
  </si>
  <si>
    <t>Electricity: Solar PV</t>
  </si>
  <si>
    <t>Electricity: Solar Thermal</t>
  </si>
  <si>
    <t>Electricity: Biomass</t>
  </si>
  <si>
    <t>Industry: Cement</t>
  </si>
  <si>
    <t>Industry: Natural Gas and Petroleum</t>
  </si>
  <si>
    <t>Industry: Iron and Steel</t>
  </si>
  <si>
    <t>Industry: Chemicals</t>
  </si>
  <si>
    <t>Industry: Mining</t>
  </si>
  <si>
    <t>Industry: Waste Management</t>
  </si>
  <si>
    <t>Industry: Agriculture</t>
  </si>
  <si>
    <t>Industry: Other Industries</t>
  </si>
  <si>
    <t>Fuel Use Reduction</t>
  </si>
  <si>
    <t>Ban New Power Plants</t>
  </si>
  <si>
    <t>Boolean Ban New Power Plants</t>
  </si>
  <si>
    <t>electricity-sector-main.html#ban</t>
  </si>
  <si>
    <t>ban-new-capacity.html</t>
  </si>
  <si>
    <t>On-Screen Target Name</t>
  </si>
  <si>
    <t>Target Year</t>
  </si>
  <si>
    <t>Target Mouse-Over Text</t>
  </si>
  <si>
    <t>Target CO2e Min Value (MMT)</t>
  </si>
  <si>
    <t>Target CO2e Max Value (MMT)</t>
  </si>
  <si>
    <t>transportation sector</t>
  </si>
  <si>
    <t>industry sector</t>
  </si>
  <si>
    <t>residential buildings sector</t>
  </si>
  <si>
    <t>commercial buildings sector</t>
  </si>
  <si>
    <t>district heating sector</t>
  </si>
  <si>
    <t>LULUCF sector</t>
  </si>
  <si>
    <t>Transportation Sector</t>
  </si>
  <si>
    <t>Industry Sector</t>
  </si>
  <si>
    <t>Residential Bldg Sector</t>
  </si>
  <si>
    <t>Commercial Bldg Sector</t>
  </si>
  <si>
    <t>electricity sector</t>
  </si>
  <si>
    <t>Electricity Sector</t>
  </si>
  <si>
    <t>District Heating Sector</t>
  </si>
  <si>
    <t>LULUCF Sector</t>
  </si>
  <si>
    <t>Reduce F-gases</t>
  </si>
  <si>
    <t>District Heat</t>
  </si>
  <si>
    <t>district-heating.html#convert-coal</t>
  </si>
  <si>
    <t>Policy Group</t>
  </si>
  <si>
    <t>Distributed Solar Promotion</t>
  </si>
  <si>
    <t>Electricity Imports and Exports</t>
  </si>
  <si>
    <t>Reduce T&amp;D Losses</t>
  </si>
  <si>
    <t>Industrial Fuel Switching</t>
  </si>
  <si>
    <t>Methane Capture and Destruction</t>
  </si>
  <si>
    <t>District Heat Fuel Switching</t>
  </si>
  <si>
    <t>R&amp;D Capital Cost Reductions</t>
  </si>
  <si>
    <t>R&amp;D Fuel Use Reductions</t>
  </si>
  <si>
    <t>million metric tons / year</t>
  </si>
  <si>
    <t>lives / year</t>
  </si>
  <si>
    <t>terawatt-hours (TWh) / year</t>
  </si>
  <si>
    <t>gigawatts (GW) / year</t>
  </si>
  <si>
    <t>Effects by Policy: CO2e Wedge Diagram</t>
  </si>
  <si>
    <t>Effects by Policy: CO2e Abatement Cost Curve</t>
  </si>
  <si>
    <t>Non BAU RPS Qualifying Resources</t>
  </si>
  <si>
    <t>Boolean Use Non BAU RPS Qualifying Resource Definitions</t>
  </si>
  <si>
    <t>U.S. DoE, 2013, "Potential for Energy Efficiency Improvement Beyond the Light-Duty-Vehicle Sector," http://www.nrel.gov/docs/fy13osti/55637.pdf, Table 2.2</t>
  </si>
  <si>
    <t>AEA, 2012, "A review of the efficiency and cost assumptions for road transport vehicles to 2050," https://www.theccc.org.uk/archive/aws/ED57444%20-%20CCC%20RoadV%20Cost-Eff%20to%202050%20FINAL%2025Apr12.pdf, Figure 6.13, Petrol ICE, 2050</t>
  </si>
  <si>
    <t>Distributed Solar Carve Out</t>
  </si>
  <si>
    <t>Reinventing Fire: Transform Scneario - Rooftop PV Generation (TWh/yr)</t>
  </si>
  <si>
    <t>Reinventing Fire: Transform Scneario - Total Generation (TWh/yr)</t>
  </si>
  <si>
    <t>Share from Distributed Solar</t>
  </si>
  <si>
    <t>RMI, 2011, "Reinventing Fire Electricity Sector Methodology," http://www.rmi.org/cms/Download.aspx?id=10765&amp;file=Reinventing+Fire+Electricity+Sector+Methodology.pdf&amp;title=Reinventing+Fire+Electricity+Sector+Methodology, Page 11, 2050 Generation by Case</t>
  </si>
  <si>
    <t>U.S. EPA, 2016, "Social Cost of CO2, 2015-2020," https://www.epa.gov/climatechange/social-cost-carbon</t>
  </si>
  <si>
    <t>National Renewable Energy Laboratory, 2014, Renewable Electricity Futures (Vol. 1),
http://www.nrel.gov/docs/fy12osti/52409-1.pdf, Page 2-10, 90% RE scenario.</t>
  </si>
  <si>
    <t>Itron, 2007, "ASSESSMENT OF LONG-TERM
ELECTRIC ENERGY EFFICIENCY
POTENTIAL IN CALIFORNIA’S
RESIDENTIAL SECTOR," http://www.energy.ca.gov/2007publications/CEC-500-2007-002/CEC-500-2007-002.PDF, p.33, Table 5-1</t>
  </si>
  <si>
    <t>U.S. EPA, 2015, "The Social Cost of Carbon", https://www.epa.gov/climatechange/social-cost-carbon, Row "2050".  (For source for adjustment to 2012 dollars, see cpi.xlsx in InputData.)</t>
  </si>
  <si>
    <t>Fraction of Afforestation and Reforestation Achieved</t>
  </si>
  <si>
    <t>Fraction of Forest Set Asides Achieved</t>
  </si>
  <si>
    <t>Fraction of Improved Forest Management Achieved</t>
  </si>
  <si>
    <t>Fraction of Peatland Restoration Achieved</t>
  </si>
  <si>
    <t>Forest Restoration</t>
  </si>
  <si>
    <t>Fraction of Forest Restoration Achieved</t>
  </si>
  <si>
    <t>geothermal</t>
  </si>
  <si>
    <t>Geothermal</t>
  </si>
  <si>
    <t>Fraction of Avoided Deforestation Achieved</t>
  </si>
  <si>
    <t>contribution</t>
  </si>
  <si>
    <t>cost curve</t>
  </si>
  <si>
    <t>Passengers</t>
  </si>
  <si>
    <t>International Energy Agency, 2009, "Transport, Energy and CO2: Moving toward Sustainability", http://www.iea.org/publications/freepublications/publication/transport2009.pdf</t>
  </si>
  <si>
    <t>Fuel Consumption (by Fuel)</t>
  </si>
  <si>
    <t>Axis Unit Label(s)</t>
  </si>
  <si>
    <t>URL for "How the model handles this policy" links</t>
  </si>
  <si>
    <t>% of global best practice rate</t>
  </si>
  <si>
    <t>lignite</t>
  </si>
  <si>
    <t>Lignite</t>
  </si>
  <si>
    <t>lignite es</t>
  </si>
  <si>
    <t>Electricity: Lignite</t>
  </si>
  <si>
    <t>Hard Coal</t>
  </si>
  <si>
    <t>hard coal es</t>
  </si>
  <si>
    <t>onshore wind es</t>
  </si>
  <si>
    <t>Hard Coal to NG Switching</t>
  </si>
  <si>
    <t>Fraction of Hard Coal Use Converted to Other Fuels</t>
  </si>
  <si>
    <t>Fraction of District Heat Hard Coal Use Converted to Other Fuels</t>
  </si>
  <si>
    <t>hard coal</t>
  </si>
  <si>
    <t>Electricity: Hard Coal</t>
  </si>
  <si>
    <t>Onshore Wind</t>
  </si>
  <si>
    <t>Electricity: Onshore Wind</t>
  </si>
  <si>
    <t>offshore wind es</t>
  </si>
  <si>
    <t>Offshore Wind</t>
  </si>
  <si>
    <t>Electricity: Offshore Wind</t>
  </si>
  <si>
    <t>Max policy ID number (for use in header of "PolicyLevers" table)</t>
  </si>
  <si>
    <t>620e7a, 00b050, ff6400, f1bb18, ffff00, c2dffd, 087bf1, 004185, 04ffaf, bfb088, 000000, f593e0, c01b00, 004d10, 969696</t>
  </si>
  <si>
    <t>620e7a, 00b050, ff6400, f1bb18, ffff00, c2dffd, 087bf1, 004185, 04ffaf, 000000, f593e0, c01b00, 004d10, 969696</t>
  </si>
  <si>
    <t>Policy ID Number</t>
  </si>
  <si>
    <t>quads / year</t>
  </si>
  <si>
    <t>EV Subsidy</t>
  </si>
  <si>
    <t>Additional EV Subsidy Percentage</t>
  </si>
  <si>
    <t>% of vehicle cost</t>
  </si>
  <si>
    <t>transportation-sector-main.html#ev-subsidy</t>
  </si>
  <si>
    <t>ev-subsidy.html</t>
  </si>
  <si>
    <t>https://www.fueleconomy.gov/feg/taxevb.shtml plus Chevrolet and Tesla websites</t>
  </si>
  <si>
    <t>Electric Vehicle Subsidy</t>
  </si>
  <si>
    <t>Electric Vehicle Perks</t>
  </si>
  <si>
    <t>Boolean EV Perks</t>
  </si>
  <si>
    <t>EV Perks</t>
  </si>
  <si>
    <t>transportation-sector-main.html#ev-perks</t>
  </si>
  <si>
    <t>ev-perks.html</t>
  </si>
  <si>
    <t>Electric Vehicle Sales Mandate</t>
  </si>
  <si>
    <t>Additional Minimum Required EV Sales Percentage</t>
  </si>
  <si>
    <t>EV Sales Mandate</t>
  </si>
  <si>
    <t>% of new vehicles sold</t>
  </si>
  <si>
    <t>transportation-sector-main.html#ev-mandate</t>
  </si>
  <si>
    <t>ev-mandate.html</t>
  </si>
  <si>
    <t>https://www.greentechmedia.com/articles/read/electric-buses-are-going-to-dominate plus statistics from FoVObE variable</t>
  </si>
  <si>
    <t>Low Carbon Fuel Standard</t>
  </si>
  <si>
    <t>Additional LCFS Percentage</t>
  </si>
  <si>
    <t>% reduction in carbon emissions</t>
  </si>
  <si>
    <t>transportation-sector-main.html#lcfs</t>
  </si>
  <si>
    <t>low-carbon-fuel-standard.html</t>
  </si>
  <si>
    <t>https://www.arb.ca.gov/fuels/lcfs/background/basics.htm</t>
  </si>
  <si>
    <t>Vehicles: Battery Electric</t>
  </si>
  <si>
    <t>Vehicles: Natural Gas</t>
  </si>
  <si>
    <t>Vehicles: Gasoline Engine</t>
  </si>
  <si>
    <t>Vehicles: Diesel Engine</t>
  </si>
  <si>
    <t>Vehicles: Plug-in Hybrid</t>
  </si>
  <si>
    <t>Vehicles: Non-road</t>
  </si>
  <si>
    <t>million vehicles / year</t>
  </si>
  <si>
    <t>c01b00, 004185, ff6400, 00b050, 04ffaf, 087bf1, c2dffd, 000000, f1bb18, 004d10, 969696</t>
  </si>
  <si>
    <t>Jet Fuel, Biofuel Diesel, Biofuel Gasoline, Petroleum Diesel, Petroleum Gasoline, Natural Gas, Electricity</t>
  </si>
  <si>
    <t>c2dffd, 00b050, 04ffaf, 000000, 969696, c01b00, 004185</t>
  </si>
  <si>
    <t>CO</t>
  </si>
  <si>
    <t>NA</t>
  </si>
  <si>
    <t>Aviation</t>
  </si>
  <si>
    <t>Aviation gasoline</t>
  </si>
  <si>
    <t>Gasoline</t>
  </si>
  <si>
    <t>Residual fuel oil</t>
  </si>
  <si>
    <t>Residential</t>
  </si>
  <si>
    <t>HFC-23</t>
  </si>
  <si>
    <t>HFC-32</t>
  </si>
  <si>
    <t>HFC-125</t>
  </si>
  <si>
    <t>HFC-134a</t>
  </si>
  <si>
    <t>HFC-143a</t>
  </si>
  <si>
    <t>HFC-236fa</t>
  </si>
  <si>
    <t>Fugitive emissions</t>
  </si>
  <si>
    <t>Bulls</t>
  </si>
  <si>
    <t>Goats</t>
  </si>
  <si>
    <t>Horses</t>
  </si>
  <si>
    <t>Poultry</t>
  </si>
  <si>
    <t>CF4</t>
  </si>
  <si>
    <t>SF6</t>
  </si>
  <si>
    <t>F-gases</t>
  </si>
  <si>
    <t>CO2</t>
  </si>
  <si>
    <t>VOC</t>
  </si>
  <si>
    <t>NOx</t>
  </si>
  <si>
    <t>PM10</t>
  </si>
  <si>
    <t>SOx</t>
  </si>
  <si>
    <t>BC</t>
  </si>
  <si>
    <t>OC</t>
  </si>
  <si>
    <t>CH4</t>
  </si>
  <si>
    <t>N2O</t>
  </si>
  <si>
    <t>Output Transportation Sector Fuel Used by Fuel[jet fuel tf]; Output Transportation Sector Fuel Used by Fuel[biofuel diesel tf]; Output Transportation Sector Fuel Used by Fuel[biofuel gasoline tf]; Output Transportation Sector Fuel Used by Fuel[petroleum diesel tf]; Output Transportation Sector Fuel Used by Fuel[petroleum gasoline tf]; Output Transportation Sector Fuel Used by Fuel[natural gas tf]; Output Transportation Sector Fuel Used by Fuel[electricity tf]</t>
  </si>
  <si>
    <t>Output Transportation Pollutant Emissions by Vehicle Type[motorbikes,passenger,CO2]; Output Transportation Pollutant Emissions by Vehicle Type[ships,freight,CO2]; Output Transportation Pollutant Emissions by Vehicle Type[ships,passenger,CO2]; Output Transportation Pollutant Emissions by Vehicle Type[rail,freight,CO2]; Output Transportation Pollutant Emissions by Vehicle Type[rail,passenger,CO2]; Output Transportation Pollutant Emissions by Vehicle Type[aircraft,freight,CO2]; Output Transportation Pollutant Emissions by Vehicle Type[aircraft,passenger,CO2]; Output Transportation Pollutant Emissions by Vehicle Type[HDVs,freight,CO2]; Output Transportation Pollutant Emissions by Vehicle Type[HDVs,passenger,CO2]; Output Transportation Pollutant Emissions by Vehicle Type[LDVs,freight,CO2]; Output Transportation Pollutant Emissions by Vehicle Type[LDVs,passenger,CO2]</t>
  </si>
  <si>
    <t>electricity-sector-main.html#red-downtime</t>
  </si>
  <si>
    <t>electricity-sector-main.html#red-tnd-losses</t>
  </si>
  <si>
    <t>battery electric vehicle</t>
  </si>
  <si>
    <t>natural gas vehicle</t>
  </si>
  <si>
    <t>gasoline vehicle</t>
  </si>
  <si>
    <t>diesel vehicle</t>
  </si>
  <si>
    <t>plugin hybrid vehicle</t>
  </si>
  <si>
    <t>nonroad vehicle</t>
  </si>
  <si>
    <t>Electric</t>
  </si>
  <si>
    <t>Diesel Engine</t>
  </si>
  <si>
    <t>Plug-in Hybrid</t>
  </si>
  <si>
    <t>Gasoline Engine</t>
  </si>
  <si>
    <t>Nonroad</t>
  </si>
  <si>
    <t>All</t>
  </si>
  <si>
    <t>U.S. DOE, 2016, Industrial Energy Efficiency Potential Analysis, https://energy.gov/sites/prod/files/2017/04/f34/energy-savings-by-state-industrial-methodology.pdf</t>
  </si>
  <si>
    <t>Electricity: Natural Gas Nonpeaker</t>
  </si>
  <si>
    <t>Electricity: Natural Gas Peaker</t>
  </si>
  <si>
    <t>Fraction of F Gases Avoided</t>
  </si>
  <si>
    <t>industry-ag-main.html#avoid-f-gases</t>
  </si>
  <si>
    <t>avoid-f-gases.html</t>
  </si>
  <si>
    <t>Nuclear Capacity Lifetime Extension</t>
  </si>
  <si>
    <t>Nuclear Plant Lifetime Extension</t>
  </si>
  <si>
    <t>Nuclear Lifetime Extension</t>
  </si>
  <si>
    <t>nuclear-lifetime-extension.html</t>
  </si>
  <si>
    <t>Policy Schedule Subscript</t>
  </si>
  <si>
    <t>RnD transportation fuel use reduction</t>
  </si>
  <si>
    <t>RnD industry fuel use reduction</t>
  </si>
  <si>
    <t>RnD electricity fuel use reduction</t>
  </si>
  <si>
    <t>RnD CCS fuel use reduction</t>
  </si>
  <si>
    <t>RnD building fuel use reduction</t>
  </si>
  <si>
    <t>RnD transportation capital cost reduction</t>
  </si>
  <si>
    <t>RnD industry capital cost reduction</t>
  </si>
  <si>
    <t>RnD electricity capital cost reduction</t>
  </si>
  <si>
    <t>RnD CCS capital cost reduction</t>
  </si>
  <si>
    <t>RnD building capital cost reduction</t>
  </si>
  <si>
    <t>cross fuel tax</t>
  </si>
  <si>
    <t>cross prevent policies from affecting electricity prices</t>
  </si>
  <si>
    <t>cross reduce BAU subsidies</t>
  </si>
  <si>
    <t>cross carbon tax</t>
  </si>
  <si>
    <t>cross CCS</t>
  </si>
  <si>
    <t>heat convert hard coal use</t>
  </si>
  <si>
    <t>heat convert heat to CHP</t>
  </si>
  <si>
    <t>indst rice cultivation measures</t>
  </si>
  <si>
    <t>land peatland restoration</t>
  </si>
  <si>
    <t>indst livestock measures</t>
  </si>
  <si>
    <t>land forest management</t>
  </si>
  <si>
    <t>indst cropland management</t>
  </si>
  <si>
    <t>land forest set asides</t>
  </si>
  <si>
    <t>land forest restoration</t>
  </si>
  <si>
    <t>land avoid deforestation</t>
  </si>
  <si>
    <t>land afforestation and reforestation</t>
  </si>
  <si>
    <t>indst worker training</t>
  </si>
  <si>
    <t>indst avoid F gases</t>
  </si>
  <si>
    <t>indst methane destruction</t>
  </si>
  <si>
    <t>indst methane capture</t>
  </si>
  <si>
    <t>indst convert natural gas use</t>
  </si>
  <si>
    <t>indst convert hard coal use</t>
  </si>
  <si>
    <t>indst system integration</t>
  </si>
  <si>
    <t>indst efficiency standards</t>
  </si>
  <si>
    <t>indst early retirement</t>
  </si>
  <si>
    <t>indst CHP</t>
  </si>
  <si>
    <t>indst cement clinker substitution</t>
  </si>
  <si>
    <t>elec subsidy</t>
  </si>
  <si>
    <t>elec renewable portfolio standards</t>
  </si>
  <si>
    <t>elec avoid TND loss</t>
  </si>
  <si>
    <t>elec reduce plant downtime</t>
  </si>
  <si>
    <t>elec non BAU RPS qualifying resources</t>
  </si>
  <si>
    <t>elec transmission growth</t>
  </si>
  <si>
    <t>elec storage growth</t>
  </si>
  <si>
    <t>elec early retirement</t>
  </si>
  <si>
    <t>elec demand response</t>
  </si>
  <si>
    <t>elec non BAU guaranteed dispatch</t>
  </si>
  <si>
    <t>elec change imports</t>
  </si>
  <si>
    <t>elec change exports</t>
  </si>
  <si>
    <t>elec ban new power plants</t>
  </si>
  <si>
    <t>bldgs rebate</t>
  </si>
  <si>
    <t>bldgs retrofitting</t>
  </si>
  <si>
    <t>bldgs distributed solar subsidy</t>
  </si>
  <si>
    <t>bldgs min fraction distributed solar</t>
  </si>
  <si>
    <t>bldgs contractor training</t>
  </si>
  <si>
    <t>bldgs efficiency standards</t>
  </si>
  <si>
    <t>bldgs component electrification</t>
  </si>
  <si>
    <t>trans TDM</t>
  </si>
  <si>
    <t>trans LCFS</t>
  </si>
  <si>
    <t>trans LDVs feebate</t>
  </si>
  <si>
    <t>trans EV subsidy</t>
  </si>
  <si>
    <t>trans EV minimum</t>
  </si>
  <si>
    <t>trans EV perks</t>
  </si>
  <si>
    <t>**Description:** This policy requires the specified percentage of new freight trucks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Today, the share of electric freight trucks is very low, but electrification is particularly promising for certain types of trucks, such as those used to make deliveries within cities, those involved in port operations, garbage trucks, and others with frequent starts and stops.</t>
  </si>
  <si>
    <t>**Description:** This policy specifies the reduction in downtime (time spent not generating power) for non-peaker natural gas plants that exist at the start of the model run. This policy increases these plants' target capacity factors, but it does not force them to be dispatched if it would be uneconomical to do so. // **Guidance for setting values:** Preexisting natural gas nonpeakers have an average capacity factor of 48%.  As part of the proposed Clean Power Plan, the EPA assumed that nonpeaking natural gas plants could be reach a 75% capacity factor (ramping up to that value over a number of years).  This would represent a 52% reduction in downtime.</t>
  </si>
  <si>
    <t>**Description:** This policy specifies the reduction in downtime (time spent not generating power) for onshore wind plants constructed during the model run. // **Guidance for setting values:**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case is roughly 43%, so an improvement to 53% might be represented as an 18% setting of this policy lever.</t>
  </si>
  <si>
    <t>**Description:** This policy specifies the reduction in downtime (time spent not generating power) for solar photovoltaic plants constructed during the model run. // **Guidance for setting values:**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t>
  </si>
  <si>
    <t>**Description:** This policy reduces fuel consumption in the industry sector by retiring older, inefficient industrial facilities sooner than they otherwise would retire.  This policy does not affect demand for industrial products, so it is assumed that any facilities retired under this policy are replaced by new facilities or increased output from existing facilities in the same year. // **Guidance for setting values:** If this policy is fully implemented, fuel use is reduced for most industries between 2% and 9% in 2050.</t>
  </si>
  <si>
    <t>**Description:** This policy avoids the release of CO2 from forests by reducing timber harvesting. // **Guidance for setting values:** A 100% setting of this lever reduces timber harvesting by 2% of the BAU amount per year, reaching a roughly 70% reduction in timber harvesting by 2050.</t>
  </si>
  <si>
    <t>**Description:** This policy causes a percentage of the district heat that would be generated by dedicated heat plants to instead be generated via CHP plants.  In this model, this causes them to consume no additional fuel, since it is assumed CHP plants would be run anyway in order to produce electricity. // **Guidance for setting values:** In the BAU Scenario, the fraction of heat derived from CHP plants is constant at roughly 50%.  Therefore, a policy setting of 50% would increase the CHP fraction to 75% in 2050.</t>
  </si>
  <si>
    <t>**Description:** This policy causes a percentage of the district heat that would be generated by burning coal to instead be generated by burning natural gas. // **Guidance for setting values:** In the BAU Scenario, the fraction of heat derived from coal is constant at 17% and from natural gas is constant at 64%.  Therefore, a policy setting of 50% would increase the natural gas fraction to 72.5% in 2050.</t>
  </si>
  <si>
    <t>**Description:** This policy reduces the subsidies paid for the production of petroleum gasoline in the BAU case. // **Guidance for setting values:** A value of 100% eliminates subsidies in 2050, increasing the price of petroleum gasoline by 0.2% in 2050.</t>
  </si>
  <si>
    <t>**Description:** This policy reduces the subsidies paid for the production of petroleum diesel in the BAU case. // **Guidance for setting values:** A value of 100% eliminates subsidies in 2050, increasing the price of petroleum diesel by 0.2% in 2050.</t>
  </si>
  <si>
    <t>**Description:** This policy increases the tax rate for electricity.  It is expressed as a percentage of the BAU Scenario price, which includes sales and excise taxes. // **Guidance for setting values:** In 2012, the national average sales tax rate was 6.8% and the national average tax rate on gasoline was 14%.</t>
  </si>
  <si>
    <t>**Description:** This policy increases the tax rate for coal.  It is expressed as a percentage of the BAU Scenario price, which includes sales and excise taxes. // **Guidance for setting values:** In 2012, the national average sales tax rate was 6.8% and the national average tax rate on gasoline was 14%.</t>
  </si>
  <si>
    <t>**Description:** This policy increases the tax rate for natural gas.  It is expressed as a percentage of the BAU Scenario price, which includes sales and excise taxes. // **Guidance for setting values:** In 2012, the national average sales tax rate was 6.8% and the national average tax rate on gasoline was 14%.</t>
  </si>
  <si>
    <t>**Description:** This policy increases the tax rate for petroleum gasoline.  It is expressed as a percentage of the BAU Scenario price, which includes sales and excise taxes. // **Guidance for setting values:** In 2012, the national average sales tax rate was 6.8% and the national average tax rate on gasoline was 14%.</t>
  </si>
  <si>
    <t>**Description:** This policy increases the tax rate for petroleum diesel.  It is expressed as a percentage of the BAU Scenario price, which includes sales and excise taxes. // **Guidance for setting values:** In 2012, the national average sales tax rate was 6.8% and the national average tax rate on gasoline was 14%.</t>
  </si>
  <si>
    <t>**Description:** This policy represents a variety of non-monetary benefits that government may provide to users of battery electric passenger LDVs.  Examples include access to high-occupancy vehicle (HOV) lanes even when driven by a single person, access to parking spaces reserved for electric vehicles, building out a more extensive network of charging sations, requiring developers of projects that include off-street parking to provide charging stations, etc.</t>
  </si>
  <si>
    <t>**Description:** This policy causes the government to reimburse building owners for a percentage of the cost of new distributed solar PV capacity that is installed on or around buildings. // **Guidance for setting values:** The federal Business Energy Investment Tax Credit (ITC) (whose effects are accounted for in the BAU case in this simulator) offers a 30% rebate through 2019, with lower values thereafter.</t>
  </si>
  <si>
    <t>**Description:** This policy represents a modest rebate paid to customers who purchase energy-efficient heating equipment.  Typical rebate amounts represented by this policy are $50-100 for a clothes washer and $25-50 for a dishwasher or refrigerator.</t>
  </si>
  <si>
    <t>**Description:** This policy represents a modest rebate paid to customers who purchase energy-efficient cooling and ventilation equipment.  Typical rebate amounts represented by this policy are $50-100 for a clothes washer and $25-50 for a dishwasher or refrigerator.</t>
  </si>
  <si>
    <t>**Description:** This policy represents a modest rebate paid to customers who purchase energy-efficient appliances.  Typical rebate amounts represented by this policy are $50-100 for a clothes washer and $25-50 for a dishwasher or refrigerator.</t>
  </si>
  <si>
    <t>**Description:** This policy prevents new coal capacity from being built or deployed.</t>
  </si>
  <si>
    <t>**Description:** This policy prevents new natural gas nonpeaker capacity from being built or deployed.</t>
  </si>
  <si>
    <t>**Description:** This policy prevents new nuclear capacity from being built or deployed.</t>
  </si>
  <si>
    <t>**Description:** This policy prevents new hydroelectric capacity from being built or deployed.</t>
  </si>
  <si>
    <t>**Description:** This policy prevents new lignite capacity from being built or deployed.</t>
  </si>
  <si>
    <t>**Description:** This policy causes the specified quantity of otherwise non-retiring coal capacity to be retired each year. // **Guidance for setting values:** The EIA Annual Energy Outlook 2015's "Accelerated Coal Retirements" scenario predicts an additional 53.3 GW of coal retirements beyond the reference (BAU) scenario by 2030, which is roughly 3,000 MW/year.</t>
  </si>
  <si>
    <t>**Description:** This policy causes the specified quantity of otherwise non-retiring nuclear capacity to be retired each year. // **Guidance for setting values:** The U.S. has about 104 GW of nuclear reactors, about 6 GW of which are projected to retire by 2050 in the BAU case.  To retire half of the remainder by 2050 would require about 1500 MW/year of accelerated retirements.</t>
  </si>
  <si>
    <t>**Description:** This policy extends the lifetime of all nuclear plants by the specified number of years. // **Guidance for setting values:** The BAU case assumes 60-year lifetimes for nuclear plants, because currently-running nuclear plants (licensed for 40 years) routinely receive 20-year extensions.  Some utilities may apply for further 20-year license extensions (allowing for a lifetime of 80 years).</t>
  </si>
  <si>
    <t>**Description:** This policy is a subsidy paid by the government to suppliers of electricity per unit of electricity generated from nuclear energy. // **Guidance for setting values:** Until its expiration in 2013, the Renewable Electricity Production Tax Credit (PTC) offered between $11/MWh and $23/MWh for electricity from wind, geothermal, and biomass.  State-level tax credits and feed-in tariffs for renewable energy range as high as $54/MWh.</t>
  </si>
  <si>
    <t>**Description:** This policy is a subsidy paid by the government to suppliers of electricity per unit of electricity generated from onshore wind // **Guidance for setting values:** Until its expiration in 2013, the Renewable Electricity Production Tax Credit (PTC) offered between $11/MWh and $23/MWh for electricity from wind, geothermal, and biomass.  State-level tax credits and feed-in tariffs for renewable energy range as high as $54/MWh.</t>
  </si>
  <si>
    <t>**Description:** This policy is a subsidy paid by the government to suppliers of electricity per unit of electricity generated from photovoltaic solar panels. // **Guidance for setting values:** Until its expiration in 2013, the Renewable Electricity Production Tax Credit (PTC) offered between $11/MWh and $23/MWh for electricity from wind, geothermal, and biomass.  State-level tax credits and feed-in tariffs for renewable energy range as high as $54/MWh.</t>
  </si>
  <si>
    <t>**Description:** This policy is a subsidy paid by the government to suppliers of electricity per unit of electricity generated from solar heat to power systems. // **Guidance for setting values:** Until its expiration in 2013, the Renewable Electricity Production Tax Credit (PTC) offered between $11/MWh and $23/MWh for electricity from wind, geothermal, and biomass.  State-level tax credits and feed-in tariffs for renewable energy range as high as $54/MWh.</t>
  </si>
  <si>
    <t>**Description:** This policy is a subsidy paid by the government to suppliers of electricity per unit of electricity generated from biomass. // **Guidance for setting values:** Until its expiration in 2013, the Renewable Electricity Production Tax Credit (PTC) offered between $11/MWh and $23/MWh for electricity from wind, geothermal, and biomass.  State-level tax credits and feed-in tariffs for renewable energy range as high as $54/MWh.</t>
  </si>
  <si>
    <t>**Description:** This policy is a subsidy paid by the government to suppliers of electricity per unit of electricity generated from offshore wind. // **Guidance for setting values:** Until its expiration in 2013, the Renewable Electricity Production Tax Credit (PTC) offered between $11/MWh and $23/MWh for electricity from wind, geothermal, and biomass.  State-level tax credits and feed-in tariffs for renewable energy range as high as $54/MWh.</t>
  </si>
  <si>
    <t>620e7a, 00b050, ff6400, f1bb18, ffff00, c2dffd, 087bf1, 004185, 04ffaf, bfb088, 000000, f593e0, c01b00, 004d10, 969696, af64ff</t>
  </si>
  <si>
    <t>620e7a, 00b050, ff6400, f1bb18, ffff00, c2dffd, 087bf1, 004185, 04ffaf, 000000, f593e0, c01b00, 004d10, 969696, af64ff</t>
  </si>
  <si>
    <t>Output Total CO2e Emissions Excluding LULUCF</t>
  </si>
  <si>
    <t>First Tier Menu Name</t>
  </si>
  <si>
    <t>Second Tier Menu Name</t>
  </si>
  <si>
    <t>Petroleum Fuels</t>
  </si>
  <si>
    <t>million barrels / year</t>
  </si>
  <si>
    <t>Output Total Petroleum Fuels Consumption</t>
  </si>
  <si>
    <t>Output Total Natural Gas Consumption</t>
  </si>
  <si>
    <t>Output Total Electricity Demand</t>
  </si>
  <si>
    <t>PM2.5</t>
  </si>
  <si>
    <t>F-gases (in CO2e)</t>
  </si>
  <si>
    <t>thousand metric tons / year</t>
  </si>
  <si>
    <t>Output Total F Gas Emissions in CO2e</t>
  </si>
  <si>
    <t>Output Total N2O Emissions</t>
  </si>
  <si>
    <t>Output Total CH4 Emissions</t>
  </si>
  <si>
    <t>Output Total OC Emissions</t>
  </si>
  <si>
    <t>Output Total BC Emissions</t>
  </si>
  <si>
    <t>Output Total SOx Emissions</t>
  </si>
  <si>
    <t>Output Total PM25 Emissions</t>
  </si>
  <si>
    <t>Output Total PM10 Emissions</t>
  </si>
  <si>
    <t>Output Total NOx Emissions</t>
  </si>
  <si>
    <t>Output Total CO Emissions</t>
  </si>
  <si>
    <t>Output Total VOC Emissions</t>
  </si>
  <si>
    <t>Output Total CO2 Emissions</t>
  </si>
  <si>
    <t>Variable Names in Graph Key (for multiple variable graphs)</t>
  </si>
  <si>
    <t>Reduce Soft Costs</t>
  </si>
  <si>
    <t>Percent Reduction in Soft Costs of Capacity Construction</t>
  </si>
  <si>
    <t>elec reduce soft costs</t>
  </si>
  <si>
    <t>% reduction in soft costs</t>
  </si>
  <si>
    <t>**Description:** This policy specifies a reduction in soft costs (costs for things other than capital equipment) for new onshore wind plants, such as the costs of permitting, financing, project management, assembly, etc. // **Guidance for setting values:** Costs of permitting and financing can be reduced by streamlining permitting processes, but some soft costs (such as labor) may be difficult to reduce via policy.  A value of 50% would be an aggressive soft cost reduction.</t>
  </si>
  <si>
    <t>**Description:** This policy specifies a reduction in soft costs (costs for things other than capital equipment) for new solar PV plants, such as the costs of permitting, financing, project management, assembly, etc. // **Guidance for setting values:** Costs of permitting and financing can be reduced by streamlining permitting processes, but some soft costs (such as labor) may be difficult to reduce via policy.  A value of 50% would be an aggressive soft cost reduction.</t>
  </si>
  <si>
    <t>**Description:** This policy specifies a reduction in soft costs (costs for things other than capital equipment) for new offshore wind plants, such as the costs of permitting, financing, project management, assembly, etc. // **Guidance for setting values:** Costs of permitting and financing can be reduced by streamlining permitting processes, but some soft costs (such as labor) may be difficult to reduce via policy.  A value of 50% would be an aggressive soft cost reduction.</t>
  </si>
  <si>
    <t>Emissions: CO2e</t>
  </si>
  <si>
    <t>Total (includes land use)</t>
  </si>
  <si>
    <t>Total (excludes land use)</t>
  </si>
  <si>
    <t>By Sector</t>
  </si>
  <si>
    <t>By Source Type</t>
  </si>
  <si>
    <t>By Pollutant</t>
  </si>
  <si>
    <t>Emissions (by Pollutant)</t>
  </si>
  <si>
    <t>Emissions: Energy-Related CO2</t>
  </si>
  <si>
    <t>By Sector (reallocated electricity &amp; heat)</t>
  </si>
  <si>
    <t>By Fuel Type</t>
  </si>
  <si>
    <t>NPV through 2030 (revenue-neutral carbon tax)</t>
  </si>
  <si>
    <t>Financial: Policy Package Cost/Savings</t>
  </si>
  <si>
    <t>Change in CapEx + OpEx (revenue-neutral carbon tax)</t>
  </si>
  <si>
    <t>Change in Total Outlays (revenue-neutral carbon tax)</t>
  </si>
  <si>
    <t>Direct Cash Flow Changes (by Actor)</t>
  </si>
  <si>
    <t>Human Health &amp; Social Benefits</t>
  </si>
  <si>
    <t>Human Lives Saved from Reduced Particulates</t>
  </si>
  <si>
    <t>Monetized Avoided Deaths &amp; Climate Benefits</t>
  </si>
  <si>
    <t>Electricity Generation and Capacity (by Type)</t>
  </si>
  <si>
    <t>Generation</t>
  </si>
  <si>
    <t>Policy-Driven Change in Generation</t>
  </si>
  <si>
    <t>Capacity</t>
  </si>
  <si>
    <t>Policy-Driven Change in Capacity</t>
  </si>
  <si>
    <t>Electricity: Levelized Costs and Curtailment</t>
  </si>
  <si>
    <t>Levelized Cost of Electricity (after subsidies)</t>
  </si>
  <si>
    <t>Curtailed Electricity from Renewables</t>
  </si>
  <si>
    <t>Transport: Travel Demand</t>
  </si>
  <si>
    <t>Passenger modes</t>
  </si>
  <si>
    <t>Freight modes</t>
  </si>
  <si>
    <t>Transport: New Vehicle Sales by Technology</t>
  </si>
  <si>
    <t>Cars and SUVs</t>
  </si>
  <si>
    <t>Buses</t>
  </si>
  <si>
    <t>Transport: Fleet Composition by Technology</t>
  </si>
  <si>
    <t>CO2 Emissions by Vehicle Type</t>
  </si>
  <si>
    <t>Fuel Use by Fuel Type</t>
  </si>
  <si>
    <t>Industry: Fuel Use</t>
  </si>
  <si>
    <t>By Industry</t>
  </si>
  <si>
    <t>By Fuel</t>
  </si>
  <si>
    <t>Buildings: Energy Use</t>
  </si>
  <si>
    <t>By Building Component</t>
  </si>
  <si>
    <t>By Building Type</t>
  </si>
  <si>
    <t>By Energy Source</t>
  </si>
  <si>
    <t>Liquid Biofuels</t>
  </si>
  <si>
    <t>Fuel Costs (by Fuel, by Sector)</t>
  </si>
  <si>
    <t>Technology Costs</t>
  </si>
  <si>
    <t>Batteries</t>
  </si>
  <si>
    <t>CCS Capital Equipment</t>
  </si>
  <si>
    <t>Onshore Wind Turbines</t>
  </si>
  <si>
    <t>Offshore Wind Turbines</t>
  </si>
  <si>
    <t>Solar PV (Utility-Scale)</t>
  </si>
  <si>
    <t>Transport: Fuel Use and CO2 Emissions</t>
  </si>
  <si>
    <t>Output Total CO2e Emissions by Pollutant[F gases]; Output Total CO2e Emissions by Pollutant[CH4]; Output Total CO2e Emissions by Pollutant[N2O]; Output Total CO2e Emissions by Pollutant[CO2]</t>
  </si>
  <si>
    <t>F-gases, CH4, N2O, CO2</t>
  </si>
  <si>
    <t>000000, c01b00, 004d10, 969696</t>
  </si>
  <si>
    <t>Output First Year NPV of Capital Fuel and OM Expenditures through This Year with Revenue Neutral Carbon Tax; Output Cumulative Total CO2e Emissions</t>
  </si>
  <si>
    <t>decadal column</t>
  </si>
  <si>
    <t>Output Curtailed Electricity Output[solar PV es]; Output Curtailed Electricity Output[onshore wind es]; Output Curtailed Electricity Output[offshore wind es]</t>
  </si>
  <si>
    <t>ffff00, c2dffd, 087bf1</t>
  </si>
  <si>
    <t>Utility Solar PV, Onshore Wind, Offshore Wind</t>
  </si>
  <si>
    <t>Output Passenger Dist Transported[motorbikes,passenger]; Output Passenger Dist Transported[rail,passenger]; Output Passenger Dist Transported[aircraft,passenger]; Output Passenger Dist Transported[HDVs,passenger]; Output Passenger Dist Transported[LDVs,passenger]</t>
  </si>
  <si>
    <t>Motorbikes, Rail, Aircraft, Buses, Cars &amp; SUVs</t>
  </si>
  <si>
    <t>c01b00, 00b050, c2dffd, 000000, 969696</t>
  </si>
  <si>
    <t>Output Freight Dist Transported[ships,freight]; Output Freight Dist Transported[rail,freight]; Output Freight Dist Transported[aircraft,freight]; Output Freight Dist Transported[HDVs,freight]; Output Freight Dist Transported[LDVs,freight]</t>
  </si>
  <si>
    <t>004185, 00b050, c2dffd, 000000, 969696</t>
  </si>
  <si>
    <t>million vehicles</t>
  </si>
  <si>
    <t>thousand vehicles / year</t>
  </si>
  <si>
    <t>Output New Vehicles in Thousands[motorbikes,passenger,gasoline vehicle]; Output New Vehicles in Thousands[motorbikes,passenger,battery electric vehicle]</t>
  </si>
  <si>
    <t>Gasoline Engine Vehicle, Battery Electric Vehicle</t>
  </si>
  <si>
    <t>969696, 004185</t>
  </si>
  <si>
    <t>Output Vehicles in Millions[motorbikes,passenger,gasoline vehicle]; Output Vehicles in Millions[motorbikes,passenger,battery electric vehicle]</t>
  </si>
  <si>
    <t>Output Industrial Fuel Use by Industry[cement and other carbonates]; Output Industrial Fuel Use by Industry[mining]; Output Industrial Fuel Use by Industry[agriculture]; Output Industrial Fuel Use by Industry[chemicals]; Output Industrial Fuel Use by Industry[iron and steel]; Output Industrial Fuel Use by Industry[natural gas and petroleum systems]; Output Industrial Fuel Use by Industry[waste management]; Output Industrial Fuel Use by Industry[other industries]</t>
  </si>
  <si>
    <t>Cement and Other Carbonates, Mining, Agriculture, Chemicals, Iron and Steel, Natural Gas and Petroleum Systems, Waste Management, Other Industries</t>
  </si>
  <si>
    <t>620e7a, bfb088, 00b050, c2dffd, 000000, c01b00, 004d10, 969696</t>
  </si>
  <si>
    <t>Output Process Emissions in CO2e by Pollutant[F gases]; Output Process Emissions in CO2e by Pollutant[CH4]; Output Process Emissions in CO2e by Pollutant[N2O]; Output Process Emissions in CO2e by Pollutant[CO2]</t>
  </si>
  <si>
    <t>Output Components Energy Use by Component[other component]; Output Components Energy Use by Component[appliances]; Output Components Energy Use by Component[lighting]; Output Components Energy Use by Component[cooling and ventilation]; Output Components Energy Use by Component[heating]</t>
  </si>
  <si>
    <t>Other Components, Appliances, Lighting, Cooling and Ventilation, Heating</t>
  </si>
  <si>
    <t>000000, 00b050, ffff00, 087bf1, c01b00</t>
  </si>
  <si>
    <t>Output Process Emissions in CO2e; Output Energy Related CO2e Emissions; Output LULUCF Anthropogenic CO2e Emissions</t>
  </si>
  <si>
    <t>Process Emissions, Energy, Land Use</t>
  </si>
  <si>
    <t>969696, c01b00, 00b050</t>
  </si>
  <si>
    <t>Biomass and Biofuel Suppliers, Petroleum and Natural Gas Suppliers, Coal and Mineral Suppliers, Electricity Suppliers, Capital Equipment Suppliers, Consumers, Other Industries, Government</t>
  </si>
  <si>
    <t>00b050, c01b00, 969696, ffff00, ff6400, c2dffd, 087bf1, 000000</t>
  </si>
  <si>
    <t>trillion cubic feet / year</t>
  </si>
  <si>
    <t>Output Total Liquid Biofuels Consumption</t>
  </si>
  <si>
    <t>Output Fuel Costs per Unit Energy by Sector[electricity,commercial buildings sector]; Output Fuel Costs per Unit Energy by Sector[electricity,residential buildings sector]; Output Fuel Costs per Unit Energy by Sector[electricity,transportation sector]; Output Fuel Costs per Unit Energy by Sector[electricity,industry sector]</t>
  </si>
  <si>
    <t>Commercial Buildings Sector, Residential Buildings Sector, Transportation Sector, Industry Sector</t>
  </si>
  <si>
    <t>00b050, 087bf1, c01b00, 969696</t>
  </si>
  <si>
    <t>District Heating Sector, Commercial Buildings Sector, Residential Buildings Sector, Electricity Sector, Transportation Sector, Industry Sector</t>
  </si>
  <si>
    <t>Output Fuel Costs per Unit Energy by Sector[natural gas,district heating sector]; Output Fuel Costs per Unit Energy by Sector[natural gas,commercial buildings sector]; Output Fuel Costs per Unit Energy by Sector[natural gas,residential buildings sector]; Output Fuel Costs per Unit Energy by Sector[natural gas,electricity sector]; Output Fuel Costs per Unit Energy by Sector[natural gas,transportation sector]; Output Fuel Costs per Unit Energy by Sector[natural gas,industry sector]</t>
  </si>
  <si>
    <t>620e7a, 00b050, 087bf1, ffff00, c01b00, 969696</t>
  </si>
  <si>
    <t>Output Fuel Costs per Unit Energy by Sector[petroleum gasoline,transportation sector]</t>
  </si>
  <si>
    <t>Output Battery Cost</t>
  </si>
  <si>
    <t>Output Construction Cost per Unit Capacity before Construction Subsidies[onshore wind es]</t>
  </si>
  <si>
    <t>Output Construction Cost per Unit Capacity before Construction Subsidies[offshore wind es]</t>
  </si>
  <si>
    <t>Output Construction Cost per Unit Capacity before Construction Subsidies[solar PV es]</t>
  </si>
  <si>
    <t>Output Capital Cost of Epqt to Sequester One Ton of CO2 per Year[industry sector]; Output Capital Cost of Epqt to Sequester One Ton of CO2 per Year[electricity sector]</t>
  </si>
  <si>
    <t>Industry Sector, Electricity Sector</t>
  </si>
  <si>
    <t>969696, ffff00</t>
  </si>
  <si>
    <t>2020 Target from AB 32</t>
  </si>
  <si>
    <t>2020 Target</t>
  </si>
  <si>
    <t>California Air Resources Board</t>
  </si>
  <si>
    <t>https://www.arb.ca.gov/cc/scopingplan/scoping_plan_2017_es.pdf</t>
  </si>
  <si>
    <t>California's 2017 Climate Change Scoping Plan Executive Summary</t>
  </si>
  <si>
    <t>Page ES3, Paragraph 2</t>
  </si>
  <si>
    <t>2030 Target from SB 32</t>
  </si>
  <si>
    <t>In SB 32 (enacted in 2016), California committed to reduce greenhouse gas emissions 40 percent below 1990 levels by 2030.</t>
  </si>
  <si>
    <t>In the California Global Warming Solutions Act of 2006 (AB 32), California committed to reduce greenhouse gas emissions to 1990 levels by 2020.</t>
  </si>
  <si>
    <t>2030 Target</t>
  </si>
  <si>
    <t>Page ES4, Paragraph 1</t>
  </si>
  <si>
    <t>Source Information:</t>
  </si>
  <si>
    <t>GHG Emission Inventory Summary [1990 - 1990]</t>
  </si>
  <si>
    <t>Inventory Accounting: Included emissions &amp; sinks</t>
  </si>
  <si>
    <t>Measurement: CO2Eq</t>
  </si>
  <si>
    <t>GWP: ARB4</t>
  </si>
  <si>
    <t>Unit: million tonnes</t>
  </si>
  <si>
    <t xml:space="preserve"> </t>
  </si>
  <si>
    <t>Inventory Accountin</t>
  </si>
  <si>
    <t>Main Sector</t>
  </si>
  <si>
    <t>Sub Sector Level 1</t>
  </si>
  <si>
    <t>Sub Sector Level 2</t>
  </si>
  <si>
    <t>Sub Sector Level 3</t>
  </si>
  <si>
    <t>Main Activity</t>
  </si>
  <si>
    <t>Activity Subset</t>
  </si>
  <si>
    <t>GHG</t>
  </si>
  <si>
    <t>Included emissions &amp; sinks</t>
  </si>
  <si>
    <t>Agriculture &amp; Forestry</t>
  </si>
  <si>
    <t>Enteric Fermentation</t>
  </si>
  <si>
    <t>Cattle</t>
  </si>
  <si>
    <t>None</t>
  </si>
  <si>
    <t>Livestock population</t>
  </si>
  <si>
    <t>Dairy cows</t>
  </si>
  <si>
    <t>Dairy replacements 7-11 months</t>
  </si>
  <si>
    <t>Dairy replacements 12-23 months</t>
  </si>
  <si>
    <t>Heifer feedlot</t>
  </si>
  <si>
    <t>Beef replacements 12-23 months</t>
  </si>
  <si>
    <t>Beef replacements 7-11 months</t>
  </si>
  <si>
    <t>Heifer stockers</t>
  </si>
  <si>
    <t>Steer stockers</t>
  </si>
  <si>
    <t>Beef cows</t>
  </si>
  <si>
    <t>Steer feedlot</t>
  </si>
  <si>
    <t>Other Livestock</t>
  </si>
  <si>
    <t>Sheep</t>
  </si>
  <si>
    <t>Swine</t>
  </si>
  <si>
    <t>Manure Management</t>
  </si>
  <si>
    <t>Dairy heifers</t>
  </si>
  <si>
    <t>Not on feed - calves &lt;500 lbs</t>
  </si>
  <si>
    <t>Feedlot - heifers 500+ lbs</t>
  </si>
  <si>
    <t>Not on feed - bulls 500+ lbs</t>
  </si>
  <si>
    <t>Not on feed - steers 500+ lbs</t>
  </si>
  <si>
    <t>Not on feed - heifers 500+ lbs</t>
  </si>
  <si>
    <t>Feedlot - steers 500+ lbs</t>
  </si>
  <si>
    <t>Not on feed - beef cows</t>
  </si>
  <si>
    <t>Swine - breeding</t>
  </si>
  <si>
    <t>Swine - market &lt;60 lbs</t>
  </si>
  <si>
    <t>Swine - market 120-179 lbs</t>
  </si>
  <si>
    <t>Swine - market 60-119 lbs</t>
  </si>
  <si>
    <t>Swine - market 180+ lbs</t>
  </si>
  <si>
    <t>Broilers</t>
  </si>
  <si>
    <t>Pullets</t>
  </si>
  <si>
    <t>Turkeys</t>
  </si>
  <si>
    <t>Other chickens</t>
  </si>
  <si>
    <t>Hens 1+ yr</t>
  </si>
  <si>
    <t>Net CO2 Flux</t>
  </si>
  <si>
    <t>Not Specified</t>
  </si>
  <si>
    <t>Land use and forestry</t>
  </si>
  <si>
    <t>Net CO2 flux</t>
  </si>
  <si>
    <t>Forest and Range Management</t>
  </si>
  <si>
    <t>Fire</t>
  </si>
  <si>
    <t>Forest</t>
  </si>
  <si>
    <t>Rangeland</t>
  </si>
  <si>
    <t>Fire and other disturbances</t>
  </si>
  <si>
    <t>Ag Residue Burning</t>
  </si>
  <si>
    <t>Field Crops</t>
  </si>
  <si>
    <t>Crop acreage burned</t>
  </si>
  <si>
    <t>Barley</t>
  </si>
  <si>
    <t>Orchard &amp; Vineyard</t>
  </si>
  <si>
    <t>Walnut</t>
  </si>
  <si>
    <t>Rice</t>
  </si>
  <si>
    <t>Almond</t>
  </si>
  <si>
    <t>Corn</t>
  </si>
  <si>
    <t>Wheat</t>
  </si>
  <si>
    <t>Ag Soil Management</t>
  </si>
  <si>
    <t>Liming</t>
  </si>
  <si>
    <t>Limestone applied to soils</t>
  </si>
  <si>
    <t>Dolomite applied to soils</t>
  </si>
  <si>
    <t>Crop Residues</t>
  </si>
  <si>
    <t>Direct</t>
  </si>
  <si>
    <t>Nitrogen in crop residues</t>
  </si>
  <si>
    <t>Manure</t>
  </si>
  <si>
    <t>Nitrogen in manure spread daily</t>
  </si>
  <si>
    <t>Fertilizer</t>
  </si>
  <si>
    <t>Nitrogen applied in fertilizer</t>
  </si>
  <si>
    <t>Synthetic fertilizers</t>
  </si>
  <si>
    <t>Histosol Cultivation</t>
  </si>
  <si>
    <t>Histosols cultivation</t>
  </si>
  <si>
    <t>Nitrogen Fixation</t>
  </si>
  <si>
    <t>Nitrogen fixed by legume crops</t>
  </si>
  <si>
    <t>Organic fertilizers</t>
  </si>
  <si>
    <t>Nitrogen in manure deposited on pasture/range</t>
  </si>
  <si>
    <t>Indirect</t>
  </si>
  <si>
    <t>Nitrogen volatilized from manure on soils</t>
  </si>
  <si>
    <t>Nitrogen in manure (leaching &amp; runoff)</t>
  </si>
  <si>
    <t>Nitrogen applied in fertilizer (leaching &amp; runoff)</t>
  </si>
  <si>
    <t>Rice Cultivation</t>
  </si>
  <si>
    <t>Harvested rice area</t>
  </si>
  <si>
    <t>Ag Energy Use</t>
  </si>
  <si>
    <t>Fuel combustion</t>
  </si>
  <si>
    <t>Kerosene</t>
  </si>
  <si>
    <t>Crop Production</t>
  </si>
  <si>
    <t>Natural gas</t>
  </si>
  <si>
    <t>LPG</t>
  </si>
  <si>
    <t>Irrigation</t>
  </si>
  <si>
    <t>Livestock</t>
  </si>
  <si>
    <t>Distillate</t>
  </si>
  <si>
    <t>CHP: Commercial</t>
  </si>
  <si>
    <t>Useful Thermal Output</t>
  </si>
  <si>
    <t>Refinery gas</t>
  </si>
  <si>
    <t>Propane</t>
  </si>
  <si>
    <t>Digester gas</t>
  </si>
  <si>
    <t>National Security</t>
  </si>
  <si>
    <t>Food Services</t>
  </si>
  <si>
    <t>Food &amp; Liquor</t>
  </si>
  <si>
    <t>Transportation Services</t>
  </si>
  <si>
    <t>Communication</t>
  </si>
  <si>
    <t>Radio Broadcasting Stations</t>
  </si>
  <si>
    <t>Education</t>
  </si>
  <si>
    <t>College</t>
  </si>
  <si>
    <t>Domestic Utilities</t>
  </si>
  <si>
    <t>Electricity, Natural Gas &amp; Steam</t>
  </si>
  <si>
    <t>Health Care</t>
  </si>
  <si>
    <t>Restaurant</t>
  </si>
  <si>
    <t>Hotels</t>
  </si>
  <si>
    <t>Retail &amp; Wholesale</t>
  </si>
  <si>
    <t>Refrigerated Warehousing</t>
  </si>
  <si>
    <t>U.S. Postal Service</t>
  </si>
  <si>
    <t>Sewerage Systems</t>
  </si>
  <si>
    <t>Offices</t>
  </si>
  <si>
    <t>Warehousing</t>
  </si>
  <si>
    <t>Airports</t>
  </si>
  <si>
    <t>Streetlights</t>
  </si>
  <si>
    <t>School</t>
  </si>
  <si>
    <t>Retail</t>
  </si>
  <si>
    <t>Other Message Communications</t>
  </si>
  <si>
    <t>Telephone &amp; Cell Phone Services</t>
  </si>
  <si>
    <t>Water Transportation</t>
  </si>
  <si>
    <t>Wood (wet)</t>
  </si>
  <si>
    <t>Water Supply</t>
  </si>
  <si>
    <t>Coal</t>
  </si>
  <si>
    <t>Landfill gas</t>
  </si>
  <si>
    <t>Jet fuel</t>
  </si>
  <si>
    <t>Waste oil</t>
  </si>
  <si>
    <t>Electricity Generation (Imports)</t>
  </si>
  <si>
    <t>Specified Imports</t>
  </si>
  <si>
    <t>PSW</t>
  </si>
  <si>
    <t>Mohave (NV)</t>
  </si>
  <si>
    <t>PNW</t>
  </si>
  <si>
    <t>Colstrip (MT)</t>
  </si>
  <si>
    <t>Four Corners (NM)</t>
  </si>
  <si>
    <t>San Juan (NM)</t>
  </si>
  <si>
    <t>Transmission and Distribution</t>
  </si>
  <si>
    <t>SF6 use</t>
  </si>
  <si>
    <t>Yucca/Yuma Axis (AZ)</t>
  </si>
  <si>
    <t>Boardman (OR)</t>
  </si>
  <si>
    <t>Bonanza (UT)</t>
  </si>
  <si>
    <t>Navajo (AZ)</t>
  </si>
  <si>
    <t>Intermountain (UT)</t>
  </si>
  <si>
    <t>Reid Gardner (NV)</t>
  </si>
  <si>
    <t>Unspecified Imports</t>
  </si>
  <si>
    <t>Electricity generation</t>
  </si>
  <si>
    <t>Imported electricity</t>
  </si>
  <si>
    <t>Electricity Generation (In State)</t>
  </si>
  <si>
    <t>CHP: Industrial</t>
  </si>
  <si>
    <t>Utility Owned</t>
  </si>
  <si>
    <t>Associated gas</t>
  </si>
  <si>
    <t>Merchant Owned</t>
  </si>
  <si>
    <t>Petroleum coke</t>
  </si>
  <si>
    <t>Lignite coal</t>
  </si>
  <si>
    <t>Tires</t>
  </si>
  <si>
    <t>MSW</t>
  </si>
  <si>
    <t>Other coal</t>
  </si>
  <si>
    <t>Bituminous coal</t>
  </si>
  <si>
    <t>Geothermal power</t>
  </si>
  <si>
    <t>Industrial</t>
  </si>
  <si>
    <t>Soda ash consumption</t>
  </si>
  <si>
    <t>CO2 consumption</t>
  </si>
  <si>
    <t>Limestone and dolomite consumption</t>
  </si>
  <si>
    <t>Petroleum Refining</t>
  </si>
  <si>
    <t>Transformation</t>
  </si>
  <si>
    <t>Fuel consumption</t>
  </si>
  <si>
    <t>Natural gas liquids</t>
  </si>
  <si>
    <t>Naphtha</t>
  </si>
  <si>
    <t>Catalyst coke</t>
  </si>
  <si>
    <t>Pipelines</t>
  </si>
  <si>
    <t>Non Natural Gas Pipelines</t>
  </si>
  <si>
    <t>Oil &amp; Gas Extraction</t>
  </si>
  <si>
    <t>Natural Gas Pipelines</t>
  </si>
  <si>
    <t>Crude oil</t>
  </si>
  <si>
    <t>Manufacturing</t>
  </si>
  <si>
    <t>Primary Metals</t>
  </si>
  <si>
    <t>Chemicals &amp; Allied Products</t>
  </si>
  <si>
    <t>Fuel Use</t>
  </si>
  <si>
    <t>Pulp &amp; Paper</t>
  </si>
  <si>
    <t>Paperboard Mills</t>
  </si>
  <si>
    <t>Pulp Mills</t>
  </si>
  <si>
    <t>Paper Mills</t>
  </si>
  <si>
    <t>Printing &amp; Publishing</t>
  </si>
  <si>
    <t>Food Products</t>
  </si>
  <si>
    <t>Food Processing</t>
  </si>
  <si>
    <t>Tobacco</t>
  </si>
  <si>
    <t>Sugar &amp; Confections</t>
  </si>
  <si>
    <t>Stone, Clay, Glass &amp; Cement</t>
  </si>
  <si>
    <t>Flat Glass</t>
  </si>
  <si>
    <t>Biomass waste fuel</t>
  </si>
  <si>
    <t>Landfills</t>
  </si>
  <si>
    <t>Landfill emissions</t>
  </si>
  <si>
    <t>Fossil waste fuel</t>
  </si>
  <si>
    <t>Waste Water Treatment</t>
  </si>
  <si>
    <t>Domestic Waste Water</t>
  </si>
  <si>
    <t>California population</t>
  </si>
  <si>
    <t>Industrial Waste Water</t>
  </si>
  <si>
    <t>Production processed</t>
  </si>
  <si>
    <t>Fruit and vegetables</t>
  </si>
  <si>
    <t>Wastewater Treatment</t>
  </si>
  <si>
    <t>Fugitives</t>
  </si>
  <si>
    <t>Red meat</t>
  </si>
  <si>
    <t>Glass Containers</t>
  </si>
  <si>
    <t>Petroleum Marketing</t>
  </si>
  <si>
    <t>Transportation Equip.</t>
  </si>
  <si>
    <t>Metal Durables</t>
  </si>
  <si>
    <t>Fabricated Metal Products</t>
  </si>
  <si>
    <t>Electric &amp; Electronic Equip.</t>
  </si>
  <si>
    <t>Telephone &amp; Broadcasting Equip.</t>
  </si>
  <si>
    <t>Computers &amp; Office Machines</t>
  </si>
  <si>
    <t>Industrial Machinery &amp; Equip.</t>
  </si>
  <si>
    <t>Instruments &amp; Related Products</t>
  </si>
  <si>
    <t>Semiconductors &amp; Related Products</t>
  </si>
  <si>
    <t>Metals</t>
  </si>
  <si>
    <t>Non Metals</t>
  </si>
  <si>
    <t>Wood &amp; Furniture</t>
  </si>
  <si>
    <t>Lumber &amp; Wood Products</t>
  </si>
  <si>
    <t>Furniture &amp; Fixtures</t>
  </si>
  <si>
    <t>Construction</t>
  </si>
  <si>
    <t>Textiles</t>
  </si>
  <si>
    <t>Textile Mills</t>
  </si>
  <si>
    <t>Apparel</t>
  </si>
  <si>
    <t>Leather</t>
  </si>
  <si>
    <t>Plastics &amp; Rubber</t>
  </si>
  <si>
    <t>Plastics</t>
  </si>
  <si>
    <t>Flaring</t>
  </si>
  <si>
    <t>Storage Tanks</t>
  </si>
  <si>
    <t>Process Losses</t>
  </si>
  <si>
    <t>Petroleum Gas Seeps</t>
  </si>
  <si>
    <t>Clinker production</t>
  </si>
  <si>
    <t>Lime</t>
  </si>
  <si>
    <t>Lime production</t>
  </si>
  <si>
    <t>Petroleum feedstocks</t>
  </si>
  <si>
    <t>Nitric Acid</t>
  </si>
  <si>
    <t>Nitric acid production</t>
  </si>
  <si>
    <t>Lubricants</t>
  </si>
  <si>
    <t>Waxes</t>
  </si>
  <si>
    <t>Other petroleum products</t>
  </si>
  <si>
    <t>Asphalt</t>
  </si>
  <si>
    <t>Semiconductor manufacture</t>
  </si>
  <si>
    <t>Halogenated gases (in CO2 Eq.)</t>
  </si>
  <si>
    <t>Use of substitutes for ozone depleting substances</t>
  </si>
  <si>
    <t>Other ODS substitutes</t>
  </si>
  <si>
    <t>Household Use</t>
  </si>
  <si>
    <t>On Road</t>
  </si>
  <si>
    <t>Taxis &amp; Buses</t>
  </si>
  <si>
    <t>Passenger Cars</t>
  </si>
  <si>
    <t>Light-Duty Trucks</t>
  </si>
  <si>
    <t>Heavy-Duty Vehicles</t>
  </si>
  <si>
    <t>Motorcycles</t>
  </si>
  <si>
    <t>Water-borne</t>
  </si>
  <si>
    <t>International</t>
  </si>
  <si>
    <t>Transit (CA waters)</t>
  </si>
  <si>
    <t>Port activities</t>
  </si>
  <si>
    <t>Interstate</t>
  </si>
  <si>
    <t>Intrastate</t>
  </si>
  <si>
    <t>Harbor craft</t>
  </si>
  <si>
    <t>Domestic Air transport</t>
  </si>
  <si>
    <t>1990 California GHG Inventory</t>
  </si>
  <si>
    <t>1990 to 2004 Inventory Data and Documentation</t>
  </si>
  <si>
    <t>https://www.arb.ca.gov/app/ghg/1990_1990/ghg_sector.php</t>
  </si>
  <si>
    <t>Query tool, All sectors/activities/gasses, "Download Data" link</t>
  </si>
  <si>
    <t>under AR4 GWPs</t>
  </si>
  <si>
    <t>under AR5 GWPs</t>
  </si>
  <si>
    <t>GWP Values</t>
  </si>
  <si>
    <t>AR4</t>
  </si>
  <si>
    <t>AR5</t>
  </si>
  <si>
    <t>California 1990 GHG Inventory Totals by Gas</t>
  </si>
  <si>
    <t>Total</t>
  </si>
  <si>
    <t>1990 Level</t>
  </si>
  <si>
    <t>40% below 1990 Level</t>
  </si>
  <si>
    <t>80% below 1990 Level</t>
  </si>
  <si>
    <t>Which GWP Values to Use?</t>
  </si>
  <si>
    <t>Ships, Rail, Aircraft, Med &amp; Heavy Trucks, Light Freight Trucks</t>
  </si>
  <si>
    <t>endogenous-learning.html#red-soft-costs</t>
  </si>
  <si>
    <t>reduce-soft-costs.html</t>
  </si>
  <si>
    <t>trillion passenger-miles / year</t>
  </si>
  <si>
    <t>trillion freight ton-miles / year</t>
  </si>
  <si>
    <t>Output Vehicles in Millions[LDVs,freight,diesel vehicle]; Output Vehicles in Millions[LDVs,freight,gasoline vehicle]; Output Vehicles in Millions[LDVs,freight,natural gas vehicle]; Output Vehicles in Millions[LDVs,freight,battery electric vehicle]</t>
  </si>
  <si>
    <t>Diesel Engine Vehicle, Gasoline Engine Vehicle, Natural Gas Vehicle, Battery Electric Vehicle</t>
  </si>
  <si>
    <t>000000, 969696, c01b00, 004185</t>
  </si>
  <si>
    <t>Output New Vehicles in Thousands[LDVs,freight,diesel vehicle]; Output New Vehicles in Thousands[LDVs,freight,gasoline vehicle]; Output New Vehicles in Thousands[LDVs,freight,natural gas vehicle]; Output New Vehicles in Thousands[LDVs,freight,battery electric vehicle]</t>
  </si>
  <si>
    <t>Medium Freight Trucks</t>
  </si>
  <si>
    <t>Heavy Freight Trucks</t>
  </si>
  <si>
    <t>Motorbikes, Freight Ships, Recreational Boats, Freight Rail, Passenger Rail, Freight Aircraft, Passenger Aircraft, Heavy Freight Trucks, Buses, Medium Freight Trucks, Cars and SUVs</t>
  </si>
  <si>
    <t>MDVs</t>
  </si>
  <si>
    <t>Diesel Engine Vehicle, Natural Gas Vehicle, Battery Electric Vehicle</t>
  </si>
  <si>
    <t>**Description:** This policy reduces fuel consumption in the industry sector by increasing the recovery of waste heat (to perform useful work).  The identified measures are within the Petroleum Refining component of the Natural Gas and Petroleum System subsector // **Guidance for setting values:** If this policy is fully implemented, fuel use is reduced by 1% for all industries in 2050.</t>
  </si>
  <si>
    <t>https://www.technologyreview.com/s/423112/where-solar-power-meets-the-oil-field/</t>
  </si>
  <si>
    <t>Avoid Conversion</t>
  </si>
  <si>
    <t xml:space="preserve">Avoid Conversion </t>
  </si>
  <si>
    <t>Reforestation</t>
  </si>
  <si>
    <t>http://www.pnas.org/content/pnas/114/48/12833.full.pdf</t>
  </si>
  <si>
    <t>Wetland Restoration</t>
  </si>
  <si>
    <t>**Description:** This policy reduces emissions of high-GWP, fluorinated gases (F-gases) by reducing leaks and by substituing less-harmful chemicals. The EPS assigns all of these potential reduction to the industry sector, though their proximate source is usually leaks in car and home air conditioners. // **Guidance for setting values:** If this policy is fully implemented, F-gas emissions are reduced by 25 million metric tons CO2e in 2050, an 80% reduction below BAU.   This estimate is taken from the 2030 Scoping Plan Analysis by the California Air Resources Board and Energy+Environmental Economics, Inc., which indicates 73% of policy potential is achievable by 2030.</t>
  </si>
  <si>
    <t>**Description:** This policy reduces emissions of greenhouse gases from the inudstry sector by improving worker training and equipment maintenance. // **Guidance for setting values:** If this policy is fully implemented, process emissions in 2050 are reduced by 4.5% from the natural gas and petroleum industry and 20.1% from the "other industries" category based on national-level data collected for the US.</t>
  </si>
  <si>
    <t xml:space="preserve">**Description:** This policy reduces greenhouse gas emissions from agriculture through livestock-related measures, such as manure management and feed supplements to prevent enteric methane formation. // **Guidance for setting values:** If this policy is fully implemented, these process emissions (non-energy emissions) are reduced by 9.7 million metric tons in 2030, a 41% reduction below BAU.   This estimate is taken from the 2030 Scoping Plan Analysis by the California Air Resources Board and Energy+Environmental Economics, Inc., which does not analyze reductions deeper than those achievable in the 2030 timeframe. </t>
  </si>
  <si>
    <t>Carbon Pricing</t>
  </si>
  <si>
    <t>Output Cost per Unit New Elec Output[geothermal es]; Output Cost per Unit New Elec Output[biomass es]; Output Cost per Unit New Elec Output[solar thermal es]; Output Cost per Unit New Elec Output[solar PV es]; Output Cost per Unit New Elec Output[onshore wind es]; Output Cost per Unit New Elec Output[offshore wind es]; Output Cost per Unit New Elec Output[hydro es]; Output Cost per Unit New Elec Output[nuclear es]; Output Cost per Unit New Elec Output[petroleum es]; Output Cost per Unit New Elec Output[natural gas peaker es]; Output Cost per Unit New Elec Output[natural gas nonpeaker es]</t>
  </si>
  <si>
    <t>Geothermal, Biomass, Solar Thermal, Utility Solar PV, Onshore Wind, Offshore Wind, Hydro, Nuclear, Petroleum, Natural Gas Peaker, Natural Gas Nonpeaker</t>
  </si>
  <si>
    <t>620e7a, 00b050, ff6400, ffff00, c2dffd, 087bf1, 004185, 04ffaf, 000000, f593e0, c01b00</t>
  </si>
  <si>
    <t>2017 dollars / ton CO2e abated, Annual average abatement potential (MtCO2e)</t>
  </si>
  <si>
    <t>billion 2017 dollars / year</t>
  </si>
  <si>
    <t>2017 dollars / megawatt-hour (MWh)</t>
  </si>
  <si>
    <t>2017 dollars / short ton</t>
  </si>
  <si>
    <t>2017 dollars / thousand cubic feet</t>
  </si>
  <si>
    <t>2017 dollars / gallon</t>
  </si>
  <si>
    <t>2017 dollars / kilowatt-hour (kWh)</t>
  </si>
  <si>
    <t>2017 dollars / megawatt (MW)</t>
  </si>
  <si>
    <t>Output Components Energy Use by Building Type[commercial]; Output Components Energy Use by Building Type[urban residential]</t>
  </si>
  <si>
    <t>Commercial, Residential</t>
  </si>
  <si>
    <t>004185, 969696</t>
  </si>
  <si>
    <t>Output Vehicles in Millions[LDVs,passenger,plugin hybrid vehicle]; Output Vehicles in Millions[LDVs,passenger,gasoline vehicle]; Output Vehicles in Millions[LDVs,passenger,natural gas vehicle]; Output Vehicles in Millions[LDVs,passenger,battery electric vehicle]</t>
  </si>
  <si>
    <t>Plug-in Hybrid Vehicle, Gasoline Engine Vehicle, Natural Gas Vehicle, Battery Electric Vehicle</t>
  </si>
  <si>
    <t>00b050, 969696, c01b00, 004185</t>
  </si>
  <si>
    <t>Output New Vehicles in Millions[LDVs,passenger,plugin hybrid vehicle]; Output New Vehicles in Millions[LDVs,passenger,gasoline vehicle]; Output New Vehicles in Millions[LDVs,passenger,natural gas vehicle]; Output New Vehicles in Millions[LDVs,passenger,battery electric vehicle]</t>
  </si>
  <si>
    <t>Output New Vehicles in Thousands[HDVs,passenger,diesel vehicle]; Output New Vehicles in Thousands[HDVs,passenger,gasoline vehicle]; Output New Vehicles in Thousands[HDVs,passenger,natural gas vehicle]; Output New Vehicles in Thousands[HDVs,passenger,battery electric vehicle]</t>
  </si>
  <si>
    <t>Output Vehicles in Thousands[HDVs,passenger,diesel vehicle]; Output Vehicles in Thousands[HDVs,passenger,gasoline vehicle]; Output Vehicles in Thousands[HDVs,passenger,natural gas vehicle]; Output Vehicles in Thousands[HDVs,passenger,battery electric vehicle]</t>
  </si>
  <si>
    <t>Output New Vehicles in Thousands[HDVs,freight,diesel vehicle]; Output New Vehicles in Thousands[HDVs,freight,natural gas vehicle]</t>
  </si>
  <si>
    <t>000000, c01b00</t>
  </si>
  <si>
    <t>Output Vehicles in Millions[HDVs,freight,diesel vehicle]; Output Vehicles in Millions[HDVs,freight,natural gas vehicle]</t>
  </si>
  <si>
    <t>**Description:** This policy reduces greenhouse gas emissions from agriculture through measures pertaining to rice cultivation, such as improved flooding practices that avoid anaerobic, methane-forming conditions. // **Guidance for setting values:** A setting of 100% reduces rice cultivation emissions by 0.08 million metric tons CO2e.</t>
  </si>
  <si>
    <t xml:space="preserve">**Description:** This policy increases reduces emission by avoiding the conversion of forestlands and other natural landscapes to urban or agricultural uses.  // **Guidance for setting values:**  If this policy is fully implemented, the policy affects 26,000 acres annually.  This is the upper bound of the range of potential estimated by research in the Proceedings of the National Academy of Sciences (Cameron et al. 2017; see Table S2 for details). </t>
  </si>
  <si>
    <t xml:space="preserve">**Description:** This policy increases the sequestration of CO2 through reforestation and restoration on previously degraded forestland. // **Guidance for setting values:**  If this policy is fully implemented, the policy affects 48,000 acres annually.  This is the upper bound of the range of potential estimated by research in the Proceedings of the National Academy of Sciences (Cameron et al. 2017; see Table S2 for details). </t>
  </si>
  <si>
    <t>**Description:** This policy tightens energy efficiency standards for heating systems in rural, residential buildings.  The policy only applies to newly sold heating systems each year (whether for new buildings or replacement of old components of existing buildings). // **Guidance for setting values:**  In the California Energy Commission's "Final Report on Senate Bill 350: Doubling Energy Efficiency Savings by 2030," codes and standards are expected to produce energy savings in 2030 of 10% for electricity and 8% for natural gas over BAU.   The policy settings in Energy Innovation's recommended package yields energy savings in 2030 of 9% for electricity and 6% for natural gas over BAU.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</si>
  <si>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cooling and ventilation systems in rural, residential buildings.  The policy only applies to newly sold cooling and ventilation systems each year (whether for new buildings or replacement of old components of existing buildings). // **Guidance for setting values:**  In the California Energy Commission's "Final Report on Senate Bill 350: Doubling Energy Efficiency Savings by 2030," codes and standards are expected to produce energy savings in 2030 of 10% for electricity and 8% for natural gas over BAU.   The policy settings in Energy Innovation's recommended package yields energy savings in 2030 of 9% for electricity and 6% for natural gas over BAU.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</si>
  <si>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rural, residential building envelopes.  The policy only applies to newly sold building envelope components each year (whether for new buildings or replacement of old components of existing buildings). // **Guidance for setting values:**  In the California Energy Commission's "Final Report on Senate Bill 350: Doubling Energy Efficiency Savings by 2030," codes and standards are expected to produce energy savings in 2030 of 10% for electricity and 8% for natural gas over BAU.   The policy settings in Energy Innovation's recommended package yields energy savings in 2030 of 9% for electricity and 6% for natural gas over BAU.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</si>
  <si>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lighting in rural, residential buildings.  The policy only applies to newly sold lighting components each year (whether for new buildings or replacement of old components of existing buildings). // **Guidance for setting values:**  In the California Energy Commission's "Final Report on Senate Bill 350: Doubling Energy Efficiency Savings by 2030," codes and standards are expected to produce energy savings in 2030 of 10% for electricity and 8% for natural gas over BAU.   The policy settings in Energy Innovation's recommended package yields energy savings in 2030 of 9% for electricity and 6% for natural gas over BAU.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</si>
  <si>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appliances in rural, residential buildings.  The policy only applies to newly sold appliances each year (whether for new buildings or replacement of old appliances in existing buildings). // **Guidance for setting values:**  In the California Energy Commission's "Final Report on Senate Bill 350: Doubling Energy Efficiency Savings by 2030," codes and standards are expected to produce energy savings in 2030 of 10% for electricity and 8% for natural gas over BAU.   The policy settings in Energy Innovation's recommended package yields energy savings in 2030 of 9% for electricity and 6% for natural gas over BAU.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</si>
  <si>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other energy-using components in rural, residential buildings.  The policy only applies to newly sold components each year (whether for new buildings or replacement of old components of existing buildings). // **Guidance for setting values:**  In the California Energy Commission's "Final Report on Senate Bill 350: Doubling Energy Efficiency Savings by 2030," codes and standards are expected to produce energy savings in 2030 of 10% for electricity and 8% for natural gas over BAU.   The policy settings in Energy Innovation's recommended package yields energy savings in 2030 of 9% for electricity and 6% for natural gas over BAU.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</si>
  <si>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heating systems in commercial buildings.  The policy only applies to newly sold heating systems each year (whether for new buildings or replacement of old components of existing buildings). // **Guidance for setting values:**  In the California Energy Commission's "Final Report on Senate Bill 350: Doubling Energy Efficiency Savings by 2030," codes and standards are expected to produce energy savings in 2030 of 10% for electricity and 8% for natural gas over BAU.   The policy settings in Energy Innovation's recommended package yields energy savings in 2030 of 9% for electricity and 6% for natural gas over BAU.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</si>
  <si>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cooling and ventilation systems in commercial buildings.  The policy only applies to newly sold cooling and ventilation systems each year (whether for new buildings or replacement of old components of existing buildings). // **Guidance for setting values:**  In the California Energy Commission's "Final Report on Senate Bill 350: Doubling Energy Efficiency Savings by 2030," codes and standards are expected to produce energy savings in 2030 of 10% for electricity and 8% for natural gas over BAU.   The policy settings in Energy Innovation's recommended package yields energy savings in 2030 of 9% for electricity and 6% for natural gas over BAU.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</si>
  <si>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commercial building envelopes.  The policy only applies to newly sold building envelope components each year (whether for new buildings or replacement of old components of existing buildings). // **Guidance for setting values:**  In the California Energy Commission's "Final Report on Senate Bill 350: Doubling Energy Efficiency Savings by 2030," codes and standards are expected to produce energy savings in 2030 of 10% for electricity and 8% for natural gas over BAU.   The policy settings in Energy Innovation's recommended package yields energy savings in 2030 of 9% for electricity and 6% for natural gas over BAU.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</si>
  <si>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lighting in commercial buildings.  The policy only applies to newly sold lighting components each year (whether for new buildings or replacement of old components of existing buildings). // **Guidance for setting values:**  In the California Energy Commission's "Final Report on Senate Bill 350: Doubling Energy Efficiency Savings by 2030," codes and standards are expected to produce energy savings in 2030 of 10% for electricity and 8% for natural gas over BAU.   The policy settings in Energy Innovation's recommended package yields energy savings in 2030 of 9% for electricity and 6% for natural gas over BAU.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</si>
  <si>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appliances in commercial buildings.  The policy only applies to newly sold appliances each year (whether for new buildings or replacement of old appliances in existing buildings). // **Guidance for setting values:**  In the California Energy Commission's "Final Report on Senate Bill 350: Doubling Energy Efficiency Savings by 2030," codes and standards are expected to produce energy savings in 2030 of 10% for electricity and 8% for natural gas over BAU.   The policy settings in Energy Innovation's recommended package yields energy savings in 2030 of 9% for electricity and 6% for natural gas over BAU.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</si>
  <si>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other energy-using components in commercial buildings.  The policy only applies to newly sold components each year (whether for new buildings or replacement of old components of existing buildings). // **Guidance for setting values:**  In the California Energy Commission's "Final Report on Senate Bill 350: Doubling Energy Efficiency Savings by 2030," codes and standards are expected to produce energy savings in 2030 of 10% for electricity and 8% for natural gas over BAU.   The policy settings in Energy Innovation's recommended package yields energy savings in 2030 of 9% for electricity and 6% for natural gas over BAU.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</si>
  <si>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Utility Programs</t>
  </si>
  <si>
    <t>**Description:** This policy captures the effect of a set of policies developed by utilities to encourage purchase of higher efficiency policy components.   The California Energy Commission's "Final Report on Senate Bill 350: Doubling Energy Efficiency Savings by 2030" shows that state energy agencies are expecting significant reductions from utility programs, which include a mix of energy audits, education, and monetary inducements, such as "on-bill financing," offering easy, zero interest loans for energy upgrades.  The policy reduces energy consumption of newly sold buiding components of these types by 10-25% depending on the different technical potentials of different building components.</t>
  </si>
  <si>
    <t>https://www.arb.ca.gov/msprog/acc/mtr/acc_mtr_finalreport_full.pdf</t>
  </si>
  <si>
    <t xml:space="preserve">**Description:** This policy requires the specified percentage of new passenger motorbikes to consist of battery electric vehicles.  If that percentage would already be achieved through BAU sales plus the effects of other policies this policy has no effect.  Manufactuers may meet a sales mandate through techniques such as more heavily marketing electric vehicles and adjusting vehicle prices and attributes. // **Guidance for setting values:** </t>
  </si>
  <si>
    <t xml:space="preserve">**Description:** This policy specifies a percentage improvement in fuel economy (distance traveled on the same quantity of fuel with the same cargo or passenger loading) due to fuel economy standards for new ships. // **Guidance for setting values:** Neither the California nor the U.S. currently sets fuel economy standards for ships.  </t>
  </si>
  <si>
    <t xml:space="preserve">**Description:** This policy specifies a percentage improvement in fuel economy (distance traveled on the same quantity of fuel with the same cargo or passenger loading) due to fuel economy standards for new trains. // **Guidance for setting values:**  Neither California nor the U.S. currently sets fuel economy standards for trains.  </t>
  </si>
  <si>
    <t xml:space="preserve">**Description:** This policy specifies a percentage improvement in fuel economy (distance traveled on the same quantity of fuel with the same cargo or passenger loading) due to fuel economy standards for new aircraft. // **Guidance for setting values:** Neither California nor the U.S. currently sets fuel economy standards for aircraft.  </t>
  </si>
  <si>
    <t xml:space="preserve">**Description:** This policy specifies a percentage improvement in fuel economy (distance traveled on the same quantity of fuel with the same cargo or passenger loading) due to fuel economy standards for new motorbikes with gasoline engines. // **Guidance for setting values:** Neither California nor the U.S. currently sets fuel economy standards for motorbikes. </t>
  </si>
  <si>
    <t>**Description:** This policy increases or decreases the amount of electricity imported to California from other jurisdictions.  It does not cause the construction or removal of transmission lines providing the necessary capacity.</t>
  </si>
  <si>
    <t xml:space="preserve">**Description:** This policy increases or decreases the amount of electricity exported from California to other jurisdictions.  It does not cause the construction or removal of transmission lines providing the necessary capacity.  </t>
  </si>
  <si>
    <t>**Description:** This policy specifies the reduction in downtime (time spent not generating power) for offshore wind plants constructed during the model run. // **Guidance for setting values:**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(This analysis refers to onshore wind, but capacity factor improvement potential for offshore wind may be similar.)</t>
  </si>
  <si>
    <t>https://leginfo.legislature.ca.gov/faces/billNavClient.xhtml?bill_id=201720180SB100</t>
  </si>
  <si>
    <t>Methane Avoidance</t>
  </si>
  <si>
    <t>**Description:** This policy reduces methane emissions from oil and gas extraction and petroleum refining by increasing the capture of methane that is currently being released into the atmosphere (for example, from leaks in pipes). // **Guidance for setting values:** If this policy is fully implemented, process emissions (non-energy emissions) from the natural gas and petroleum industry are reduced by 7 million metric tons in 2050, a 70% reduction below BAU.   This estimate is taken from the 2030 Scoping Plan Analysis by the California Air Resources Board and Energy+Environmental Economics, Inc., which indicates 58% of aggregate potential is achievable by 2030.</t>
  </si>
  <si>
    <t>**Description:** This policy reduces methane emissions from waste management by diverting organic materials from landfills.  // **Guidance for setting values:** If this policy is fully implemented, process emissions in 2030 are reduced by 56% from the waste management industry and no further reductions are identified in the 2030 Scoping Plan Analysis by the California Air Resources Board and Energy+Environmental Economics, Inc.</t>
  </si>
  <si>
    <t xml:space="preserve">**Description:** This policy reduces greenhouse gas emissions from agriculture through cropland management practices, such as improved crop rotations, reduced soil tillage, and improvements in fertilizer composition and application.  Measures particular to rice cultivation are handled under a separate policy. // **Guidance for setting values:** If this policy is fully implemented, these process emissions (non-energy emissions) are reduced by 4.2 million metric tons in 2050, a 52% reduction below BAU.   Reductions of 45% below BAU emissions are identified as achievable by 2030 according to the 2030 Scoping Plan Analysis by the California Air Resources Board and Energy+Environmental Economics, Inc. </t>
  </si>
  <si>
    <t>Conventional Pollutant Standards</t>
  </si>
  <si>
    <t>Percentage Reduction of Separately Regulated Pollutants</t>
  </si>
  <si>
    <t>Conventional Pollutant Standard</t>
  </si>
  <si>
    <t>trans reduce regulated pollutants</t>
  </si>
  <si>
    <t>% reduction in emissions</t>
  </si>
  <si>
    <t>**Description:** This policy represents strengthening the standards for regulated pollutants other than greenhouse gases (such as NOx or particulate matter) for LDVs.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</si>
  <si>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transportation-sector-main.html#conv-pol-stds</t>
  </si>
  <si>
    <t>conventional-pollutant-standards.html</t>
  </si>
  <si>
    <t>**Description:** This policy represents strengthening the standards for regulated pollutants other than greenhouse gases (such as NOx or particulate matter) for HDVs.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</si>
  <si>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the standards for regulated pollutants other than greenhouse gases (such as NOx or particulate matter) for aircraft.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</si>
  <si>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the standards for regulated pollutants other than greenhouse gases (such as NOx or particulate matter) for rail.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</si>
  <si>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the standards for regulated pollutants other than greenhouse gases (such as NOx or particulate matter) for ships.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</si>
  <si>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the standards for regulated pollutants other than greenhouse gases (such as NOx or particulate matter) for motorbikes.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</si>
  <si>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Output District Heating Sector CO2e Emissions; Output Buildings Sector CO2e Emissions; Output Transportation Sector CO2e Emissions; Output Electricity Sector CO2e Emissions; Output Industry Sector Excluding Ag and Waste CO2e Emissions; Output LULUCF Anthropogenic CO2e Emissions; Output Agriculture CO2e Emissions; Output Waste Management CO2e Emissions</t>
  </si>
  <si>
    <t>District Heat, Buildings, Transportation, Electricity, Industry, Land Use, Agriculture, Waste Management</t>
  </si>
  <si>
    <t>620e7a, 087bf1, c01b00, ffff00, 969696, 00b050, 04ffaf, f593e0</t>
  </si>
  <si>
    <t>Output Energy Related CO2 Emissions from Agriculture; Output Energy Related CO2 Emissions by Sector[district heating sector]; Output Energy Related CO2 Emissions from Buildings Sector; Output Energy Related CO2 Emissions by Sector[transportation sector]; Output Energy Related CO2 Emissions by Sector[electricity sector]; Output Energy Related CO2 Emissions by Sector[industry sector]</t>
  </si>
  <si>
    <t>Agriculture, District Heat, Buildings, Transportation, Electricity, Industry</t>
  </si>
  <si>
    <t>04ffaf, 620e7a, 087bf1, c01b00, ffff00, 969696</t>
  </si>
  <si>
    <t>Output Energy Related CO2 Emissions with Reallocated Energy Carrier Emissions by Waste Management; Output Energy Related CO2 Emissions with Reallocated Energy Carrier Emissions by Agriculture; Output Energy Related CO2 Emissions with Reallocated Energy Carrier Emissions by Buildings Sector; Output Energy Related CO2 Emissions with Reallocated Energy Carrier Emissions by Transportation Sector; Output Energy Related CO2 Emissions with Reallocated Energy Carrier Emissions by Industry Sector</t>
  </si>
  <si>
    <t>Waste Management, Agriculture, Buildings, Transportation, Industry</t>
  </si>
  <si>
    <t xml:space="preserve"> f593e0, 04ffaf, 087bf1, c01b00, 969696</t>
  </si>
  <si>
    <t>https://nextgenamerica.org/wp-content/uploads/2018/03/Cerulogy_Californias-clean-fuel-future_March2018-1.pdf</t>
  </si>
  <si>
    <t>**Description:** This policy increases CO2 sequestration by forests through improved forest management practices, principally involving longer rotation cycles on existing timberland.  // **Guidance for setting values:** If this policy is fully implemented, the policy affects 131,000 acres annually.  This is the upper bound of the range of potential estimated by research in the Proceedings of the National Academy of Sciences (Cameron et al. 2017).  Key underlying data in this case are annual enrollment of such projects for offsets credits usable under the state's cap-and-trade program.  See table S2 for details.</t>
  </si>
  <si>
    <t xml:space="preserve">**Description:** This policy increases increases CO2 sequestration by restoring wetlands on land previously converted to agricultural use.  // **Guidance for setting values:**  If this policy is fully implemented, the policy affects 4,700 acres annually.  This is the upper bound of the range of potential estimated by research in the Proceedings of the National Academy of Sciences (Cameron et al. 2017; see Table S2 for details). </t>
  </si>
  <si>
    <t>Tailpipe Emissions Standard</t>
  </si>
  <si>
    <t>Vehicle Tailpipe Emissions Standards</t>
  </si>
  <si>
    <t xml:space="preserve">**Description:** This policy specifies a percentage reduction in tailpipe greenhouse gas emissions from new medium duty vehicles with compressed natural gas engines. // **Guidance for setting values:** New medium duty vehicles with compressed natural gas engines averaged 12.2 miles per gallon gasoline equivalent (mpgge) in 2017.  In the BAU scenario, the fuel economy of these vehicles increases to 13.0 mpgge in 2022, reaching 13.2 mpgge in 2030. </t>
  </si>
  <si>
    <t>620e7a, ff6400, 000000, c01b00, 969696, 004185</t>
  </si>
  <si>
    <t>Output Total Change in Fuel and OM Expenditures; Output Total Change in Capital Expenditures; Output Carbon Tax Rebate on Fuel Related Emissions; Output Total Change in Capital Fuel and OM Expenditures with Revenue Neutral Carbon Tax</t>
  </si>
  <si>
    <t>Fuel + O&amp;M, Capital Equipment, Carbon Tax Rebate, Total</t>
  </si>
  <si>
    <t>c01b00, 087bf1, 00b050, 000000</t>
  </si>
  <si>
    <t>Output Total Change in Fuel and OM Expenditures; Output Total Change in Capital Expenditures; Output Total Change in Other Expenditures; Output Total Carbon Tax Rebate; Output Total Change in Outlays with Revenue Neutral Carbon Tax</t>
  </si>
  <si>
    <t>Fuel + O&amp;M, Capital Equipment, Subsidies &amp; Other, Carbon Tax Rebate, Total</t>
  </si>
  <si>
    <t>c01b00, 087bf1, f1bb18, 00b050, 000000</t>
  </si>
  <si>
    <t>Union of Concerned Scientists
Turning Down the Gas in California The Role of Natural Gas in the State’s Clean Electricity Future
Aug-18
https://www.ucsusa.org/sites/default/files/attach/2018/08/Turn-Down-Technical-Appendix.pdf</t>
  </si>
  <si>
    <t>electricity-sector-main.html#mandatedcapacity</t>
  </si>
  <si>
    <t>Geothermal Capacity Procurement</t>
  </si>
  <si>
    <t>**Description:** This policy causes additional geothermal electricity generating capacity to be built relative to the BAU case.  It may be useful for replicating particular policy scenarios.  // **Guidance for setting values:** Energy Innovation scenarios achieving emission reductions below BAU use this policy require the model to build 1.5 GW of geothermal capacity, based on the Union of Concerned Scientists report “Turning Down the [Natural] Gas,” (2018).   The Union of Concerned Scientists report uses the sophisticated Grid Path model to identify the capacity investments that would guarantee continued reliability even as the state’s electricity sector’s greenhouse gas emissions fall to 30 million metric tons in 2030.</t>
  </si>
  <si>
    <t>**Description:** Each year, the specified percentage of existing heating systems in commercial buildings will be retired and replaced with new systems.  This is in addition to the retirement and replacement of heating systems that have lived out their lifetimes.  Newly retrofit components are assumed to have a base efficiency 20% better than the components they replace (and are subject to other building sector policies and price effects that may further improve new component efficiency). // **Guidance for setting values:** Heating systems have a normal lifespan of 19 years, so without this retrofitting policy, 5.3% of these systems retire annually.  Setting this policy to 1% will decrease the average lifespan of heating systems to 16 years.</t>
  </si>
  <si>
    <t>**Description:** Each year, the specified percentage of existing cooling and ventilation systems in commercial buildings will be retired and replaced with new systems.  This is in addtion to the retirement and replacement of cooling and ventilation systems that have lived out their lifetimes.  Newly retrofit components are assumed to have a base efficiency 20% better than the components they replace (and are subject to other building sector policies and price effects that may further improve new component efficiency). // **Guidance for setting values:** Cooling and ventilation systems have a normal lifespan of 16 years, so without this retrofitting policy, 6.3% of these systems retire annually.  Setting this policy to 1% will decrease the average lifespan of cooling and ventilation systems to 14 years.</t>
  </si>
  <si>
    <t>**Description:** Each year, the specified percentage of existing envelope components in commercial buildings will be retired and replaced with new components.  This is in addtion to the retirement and replacement of envelope components that have lived out their lifetimes.  Newly retrofit components are assumed to have a base efficiency 20% better than the components they replace (and are subject to other building sector policies and price effects that may further improve new component efficiency). // **Guidance for setting values:** Envelope components have a normal lifespan of 52 years, so without this retrofitting policy, 1.9% of these systems retire annually.  Setting this policy to 1% will decrease the average lifespan of envelope components to 34 years.</t>
  </si>
  <si>
    <t>**Description:** Each year, the specified percentage of existing lighting components in commercial buildings will be retired and replaced with new components.  This is in addtion to the retirement and replacement of lighting components that have lived out their lifetimes.  Newly retrofit components are assumed to have a base efficiency 20% better than the components they replace (and are subject to other building sector policies and price effects that may further improve new component efficiency). // **Guidance for setting values:** Lighting components have a normal lifespan of 9 years, so without this retrofitting policy, 11.1% of these systems retire annually.  Setting this policy to 1% will decrease the average lifespan of lighting components to 8 years.</t>
  </si>
  <si>
    <t>**Description:** Each year, the specified percentage of existing appliances in commercial buildings will be retired and replaced with new appliances.  This is in addtion to the retirement and replacement of appliances that have lived out their lifetimes.  Newly retrofit components are assumed to have a base efficiency 20% better than the components they replace (and are subject to other building sector policies and price effects that may further improve new component efficiency). // **Guidance for setting values:** Appliances have a normal lifespan of 14 years, so without this retrofitting policy, 7.1% of these systems retire annually.  Setting this policy to 1% will decrease the average lifespan of appliances to 12 years.</t>
  </si>
  <si>
    <t>**Description:** Each year, the specified percentage of existing other energy-using components in commercial buildings will be retired and replaced with new components.  This is in addtion to the retirement and replacement of other energy-using components that have lived out their lifetimes.  Newly retrofit components are assumed to have a base efficiency 20% better than the components they replace (and are subject to other building sector policies and price effects that may further improve new component efficiency). // **Guidance for setting values:** Other energy-using components have a normal lifespan of 15 years, so without this retrofitting policy, 6.7% of these systems retire annually.  Setting this policy to 1% will decrease the average lifespan of other energy-using components to 13 years.</t>
  </si>
  <si>
    <t>thousand vehicles</t>
  </si>
  <si>
    <t>Fuel Use by Vehicle Type</t>
  </si>
  <si>
    <t>Output Transportation Sector Fuel Used by Vehicle Type[motorbikes,passenger]; Output Transportation Sector Fuel Used by Vehicle Type[ships,freight]; Output Transportation Sector Fuel Used by Vehicle Type[ships,passenger]; Output Transportation Sector Fuel Used by Vehicle Type[rail,freight]; Output Transportation Sector Fuel Used by Vehicle Type[rail,passenger]; Output Transportation Sector Fuel Used by Vehicle Type[aircraft,freight]; Output Transportation Sector Fuel Used by Vehicle Type[aircraft,passenger]; Output Transportation Sector Fuel Used by Vehicle Type[HDVs,freight]; Output Transportation Sector Fuel Used by Vehicle Type[HDVs,passenger]; Output Transportation Sector Fuel Used by Vehicle Type[LDVs,freight]; Output Transportation Sector Fuel Used by Vehicle Type[LDVs,passenger]</t>
  </si>
  <si>
    <t>Industry: Emissions</t>
  </si>
  <si>
    <t>Process Emissions by Industry</t>
  </si>
  <si>
    <t>Process Emissions by Pollutant</t>
  </si>
  <si>
    <t>Total by Industry</t>
  </si>
  <si>
    <t>Output Industry Sector CO2e Emissions by Industry[cement and other carbonates]; Output Industry Sector CO2e Emissions by Industry[mining]; Output Industry Sector CO2e Emissions by Industry[chemicals]; Output Industry Sector CO2e Emissions by Industry[iron and steel]; Output Industry Sector CO2e Emissions by Industry[natural gas and petroleum systems]; Output Industry Sector CO2e Emissions by Industry[other industries]</t>
  </si>
  <si>
    <t>Cement and Other Carbonates, Mining, Chemicals, Iron and Steel, Natural Gas and Petroleum Systems, Other Industries</t>
  </si>
  <si>
    <t>620e7a, bfb088, c2dffd, 000000, c01b00, 969696</t>
  </si>
  <si>
    <t>Total by Pollutant</t>
  </si>
  <si>
    <t>Output Industry Sector CO2e Emissions by Pollutant[F gases]; Output Industry Sector CO2e Emissions by Pollutant[CH4]; Output Industry Sector CO2e Emissions by Pollutant[N2O]; Output Industry Sector CO2e Emissions by Pollutant[CO2]</t>
  </si>
  <si>
    <t>cost of eqpt. to capture 1 metric ton CO2e/yr (2017 dollars)</t>
  </si>
  <si>
    <t>Output Process Emissions in CO2e by Industry[cement and other carbonates]; Output Process Emissions in CO2e by Industry[mining]; Output Process Emissions in CO2e by Industry[chemicals]; Output Process Emissions in CO2e by Industry[iron and steel]; Output Process Emissions in CO2e by Industry[natural gas and petroleum systems]; Output Process Emissions in CO2e by Industry[other industries]</t>
  </si>
  <si>
    <t>Geothermal, Biomass, Solar Thermal, Distributed Solar PV, Utility Solar PV, Onshore Wind, Offshore Wind, Hydro, Nuclear, Distributed Non-Solar, Petroleum, Natural Gas Peaker, Natural Gas Nonpeaker, Lignite,  Coal, Imported Electricity</t>
  </si>
  <si>
    <t>Geothermal, Biomass, Solar Thermal, Distributed Solar PV, Utility Solar PV, Onshore Wind, Offshore Wind, Hydro, Nuclear, Petroleum, Natural Gas Peaker, Natural Gas Nonpeaker, Lignite,  Coal, Imported Electricity</t>
  </si>
  <si>
    <t>Geothermal, Biomass, Solar Thermal, Distributed Solar PV, Utility Solar PV, Onshore Wind, Offshore Wind, Hydro, Nuclear, Distributed Non-Solar, Petroleum, Natural Gas Peaker, Natural Gas Nonpeaker, Lignite,  Coal</t>
  </si>
  <si>
    <t>Geothermal, Biomass, Solar Thermal, Distributed Solar PV, Utility Solar PV, Onshore Wind, Offshore Wind, Hydro, Nuclear, Petroleum, Natural Gas Peaker, Natural Gas Nonpeaker, Lignite,  Coal</t>
  </si>
  <si>
    <t>http://www.cpuc.ca.gov/uploadedFiles/CPUCWebsite/Content/UtilitiesIndustries/Energy/EnergyPrograms/ElectPowerProcurementGeneration/DemandModeling/IRP_RSP_2017IEPR_SERVM_results_20180913.pdf</t>
  </si>
  <si>
    <t>California Public Utility Commission. Integrated Resource Plan and Long Term Procurement Planning Process (IRP Process). Sept, 2018. http://www.cpuc.ca.gov/uploadedFiles/CPUCWebsite/Content/UtilitiesIndustries/Energy/EnergyPrograms/ElectPowerProcurementGeneration/DemandModeling/IRP_RSP_2017IEPR_SERVM_results_20180913.pdf</t>
  </si>
  <si>
    <t>California Public Utilties Commision, Fact Sheet: Proposed Decision Implementing Load-Serving Entity Integrated Resource Planning Process (R.16-02-007)   http://www.cpuc.ca.gov/uploadedFiles/CPUCWebsite/Content/UtilitiesIndustries/Energy/EnergyPrograms/ElectPowerProcurementGeneration/irp/IRP%20PD%20Fact%20Sheet_2018-01-29.pdf</t>
  </si>
  <si>
    <t xml:space="preserve">**Description:** This policy causes additional transmission capacity to be built relative to the BAU case.  Transmission increases the flexibility of the grid, allowing for the integration of more wind and solar PV, if the electricity system is flexibility-constrained. // **Guidance for setting values:** </t>
  </si>
  <si>
    <t>trans fuel economy standards</t>
  </si>
  <si>
    <t>bldgs device labeling</t>
  </si>
  <si>
    <t>Output First Year NPV of Capital Fuel and OM Expenditures through This Year; Output Cumulative Total CO2e Emissions</t>
  </si>
  <si>
    <t>Output Total Change in Fuel and OM Expenditures; Output Total Change in Capital Expenditures; Output Total Change in Capital Fuel and OM Expenditures</t>
  </si>
  <si>
    <t>Fuel + O&amp;M, Capital Equipment, Total</t>
  </si>
  <si>
    <t>c01b00, 087bf1, 000000</t>
  </si>
  <si>
    <t>Output Total Change in Fuel and OM Expenditures; Output Total Change in Capital Expenditures; Output Total Change in Other Expenditures; Output Total Change in Outlays</t>
  </si>
  <si>
    <t>Fuel + O&amp;M, Capital Equipment, Subsidies &amp; Other, Total</t>
  </si>
  <si>
    <t>c01b00, 087bf1, f1bb18, 000000</t>
  </si>
  <si>
    <t>Output Change in Cash Flow for Specific Industries[biomass and biofuel suppliers]; Output Change in Cash Flow for Specific Industries[petroleum and natural gas suppliers]; Output Change in Cash Flow for Specific Industries[coal and mineral suppliers]; Output Change in Cash Flow for Specific Industries[electricity suppliers]; Output Change in Cash Flow for Specific Industries[capital equipment suppliers]; Output Change in Consumer Cash Flow; Output Change in Industry Cash Flow; Output Change in Government Cash Flow</t>
  </si>
  <si>
    <t>Substitute Solar for NG Steam</t>
  </si>
  <si>
    <t>Output Components Energy Use by Energy Source[heat bf]; Output Components Energy Use by Energy Source[biomass bf]; Output Components Energy Use by Energy Source[petroleum diesel bf]; Output Components Energy Use by Energy Source[natural gas bf]; Output Components Energy Use by Energy Source[electricity bf]</t>
  </si>
  <si>
    <t>Change in CapEx + OpEx (carbon price revenue excluded)</t>
  </si>
  <si>
    <t>Change in Total Outlays (carbon price revenue excluded)</t>
  </si>
  <si>
    <t>NPV through 2030 (carbon price revenue excluded)</t>
  </si>
  <si>
    <t>District Heat, Biomass, Petroleum, Natural Gas, Hard Coal, Electricity</t>
  </si>
  <si>
    <t>620e7a, 00b050, 000000, c01b00, 969696, 004185</t>
  </si>
  <si>
    <t>Refinery and Process Gas, Solar Steam, Petroleum, Natural Gas,  Coal, Electricity</t>
  </si>
  <si>
    <t xml:space="preserve">**Description:** This policy requires the specified percentage of new passenger LDVs to consist of battery electric vehicles above and beyond those required under current regulation. If that percentage would already be achieved through BAU scenario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In the BAU scenario, this value is calibrate as 8%, based on current regulation. The Current Trajectory scenario increases the strength of this policy by 42% to reach goal of reaching five million zero emission vehicles established by executive order. </t>
  </si>
  <si>
    <t>**Description:** This policy requires the specified percentage of new freight Medium Duty Vehicles to consist of battery electric vehicles.  If that percentage would already be achieved through BAU scenario sales plus the effects of other policies this policy has no effect.  Manufactuers may meet a sales mandate through techniques such as more heavily marketing electric vehicles and adjusting vehicle prices or other attributes. // **Guidance for setting values:** The California Air Resources Board's 2017 Scoping Plan set a goal for deployment of at least 100,000 zero emission medium duty freight vehicles by 2030, which corresponds to the 10% sales requirement for 2030 set in the Current Trajectory Scenario.</t>
  </si>
  <si>
    <t xml:space="preserve">**Description:** This policy requires the specified percentage of new buses to consist of battery electric vehicles.  If that percentage would already be achieved through BAU scenario sales plus the effects of other policies, such as an EV subsidy, this policy has no effect.  Many buses are purchased by government agencies for transit, so this policy can be used to represent government procurement policies that favor electric buses. // **Guidance for setting values:** The California Air Resources Board's 2017 Scoping Plan called for penetration of zero-emission technology to ramp up to 100 percent of transit bus sales in 2030. Not all bus sales are for transit fleets, however. The 50% setting for this lever in the Current Trajectory scenario corresponds to the 100% transit goal set forth the 2017 Scoping Plan. </t>
  </si>
  <si>
    <t>Energy Innovation Scenario</t>
  </si>
  <si>
    <t>Scenario_EnergyInnovation.cin</t>
  </si>
  <si>
    <t>Current Trajectory Scenario</t>
  </si>
  <si>
    <t>Scenario_CurrentTrajectory.cin</t>
  </si>
  <si>
    <t>https://ww3.arb.ca.gov/cc/scopingplan/2030sp_appd_pathways_final.pdf</t>
  </si>
  <si>
    <t xml:space="preserve">**Description:** This policy reduces fuel consumption in the cement industry by increasing the efficiency of industrial equipment through stronger standards.  The policy setting refers to overall energy use reduction, not the reduction in energy use of newly sold equipment.// **Guidance for setting values:** The strongest energy efficiency policy considered in analysis supporting California's 2017 Scoping Plan achieves 30% fuel savings compared to BAU energy use in 2030. </t>
  </si>
  <si>
    <t xml:space="preserve">**Description:** This policy reduces fuel consumption in the natural gas and petroleum industry by increasing the efficiency of industrial equipment through stronger standards.  The policy setting refers to overall energy use reduction, not the reduction in energy use of newly sold equipment. // **Guidance for setting values:**  The strongest energy efficiency policy considered in analysis supporting California's 2017 Scoping Plan achieves 30% fuel savings compared to BAU energy use in 2030. </t>
  </si>
  <si>
    <t xml:space="preserve">**Description:** This policy reduces fuel consumption in the iron and steel industry by increasing the efficiency of industrial equipment through stronger standards. The policy setting refers to overall energy use reduction, not the reduction in energy use of newly sold equipment. // **Guidance for setting values:**  The strongest energy efficiency policy considered in analysis supporting California's 2017 Scoping Plan achieves 30% fuel savings compared to BAU energy use in 2030. </t>
  </si>
  <si>
    <t xml:space="preserve">**Description:** This policy reduces fuel consumption in the chemicals industry by increasing the efficiency of industrial equipment through stronger standards.  The policy setting refers to overall energy use reduction, not the reduction in energy use of newly sold equipment.  // **Guidance for setting values:**  The strongest energy efficiency policy considered in analysis supporting California's 2017 Scoping Plan achieves 30% fuel savings compared to BAU energy use in 2030. </t>
  </si>
  <si>
    <t xml:space="preserve">**Description:** This policy reduces fuel consumption in the mining industry by increasing the efficiency of industrial equipment through stronger standards.  The policy setting refers to overall energy use reduction, not the reduction in energy use of newly sold equipment. // **Guidance for setting values:**  The strongest energy efficiency policy considered in analysis supporting California's 2017 Scoping Plan achieves 30% fuel savings compared to BAU energy use in 2030. </t>
  </si>
  <si>
    <t xml:space="preserve">**Description:** This policy reduces fuel consumption in the agriculture industry by increasing the efficiency of industrial equipment through stronger standards.  The policy setting refers to overall energy use reduction, not the reduction in energy use of newly sold equipment.  // **Guidance for setting values:**  The strongest energy efficiency policy considered in analysis supporting California's 2017 Scoping Plan achieves 30% fuel savings compared to BAU energy use in 2030. </t>
  </si>
  <si>
    <t xml:space="preserve">**Description:** This policy reduces fuel consumption in other industries by increasing the efficiency of industrial equipment through stronger standards.   The policy setting refers to overall energy use reduction, not the reduction in energy use of newly sold equipment. // **Guidance for setting values:**  The strongest energy efficiency policy considered in analysis supporting California's 2017 Scoping Plan achieves 30% fuel savings compared to BAU energy use in 2030. </t>
  </si>
  <si>
    <t>**Description:** This policy reduces greenhouse gas emissions from the industry sector by switching the fuel used by facilities from coal to natural gas. // **Guidance for setting values:**  Generally, coal or gas can be used to generate the heat used for industrial processes (though extra complications exist in the Iron and Steel industry due to the use of carbon in steel-making). </t>
  </si>
  <si>
    <t>https://www.glasspoint.com/media/2015/02/ICF_Impact-of-Solar-Powered-Oil-Production-on-Californias-Economy_January-2015.pdf</t>
  </si>
  <si>
    <t>EPS India model</t>
  </si>
  <si>
    <r>
      <t xml:space="preserve">**Description:** This policy reduces greenhouse gas emissions from the industry sector by switching from natural gas to solar thermal energy.  // **Guidance for setting values:**  Combustion of natural gas to make steam for enhanced oil extraction is one of the largest sources of demand in California, roughly 20 percent in 2017. The potential for this switching policy is based on analysis in ICF International's </t>
    </r>
    <r>
      <rPr>
        <i/>
        <sz val="11"/>
        <color theme="1"/>
        <rFont val="Calibri"/>
        <family val="2"/>
        <scheme val="minor"/>
      </rPr>
      <t>The Impact of Solar Powered Oil Production on California’s Economy</t>
    </r>
    <r>
      <rPr>
        <sz val="11"/>
        <color theme="1"/>
        <rFont val="Calibri"/>
        <family val="2"/>
        <scheme val="minor"/>
      </rPr>
      <t xml:space="preserve"> (2015)</t>
    </r>
  </si>
  <si>
    <t>**Description:** This policy reduces CO2 emissions from the cement industry by substituting other inputs, such as fly ash, for a portion of the clinker in cement. // **Guidance for setting values:**  The California model's BAU Scenario include a 9 percent reduction from mixing of fly ash as in the analysis of the 2017 Scoping Plan. This policy is additional, based on a proven technology that injects CO2 into ready mix concrete during the mixing process (and can also be used during manufacture of concrete blocks), improving concrete strength, reducing emissions and the amount of clinker required by 5% if fully implemented.</t>
  </si>
  <si>
    <t>Energy Future Initiative California study: https://static1.squarespace.com/static/58ec123cb3db2bd94e057628/t/5ced6fc515fcc0b190b60cd2/1559064542876/EFI_CA_Decarbonization_Full.pdf</t>
  </si>
  <si>
    <t xml:space="preserve">**Description:** This policy applies a price on fuels used in the Transportation Sector based on their their greenhouse gas emissions.  // **Guidance for setting values:** California's cap-and-trade program creates a price on carbon dioxide emissions. California's cap-and-trade policy design implicitly sets minimum and maximum prices that increase over time. In 2030, these minimum and maximum levels are $26 per metric ton and $ 100 per metric ton respectively (using 2017 dollars as the California EPS convention). The BAU scenario does not include a carbon price for reasons explained in model documentation. </t>
  </si>
  <si>
    <t xml:space="preserve">**Description:** This policy applies a price on fuels used in the Electricity Sector based on their their greenhouse gas emissions.  // **Guidance for setting values:** California's cap-and-trade program creates a price on carbon dioxide emissions. California's cap-and-trade policy design implicitly sets minimum and maximum prices that increase over time. In 2030, these minimum and maximum levels are $26 per metric ton and $ 100 per metric ton respectively (using 2017 dollars as the California EPS convention). The BAU scenario does not include a carbon price for reasons explained in model documentation. </t>
  </si>
  <si>
    <t xml:space="preserve">**Description:** This policy applies a price on fuels used in the Residential Buildings Sector based on their their greenhouse gas emissions.  // **Guidance for setting values:** California's cap-and-trade program creates a price on carbon dioxide emissions. California's cap-and-trade policy design implicitly sets minimum and maximum prices that increase over time. In 2030, these minimum and maximum levels are $26 per metric ton and $ 100 per metric ton respectively (using 2017 dollars as the California EPS convention). The BAU scenario does not include a carbon price for reasons explained in model documentation. </t>
  </si>
  <si>
    <t xml:space="preserve">**Description:** This policy applies a price on fuels used in the Commercial Buildings Sector based on their their greenhouse gas emissions.  // **Guidance for setting values:** California's cap-and-trade program creates a price on carbon dioxide emissions. California's cap-and-trade policy design implicitly sets minimum and maximum prices that increase over time. In 2030, these minimum and maximum levels are $26 per metric ton and $ 100 per metric ton respectively (using 2017 dollars as the California EPS convention). The BAU scenario does not include a carbon price for reasons explained in model documentation. </t>
  </si>
  <si>
    <t xml:space="preserve">**Description:** This policy applies a price on fuels used in the Industry Sector based on their their greenhouse gas emissions.  // **Guidance for setting values:** California's cap-and-trade program creates a price on carbon dioxide emissions. California's cap-and-trade policy design implicitly sets minimum and maximum prices that increase over time. In 2030, these minimum and maximum levels are $26 per metric ton and $ 100 per metric ton respectively (using 2017 dollars as the California EPS convention). The BAU scenario does not include a carbon price for reasons explained in model documentation. </t>
  </si>
  <si>
    <t>**Description:** This policy reduces the subsidies paid for the production of solar power in the BAU case. // **Guidance for setting values:** A value of 100% eliminates subsidies.</t>
  </si>
  <si>
    <t>**Description:** This policy reduces the subsidies paid for the production of nuclear power in the BAU case. // **Guidance for setting values:** A value of 100% eliminates subsidies.</t>
  </si>
  <si>
    <t>**Description:** This policy reduces the subsidies paid for the production of natural gas in the BAU case. // **Guidance for setting values:** A value of 100% eliminates subsidies.</t>
  </si>
  <si>
    <t>**Description:** This policy reduces the subsidies paid for the production of coal in the BAU case. // **Guidance for setting values:** A value of 100% eliminates subsidies.</t>
  </si>
  <si>
    <t xml:space="preserve">**Description:** This policy causes government to pay for the specified percentage of the purchase price of new battery electric passenger LDVs.  This is in addition to EV subsidies that exist in the BAU scenario.  // **Guidance for setting values:** In the BAU Scenario, state and federal incentives add up to $10,000 in 2017, and are assumed to steadily decline over time, reaching zero in 2026. </t>
  </si>
  <si>
    <t xml:space="preserve">**Description:** This policy causes government to pay for the specified percentage of the purchase price of new battery electric MDVs.  This is in addition to incentives that exist in the BAU scenario.  // **Guidance for setting values:** California's Heavy Vehicle Incentive Program  offers incentives for the purchase of electric MDVs estimated to average approximately $47,000 in 2017. There is no analogous federal program.  The BAU scenario assumes incentives levels remain constant for five years then decline steadily to reach zero in 2029. </t>
  </si>
  <si>
    <t xml:space="preserve">**Description:** This policy causes government to pay for the specified percentage of the purchase price of new passenger HDVs (buses).  This is in addition to EV subsidies that exist in the BAU case.  // **Guidance for setting values:** California's Heavy Vehicle Incentive Program  offers incentives for the purchase of electric buses estimated to average approximately $137,000 in 2017. There is no analogous federal program.  The BAU scenario assumes incentives levels remain constant for five years then decline steadily to reach zero in 2029.  </t>
  </si>
  <si>
    <t>**Description:** This policy implements a fee on sales of inefficient light-duty  passsenger vehicles that is rebated to buyers of efficient vehicles.  The feebate policy is revenue-neutral, as the pivot point (the efficiency level that incurs neither a rebate nor a fee) is set such that the total of all fees equals the total of all rebates. // **Guidance for setting values:** This policy is implemented as a fraction of the global best practice feebate rate.  The global best practice feebate rate is $2000 per (hundredth gal/mile), which equates to a $2000 fee on an LDV that gets 20 mpg if the pivot point is 25 mpg.  (To see this: 20 mpg is 0.04 gpm.  25 mpg is 0.05 gpm.  The difference is -.01 gpm.  So in order to levy a $2000 fee on the 20 mpg car when the pivot point is 25 mpg, we need a rate of $2000/.01 gpm.)</t>
  </si>
  <si>
    <t xml:space="preserve">**Description:** This policy specifies a percentage reduction in tailpipe greenhouse gas emissions from new light-duty vehicles with gasoline engines. // **Guidance for setting values:**  In the BAU scenario, under current regulation, carbon dioxide emissions from light-duty passenger vehicles are expected to fall to 167 grams or lower per mile in 2025, depending on the vehicle mix. Tailpipe emissions per mile level of in 2026 and later years in the BAU Scenario. The Current Trajectory scenario reflects a 4.5% rate of year-over-year improvement over 2026-2030. The maximum slider value reflects a 5% rate of year-over-year improvement over 2026-2030. </t>
  </si>
  <si>
    <t>https://www.ucsusa.org/sites/default/files/attach/2018/10/UCS_Final_Report_FINAL_11Oct18.pdf</t>
  </si>
  <si>
    <t>https://ww2.arb.ca.gov/resources/documents/2017-midterm-review-report</t>
  </si>
  <si>
    <t xml:space="preserve">**Description:** This policy specifies a percentage reduction in tailpipe greenhouse gas emissions from new heavy-duty vehicles with diesel engines. // **Guidance for setting values:** California tailpipe standards for medium and heavy-duty vehicles vary by vehicle characteristics. </t>
  </si>
  <si>
    <t xml:space="preserve">**Description:** This policy specifies a percentage reduction in tailpipe greenhouse gas emissions from new medium-duty trucks with diesel engines. // **Guidance for setting values:** California tailpipe standards for medium and heavy-duty vehicles vary by vehicle characteristics. </t>
  </si>
  <si>
    <t xml:space="preserve">**Description:** This policy specifies a percentage reduction in tailpipe greenhouse gas emissions from heavy-duty vehicles with gasoline engines, predominantly buses.  // **Guidance for setting values:** Tailpipe emissions remain roughly constant in the BAU Scenario. </t>
  </si>
  <si>
    <t xml:space="preserve">**Description:** This policy specifies a percentage reduction in tailpipe greenhouse gas emissions from heavy-duty vehicles (trucks and buses) with natural gas engines. // **Guidance for setting values:** </t>
  </si>
  <si>
    <t xml:space="preserve">**Description:** This policy specifies a percentage reduction in tailpipe greenhouse gas emissions from new light-duty vehicles with plug-in hybrid electric drive and gasoline engines. // **Guidance for setting values:** </t>
  </si>
  <si>
    <t xml:space="preserve">**Description:** This policy replaces the specified fraction of newly sold non-electric components in residential buildings with electricity-using building components. // **Guidance for setting values:** The maximum slider value is set to constrain the potential to fuel switching to space heating and water heating because the economic impacts for this policy have been calibrated to reflect the cost of electrifying the energy demands for those energy services. Space heating and water heating represent about 80 percent of residential energy use. </t>
  </si>
  <si>
    <t>N/A</t>
  </si>
  <si>
    <t>**Description:** This policy represents a program to train contractors in energy-efficient products and installation practices.  This covers activities such as air sealing, building framing, and choice and application of insulation.  This policy affects newly sold building envelope components, which reduce the energy use of heating, cooling, and ventilation systems in buildings by 3.7% if fully implemented.</t>
  </si>
  <si>
    <t>https://www.cpuc.ca.gov/irp/</t>
  </si>
  <si>
    <r>
      <t xml:space="preserve">**Description:** This policy represents regulations that cause more demand response (DR) capacity to be added to the electric grid.  // **Guidance for setting values:**  BAU potential is constant at 1753 MW based on assumptions used in the California Public Utilities Commission's "Integrated Resource Plan and Long Term Procurement Plan" proceeding.  Additional potential for demand response is estimated at a maximum of 6500 MW available in 2025 based on the </t>
    </r>
    <r>
      <rPr>
        <i/>
        <sz val="11"/>
        <color theme="1"/>
        <rFont val="Calibri"/>
        <family val="2"/>
        <scheme val="minor"/>
      </rPr>
      <t>California Demand Response Potential Study</t>
    </r>
    <r>
      <rPr>
        <sz val="11"/>
        <color theme="1"/>
        <rFont val="Calibri"/>
        <family val="2"/>
        <scheme val="minor"/>
      </rPr>
      <t xml:space="preserve"> led by Lawrence Berkeley National Laboratory.</t>
    </r>
  </si>
  <si>
    <t>https://www.cpuc.ca.gov/WorkArea/DownloadAsset.aspx?id=6442452698</t>
  </si>
  <si>
    <t xml:space="preserve">**Description:** This policy specifies the reduction in transmission and distribution losses that will be achieved. // **Guidance for setting values:** In the BAU Scenario, transmission and distribution losses amount to 7% of utility-scale generation. Germany, Japan, Finland, and the Netherlands have T&amp;D losses of around 4%.  </t>
  </si>
  <si>
    <t>Clean Energy Standard</t>
  </si>
  <si>
    <t xml:space="preserve">**Description:** This policy specifies an increase in the fraction of potential electricity generation that must come from qualifying resources by a specified date (2030 by default).  // **Guidance for setting values:**   In the BAU Scenario, qualified resources are renewable technologies (biomass, geothermal, solar photovoltaic, solar thermal, small hydroelectric, and wind). The BAU policy is calibrated to the Reference System Plan in the state's long run planning process, specifically the scenario in which sector emissions fall to 46 MMT in 2030, achieved in the California EPS by increasing the share of renewable technologies in generation to 59.6 percent of retail sales. Senate Bill 100, “The 100 Percent Clean Energy Act of 2018,” establishes a 2045 target of 100 percent clean energy. The legislation does not specifically define the term “clean,” but conventional wisdom would suggest that the broader definition may also allow large hydroelectric or nuclear power. Yet, assumptions guiding the state’s long-term planning process assume that only renewables and natural gas are available as new sources of power generation. No new nuclear or large hydroelectric capacity is considered possible. Therefore, for policy cases strengthening beyond the BAU policy setting, though this policy allows for a broader set of resources as qualifying resources, a separate set of capacity growth limits inhibits the addition of new nuclear or new hydroelectric, meaning the effect of the policy is functionally equivalent to a renewable portfolio standard. (Note that the application of carbon capture and sequestration is handled by the cross-sector CCS policy lever.) At levels substantially below 90 percent decarbonization, as contemplated in the state’s long-run planning and in the Energy Innovation Scenario, the distinction between “renewable” and “clean” electricity requirements is less important than when the system approaches 90 percent or 100 percent carbon free. </t>
  </si>
  <si>
    <t xml:space="preserve">**Description:** This policy specifies the fraction of the potential annual amount of carbon capture and sequestration (CCS) in the industry sector that is achieved. // **Guidance for setting values:** There is no CCS expected in the BAU Scenario. The industry sector potential is calibrated to high purity emissions associated with the petroleum refinery industry subsector as well as cement and concrete production. The general consensus in the literature is that both the fuel combustion and process emissions associated with cement production are amenable to carbon capture and sequestration due to their high concentration of carbon dioxide according to Leeson et al. (International Journal of Greenhouse Gas Control Volume 61, June 2017, Pages 71-84). The same reference source indicates 15 percent of refinery emissions is a reasonable approximation for the share of emissions with a high concentration of carbon dioxide gas. Applying the capture efficiency rates used in the Energy Future Initiative's California study, a 60 percent capture rate for cement and 65 percent for refeneries, this policy may reduce emissions by up to 6.3 million metric tons in 2030 if fully implemented and applied to the BAU Scenario. </t>
  </si>
  <si>
    <t xml:space="preserve">**Description:** This policy specifies the percentage reduction in carbon emissions that must be achieved via switching to fuels less carbon intensive than conventional gasoline and diesel fuels.  This value is in addition to LCFS requirements modeled for the BAU scenario, an 18% reduction in carbon intensity by 2030. // **Guidance for setting values:**  The California EPS limits LCFS stringency to 24%, a midpoint between the "Steady Progress" and "High Performance" scenarios in the recent study "California's Clean Fuel Future: Assessing Achievable Fuel Carbon Intensity Reductions Through 2030" by Dr. Chris Malins.  </t>
  </si>
  <si>
    <r>
      <t>**Description:** Transportation Demand Management (TDM) for passenger travel captures the effect of measures aimed at increasing mobility options, encouraging infill-development, and discouraging urban sprawl for the purpose of reducing unnecessary travel by light-duty passenger vehicles (cars and light trucks).</t>
    </r>
    <r>
      <rPr>
        <sz val="11"/>
        <color rgb="FF000000"/>
        <rFont val="Calibri"/>
        <family val="2"/>
        <scheme val="minor"/>
      </rPr>
      <t xml:space="preserve">** Guidance for setting values:**  At full strength, this policy reduces total passenger vehicle miles traveled by 20 percent. The Current Trajectory </t>
    </r>
  </si>
  <si>
    <r>
      <t xml:space="preserve">**Description:** Transportation Demand Management (TDM) for freight travel reduces vehicle miles traveled in off-road freight modes (rail, aircraft, and marine vessel) </t>
    </r>
    <r>
      <rPr>
        <sz val="11"/>
        <color rgb="FF000000"/>
        <rFont val="Calibri"/>
        <family val="2"/>
        <scheme val="minor"/>
      </rPr>
      <t>// ** Guidance for setting values:**  At full strength, this policy reduces freight vehicle miles traveled by 25 percent in off-road modes.</t>
    </r>
  </si>
  <si>
    <t>**Description:** This policy requires at least the specified percentage of total electricity demand to be generated by residential and commercial buildings' distributed solar systems (typically rooftop PV). // **Guidance for setting values:** The BAU scenario includes significant rooftop solar deployment, reaching more than 21 GW of installed capacity, meeting nearly 15 percent of total electricity demand in 2030. BAU assumptions are based on the modeling completed for the California Public Utilities Commission's "Integrated Resource Plan and Long Term Procurement Plan."</t>
  </si>
  <si>
    <t>https://www.cpuc.ca.gov/uploadedFiles/CPUCWebsite/Content/UtilitiesIndustries/Energy/EnergyPrograms/ElectPowerProcurementGeneration/irp/2018/2019%20IRP%20Proposed%20Reference%20System%20Plan_20191106.pdf</t>
  </si>
  <si>
    <t>**Description:** This policy causes the capital cost of heating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</si>
  <si>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capital cost of cooling and ventilation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</si>
  <si>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capital cost of building envelope components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</si>
  <si>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capital cost of lighting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</si>
  <si>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capital cost of appliances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</si>
  <si>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capital cost of other energy-using building components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</si>
  <si>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capital cost of carbon capture and sequestration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</si>
  <si>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capital cost of coal-fired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</si>
  <si>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capital cost of natural gas nonpeaker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</si>
  <si>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capital cost of nuclear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</si>
  <si>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capital cost of hydroelectric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</si>
  <si>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capital cost of onshore wind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</si>
  <si>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capital cost of solar PV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</si>
  <si>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capital cost of solar thermal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</si>
  <si>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capital cost of biomass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</si>
  <si>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capital cost of natural gas peaker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</si>
  <si>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capital cost of lignite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</si>
  <si>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capital cost of offshore wind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</si>
  <si>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capital cost of equipment for the cement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</si>
  <si>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capital cost of equipment for the natural gas and petroleum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</si>
  <si>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capital cost of equipment for the iron and steel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</si>
  <si>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capital cost of equipment for the chemicals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</si>
  <si>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capital cost of equipment for the mining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</si>
  <si>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capital cost of equipment for the waste management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</si>
  <si>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capital cost of equipment for the agriculture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</si>
  <si>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capital cost of equipment for other industries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</si>
  <si>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capital cost of battery electric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</si>
  <si>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capital cost of natural gas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</si>
  <si>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capital cost of gasoline vehicles (whether using petroleum- or biofuel-based gasoline)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</si>
  <si>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capital cost of diesel vehicles (whether using petroleum- or biofuel-based diesel)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</si>
  <si>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capital cost of plug-in hybrid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</si>
  <si>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capital cost of non-road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</si>
  <si>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fuel use of heating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</si>
  <si>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fuel use of cooling and ventilation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</si>
  <si>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fuel use of lighting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</si>
  <si>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fuel use of appliances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</si>
  <si>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fuel use of other energy-using building components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</si>
  <si>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fuel use of carbon capture and sequestration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</si>
  <si>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fuel use of coal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</si>
  <si>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fuel use of natural gas nonpeaker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</si>
  <si>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fuel use of nuclear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</si>
  <si>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fuel use of biomass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</si>
  <si>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fuel use of natural gas peaker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</si>
  <si>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fuel use of lignite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</si>
  <si>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fuel use of industrial equipment used by the cement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</si>
  <si>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fuel use of industrial equipment used by the natural gas and petroleum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</si>
  <si>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fuel use of industrial equipment used by the iron and steel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</si>
  <si>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fuel use of industrial equipment used by the chemicals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</si>
  <si>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fuel use of industrial equipment used by the mining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</si>
  <si>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fuel use of industrial equipment used by the waste management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</si>
  <si>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fuel use of industrial equipment used by the agriculture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</si>
  <si>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fuel use of industrial equipment used by other industries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</si>
  <si>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fuel use of battery electric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</si>
  <si>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fuel use of natural gas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</si>
  <si>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fuel use of gasoline vehicles (whether using petroleum- or biofuel-based gasoline)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</si>
  <si>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fuel use of diesel vehicles (whether using petroleum- or biofuel-based diesel)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</si>
  <si>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fuel use of plug-in hybrid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</si>
  <si>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fuel use of non-road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</si>
  <si>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 xml:space="preserve">**Description:** This policy causes grid-scale electricity storage from chemical batteries to grow at the specified percentage, annually, above the amount predicted in the BAU Scenario. // **Guidance for setting values:** Reflecting the latest planning work done by state energy agencies to support reaching the 60% renewable electricity goal, the BAU scenario builds to a level of 12,400 MW of battery storage in 2030. </t>
  </si>
  <si>
    <t>millions of short tons / year</t>
  </si>
  <si>
    <t>Coal and Petcoke</t>
  </si>
  <si>
    <t>Output Total  Coal and Petcoke Consumption</t>
  </si>
  <si>
    <t>Electricity Sector, Industry Sector</t>
  </si>
  <si>
    <t>ffff00, 969696</t>
  </si>
  <si>
    <t>Output Fuel Costs per Unit Energy by Sector[petroleum diesel,commercial buildings sector]; Output Fuel Costs per Unit Energy by Sector[petroleum diesel,residential buildings sector]; Output Fuel Costs per Unit Energy by Sector[petroleum diesel,electricity sector]; Output Fuel Costs per Unit Energy by Sector[petroleum diesel,transportation sector]; Output Fuel Costs per Unit Energy by Sector[petroleum diesel,industry sector]</t>
  </si>
  <si>
    <t>Commercial Buildings Sector, Residential Buildings Sector, Electricity Sector, Transportation Sector, Industry Sector</t>
  </si>
  <si>
    <t>00b050, 087bf1, ffff00, c01b00, 969696</t>
  </si>
  <si>
    <t>Petroleum, Natural Gas, Lignite, Hard Coal</t>
  </si>
  <si>
    <t>Energy Related CO2 Emissions from Petroleum Fuels; Energy Related CO2 Emissions by Fuel[natural gas]; Energy Related CO2 Emissions by Fuel[lignite]; Energy Related CO2 Emissions by Fuel[hard coal]</t>
  </si>
  <si>
    <t>Output Electricity Generation by Type[geothermal es]; Output Electricity Generation by Type[biomass es]; Output Electricity Generation by Type[solar thermal es]; Output Distributed Solar PV Output; Output Electricity Generation by Type[solar PV es]; Output Electricity Generation by Type[onshore wind es]; Output Electricity Generation by Type[offshore wind es]; Output Electricity Generation by Type[hydro es]; Output Electricity Generation by Type[nuclear es]; Output Non Solar Distributed Output; Output Electricity Generation by Type[petroleum es]; Output Electricity Generation by Type[natural gas peaker es]; Output Electricity Generation by Type[natural gas nonpeaker es]; Output Electricity Generation by Type[lignite es]; Output Electricity Generation by Type[hard coal es]; Output Net Imports of Electricity</t>
  </si>
  <si>
    <t>Output Change in Electricity Generation by Type[geothermal es]; Output Change in Electricity Generation by Type[biomass es]; Output Change in Electricity Generation by Type[solar thermal es]; Output Change in Distributed Solar PV Output; Output Change in Electricity Generation by Type[solar PV es]; Output Change in Electricity Generation by Type[onshore wind es]; Output Change in Electricity Generation by Type[offshore wind es]; Output Change in Electricity Generation by Type[hydro es]; Output Change in Electricity Generation by Type[nuclear es]; Output Change in Electricity Generation by Type[petroleum es]; Output Change in Electricity Generation by Type[natural gas peaker es]; Output Change in Electricity Generation by Type[natural gas nonpeaker es]; Output Change in Electricity Generation by Type[lignite es]; Output Change in Electricity Generation by Type[hard coal es]; Output Change in Net Imports of Electricity</t>
  </si>
  <si>
    <t>Output Electricity Generation Capacity[geothermal es]; Output Electricity Generation Capacity[biomass es]; Output Electricity Generation Capacity[solar thermal es]; Output Distributed Solar PV Capacity; Output Electricity Generation Capacity[solar PV es]; Output Electricity Generation Capacity[onshore wind es]; Output Electricity Generation Capacity[offshore wind es]; Output Electricity Generation Capacity[hydro es]; Output Electricity Generation Capacity[nuclear es]; Output Non Solar Distributed Capacity; Output Electricity Generation Capacity[petroleum es]; Output Electricity Generation Capacity[natural gas peaker es]; Output Electricity Generation Capacity[natural gas nonpeaker es]; Output Electricity Generation Capacity[lignite es]; Output Electricity Generation Capacity[hard coal es]</t>
  </si>
  <si>
    <t>Output Change in Electricity Generation Capacity[geothermal es]; Output Change in Electricity Generation Capacity[biomass es]; Output Change in Electricity Generation Capacity[solar thermal es]; Output Change in Distributed Solar Capacity; Output Change in Electricity Generation Capacity[solar PV es]; Output Change in Electricity Generation Capacity[onshore wind es]; Output Change in Electricity Generation Capacity[offshore wind es]; Output Change in Electricity Generation Capacity[hydro es]; Output Change in Electricity Generation Capacity[nuclear es]; Output Change in Electricity Generation Capacity[petroleum es]; Output Change in Electricity Generation Capacity[natural gas peaker es]; Output Change in Electricity Generation Capacity[natural gas nonpeaker es]; Output Change in Electricity Generation Capacity[lignite es]; Output Change in Electricity Generation Capacity[hard coal es]</t>
  </si>
  <si>
    <t>Output Industrial Fuel Use by Fuel[heat if]; Output Industrial Fuel Use by Fuel[biomass if]; Output Industrial Fuel Use by Fuel[petroleum diesel if]; Output Industrial Fuel Use by Fuel[natural gas if]; Output Industrial Fuel Use by Fuel[hard coal if]; Output Industrial Fuel Use by Fuel[electricity if]</t>
  </si>
  <si>
    <t>Output Fuel Costs per Unit Energy by Sector[hard coal,electricity sector]; Output Fuel Costs per Unit Energy by Sector[hard coal,industry sector]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</si>
</sst>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3" formatCode="_(* #,##0.00_);_(* \(#,##0.00\);_(* &quot;-&quot;??_);_(@_)"/>
    <numFmt numFmtId="164" formatCode="0.0%"/>
    <numFmt numFmtId="165" formatCode="0.0"/>
  </numFmts>
  <fonts count="20">
    <font>
      <sz val="11"/>
      <color theme="1"/>
      <name val="Calibri"/>
      <family val="2"/>
      <scheme val="minor"/>
    </font>
    <font>
      <b/>
      <sz val="11"/>
      <color theme="1"/>
      <name val="Calibri"/>
      <family val="2"/>
      <scheme val="minor"/>
    </font>
    <font>
      <sz val="11"/>
      <name val="Calibri"/>
      <family val="2"/>
      <scheme val="minor"/>
    </font>
    <font>
      <sz val="11"/>
      <color theme="0" tint="-0.499984740745262"/>
      <name val="Calibri"/>
      <family val="2"/>
      <scheme val="minor"/>
    </font>
    <font>
      <sz val="11"/>
      <color theme="1"/>
      <name val="Calibri"/>
      <family val="2"/>
      <scheme val="minor"/>
    </font>
    <font>
      <u/>
      <sz val="11"/>
      <color theme="10"/>
      <name val="Calibri"/>
      <family val="2"/>
      <scheme val="minor"/>
    </font>
    <font>
      <sz val="11"/>
      <color rgb="FF000000"/>
      <name val="Calibri"/>
      <family val="2"/>
      <scheme val="minor"/>
    </font>
    <font>
      <i/>
      <sz val="11"/>
      <color theme="1"/>
      <name val="Calibri"/>
      <family val="2"/>
      <scheme val="minor"/>
    </font>
    <font>
      <b/>
      <sz val="11"/>
      <name val="Calibri"/>
      <family val="2"/>
      <scheme val="minor"/>
    </font>
    <font>
      <sz val="9"/>
      <color indexed="8"/>
      <name val="Calibri"/>
      <family val="2"/>
    </font>
    <font>
      <b/>
      <sz val="9"/>
      <color indexed="8"/>
      <name val="Calibri"/>
      <family val="2"/>
    </font>
    <font>
      <b/>
      <sz val="12"/>
      <name val="Times New Roman"/>
      <family val="1"/>
    </font>
    <font>
      <sz val="9"/>
      <color indexed="8"/>
      <name val="Times New Roman"/>
      <family val="1"/>
    </font>
    <font>
      <b/>
      <sz val="9"/>
      <name val="Times New Roman"/>
      <family val="1"/>
    </font>
    <font>
      <sz val="9"/>
      <name val="Times New Roman"/>
      <family val="1"/>
    </font>
    <font>
      <sz val="10"/>
      <name val="Arial"/>
      <family val="2"/>
    </font>
    <font>
      <b/>
      <sz val="9"/>
      <color indexed="8"/>
      <name val="Times New Roman"/>
      <family val="1"/>
    </font>
    <font>
      <sz val="14"/>
      <color theme="1"/>
      <name val="Roboto"/>
      <family val="2"/>
    </font>
    <font>
      <sz val="9"/>
      <color indexed="81"/>
      <name val="Tahoma"/>
      <family val="2"/>
    </font>
    <font>
      <b/>
      <sz val="9"/>
      <color indexed="81"/>
      <name val="Tahoma"/>
      <family val="2"/>
    </font>
  </fonts>
  <fills count="14">
    <fill>
      <patternFill patternType="none"/>
    </fill>
    <fill>
      <patternFill patternType="gray125"/>
    </fill>
    <fill>
      <patternFill patternType="solid">
        <fgColor theme="0" tint="-0.249977111117893"/>
        <bgColor indexed="64"/>
      </patternFill>
    </fill>
    <fill>
      <patternFill patternType="solid">
        <fgColor theme="3" tint="0.59999389629810485"/>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indexed="42"/>
        <bgColor indexed="64"/>
      </patternFill>
    </fill>
    <fill>
      <patternFill patternType="solid">
        <fgColor indexed="55"/>
        <bgColor indexed="64"/>
      </patternFill>
    </fill>
    <fill>
      <patternFill patternType="solid">
        <fgColor rgb="FFFFFF00"/>
        <bgColor indexed="64"/>
      </patternFill>
    </fill>
    <fill>
      <patternFill patternType="solid">
        <fgColor rgb="FF92D050"/>
        <bgColor indexed="64"/>
      </patternFill>
    </fill>
    <fill>
      <patternFill patternType="solid">
        <fgColor theme="4" tint="0.39997558519241921"/>
        <bgColor indexed="64"/>
      </patternFill>
    </fill>
    <fill>
      <patternFill patternType="solid">
        <fgColor rgb="FFFF0000"/>
        <bgColor indexed="64"/>
      </patternFill>
    </fill>
    <fill>
      <patternFill patternType="solid">
        <fgColor theme="7" tint="0.59999389629810485"/>
        <bgColor indexed="64"/>
      </patternFill>
    </fill>
    <fill>
      <patternFill patternType="solid">
        <fgColor theme="0"/>
        <bgColor indexed="64"/>
      </patternFill>
    </fill>
  </fills>
  <borders count="14">
    <border>
      <left/>
      <right/>
      <top/>
      <bottom/>
      <diagonal/>
    </border>
    <border>
      <left style="thin">
        <color auto="1"/>
      </left>
      <right/>
      <top/>
      <bottom/>
      <diagonal/>
    </border>
    <border>
      <left style="medium">
        <color auto="1"/>
      </left>
      <right style="medium">
        <color auto="1"/>
      </right>
      <top style="medium">
        <color auto="1"/>
      </top>
      <bottom style="medium">
        <color auto="1"/>
      </bottom>
      <diagonal/>
    </border>
    <border>
      <left/>
      <right/>
      <top/>
      <bottom style="thick">
        <color rgb="FF0096D7"/>
      </bottom>
      <diagonal/>
    </border>
    <border>
      <left/>
      <right/>
      <top/>
      <bottom style="dashed">
        <color rgb="FFBFBFBF"/>
      </bottom>
      <diagonal/>
    </border>
    <border>
      <left style="thin">
        <color theme="4" tint="0.39997558519241921"/>
      </left>
      <right/>
      <top style="thin">
        <color theme="4" tint="0.39997558519241921"/>
      </top>
      <bottom/>
      <diagonal/>
    </border>
    <border>
      <left/>
      <right/>
      <top style="thin">
        <color theme="4" tint="0.39997558519241921"/>
      </top>
      <bottom/>
      <diagonal/>
    </border>
    <border>
      <left/>
      <right style="thin">
        <color theme="4" tint="0.39997558519241921"/>
      </right>
      <top style="thin">
        <color theme="4" tint="0.39997558519241921"/>
      </top>
      <bottom/>
      <diagonal/>
    </border>
    <border>
      <left/>
      <right/>
      <top/>
      <bottom style="medium">
        <color indexed="64"/>
      </bottom>
      <diagonal/>
    </border>
    <border>
      <left style="thin">
        <color auto="1"/>
      </left>
      <right style="thin">
        <color auto="1"/>
      </right>
      <top style="thin">
        <color auto="1"/>
      </top>
      <bottom style="thin">
        <color auto="1"/>
      </bottom>
      <diagonal/>
    </border>
    <border>
      <left style="medium">
        <color indexed="64"/>
      </left>
      <right/>
      <top style="thin">
        <color indexed="64"/>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bottom/>
      <diagonal/>
    </border>
  </borders>
  <cellStyleXfs count="19">
    <xf numFmtId="0" fontId="0" fillId="0" borderId="0"/>
    <xf numFmtId="9" fontId="4" fillId="0" borderId="0" applyFont="0" applyFill="0" applyBorder="0" applyAlignment="0" applyProtection="0"/>
    <xf numFmtId="0" fontId="5" fillId="0" borderId="0" applyNumberFormat="0" applyFill="0" applyBorder="0" applyAlignment="0" applyProtection="0"/>
    <xf numFmtId="0" fontId="9" fillId="0" borderId="0"/>
    <xf numFmtId="0" fontId="10" fillId="0" borderId="3" applyNumberFormat="0" applyProtection="0">
      <alignment wrapText="1"/>
    </xf>
    <xf numFmtId="0" fontId="9" fillId="0" borderId="4" applyNumberFormat="0" applyFont="0" applyProtection="0">
      <alignment wrapText="1"/>
    </xf>
    <xf numFmtId="43" fontId="4" fillId="0" borderId="0" applyFont="0" applyFill="0" applyBorder="0" applyAlignment="0" applyProtection="0"/>
    <xf numFmtId="0" fontId="11" fillId="0" borderId="0" applyNumberFormat="0" applyFill="0" applyBorder="0" applyAlignment="0" applyProtection="0"/>
    <xf numFmtId="0" fontId="12" fillId="0" borderId="0" applyNumberFormat="0">
      <alignment horizontal="right"/>
    </xf>
    <xf numFmtId="0" fontId="13" fillId="0" borderId="0" applyNumberFormat="0" applyFill="0" applyBorder="0" applyProtection="0">
      <alignment horizontal="left" vertical="center"/>
    </xf>
    <xf numFmtId="0" fontId="15" fillId="0" borderId="0" applyNumberFormat="0" applyFont="0" applyFill="0" applyBorder="0" applyProtection="0">
      <alignment horizontal="left" vertical="center" indent="2"/>
    </xf>
    <xf numFmtId="0" fontId="15" fillId="0" borderId="0" applyNumberFormat="0" applyFont="0" applyFill="0" applyBorder="0" applyProtection="0">
      <alignment horizontal="left" vertical="center" indent="5"/>
    </xf>
    <xf numFmtId="0" fontId="14" fillId="6" borderId="0" applyBorder="0">
      <alignment horizontal="right" vertical="center"/>
    </xf>
    <xf numFmtId="0" fontId="14" fillId="0" borderId="0"/>
    <xf numFmtId="0" fontId="15" fillId="7" borderId="0" applyNumberFormat="0" applyFont="0" applyBorder="0" applyAlignment="0" applyProtection="0"/>
    <xf numFmtId="0" fontId="16" fillId="6" borderId="9">
      <alignment horizontal="right" vertical="center"/>
    </xf>
    <xf numFmtId="0" fontId="15" fillId="0" borderId="8"/>
    <xf numFmtId="0" fontId="14" fillId="0" borderId="10">
      <alignment horizontal="left" vertical="center" wrapText="1" indent="2"/>
    </xf>
    <xf numFmtId="0" fontId="17" fillId="0" borderId="0"/>
  </cellStyleXfs>
  <cellXfs count="111">
    <xf numFmtId="0" fontId="0" fillId="0" borderId="0" xfId="0"/>
    <xf numFmtId="0" fontId="1" fillId="2" borderId="0" xfId="0" applyFont="1" applyFill="1" applyAlignment="1">
      <alignment wrapText="1"/>
    </xf>
    <xf numFmtId="0" fontId="0" fillId="0" borderId="0" xfId="0" applyFill="1" applyAlignment="1">
      <alignment wrapText="1"/>
    </xf>
    <xf numFmtId="0" fontId="2" fillId="0" borderId="0" xfId="0" applyFont="1" applyAlignment="1">
      <alignment wrapText="1"/>
    </xf>
    <xf numFmtId="0" fontId="1" fillId="0" borderId="0" xfId="0" applyFont="1" applyAlignment="1">
      <alignment wrapText="1"/>
    </xf>
    <xf numFmtId="0" fontId="0" fillId="0" borderId="0" xfId="0" applyAlignment="1">
      <alignment wrapText="1"/>
    </xf>
    <xf numFmtId="0" fontId="3" fillId="0" borderId="0" xfId="0" applyFont="1" applyAlignment="1">
      <alignment wrapText="1"/>
    </xf>
    <xf numFmtId="1" fontId="0" fillId="0" borderId="0" xfId="0" applyNumberFormat="1" applyAlignment="1">
      <alignment wrapText="1"/>
    </xf>
    <xf numFmtId="0" fontId="0" fillId="0" borderId="1" xfId="0" applyBorder="1" applyAlignment="1">
      <alignment wrapText="1"/>
    </xf>
    <xf numFmtId="0" fontId="0" fillId="0" borderId="0" xfId="0" applyBorder="1" applyAlignment="1">
      <alignment wrapText="1"/>
    </xf>
    <xf numFmtId="0" fontId="1" fillId="2" borderId="0" xfId="0" applyFont="1" applyFill="1" applyAlignment="1">
      <alignment horizontal="right" wrapText="1"/>
    </xf>
    <xf numFmtId="0" fontId="0" fillId="0" borderId="0" xfId="0" applyAlignment="1"/>
    <xf numFmtId="49" fontId="2" fillId="0" borderId="0" xfId="0" applyNumberFormat="1" applyFont="1" applyFill="1" applyBorder="1" applyAlignment="1">
      <alignment wrapText="1"/>
    </xf>
    <xf numFmtId="0" fontId="0" fillId="0" borderId="2" xfId="0" applyBorder="1" applyAlignment="1"/>
    <xf numFmtId="0" fontId="1" fillId="0" borderId="0" xfId="0" applyFont="1" applyAlignment="1"/>
    <xf numFmtId="0" fontId="0" fillId="0" borderId="0" xfId="0" applyFill="1" applyBorder="1" applyAlignment="1"/>
    <xf numFmtId="10" fontId="0" fillId="0" borderId="2" xfId="1" applyNumberFormat="1" applyFont="1" applyBorder="1" applyAlignment="1"/>
    <xf numFmtId="10" fontId="0" fillId="0" borderId="0" xfId="1" applyNumberFormat="1" applyFont="1" applyBorder="1" applyAlignment="1"/>
    <xf numFmtId="1" fontId="0" fillId="0" borderId="0" xfId="0" applyNumberFormat="1" applyAlignment="1"/>
    <xf numFmtId="1" fontId="0" fillId="0" borderId="0" xfId="1" applyNumberFormat="1" applyFont="1" applyBorder="1" applyAlignment="1"/>
    <xf numFmtId="0" fontId="5" fillId="0" borderId="0" xfId="2" applyAlignment="1"/>
    <xf numFmtId="0" fontId="1" fillId="2" borderId="0" xfId="0" applyFont="1" applyFill="1" applyAlignment="1"/>
    <xf numFmtId="0" fontId="8" fillId="3" borderId="0" xfId="0" applyFont="1" applyFill="1" applyBorder="1" applyAlignment="1">
      <alignment wrapText="1"/>
    </xf>
    <xf numFmtId="0" fontId="0" fillId="0" borderId="0" xfId="0" applyNumberFormat="1" applyFill="1" applyAlignment="1">
      <alignment horizontal="left" wrapText="1"/>
    </xf>
    <xf numFmtId="0" fontId="8" fillId="2" borderId="0" xfId="0" applyFont="1" applyFill="1" applyBorder="1" applyAlignment="1">
      <alignment wrapText="1"/>
    </xf>
    <xf numFmtId="0" fontId="8" fillId="2" borderId="0" xfId="0" applyNumberFormat="1" applyFont="1" applyFill="1" applyBorder="1" applyAlignment="1">
      <alignment horizontal="left" wrapText="1"/>
    </xf>
    <xf numFmtId="49" fontId="0" fillId="0" borderId="0" xfId="0" applyNumberFormat="1" applyFont="1" applyFill="1" applyBorder="1" applyAlignment="1">
      <alignment wrapText="1"/>
    </xf>
    <xf numFmtId="0" fontId="0" fillId="0" borderId="0" xfId="0" applyNumberFormat="1" applyFont="1" applyFill="1" applyBorder="1" applyAlignment="1">
      <alignment horizontal="left" wrapText="1"/>
    </xf>
    <xf numFmtId="49" fontId="3" fillId="0" borderId="0" xfId="0" applyNumberFormat="1" applyFont="1" applyFill="1" applyBorder="1" applyAlignment="1">
      <alignment wrapText="1"/>
    </xf>
    <xf numFmtId="0" fontId="2" fillId="0" borderId="0" xfId="0" applyNumberFormat="1" applyFont="1" applyFill="1" applyBorder="1" applyAlignment="1">
      <alignment horizontal="left" wrapText="1"/>
    </xf>
    <xf numFmtId="49" fontId="3" fillId="0" borderId="0" xfId="0" applyNumberFormat="1" applyFont="1" applyFill="1" applyBorder="1" applyAlignment="1">
      <alignment horizontal="left" wrapText="1"/>
    </xf>
    <xf numFmtId="49" fontId="3" fillId="0" borderId="0" xfId="1" applyNumberFormat="1" applyFont="1" applyFill="1" applyBorder="1" applyAlignment="1">
      <alignment wrapText="1"/>
    </xf>
    <xf numFmtId="9" fontId="0" fillId="0" borderId="0" xfId="1" applyNumberFormat="1" applyFont="1" applyFill="1" applyBorder="1" applyAlignment="1">
      <alignment wrapText="1"/>
    </xf>
    <xf numFmtId="9" fontId="0" fillId="0" borderId="0" xfId="0" applyNumberFormat="1" applyFont="1" applyFill="1" applyBorder="1" applyAlignment="1">
      <alignment wrapText="1"/>
    </xf>
    <xf numFmtId="9" fontId="3" fillId="0" borderId="0" xfId="0" applyNumberFormat="1" applyFont="1" applyFill="1" applyBorder="1" applyAlignment="1">
      <alignment wrapText="1"/>
    </xf>
    <xf numFmtId="9" fontId="2" fillId="0" borderId="0" xfId="1" applyNumberFormat="1" applyFont="1" applyFill="1" applyBorder="1" applyAlignment="1">
      <alignment wrapText="1"/>
    </xf>
    <xf numFmtId="9" fontId="2" fillId="0" borderId="0" xfId="0" applyNumberFormat="1" applyFont="1" applyFill="1" applyBorder="1" applyAlignment="1">
      <alignment wrapText="1"/>
    </xf>
    <xf numFmtId="9" fontId="3" fillId="0" borderId="0" xfId="1" applyNumberFormat="1" applyFont="1" applyFill="1" applyBorder="1" applyAlignment="1">
      <alignment wrapText="1"/>
    </xf>
    <xf numFmtId="0" fontId="0" fillId="0" borderId="0" xfId="0" applyFont="1" applyFill="1" applyBorder="1" applyAlignment="1">
      <alignment wrapText="1"/>
    </xf>
    <xf numFmtId="0" fontId="3" fillId="0" borderId="0" xfId="0" applyFont="1" applyFill="1" applyBorder="1" applyAlignment="1">
      <alignment wrapText="1"/>
    </xf>
    <xf numFmtId="164" fontId="0" fillId="0" borderId="0" xfId="0" applyNumberFormat="1" applyFont="1" applyFill="1" applyBorder="1" applyAlignment="1">
      <alignment wrapText="1"/>
    </xf>
    <xf numFmtId="164" fontId="0" fillId="0" borderId="0" xfId="1" applyNumberFormat="1" applyFont="1" applyFill="1" applyBorder="1" applyAlignment="1">
      <alignment wrapText="1"/>
    </xf>
    <xf numFmtId="164" fontId="3" fillId="0" borderId="0" xfId="0" applyNumberFormat="1" applyFont="1" applyFill="1" applyBorder="1" applyAlignment="1">
      <alignment wrapText="1"/>
    </xf>
    <xf numFmtId="0" fontId="2" fillId="0" borderId="0" xfId="0" applyFont="1" applyFill="1" applyBorder="1" applyAlignment="1">
      <alignment wrapText="1"/>
    </xf>
    <xf numFmtId="1" fontId="0" fillId="0" borderId="0" xfId="0" applyNumberFormat="1" applyFont="1" applyFill="1" applyBorder="1" applyAlignment="1">
      <alignment wrapText="1"/>
    </xf>
    <xf numFmtId="164" fontId="2" fillId="0" borderId="0" xfId="0" applyNumberFormat="1" applyFont="1" applyFill="1" applyBorder="1" applyAlignment="1">
      <alignment wrapText="1"/>
    </xf>
    <xf numFmtId="164" fontId="3" fillId="0" borderId="0" xfId="1" applyNumberFormat="1" applyFont="1" applyFill="1" applyBorder="1" applyAlignment="1">
      <alignment wrapText="1"/>
    </xf>
    <xf numFmtId="49" fontId="2" fillId="0" borderId="0" xfId="1" applyNumberFormat="1" applyFont="1" applyFill="1" applyBorder="1" applyAlignment="1">
      <alignment wrapText="1"/>
    </xf>
    <xf numFmtId="0" fontId="3" fillId="0" borderId="0" xfId="0" applyNumberFormat="1" applyFont="1" applyFill="1" applyBorder="1" applyAlignment="1">
      <alignment wrapText="1"/>
    </xf>
    <xf numFmtId="0" fontId="2" fillId="0" borderId="0" xfId="0" applyNumberFormat="1" applyFont="1" applyFill="1" applyBorder="1" applyAlignment="1">
      <alignment wrapText="1"/>
    </xf>
    <xf numFmtId="0" fontId="0" fillId="0" borderId="0" xfId="0" applyNumberFormat="1" applyFont="1" applyFill="1" applyBorder="1" applyAlignment="1">
      <alignment wrapText="1"/>
    </xf>
    <xf numFmtId="0" fontId="3" fillId="0" borderId="0" xfId="1" applyNumberFormat="1" applyFont="1" applyFill="1" applyBorder="1" applyAlignment="1">
      <alignment wrapText="1"/>
    </xf>
    <xf numFmtId="0" fontId="0" fillId="0" borderId="0" xfId="0" applyNumberFormat="1" applyAlignment="1">
      <alignment wrapText="1"/>
    </xf>
    <xf numFmtId="0" fontId="8" fillId="3" borderId="1" xfId="0" applyFont="1" applyFill="1" applyBorder="1" applyAlignment="1">
      <alignment wrapText="1"/>
    </xf>
    <xf numFmtId="49" fontId="0" fillId="0" borderId="1" xfId="0" applyNumberFormat="1" applyFont="1" applyFill="1" applyBorder="1" applyAlignment="1">
      <alignment wrapText="1"/>
    </xf>
    <xf numFmtId="49" fontId="6" fillId="0" borderId="1" xfId="0" applyNumberFormat="1" applyFont="1" applyFill="1" applyBorder="1" applyAlignment="1">
      <alignment wrapText="1"/>
    </xf>
    <xf numFmtId="49" fontId="3" fillId="0" borderId="1" xfId="1" applyNumberFormat="1" applyFont="1" applyFill="1" applyBorder="1" applyAlignment="1">
      <alignment wrapText="1"/>
    </xf>
    <xf numFmtId="49" fontId="2" fillId="0" borderId="1" xfId="1" applyNumberFormat="1" applyFont="1" applyFill="1" applyBorder="1" applyAlignment="1">
      <alignment wrapText="1"/>
    </xf>
    <xf numFmtId="0" fontId="3" fillId="0" borderId="1" xfId="1" applyNumberFormat="1" applyFont="1" applyFill="1" applyBorder="1" applyAlignment="1">
      <alignment wrapText="1"/>
    </xf>
    <xf numFmtId="49" fontId="3" fillId="0" borderId="1" xfId="0" applyNumberFormat="1" applyFont="1" applyFill="1" applyBorder="1" applyAlignment="1">
      <alignment wrapText="1"/>
    </xf>
    <xf numFmtId="49" fontId="2" fillId="0" borderId="1" xfId="0" applyNumberFormat="1" applyFont="1" applyFill="1" applyBorder="1" applyAlignment="1">
      <alignment wrapText="1"/>
    </xf>
    <xf numFmtId="0" fontId="2" fillId="0" borderId="0" xfId="1" applyNumberFormat="1" applyFont="1" applyFill="1" applyBorder="1" applyAlignment="1">
      <alignment wrapText="1"/>
    </xf>
    <xf numFmtId="2" fontId="0" fillId="0" borderId="0" xfId="0" applyNumberFormat="1" applyAlignment="1">
      <alignment wrapText="1"/>
    </xf>
    <xf numFmtId="0" fontId="0" fillId="8" borderId="0" xfId="0" applyNumberFormat="1" applyFont="1" applyFill="1" applyBorder="1" applyAlignment="1">
      <alignment wrapText="1"/>
    </xf>
    <xf numFmtId="0" fontId="3" fillId="0" borderId="0" xfId="0" applyNumberFormat="1" applyFont="1" applyFill="1" applyBorder="1" applyAlignment="1">
      <alignment horizontal="left" wrapText="1"/>
    </xf>
    <xf numFmtId="0" fontId="8" fillId="2" borderId="5" xfId="0" applyNumberFormat="1" applyFont="1" applyFill="1" applyBorder="1" applyAlignment="1">
      <alignment wrapText="1"/>
    </xf>
    <xf numFmtId="0" fontId="8" fillId="2" borderId="6" xfId="0" applyNumberFormat="1" applyFont="1" applyFill="1" applyBorder="1" applyAlignment="1">
      <alignment wrapText="1"/>
    </xf>
    <xf numFmtId="0" fontId="8" fillId="2" borderId="7" xfId="0" applyNumberFormat="1" applyFont="1" applyFill="1" applyBorder="1" applyAlignment="1">
      <alignment wrapText="1"/>
    </xf>
    <xf numFmtId="0" fontId="1" fillId="0" borderId="0" xfId="0" applyNumberFormat="1" applyFont="1" applyAlignment="1">
      <alignment wrapText="1"/>
    </xf>
    <xf numFmtId="49" fontId="2" fillId="0" borderId="0" xfId="0" applyNumberFormat="1" applyFont="1" applyFill="1" applyBorder="1" applyAlignment="1">
      <alignment horizontal="left" wrapText="1"/>
    </xf>
    <xf numFmtId="9" fontId="3" fillId="0" borderId="0" xfId="1" applyFont="1" applyFill="1" applyBorder="1" applyAlignment="1">
      <alignment horizontal="right" wrapText="1"/>
    </xf>
    <xf numFmtId="0" fontId="0" fillId="0" borderId="0" xfId="0"/>
    <xf numFmtId="0" fontId="0" fillId="0" borderId="0" xfId="0" applyNumberFormat="1" applyFont="1" applyFill="1" applyBorder="1" applyAlignment="1">
      <alignment wrapText="1"/>
    </xf>
    <xf numFmtId="0" fontId="2" fillId="0" borderId="0" xfId="0" applyNumberFormat="1" applyFont="1" applyFill="1" applyBorder="1" applyAlignment="1">
      <alignment wrapText="1"/>
    </xf>
    <xf numFmtId="0" fontId="2" fillId="0" borderId="0" xfId="0" applyNumberFormat="1" applyFont="1" applyAlignment="1">
      <alignment wrapText="1"/>
    </xf>
    <xf numFmtId="0" fontId="2" fillId="0" borderId="0" xfId="0" applyFont="1" applyFill="1" applyAlignment="1">
      <alignment wrapText="1"/>
    </xf>
    <xf numFmtId="0" fontId="0" fillId="0" borderId="0" xfId="0" applyAlignment="1">
      <alignment horizontal="left"/>
    </xf>
    <xf numFmtId="0" fontId="0" fillId="0" borderId="0" xfId="0" applyAlignment="1">
      <alignment horizontal="right" wrapText="1"/>
    </xf>
    <xf numFmtId="1" fontId="1" fillId="2" borderId="0" xfId="0" applyNumberFormat="1" applyFont="1" applyFill="1" applyAlignment="1">
      <alignment horizontal="right" wrapText="1"/>
    </xf>
    <xf numFmtId="0" fontId="1" fillId="2" borderId="0" xfId="0" applyFont="1" applyFill="1" applyAlignment="1">
      <alignment horizontal="left"/>
    </xf>
    <xf numFmtId="2" fontId="1" fillId="0" borderId="0" xfId="0" applyNumberFormat="1" applyFont="1" applyAlignment="1">
      <alignment wrapText="1"/>
    </xf>
    <xf numFmtId="0" fontId="1" fillId="10" borderId="0" xfId="0" applyFont="1" applyFill="1"/>
    <xf numFmtId="0" fontId="0" fillId="10" borderId="0" xfId="0" applyFill="1"/>
    <xf numFmtId="2" fontId="1" fillId="0" borderId="0" xfId="0" applyNumberFormat="1" applyFont="1" applyFill="1" applyAlignment="1">
      <alignment wrapText="1"/>
    </xf>
    <xf numFmtId="165" fontId="0" fillId="9" borderId="0" xfId="0" applyNumberFormat="1" applyFill="1" applyAlignment="1">
      <alignment wrapText="1"/>
    </xf>
    <xf numFmtId="0" fontId="1" fillId="8" borderId="11" xfId="0" applyFont="1" applyFill="1" applyBorder="1" applyAlignment="1"/>
    <xf numFmtId="0" fontId="0" fillId="8" borderId="12" xfId="0" applyFill="1" applyBorder="1" applyAlignment="1">
      <alignment horizontal="right" wrapText="1"/>
    </xf>
    <xf numFmtId="1" fontId="3" fillId="0" borderId="0" xfId="0" applyNumberFormat="1" applyFont="1" applyAlignment="1">
      <alignment horizontal="right" wrapText="1"/>
    </xf>
    <xf numFmtId="49" fontId="2" fillId="11" borderId="0" xfId="0" applyNumberFormat="1" applyFont="1" applyFill="1" applyBorder="1" applyAlignment="1">
      <alignment wrapText="1"/>
    </xf>
    <xf numFmtId="0" fontId="2" fillId="0" borderId="0" xfId="0" applyFont="1" applyAlignment="1">
      <alignment horizontal="left" wrapText="1"/>
    </xf>
    <xf numFmtId="9" fontId="2" fillId="0" borderId="0" xfId="0" applyNumberFormat="1" applyFont="1" applyAlignment="1">
      <alignment wrapText="1"/>
    </xf>
    <xf numFmtId="0" fontId="2" fillId="0" borderId="13" xfId="0" applyFont="1" applyBorder="1" applyAlignment="1">
      <alignment wrapText="1"/>
    </xf>
    <xf numFmtId="9" fontId="3" fillId="0" borderId="0" xfId="1" applyFont="1" applyAlignment="1">
      <alignment wrapText="1"/>
    </xf>
    <xf numFmtId="49" fontId="5" fillId="0" borderId="0" xfId="2" applyNumberFormat="1" applyFill="1" applyBorder="1" applyAlignment="1">
      <alignment wrapText="1"/>
    </xf>
    <xf numFmtId="0" fontId="3" fillId="0" borderId="13" xfId="0" applyFont="1" applyBorder="1" applyAlignment="1">
      <alignment wrapText="1"/>
    </xf>
    <xf numFmtId="49" fontId="2" fillId="0" borderId="13" xfId="1" applyNumberFormat="1" applyFont="1" applyFill="1" applyBorder="1" applyAlignment="1">
      <alignment wrapText="1"/>
    </xf>
    <xf numFmtId="0" fontId="6" fillId="0" borderId="0" xfId="0" applyFont="1" applyAlignment="1">
      <alignment vertical="center" wrapText="1"/>
    </xf>
    <xf numFmtId="165" fontId="0" fillId="0" borderId="0" xfId="0" applyNumberFormat="1" applyAlignment="1">
      <alignment wrapText="1"/>
    </xf>
    <xf numFmtId="49" fontId="2" fillId="8" borderId="0" xfId="0" applyNumberFormat="1" applyFont="1" applyFill="1" applyBorder="1" applyAlignment="1">
      <alignment wrapText="1"/>
    </xf>
    <xf numFmtId="49" fontId="2" fillId="8" borderId="1" xfId="0" applyNumberFormat="1" applyFont="1" applyFill="1" applyBorder="1" applyAlignment="1">
      <alignment wrapText="1"/>
    </xf>
    <xf numFmtId="0" fontId="0" fillId="0" borderId="0" xfId="0" applyFont="1" applyAlignment="1">
      <alignment horizontal="left" vertical="top"/>
    </xf>
    <xf numFmtId="0" fontId="0" fillId="0" borderId="0" xfId="0" applyFont="1" applyAlignment="1">
      <alignment wrapText="1"/>
    </xf>
    <xf numFmtId="0" fontId="2" fillId="8" borderId="0" xfId="0" applyNumberFormat="1" applyFont="1" applyFill="1" applyBorder="1" applyAlignment="1">
      <alignment wrapText="1"/>
    </xf>
    <xf numFmtId="49" fontId="0" fillId="13" borderId="0" xfId="0" applyNumberFormat="1" applyFont="1" applyFill="1" applyBorder="1" applyAlignment="1">
      <alignment wrapText="1"/>
    </xf>
    <xf numFmtId="0" fontId="0" fillId="12" borderId="0" xfId="0" applyNumberFormat="1" applyFill="1" applyAlignment="1">
      <alignment wrapText="1"/>
    </xf>
    <xf numFmtId="0" fontId="5" fillId="0" borderId="0" xfId="2"/>
    <xf numFmtId="0" fontId="5" fillId="0" borderId="0" xfId="2" applyAlignment="1">
      <alignment wrapText="1"/>
    </xf>
    <xf numFmtId="49" fontId="0" fillId="0" borderId="0" xfId="0" applyNumberFormat="1" applyFont="1" applyFill="1" applyBorder="1" applyAlignment="1">
      <alignment vertical="top" wrapText="1"/>
    </xf>
    <xf numFmtId="0" fontId="6" fillId="0" borderId="0" xfId="0" applyFont="1" applyFill="1" applyAlignment="1">
      <alignment vertical="center" wrapText="1"/>
    </xf>
    <xf numFmtId="0" fontId="1" fillId="4" borderId="0" xfId="0" applyFont="1" applyFill="1" applyAlignment="1">
      <alignment horizontal="left"/>
    </xf>
    <xf numFmtId="0" fontId="0" fillId="5" borderId="0" xfId="0" applyFill="1" applyAlignment="1">
      <alignment horizontal="left"/>
    </xf>
  </cellXfs>
  <cellStyles count="19">
    <cellStyle name="2x indented GHG Textfiels" xfId="10"/>
    <cellStyle name="5x indented GHG Textfiels" xfId="11"/>
    <cellStyle name="AggCels" xfId="12"/>
    <cellStyle name="AggGreen_bld" xfId="15"/>
    <cellStyle name="Body: normal cell 2" xfId="5"/>
    <cellStyle name="Comma 6" xfId="6"/>
    <cellStyle name="Constants" xfId="8"/>
    <cellStyle name="CustomizationCells" xfId="17"/>
    <cellStyle name="Empty_B_border" xfId="16"/>
    <cellStyle name="Header: bottom row 2" xfId="4"/>
    <cellStyle name="Headline" xfId="7"/>
    <cellStyle name="Hyperlink" xfId="2" builtinId="8"/>
    <cellStyle name="Normal" xfId="0" builtinId="0"/>
    <cellStyle name="Normal 2" xfId="3"/>
    <cellStyle name="Normal 3" xfId="18"/>
    <cellStyle name="Normal GHG Textfiels Bold" xfId="9"/>
    <cellStyle name="Normal GHG-Shade" xfId="14"/>
    <cellStyle name="Percent" xfId="1" builtinId="5"/>
    <cellStyle name="Обычный_CRF2002 (1)" xfId="13"/>
  </cellStyles>
  <dxfs count="2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emf"/><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1</xdr:col>
      <xdr:colOff>7471</xdr:colOff>
      <xdr:row>18</xdr:row>
      <xdr:rowOff>0</xdr:rowOff>
    </xdr:to>
    <xdr:pic>
      <xdr:nvPicPr>
        <xdr:cNvPr id="2" name="Picture 1">
          <a:extLst>
            <a:ext uri="{FF2B5EF4-FFF2-40B4-BE49-F238E27FC236}">
              <a16:creationId xmlns:a16="http://schemas.microsoft.com/office/drawing/2014/main" id="{00000000-0008-0000-05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381000"/>
          <a:ext cx="5362575" cy="3048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21</xdr:row>
      <xdr:rowOff>0</xdr:rowOff>
    </xdr:from>
    <xdr:to>
      <xdr:col>1</xdr:col>
      <xdr:colOff>459441</xdr:colOff>
      <xdr:row>37</xdr:row>
      <xdr:rowOff>1681</xdr:rowOff>
    </xdr:to>
    <xdr:pic>
      <xdr:nvPicPr>
        <xdr:cNvPr id="3" name="Picture 2">
          <a:extLst>
            <a:ext uri="{FF2B5EF4-FFF2-40B4-BE49-F238E27FC236}">
              <a16:creationId xmlns:a16="http://schemas.microsoft.com/office/drawing/2014/main" id="{00000000-0008-0000-05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4000500"/>
          <a:ext cx="5781675" cy="30384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40</xdr:row>
      <xdr:rowOff>0</xdr:rowOff>
    </xdr:from>
    <xdr:to>
      <xdr:col>1</xdr:col>
      <xdr:colOff>649941</xdr:colOff>
      <xdr:row>56</xdr:row>
      <xdr:rowOff>47625</xdr:rowOff>
    </xdr:to>
    <xdr:pic>
      <xdr:nvPicPr>
        <xdr:cNvPr id="4" name="Picture 3">
          <a:extLst>
            <a:ext uri="{FF2B5EF4-FFF2-40B4-BE49-F238E27FC236}">
              <a16:creationId xmlns:a16="http://schemas.microsoft.com/office/drawing/2014/main" id="{00000000-0008-0000-0500-000004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7620000"/>
          <a:ext cx="5972175" cy="3095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58</xdr:row>
      <xdr:rowOff>128867</xdr:rowOff>
    </xdr:from>
    <xdr:to>
      <xdr:col>2</xdr:col>
      <xdr:colOff>518373</xdr:colOff>
      <xdr:row>81</xdr:row>
      <xdr:rowOff>33082</xdr:rowOff>
    </xdr:to>
    <xdr:pic>
      <xdr:nvPicPr>
        <xdr:cNvPr id="9" name="Picture 8">
          <a:extLst>
            <a:ext uri="{FF2B5EF4-FFF2-40B4-BE49-F238E27FC236}">
              <a16:creationId xmlns:a16="http://schemas.microsoft.com/office/drawing/2014/main" id="{00000000-0008-0000-0500-000009000000}"/>
            </a:ext>
          </a:extLst>
        </xdr:cNvPr>
        <xdr:cNvPicPr>
          <a:picLocks noChangeAspect="1"/>
        </xdr:cNvPicPr>
      </xdr:nvPicPr>
      <xdr:blipFill>
        <a:blip xmlns:r="http://schemas.openxmlformats.org/officeDocument/2006/relationships" r:embed="rId4"/>
        <a:stretch>
          <a:fillRect/>
        </a:stretch>
      </xdr:blipFill>
      <xdr:spPr>
        <a:xfrm>
          <a:off x="0" y="10539132"/>
          <a:ext cx="7124241" cy="402797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energypolicy.solutions/" TargetMode="Externa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https://www.cpuc.ca.gov/uploadedFiles/CPUCWebsite/Content/UtilitiesIndustries/Energy/EnergyPrograms/ElectPowerProcurementGeneration/irp/2018/2019%20IRP%20Proposed%20Reference%20System%20Plan_20191106.pdf" TargetMode="External"/><Relationship Id="rId3" Type="http://schemas.openxmlformats.org/officeDocument/2006/relationships/hyperlink" Target="https://ww3.arb.ca.gov/cc/scopingplan/2030sp_appd_pathways_final.pdf" TargetMode="External"/><Relationship Id="rId7" Type="http://schemas.openxmlformats.org/officeDocument/2006/relationships/hyperlink" Target="http://www.cpuc.ca.gov/uploadedFiles/CPUCWebsite/Content/UtilitiesIndustries/Energy/EnergyPrograms/ElectPowerProcurementGeneration/DemandModeling/IRP_RSP_2017IEPR_SERVM_results_20180913.pdf" TargetMode="External"/><Relationship Id="rId2" Type="http://schemas.openxmlformats.org/officeDocument/2006/relationships/hyperlink" Target="https://www.arb.ca.gov/msprog/acc/mtr/acc_mtr_finalreport_full.pdf" TargetMode="External"/><Relationship Id="rId1" Type="http://schemas.openxmlformats.org/officeDocument/2006/relationships/printerSettings" Target="../printerSettings/printerSettings3.bin"/><Relationship Id="rId6" Type="http://schemas.openxmlformats.org/officeDocument/2006/relationships/hyperlink" Target="https://www.cpuc.ca.gov/irp/" TargetMode="External"/><Relationship Id="rId11" Type="http://schemas.openxmlformats.org/officeDocument/2006/relationships/comments" Target="../comments1.xml"/><Relationship Id="rId5" Type="http://schemas.openxmlformats.org/officeDocument/2006/relationships/hyperlink" Target="https://ww2.arb.ca.gov/resources/documents/2017-midterm-review-report" TargetMode="External"/><Relationship Id="rId10" Type="http://schemas.openxmlformats.org/officeDocument/2006/relationships/vmlDrawing" Target="../drawings/vmlDrawing1.vml"/><Relationship Id="rId4" Type="http://schemas.openxmlformats.org/officeDocument/2006/relationships/hyperlink" Target="https://www.glasspoint.com/media/2015/02/ICF_Impact-of-Solar-Powered-Oil-Production-on-Californias-Economy_January-2015.pdf" TargetMode="External"/><Relationship Id="rId9"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printerSettings" Target="../printerSettings/printerSettings7.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printerSettings" Target="../printerSettings/printerSettings9.bin"/></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4"/>
  <sheetViews>
    <sheetView workbookViewId="0">
      <selection activeCell="A16" sqref="A16"/>
    </sheetView>
  </sheetViews>
  <sheetFormatPr defaultColWidth="8.85546875" defaultRowHeight="15"/>
  <cols>
    <col min="1" max="16384" width="8.85546875" style="11"/>
  </cols>
  <sheetData>
    <row r="1" spans="1:1">
      <c r="A1" s="14" t="s">
        <v>115</v>
      </c>
    </row>
    <row r="3" spans="1:1">
      <c r="A3" s="11" t="s">
        <v>116</v>
      </c>
    </row>
    <row r="4" spans="1:1">
      <c r="A4" s="11" t="s">
        <v>171</v>
      </c>
    </row>
    <row r="5" spans="1:1">
      <c r="A5" s="11" t="s">
        <v>121</v>
      </c>
    </row>
    <row r="6" spans="1:1">
      <c r="A6" s="11" t="s">
        <v>117</v>
      </c>
    </row>
    <row r="8" spans="1:1">
      <c r="A8" s="11" t="s">
        <v>118</v>
      </c>
    </row>
    <row r="9" spans="1:1">
      <c r="A9" s="11" t="s">
        <v>119</v>
      </c>
    </row>
    <row r="10" spans="1:1">
      <c r="A10" s="20" t="s">
        <v>120</v>
      </c>
    </row>
    <row r="11" spans="1:1">
      <c r="A11" s="20"/>
    </row>
    <row r="12" spans="1:1">
      <c r="A12" s="11" t="s">
        <v>122</v>
      </c>
    </row>
    <row r="13" spans="1:1">
      <c r="A13" s="11" t="s">
        <v>123</v>
      </c>
    </row>
    <row r="14" spans="1:1">
      <c r="A14" s="11" t="s">
        <v>124</v>
      </c>
    </row>
    <row r="23" spans="1:1">
      <c r="A23" s="11" t="s">
        <v>475</v>
      </c>
    </row>
    <row r="24" spans="1:1">
      <c r="A24" s="11">
        <f>MAX(PolicyLevers!H:H)</f>
        <v>213</v>
      </c>
    </row>
  </sheetData>
  <customSheetViews>
    <customSheetView guid="{EACAC692-6FA5-4207-B9A8-44B823BD87B2}" showPageBreaks="1">
      <selection activeCell="A16" sqref="A16"/>
      <pageMargins left="0.7" right="0.7" top="0.75" bottom="0.75" header="0.3" footer="0.3"/>
      <pageSetup orientation="portrait" horizontalDpi="1200" verticalDpi="1200" r:id="rId1"/>
    </customSheetView>
  </customSheetViews>
  <hyperlinks>
    <hyperlink ref="A10" r:id="rId2"/>
  </hyperlinks>
  <pageMargins left="0.7" right="0.7" top="0.75" bottom="0.75" header="0.3" footer="0.3"/>
  <pageSetup orientation="portrait" horizontalDpi="1200" verticalDpi="1200"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W333"/>
  <sheetViews>
    <sheetView zoomScaleNormal="100" workbookViewId="0">
      <pane ySplit="1" topLeftCell="A29" activePane="bottomLeft" state="frozen"/>
      <selection pane="bottomLeft" activeCell="A5" sqref="A5"/>
    </sheetView>
  </sheetViews>
  <sheetFormatPr defaultColWidth="9.140625" defaultRowHeight="15"/>
  <cols>
    <col min="1" max="1" width="18" style="5" customWidth="1"/>
    <col min="2" max="2" width="28.42578125" style="5" customWidth="1"/>
    <col min="3" max="3" width="28.42578125" style="2" customWidth="1"/>
    <col min="4" max="4" width="10.7109375" style="5" customWidth="1"/>
    <col min="5" max="5" width="8.28515625" style="5" customWidth="1"/>
    <col min="6" max="6" width="8.140625" style="5" customWidth="1"/>
    <col min="7" max="7" width="9.5703125" style="5" customWidth="1"/>
    <col min="8" max="8" width="19.42578125" style="23" customWidth="1"/>
    <col min="9" max="9" width="21.28515625" style="5" customWidth="1"/>
    <col min="10" max="10" width="21.28515625" style="23" customWidth="1"/>
    <col min="11" max="11" width="16.85546875" style="5" customWidth="1"/>
    <col min="12" max="12" width="19" style="5" customWidth="1"/>
    <col min="13" max="14" width="19.140625" style="2" customWidth="1"/>
    <col min="15" max="15" width="28.42578125" style="5" customWidth="1"/>
    <col min="16" max="16" width="117.28515625" style="5" customWidth="1"/>
    <col min="17" max="17" width="52.42578125" style="5" customWidth="1"/>
    <col min="18" max="18" width="43.42578125" style="3" customWidth="1"/>
    <col min="19" max="19" width="47.85546875" style="8" customWidth="1"/>
    <col min="20" max="20" width="37.28515625" style="9" customWidth="1"/>
    <col min="21" max="16384" width="9.140625" style="5"/>
  </cols>
  <sheetData>
    <row r="1" spans="1:20" ht="60">
      <c r="A1" s="24" t="s">
        <v>3</v>
      </c>
      <c r="B1" s="24" t="s">
        <v>0</v>
      </c>
      <c r="C1" s="24" t="s">
        <v>1</v>
      </c>
      <c r="D1" s="24" t="s">
        <v>41</v>
      </c>
      <c r="E1" s="24" t="s">
        <v>42</v>
      </c>
      <c r="F1" s="24" t="s">
        <v>92</v>
      </c>
      <c r="G1" s="24" t="s">
        <v>93</v>
      </c>
      <c r="H1" s="25" t="s">
        <v>478</v>
      </c>
      <c r="I1" s="24" t="s">
        <v>77</v>
      </c>
      <c r="J1" s="25" t="s">
        <v>413</v>
      </c>
      <c r="K1" s="24" t="s">
        <v>571</v>
      </c>
      <c r="L1" s="24" t="s">
        <v>78</v>
      </c>
      <c r="M1" s="24" t="s">
        <v>79</v>
      </c>
      <c r="N1" s="24" t="s">
        <v>91</v>
      </c>
      <c r="O1" s="24" t="s">
        <v>30</v>
      </c>
      <c r="P1" s="24" t="s">
        <v>2</v>
      </c>
      <c r="Q1" s="24" t="s">
        <v>456</v>
      </c>
      <c r="R1" s="24" t="s">
        <v>210</v>
      </c>
      <c r="S1" s="53" t="s">
        <v>180</v>
      </c>
      <c r="T1" s="22" t="s">
        <v>181</v>
      </c>
    </row>
    <row r="2" spans="1:20" s="3" customFormat="1" ht="75">
      <c r="A2" s="3" t="s">
        <v>4</v>
      </c>
      <c r="B2" s="3" t="s">
        <v>1177</v>
      </c>
      <c r="C2" s="3" t="s">
        <v>1178</v>
      </c>
      <c r="D2" s="3" t="s">
        <v>43</v>
      </c>
      <c r="F2" s="3" t="s">
        <v>43</v>
      </c>
      <c r="H2" s="89">
        <v>207</v>
      </c>
      <c r="I2" s="26" t="s">
        <v>49</v>
      </c>
      <c r="J2" s="3" t="s">
        <v>1179</v>
      </c>
      <c r="K2" s="3" t="s">
        <v>1180</v>
      </c>
      <c r="L2" s="90">
        <v>0</v>
      </c>
      <c r="M2" s="90">
        <v>1</v>
      </c>
      <c r="N2" s="90">
        <v>0.02</v>
      </c>
      <c r="O2" s="3" t="s">
        <v>1181</v>
      </c>
      <c r="P2" s="26" t="s">
        <v>1182</v>
      </c>
      <c r="Q2" s="47" t="s">
        <v>1183</v>
      </c>
      <c r="R2" s="91" t="s">
        <v>1184</v>
      </c>
    </row>
    <row r="3" spans="1:20" s="3" customFormat="1" ht="75">
      <c r="A3" s="6" t="str">
        <f>A$2</f>
        <v>Transportation</v>
      </c>
      <c r="B3" s="6" t="str">
        <f t="shared" ref="B3:C7" si="0">B$2</f>
        <v>Conventional Pollutant Standards</v>
      </c>
      <c r="C3" s="6" t="str">
        <f t="shared" si="0"/>
        <v>Percentage Reduction of Separately Regulated Pollutants</v>
      </c>
      <c r="D3" s="73" t="s">
        <v>44</v>
      </c>
      <c r="F3" s="73" t="s">
        <v>44</v>
      </c>
      <c r="H3" s="89">
        <v>208</v>
      </c>
      <c r="I3" s="26" t="s">
        <v>49</v>
      </c>
      <c r="J3" s="6" t="str">
        <f t="shared" ref="J3:R7" si="1">J$2</f>
        <v>Conventional Pollutant Standard</v>
      </c>
      <c r="K3" s="6" t="s">
        <v>1180</v>
      </c>
      <c r="L3" s="92">
        <f t="shared" si="1"/>
        <v>0</v>
      </c>
      <c r="M3" s="92">
        <f t="shared" si="1"/>
        <v>1</v>
      </c>
      <c r="N3" s="92">
        <f t="shared" si="1"/>
        <v>0.02</v>
      </c>
      <c r="O3" s="6" t="str">
        <f t="shared" si="1"/>
        <v>% reduction in emissions</v>
      </c>
      <c r="P3" s="26" t="s">
        <v>1185</v>
      </c>
      <c r="Q3" s="6" t="str">
        <f t="shared" si="1"/>
        <v>transportation-sector-main.html#conv-pol-stds</v>
      </c>
      <c r="R3" s="94" t="str">
        <f t="shared" si="1"/>
        <v>conventional-pollutant-standards.html</v>
      </c>
    </row>
    <row r="4" spans="1:20" s="3" customFormat="1" ht="75">
      <c r="A4" s="6" t="str">
        <f t="shared" ref="A4:A7" si="2">A$2</f>
        <v>Transportation</v>
      </c>
      <c r="B4" s="6" t="str">
        <f t="shared" si="0"/>
        <v>Conventional Pollutant Standards</v>
      </c>
      <c r="C4" s="6" t="str">
        <f t="shared" si="0"/>
        <v>Percentage Reduction of Separately Regulated Pollutants</v>
      </c>
      <c r="D4" s="3" t="s">
        <v>45</v>
      </c>
      <c r="F4" s="3" t="s">
        <v>45</v>
      </c>
      <c r="H4" s="89">
        <v>209</v>
      </c>
      <c r="I4" s="26" t="s">
        <v>49</v>
      </c>
      <c r="J4" s="6" t="str">
        <f t="shared" si="1"/>
        <v>Conventional Pollutant Standard</v>
      </c>
      <c r="K4" s="6" t="s">
        <v>1180</v>
      </c>
      <c r="L4" s="92">
        <f t="shared" si="1"/>
        <v>0</v>
      </c>
      <c r="M4" s="92">
        <f t="shared" si="1"/>
        <v>1</v>
      </c>
      <c r="N4" s="92">
        <f t="shared" si="1"/>
        <v>0.02</v>
      </c>
      <c r="O4" s="6" t="str">
        <f t="shared" si="1"/>
        <v>% reduction in emissions</v>
      </c>
      <c r="P4" s="26" t="s">
        <v>1186</v>
      </c>
      <c r="Q4" s="6" t="str">
        <f t="shared" si="1"/>
        <v>transportation-sector-main.html#conv-pol-stds</v>
      </c>
      <c r="R4" s="94" t="str">
        <f t="shared" si="1"/>
        <v>conventional-pollutant-standards.html</v>
      </c>
    </row>
    <row r="5" spans="1:20" s="3" customFormat="1" ht="75">
      <c r="A5" s="6" t="str">
        <f t="shared" si="2"/>
        <v>Transportation</v>
      </c>
      <c r="B5" s="6" t="str">
        <f t="shared" si="0"/>
        <v>Conventional Pollutant Standards</v>
      </c>
      <c r="C5" s="6" t="str">
        <f t="shared" si="0"/>
        <v>Percentage Reduction of Separately Regulated Pollutants</v>
      </c>
      <c r="D5" s="3" t="s">
        <v>46</v>
      </c>
      <c r="F5" s="3" t="s">
        <v>46</v>
      </c>
      <c r="H5" s="89">
        <v>210</v>
      </c>
      <c r="I5" s="26" t="s">
        <v>49</v>
      </c>
      <c r="J5" s="6" t="str">
        <f t="shared" si="1"/>
        <v>Conventional Pollutant Standard</v>
      </c>
      <c r="K5" s="6" t="s">
        <v>1180</v>
      </c>
      <c r="L5" s="92">
        <f t="shared" si="1"/>
        <v>0</v>
      </c>
      <c r="M5" s="92">
        <f t="shared" si="1"/>
        <v>1</v>
      </c>
      <c r="N5" s="92">
        <f t="shared" si="1"/>
        <v>0.02</v>
      </c>
      <c r="O5" s="6" t="str">
        <f t="shared" si="1"/>
        <v>% reduction in emissions</v>
      </c>
      <c r="P5" s="26" t="s">
        <v>1187</v>
      </c>
      <c r="Q5" s="6" t="str">
        <f t="shared" si="1"/>
        <v>transportation-sector-main.html#conv-pol-stds</v>
      </c>
      <c r="R5" s="94" t="str">
        <f t="shared" si="1"/>
        <v>conventional-pollutant-standards.html</v>
      </c>
    </row>
    <row r="6" spans="1:20" s="3" customFormat="1" ht="75">
      <c r="A6" s="6" t="str">
        <f t="shared" si="2"/>
        <v>Transportation</v>
      </c>
      <c r="B6" s="6" t="str">
        <f t="shared" si="0"/>
        <v>Conventional Pollutant Standards</v>
      </c>
      <c r="C6" s="6" t="str">
        <f t="shared" si="0"/>
        <v>Percentage Reduction of Separately Regulated Pollutants</v>
      </c>
      <c r="D6" s="3" t="s">
        <v>47</v>
      </c>
      <c r="F6" s="3" t="s">
        <v>47</v>
      </c>
      <c r="H6" s="89">
        <v>211</v>
      </c>
      <c r="I6" s="26" t="s">
        <v>49</v>
      </c>
      <c r="J6" s="6" t="str">
        <f t="shared" si="1"/>
        <v>Conventional Pollutant Standard</v>
      </c>
      <c r="K6" s="6" t="s">
        <v>1180</v>
      </c>
      <c r="L6" s="92">
        <f t="shared" si="1"/>
        <v>0</v>
      </c>
      <c r="M6" s="92">
        <f t="shared" si="1"/>
        <v>1</v>
      </c>
      <c r="N6" s="92">
        <f t="shared" si="1"/>
        <v>0.02</v>
      </c>
      <c r="O6" s="6" t="str">
        <f t="shared" si="1"/>
        <v>% reduction in emissions</v>
      </c>
      <c r="P6" s="26" t="s">
        <v>1188</v>
      </c>
      <c r="Q6" s="6" t="str">
        <f t="shared" si="1"/>
        <v>transportation-sector-main.html#conv-pol-stds</v>
      </c>
      <c r="R6" s="94" t="str">
        <f t="shared" si="1"/>
        <v>conventional-pollutant-standards.html</v>
      </c>
    </row>
    <row r="7" spans="1:20" s="3" customFormat="1" ht="75">
      <c r="A7" s="6" t="str">
        <f t="shared" si="2"/>
        <v>Transportation</v>
      </c>
      <c r="B7" s="6" t="str">
        <f t="shared" si="0"/>
        <v>Conventional Pollutant Standards</v>
      </c>
      <c r="C7" s="6" t="str">
        <f t="shared" si="0"/>
        <v>Percentage Reduction of Separately Regulated Pollutants</v>
      </c>
      <c r="D7" s="3" t="s">
        <v>127</v>
      </c>
      <c r="F7" s="3" t="s">
        <v>127</v>
      </c>
      <c r="H7" s="89">
        <v>212</v>
      </c>
      <c r="I7" s="26" t="s">
        <v>49</v>
      </c>
      <c r="J7" s="6" t="str">
        <f t="shared" si="1"/>
        <v>Conventional Pollutant Standard</v>
      </c>
      <c r="K7" s="6" t="s">
        <v>1180</v>
      </c>
      <c r="L7" s="92">
        <f t="shared" si="1"/>
        <v>0</v>
      </c>
      <c r="M7" s="92">
        <f t="shared" si="1"/>
        <v>1</v>
      </c>
      <c r="N7" s="92">
        <f t="shared" si="1"/>
        <v>0.02</v>
      </c>
      <c r="O7" s="6" t="str">
        <f t="shared" si="1"/>
        <v>% reduction in emissions</v>
      </c>
      <c r="P7" s="26" t="s">
        <v>1189</v>
      </c>
      <c r="Q7" s="6" t="str">
        <f t="shared" si="1"/>
        <v>transportation-sector-main.html#conv-pol-stds</v>
      </c>
      <c r="R7" s="94" t="str">
        <f t="shared" si="1"/>
        <v>conventional-pollutant-standards.html</v>
      </c>
    </row>
    <row r="8" spans="1:20" s="3" customFormat="1" ht="60">
      <c r="A8" s="12" t="s">
        <v>4</v>
      </c>
      <c r="B8" s="12" t="s">
        <v>487</v>
      </c>
      <c r="C8" s="12" t="s">
        <v>488</v>
      </c>
      <c r="D8" s="26"/>
      <c r="E8" s="26"/>
      <c r="F8" s="26"/>
      <c r="G8" s="26"/>
      <c r="H8" s="29">
        <v>185</v>
      </c>
      <c r="I8" s="12" t="s">
        <v>50</v>
      </c>
      <c r="J8" s="49" t="s">
        <v>489</v>
      </c>
      <c r="K8" s="50" t="s">
        <v>634</v>
      </c>
      <c r="L8" s="61">
        <v>0</v>
      </c>
      <c r="M8" s="61">
        <v>1</v>
      </c>
      <c r="N8" s="61">
        <v>1</v>
      </c>
      <c r="O8" s="26" t="s">
        <v>31</v>
      </c>
      <c r="P8" s="103" t="s">
        <v>650</v>
      </c>
      <c r="Q8" s="47" t="s">
        <v>490</v>
      </c>
      <c r="R8" s="95" t="s">
        <v>491</v>
      </c>
      <c r="S8" s="47"/>
      <c r="T8" s="12"/>
    </row>
    <row r="9" spans="1:20" s="3" customFormat="1" ht="105">
      <c r="A9" s="12" t="s">
        <v>4</v>
      </c>
      <c r="B9" s="12" t="s">
        <v>492</v>
      </c>
      <c r="C9" s="12" t="s">
        <v>493</v>
      </c>
      <c r="D9" s="26" t="s">
        <v>51</v>
      </c>
      <c r="E9" s="26" t="s">
        <v>43</v>
      </c>
      <c r="F9" s="26" t="s">
        <v>94</v>
      </c>
      <c r="G9" s="26" t="s">
        <v>43</v>
      </c>
      <c r="H9" s="29">
        <v>186</v>
      </c>
      <c r="I9" s="26" t="s">
        <v>49</v>
      </c>
      <c r="J9" s="49" t="s">
        <v>494</v>
      </c>
      <c r="K9" s="50" t="s">
        <v>633</v>
      </c>
      <c r="L9" s="35">
        <v>0</v>
      </c>
      <c r="M9" s="35">
        <v>0.92</v>
      </c>
      <c r="N9" s="35">
        <v>0.02</v>
      </c>
      <c r="O9" s="26" t="s">
        <v>495</v>
      </c>
      <c r="P9" s="26" t="s">
        <v>1262</v>
      </c>
      <c r="Q9" s="47" t="s">
        <v>496</v>
      </c>
      <c r="R9" s="95" t="s">
        <v>497</v>
      </c>
      <c r="S9" s="93" t="s">
        <v>1163</v>
      </c>
      <c r="T9" s="12"/>
    </row>
    <row r="10" spans="1:20" s="3" customFormat="1" ht="90">
      <c r="A10" s="28" t="str">
        <f>A$9</f>
        <v>Transportation</v>
      </c>
      <c r="B10" s="28" t="str">
        <f t="shared" ref="B10:C20" si="3">B$9</f>
        <v>Electric Vehicle Sales Mandate</v>
      </c>
      <c r="C10" s="28" t="str">
        <f t="shared" si="3"/>
        <v>Additional Minimum Required EV Sales Percentage</v>
      </c>
      <c r="D10" s="49" t="s">
        <v>48</v>
      </c>
      <c r="E10" s="49" t="s">
        <v>43</v>
      </c>
      <c r="F10" s="49" t="s">
        <v>95</v>
      </c>
      <c r="G10" s="73" t="s">
        <v>1110</v>
      </c>
      <c r="H10" s="29">
        <v>197</v>
      </c>
      <c r="I10" s="26" t="s">
        <v>49</v>
      </c>
      <c r="J10" s="48" t="str">
        <f t="shared" ref="J10:J18" si="4">J$9</f>
        <v>EV Sales Mandate</v>
      </c>
      <c r="K10" s="48" t="s">
        <v>633</v>
      </c>
      <c r="L10" s="48">
        <f t="shared" ref="L10:R12" si="5">L$9</f>
        <v>0</v>
      </c>
      <c r="M10" s="34">
        <f t="shared" si="5"/>
        <v>0.92</v>
      </c>
      <c r="N10" s="34">
        <f t="shared" si="5"/>
        <v>0.02</v>
      </c>
      <c r="O10" s="34" t="str">
        <f t="shared" si="5"/>
        <v>% of new vehicles sold</v>
      </c>
      <c r="P10" s="26" t="s">
        <v>1263</v>
      </c>
      <c r="Q10" s="34" t="str">
        <f t="shared" si="5"/>
        <v>transportation-sector-main.html#ev-mandate</v>
      </c>
      <c r="R10" s="34" t="str">
        <f t="shared" si="5"/>
        <v>ev-mandate.html</v>
      </c>
      <c r="S10" s="57"/>
      <c r="T10" s="12"/>
    </row>
    <row r="11" spans="1:20" s="3" customFormat="1" ht="105">
      <c r="A11" s="28" t="str">
        <f t="shared" ref="A11:A20" si="6">A$9</f>
        <v>Transportation</v>
      </c>
      <c r="B11" s="28" t="str">
        <f t="shared" si="3"/>
        <v>Electric Vehicle Sales Mandate</v>
      </c>
      <c r="C11" s="28" t="str">
        <f t="shared" si="3"/>
        <v>Additional Minimum Required EV Sales Percentage</v>
      </c>
      <c r="D11" s="49" t="s">
        <v>51</v>
      </c>
      <c r="E11" s="49" t="s">
        <v>44</v>
      </c>
      <c r="F11" s="49" t="s">
        <v>94</v>
      </c>
      <c r="G11" s="49" t="s">
        <v>44</v>
      </c>
      <c r="H11" s="29">
        <v>187</v>
      </c>
      <c r="I11" s="26" t="s">
        <v>49</v>
      </c>
      <c r="J11" s="48" t="str">
        <f t="shared" si="4"/>
        <v>EV Sales Mandate</v>
      </c>
      <c r="K11" s="48" t="s">
        <v>633</v>
      </c>
      <c r="L11" s="48">
        <f t="shared" si="5"/>
        <v>0</v>
      </c>
      <c r="M11" s="34">
        <f t="shared" si="5"/>
        <v>0.92</v>
      </c>
      <c r="N11" s="34">
        <f t="shared" si="5"/>
        <v>0.02</v>
      </c>
      <c r="O11" s="34" t="str">
        <f t="shared" si="5"/>
        <v>% of new vehicles sold</v>
      </c>
      <c r="P11" s="26" t="s">
        <v>1264</v>
      </c>
      <c r="Q11" s="34" t="str">
        <f t="shared" si="5"/>
        <v>transportation-sector-main.html#ev-mandate</v>
      </c>
      <c r="R11" s="34" t="str">
        <f t="shared" si="5"/>
        <v>ev-mandate.html</v>
      </c>
      <c r="S11" s="57" t="s">
        <v>498</v>
      </c>
      <c r="T11" s="12"/>
    </row>
    <row r="12" spans="1:20" s="3" customFormat="1" ht="105">
      <c r="A12" s="28" t="str">
        <f t="shared" si="6"/>
        <v>Transportation</v>
      </c>
      <c r="B12" s="28" t="str">
        <f t="shared" si="3"/>
        <v>Electric Vehicle Sales Mandate</v>
      </c>
      <c r="C12" s="28" t="str">
        <f t="shared" si="3"/>
        <v>Additional Minimum Required EV Sales Percentage</v>
      </c>
      <c r="D12" s="49" t="s">
        <v>48</v>
      </c>
      <c r="E12" s="49" t="s">
        <v>44</v>
      </c>
      <c r="F12" s="49" t="s">
        <v>95</v>
      </c>
      <c r="G12" s="49" t="s">
        <v>44</v>
      </c>
      <c r="H12" s="29">
        <v>191</v>
      </c>
      <c r="I12" s="12" t="s">
        <v>50</v>
      </c>
      <c r="J12" s="48" t="str">
        <f t="shared" si="4"/>
        <v>EV Sales Mandate</v>
      </c>
      <c r="K12" s="48" t="s">
        <v>633</v>
      </c>
      <c r="L12" s="48">
        <f t="shared" si="5"/>
        <v>0</v>
      </c>
      <c r="M12" s="34">
        <f t="shared" si="5"/>
        <v>0.92</v>
      </c>
      <c r="N12" s="34">
        <f t="shared" si="5"/>
        <v>0.02</v>
      </c>
      <c r="O12" s="34" t="str">
        <f t="shared" si="5"/>
        <v>% of new vehicles sold</v>
      </c>
      <c r="P12" s="26" t="s">
        <v>635</v>
      </c>
      <c r="Q12" s="34" t="str">
        <f t="shared" si="5"/>
        <v>transportation-sector-main.html#ev-mandate</v>
      </c>
      <c r="R12" s="34" t="str">
        <f t="shared" si="5"/>
        <v>ev-mandate.html</v>
      </c>
      <c r="S12" s="57"/>
      <c r="T12" s="12"/>
    </row>
    <row r="13" spans="1:20" s="3" customFormat="1" ht="30">
      <c r="A13" s="28" t="str">
        <f t="shared" si="6"/>
        <v>Transportation</v>
      </c>
      <c r="B13" s="28" t="str">
        <f t="shared" si="3"/>
        <v>Electric Vehicle Sales Mandate</v>
      </c>
      <c r="C13" s="28" t="str">
        <f t="shared" si="3"/>
        <v>Additional Minimum Required EV Sales Percentage</v>
      </c>
      <c r="D13" s="49" t="s">
        <v>51</v>
      </c>
      <c r="E13" s="49" t="s">
        <v>45</v>
      </c>
      <c r="F13" s="49" t="s">
        <v>94</v>
      </c>
      <c r="G13" s="49" t="s">
        <v>96</v>
      </c>
      <c r="H13" s="29"/>
      <c r="I13" s="12" t="s">
        <v>50</v>
      </c>
      <c r="J13" s="48" t="str">
        <f t="shared" si="4"/>
        <v>EV Sales Mandate</v>
      </c>
      <c r="K13" s="48" t="s">
        <v>633</v>
      </c>
      <c r="L13" s="61"/>
      <c r="M13" s="61"/>
      <c r="N13" s="61"/>
      <c r="O13" s="26"/>
      <c r="P13" s="26"/>
      <c r="Q13" s="47"/>
      <c r="R13" s="47"/>
      <c r="S13" s="57"/>
      <c r="T13" s="12"/>
    </row>
    <row r="14" spans="1:20" s="3" customFormat="1" ht="30">
      <c r="A14" s="28" t="str">
        <f t="shared" si="6"/>
        <v>Transportation</v>
      </c>
      <c r="B14" s="28" t="str">
        <f t="shared" si="3"/>
        <v>Electric Vehicle Sales Mandate</v>
      </c>
      <c r="C14" s="28" t="str">
        <f t="shared" si="3"/>
        <v>Additional Minimum Required EV Sales Percentage</v>
      </c>
      <c r="D14" s="49" t="s">
        <v>48</v>
      </c>
      <c r="E14" s="49" t="s">
        <v>45</v>
      </c>
      <c r="F14" s="49" t="s">
        <v>95</v>
      </c>
      <c r="G14" s="49" t="s">
        <v>96</v>
      </c>
      <c r="H14" s="29"/>
      <c r="I14" s="12" t="s">
        <v>50</v>
      </c>
      <c r="J14" s="48" t="str">
        <f t="shared" si="4"/>
        <v>EV Sales Mandate</v>
      </c>
      <c r="K14" s="48" t="s">
        <v>633</v>
      </c>
      <c r="L14" s="61"/>
      <c r="M14" s="61"/>
      <c r="N14" s="61"/>
      <c r="O14" s="26"/>
      <c r="P14" s="26"/>
      <c r="Q14" s="47"/>
      <c r="R14" s="47"/>
      <c r="S14" s="57"/>
      <c r="T14" s="12"/>
    </row>
    <row r="15" spans="1:20" s="3" customFormat="1" ht="30">
      <c r="A15" s="28" t="str">
        <f t="shared" si="6"/>
        <v>Transportation</v>
      </c>
      <c r="B15" s="28" t="str">
        <f t="shared" si="3"/>
        <v>Electric Vehicle Sales Mandate</v>
      </c>
      <c r="C15" s="28" t="str">
        <f t="shared" si="3"/>
        <v>Additional Minimum Required EV Sales Percentage</v>
      </c>
      <c r="D15" s="49" t="s">
        <v>51</v>
      </c>
      <c r="E15" s="49" t="s">
        <v>46</v>
      </c>
      <c r="F15" s="49" t="s">
        <v>94</v>
      </c>
      <c r="G15" s="49" t="s">
        <v>97</v>
      </c>
      <c r="H15" s="29"/>
      <c r="I15" s="12" t="s">
        <v>50</v>
      </c>
      <c r="J15" s="48" t="str">
        <f t="shared" si="4"/>
        <v>EV Sales Mandate</v>
      </c>
      <c r="K15" s="48" t="s">
        <v>633</v>
      </c>
      <c r="L15" s="61"/>
      <c r="M15" s="61"/>
      <c r="N15" s="61"/>
      <c r="O15" s="26"/>
      <c r="P15" s="26"/>
      <c r="Q15" s="47"/>
      <c r="R15" s="47"/>
      <c r="S15" s="57"/>
      <c r="T15" s="12"/>
    </row>
    <row r="16" spans="1:20" s="3" customFormat="1" ht="30">
      <c r="A16" s="28" t="str">
        <f t="shared" si="6"/>
        <v>Transportation</v>
      </c>
      <c r="B16" s="28" t="str">
        <f t="shared" si="3"/>
        <v>Electric Vehicle Sales Mandate</v>
      </c>
      <c r="C16" s="28" t="str">
        <f t="shared" si="3"/>
        <v>Additional Minimum Required EV Sales Percentage</v>
      </c>
      <c r="D16" s="49" t="s">
        <v>48</v>
      </c>
      <c r="E16" s="49" t="s">
        <v>46</v>
      </c>
      <c r="F16" s="49" t="s">
        <v>95</v>
      </c>
      <c r="G16" s="49" t="s">
        <v>97</v>
      </c>
      <c r="H16" s="29"/>
      <c r="I16" s="12" t="s">
        <v>50</v>
      </c>
      <c r="J16" s="48" t="str">
        <f t="shared" si="4"/>
        <v>EV Sales Mandate</v>
      </c>
      <c r="K16" s="48" t="s">
        <v>633</v>
      </c>
      <c r="L16" s="61"/>
      <c r="M16" s="61"/>
      <c r="N16" s="61"/>
      <c r="O16" s="26"/>
      <c r="P16" s="26"/>
      <c r="Q16" s="47"/>
      <c r="R16" s="47"/>
      <c r="S16" s="57"/>
      <c r="T16" s="12"/>
    </row>
    <row r="17" spans="1:20" s="3" customFormat="1" ht="30">
      <c r="A17" s="28" t="str">
        <f t="shared" si="6"/>
        <v>Transportation</v>
      </c>
      <c r="B17" s="28" t="str">
        <f t="shared" si="3"/>
        <v>Electric Vehicle Sales Mandate</v>
      </c>
      <c r="C17" s="28" t="str">
        <f t="shared" si="3"/>
        <v>Additional Minimum Required EV Sales Percentage</v>
      </c>
      <c r="D17" s="49" t="s">
        <v>51</v>
      </c>
      <c r="E17" s="49" t="s">
        <v>47</v>
      </c>
      <c r="F17" s="49" t="s">
        <v>94</v>
      </c>
      <c r="G17" s="49" t="s">
        <v>98</v>
      </c>
      <c r="H17" s="29"/>
      <c r="I17" s="12" t="s">
        <v>50</v>
      </c>
      <c r="J17" s="48" t="str">
        <f t="shared" si="4"/>
        <v>EV Sales Mandate</v>
      </c>
      <c r="K17" s="48" t="s">
        <v>633</v>
      </c>
      <c r="L17" s="61"/>
      <c r="M17" s="61"/>
      <c r="N17" s="61"/>
      <c r="O17" s="26"/>
      <c r="P17" s="26"/>
      <c r="Q17" s="47"/>
      <c r="R17" s="47"/>
      <c r="S17" s="57"/>
      <c r="T17" s="12"/>
    </row>
    <row r="18" spans="1:20" s="3" customFormat="1" ht="30">
      <c r="A18" s="28" t="str">
        <f t="shared" si="6"/>
        <v>Transportation</v>
      </c>
      <c r="B18" s="28" t="str">
        <f t="shared" si="3"/>
        <v>Electric Vehicle Sales Mandate</v>
      </c>
      <c r="C18" s="28" t="str">
        <f t="shared" si="3"/>
        <v>Additional Minimum Required EV Sales Percentage</v>
      </c>
      <c r="D18" s="49" t="s">
        <v>48</v>
      </c>
      <c r="E18" s="49" t="s">
        <v>47</v>
      </c>
      <c r="F18" s="49" t="s">
        <v>95</v>
      </c>
      <c r="G18" s="49" t="s">
        <v>98</v>
      </c>
      <c r="H18" s="29"/>
      <c r="I18" s="12" t="s">
        <v>50</v>
      </c>
      <c r="J18" s="48" t="str">
        <f t="shared" si="4"/>
        <v>EV Sales Mandate</v>
      </c>
      <c r="K18" s="48" t="s">
        <v>633</v>
      </c>
      <c r="L18" s="61"/>
      <c r="M18" s="61"/>
      <c r="N18" s="61"/>
      <c r="O18" s="26"/>
      <c r="P18" s="26"/>
      <c r="Q18" s="47"/>
      <c r="R18" s="47"/>
      <c r="S18" s="57"/>
      <c r="T18" s="12"/>
    </row>
    <row r="19" spans="1:20" s="3" customFormat="1" ht="60">
      <c r="A19" s="28" t="str">
        <f t="shared" si="6"/>
        <v>Transportation</v>
      </c>
      <c r="B19" s="28" t="str">
        <f t="shared" si="3"/>
        <v>Electric Vehicle Sales Mandate</v>
      </c>
      <c r="C19" s="28" t="str">
        <f t="shared" si="3"/>
        <v>Additional Minimum Required EV Sales Percentage</v>
      </c>
      <c r="D19" s="49" t="s">
        <v>51</v>
      </c>
      <c r="E19" s="49" t="s">
        <v>127</v>
      </c>
      <c r="F19" s="49" t="s">
        <v>94</v>
      </c>
      <c r="G19" s="49" t="s">
        <v>179</v>
      </c>
      <c r="H19" s="29">
        <v>188</v>
      </c>
      <c r="I19" s="26" t="s">
        <v>50</v>
      </c>
      <c r="J19" s="48" t="str">
        <f t="shared" ref="J19:J20" si="7">J$9</f>
        <v>EV Sales Mandate</v>
      </c>
      <c r="K19" s="48" t="s">
        <v>633</v>
      </c>
      <c r="L19" s="48">
        <f t="shared" ref="L19:O19" si="8">L$9</f>
        <v>0</v>
      </c>
      <c r="M19" s="34">
        <f t="shared" si="8"/>
        <v>0.92</v>
      </c>
      <c r="N19" s="34">
        <f t="shared" si="8"/>
        <v>0.02</v>
      </c>
      <c r="O19" s="34" t="str">
        <f t="shared" si="8"/>
        <v>% of new vehicles sold</v>
      </c>
      <c r="P19" s="26" t="s">
        <v>1164</v>
      </c>
      <c r="Q19" s="34" t="str">
        <f t="shared" ref="Q19:R19" si="9">Q$9</f>
        <v>transportation-sector-main.html#ev-mandate</v>
      </c>
      <c r="R19" s="34" t="str">
        <f t="shared" si="9"/>
        <v>ev-mandate.html</v>
      </c>
      <c r="S19" s="57"/>
      <c r="T19" s="12"/>
    </row>
    <row r="20" spans="1:20" s="3" customFormat="1" ht="30">
      <c r="A20" s="28" t="str">
        <f t="shared" si="6"/>
        <v>Transportation</v>
      </c>
      <c r="B20" s="28" t="str">
        <f t="shared" si="3"/>
        <v>Electric Vehicle Sales Mandate</v>
      </c>
      <c r="C20" s="28" t="str">
        <f t="shared" si="3"/>
        <v>Additional Minimum Required EV Sales Percentage</v>
      </c>
      <c r="D20" s="49" t="s">
        <v>48</v>
      </c>
      <c r="E20" s="49" t="s">
        <v>127</v>
      </c>
      <c r="F20" s="49" t="s">
        <v>95</v>
      </c>
      <c r="G20" s="49" t="s">
        <v>179</v>
      </c>
      <c r="H20" s="29"/>
      <c r="I20" s="12" t="s">
        <v>50</v>
      </c>
      <c r="J20" s="48" t="str">
        <f t="shared" si="7"/>
        <v>EV Sales Mandate</v>
      </c>
      <c r="K20" s="48" t="s">
        <v>633</v>
      </c>
      <c r="L20" s="61"/>
      <c r="M20" s="61"/>
      <c r="N20" s="61"/>
      <c r="O20" s="26"/>
      <c r="P20" s="26"/>
      <c r="Q20" s="47"/>
      <c r="R20" s="47"/>
      <c r="S20" s="57"/>
      <c r="T20" s="12"/>
    </row>
    <row r="21" spans="1:20" s="3" customFormat="1" ht="60">
      <c r="A21" s="12" t="s">
        <v>4</v>
      </c>
      <c r="B21" s="12" t="s">
        <v>486</v>
      </c>
      <c r="C21" s="12" t="s">
        <v>481</v>
      </c>
      <c r="D21" s="26" t="s">
        <v>51</v>
      </c>
      <c r="E21" s="26" t="s">
        <v>43</v>
      </c>
      <c r="F21" s="26" t="s">
        <v>94</v>
      </c>
      <c r="G21" s="26" t="s">
        <v>43</v>
      </c>
      <c r="H21" s="29">
        <v>189</v>
      </c>
      <c r="I21" s="26" t="s">
        <v>49</v>
      </c>
      <c r="J21" s="49" t="s">
        <v>480</v>
      </c>
      <c r="K21" s="50" t="s">
        <v>632</v>
      </c>
      <c r="L21" s="35">
        <v>0</v>
      </c>
      <c r="M21" s="35">
        <v>0.5</v>
      </c>
      <c r="N21" s="35">
        <v>0.01</v>
      </c>
      <c r="O21" s="47" t="s">
        <v>482</v>
      </c>
      <c r="P21" s="26" t="s">
        <v>1292</v>
      </c>
      <c r="Q21" s="47" t="s">
        <v>483</v>
      </c>
      <c r="R21" s="47" t="s">
        <v>484</v>
      </c>
      <c r="S21" s="57" t="s">
        <v>485</v>
      </c>
      <c r="T21" s="12"/>
    </row>
    <row r="22" spans="1:20" s="52" customFormat="1" ht="75">
      <c r="A22" s="28" t="str">
        <f t="shared" ref="A22:C32" si="10">A$21</f>
        <v>Transportation</v>
      </c>
      <c r="B22" s="28" t="str">
        <f t="shared" si="10"/>
        <v>Electric Vehicle Subsidy</v>
      </c>
      <c r="C22" s="28" t="str">
        <f t="shared" si="10"/>
        <v>Additional EV Subsidy Percentage</v>
      </c>
      <c r="D22" s="49" t="s">
        <v>48</v>
      </c>
      <c r="E22" s="49" t="s">
        <v>43</v>
      </c>
      <c r="F22" s="49" t="s">
        <v>95</v>
      </c>
      <c r="G22" s="73" t="s">
        <v>1110</v>
      </c>
      <c r="H22" s="76">
        <v>205</v>
      </c>
      <c r="I22" s="26" t="s">
        <v>49</v>
      </c>
      <c r="J22" s="48" t="str">
        <f t="shared" ref="J22:J32" si="11">J$21</f>
        <v>EV Subsidy</v>
      </c>
      <c r="K22" s="28" t="s">
        <v>632</v>
      </c>
      <c r="L22" s="51">
        <v>0</v>
      </c>
      <c r="M22" s="37">
        <v>0.5</v>
      </c>
      <c r="N22" s="35">
        <v>0.01</v>
      </c>
      <c r="O22" s="47" t="s">
        <v>482</v>
      </c>
      <c r="P22" s="26" t="s">
        <v>1293</v>
      </c>
      <c r="Q22" s="51"/>
      <c r="R22" s="51"/>
      <c r="S22" s="58"/>
      <c r="T22" s="50"/>
    </row>
    <row r="23" spans="1:20" s="52" customFormat="1" ht="75">
      <c r="A23" s="28" t="str">
        <f t="shared" si="10"/>
        <v>Transportation</v>
      </c>
      <c r="B23" s="28" t="str">
        <f t="shared" si="10"/>
        <v>Electric Vehicle Subsidy</v>
      </c>
      <c r="C23" s="28" t="str">
        <f t="shared" si="10"/>
        <v>Additional EV Subsidy Percentage</v>
      </c>
      <c r="D23" s="49" t="s">
        <v>51</v>
      </c>
      <c r="E23" s="49" t="s">
        <v>44</v>
      </c>
      <c r="F23" s="49" t="s">
        <v>94</v>
      </c>
      <c r="G23" s="49" t="s">
        <v>44</v>
      </c>
      <c r="H23" s="76">
        <v>206</v>
      </c>
      <c r="I23" s="26" t="s">
        <v>49</v>
      </c>
      <c r="J23" s="48" t="str">
        <f t="shared" si="11"/>
        <v>EV Subsidy</v>
      </c>
      <c r="K23" s="28" t="s">
        <v>632</v>
      </c>
      <c r="L23" s="51">
        <v>0</v>
      </c>
      <c r="M23" s="37">
        <v>0.5</v>
      </c>
      <c r="N23" s="35">
        <v>0.01</v>
      </c>
      <c r="O23" s="47" t="s">
        <v>482</v>
      </c>
      <c r="P23" s="26" t="s">
        <v>1294</v>
      </c>
      <c r="Q23" s="51"/>
      <c r="R23" s="51"/>
      <c r="S23" s="58"/>
      <c r="T23" s="50"/>
    </row>
    <row r="24" spans="1:20" s="52" customFormat="1" ht="30">
      <c r="A24" s="28" t="str">
        <f t="shared" si="10"/>
        <v>Transportation</v>
      </c>
      <c r="B24" s="28" t="str">
        <f t="shared" si="10"/>
        <v>Electric Vehicle Subsidy</v>
      </c>
      <c r="C24" s="28" t="str">
        <f t="shared" si="10"/>
        <v>Additional EV Subsidy Percentage</v>
      </c>
      <c r="D24" s="49" t="s">
        <v>48</v>
      </c>
      <c r="E24" s="49" t="s">
        <v>44</v>
      </c>
      <c r="F24" s="49" t="s">
        <v>95</v>
      </c>
      <c r="G24" s="49" t="s">
        <v>44</v>
      </c>
      <c r="H24" s="27"/>
      <c r="I24" s="12" t="s">
        <v>50</v>
      </c>
      <c r="J24" s="48" t="str">
        <f t="shared" si="11"/>
        <v>EV Subsidy</v>
      </c>
      <c r="K24" s="28" t="s">
        <v>632</v>
      </c>
      <c r="L24" s="51"/>
      <c r="M24" s="51"/>
      <c r="N24" s="51"/>
      <c r="O24" s="51"/>
      <c r="P24" s="72"/>
      <c r="Q24" s="51"/>
      <c r="R24" s="51"/>
      <c r="S24" s="58"/>
      <c r="T24" s="50"/>
    </row>
    <row r="25" spans="1:20" s="52" customFormat="1" ht="30">
      <c r="A25" s="28" t="str">
        <f t="shared" si="10"/>
        <v>Transportation</v>
      </c>
      <c r="B25" s="28" t="str">
        <f t="shared" si="10"/>
        <v>Electric Vehicle Subsidy</v>
      </c>
      <c r="C25" s="28" t="str">
        <f t="shared" si="10"/>
        <v>Additional EV Subsidy Percentage</v>
      </c>
      <c r="D25" s="49" t="s">
        <v>51</v>
      </c>
      <c r="E25" s="49" t="s">
        <v>45</v>
      </c>
      <c r="F25" s="49" t="s">
        <v>94</v>
      </c>
      <c r="G25" s="49" t="s">
        <v>96</v>
      </c>
      <c r="H25" s="27"/>
      <c r="I25" s="12" t="s">
        <v>50</v>
      </c>
      <c r="J25" s="48" t="str">
        <f t="shared" si="11"/>
        <v>EV Subsidy</v>
      </c>
      <c r="K25" s="28" t="s">
        <v>632</v>
      </c>
      <c r="L25" s="51"/>
      <c r="M25" s="51"/>
      <c r="N25" s="51"/>
      <c r="O25" s="51"/>
      <c r="P25" s="72"/>
      <c r="Q25" s="51"/>
      <c r="R25" s="51"/>
      <c r="S25" s="58"/>
      <c r="T25" s="50"/>
    </row>
    <row r="26" spans="1:20" s="52" customFormat="1" ht="30">
      <c r="A26" s="28" t="str">
        <f t="shared" si="10"/>
        <v>Transportation</v>
      </c>
      <c r="B26" s="28" t="str">
        <f t="shared" si="10"/>
        <v>Electric Vehicle Subsidy</v>
      </c>
      <c r="C26" s="28" t="str">
        <f t="shared" si="10"/>
        <v>Additional EV Subsidy Percentage</v>
      </c>
      <c r="D26" s="49" t="s">
        <v>48</v>
      </c>
      <c r="E26" s="49" t="s">
        <v>45</v>
      </c>
      <c r="F26" s="49" t="s">
        <v>95</v>
      </c>
      <c r="G26" s="49" t="s">
        <v>96</v>
      </c>
      <c r="H26" s="27"/>
      <c r="I26" s="12" t="s">
        <v>50</v>
      </c>
      <c r="J26" s="48" t="str">
        <f t="shared" si="11"/>
        <v>EV Subsidy</v>
      </c>
      <c r="K26" s="28" t="s">
        <v>632</v>
      </c>
      <c r="L26" s="51"/>
      <c r="M26" s="51"/>
      <c r="N26" s="51"/>
      <c r="O26" s="51"/>
      <c r="P26" s="72"/>
      <c r="Q26" s="51"/>
      <c r="R26" s="51"/>
      <c r="S26" s="58"/>
      <c r="T26" s="50"/>
    </row>
    <row r="27" spans="1:20" s="52" customFormat="1" ht="30">
      <c r="A27" s="28" t="str">
        <f t="shared" si="10"/>
        <v>Transportation</v>
      </c>
      <c r="B27" s="28" t="str">
        <f t="shared" si="10"/>
        <v>Electric Vehicle Subsidy</v>
      </c>
      <c r="C27" s="28" t="str">
        <f t="shared" si="10"/>
        <v>Additional EV Subsidy Percentage</v>
      </c>
      <c r="D27" s="49" t="s">
        <v>51</v>
      </c>
      <c r="E27" s="49" t="s">
        <v>46</v>
      </c>
      <c r="F27" s="49" t="s">
        <v>94</v>
      </c>
      <c r="G27" s="49" t="s">
        <v>97</v>
      </c>
      <c r="H27" s="27"/>
      <c r="I27" s="12" t="s">
        <v>50</v>
      </c>
      <c r="J27" s="48" t="str">
        <f t="shared" si="11"/>
        <v>EV Subsidy</v>
      </c>
      <c r="K27" s="28" t="s">
        <v>632</v>
      </c>
      <c r="L27" s="51"/>
      <c r="M27" s="51"/>
      <c r="N27" s="51"/>
      <c r="O27" s="51"/>
      <c r="P27" s="72"/>
      <c r="Q27" s="51"/>
      <c r="R27" s="51"/>
      <c r="S27" s="58"/>
      <c r="T27" s="50"/>
    </row>
    <row r="28" spans="1:20" s="52" customFormat="1" ht="30">
      <c r="A28" s="28" t="str">
        <f t="shared" si="10"/>
        <v>Transportation</v>
      </c>
      <c r="B28" s="28" t="str">
        <f t="shared" si="10"/>
        <v>Electric Vehicle Subsidy</v>
      </c>
      <c r="C28" s="28" t="str">
        <f t="shared" si="10"/>
        <v>Additional EV Subsidy Percentage</v>
      </c>
      <c r="D28" s="49" t="s">
        <v>48</v>
      </c>
      <c r="E28" s="49" t="s">
        <v>46</v>
      </c>
      <c r="F28" s="49" t="s">
        <v>95</v>
      </c>
      <c r="G28" s="49" t="s">
        <v>97</v>
      </c>
      <c r="H28" s="27"/>
      <c r="I28" s="12" t="s">
        <v>50</v>
      </c>
      <c r="J28" s="48" t="str">
        <f t="shared" si="11"/>
        <v>EV Subsidy</v>
      </c>
      <c r="K28" s="28" t="s">
        <v>632</v>
      </c>
      <c r="L28" s="51"/>
      <c r="M28" s="51"/>
      <c r="N28" s="51"/>
      <c r="O28" s="51"/>
      <c r="P28" s="72"/>
      <c r="Q28" s="51"/>
      <c r="R28" s="51"/>
      <c r="S28" s="58"/>
      <c r="T28" s="50"/>
    </row>
    <row r="29" spans="1:20" s="52" customFormat="1" ht="30">
      <c r="A29" s="28" t="str">
        <f t="shared" si="10"/>
        <v>Transportation</v>
      </c>
      <c r="B29" s="28" t="str">
        <f t="shared" si="10"/>
        <v>Electric Vehicle Subsidy</v>
      </c>
      <c r="C29" s="28" t="str">
        <f t="shared" si="10"/>
        <v>Additional EV Subsidy Percentage</v>
      </c>
      <c r="D29" s="49" t="s">
        <v>51</v>
      </c>
      <c r="E29" s="49" t="s">
        <v>47</v>
      </c>
      <c r="F29" s="49" t="s">
        <v>94</v>
      </c>
      <c r="G29" s="49" t="s">
        <v>98</v>
      </c>
      <c r="H29" s="27"/>
      <c r="I29" s="12" t="s">
        <v>50</v>
      </c>
      <c r="J29" s="48" t="str">
        <f t="shared" si="11"/>
        <v>EV Subsidy</v>
      </c>
      <c r="K29" s="28" t="s">
        <v>632</v>
      </c>
      <c r="L29" s="51"/>
      <c r="M29" s="51"/>
      <c r="N29" s="51"/>
      <c r="O29" s="51"/>
      <c r="P29" s="72"/>
      <c r="Q29" s="51"/>
      <c r="R29" s="51"/>
      <c r="S29" s="58"/>
      <c r="T29" s="50"/>
    </row>
    <row r="30" spans="1:20" s="52" customFormat="1" ht="30">
      <c r="A30" s="28" t="str">
        <f t="shared" si="10"/>
        <v>Transportation</v>
      </c>
      <c r="B30" s="28" t="str">
        <f t="shared" si="10"/>
        <v>Electric Vehicle Subsidy</v>
      </c>
      <c r="C30" s="28" t="str">
        <f t="shared" si="10"/>
        <v>Additional EV Subsidy Percentage</v>
      </c>
      <c r="D30" s="49" t="s">
        <v>48</v>
      </c>
      <c r="E30" s="49" t="s">
        <v>47</v>
      </c>
      <c r="F30" s="49" t="s">
        <v>95</v>
      </c>
      <c r="G30" s="49" t="s">
        <v>98</v>
      </c>
      <c r="H30" s="27"/>
      <c r="I30" s="12" t="s">
        <v>50</v>
      </c>
      <c r="J30" s="48" t="str">
        <f t="shared" si="11"/>
        <v>EV Subsidy</v>
      </c>
      <c r="K30" s="28" t="s">
        <v>632</v>
      </c>
      <c r="L30" s="51"/>
      <c r="M30" s="51"/>
      <c r="N30" s="51"/>
      <c r="O30" s="51"/>
      <c r="P30" s="72"/>
      <c r="Q30" s="51"/>
      <c r="R30" s="51"/>
      <c r="S30" s="58"/>
      <c r="T30" s="50"/>
    </row>
    <row r="31" spans="1:20" s="52" customFormat="1" ht="30">
      <c r="A31" s="28" t="str">
        <f t="shared" si="10"/>
        <v>Transportation</v>
      </c>
      <c r="B31" s="28" t="str">
        <f t="shared" si="10"/>
        <v>Electric Vehicle Subsidy</v>
      </c>
      <c r="C31" s="28" t="str">
        <f t="shared" si="10"/>
        <v>Additional EV Subsidy Percentage</v>
      </c>
      <c r="D31" s="49" t="s">
        <v>51</v>
      </c>
      <c r="E31" s="49" t="s">
        <v>127</v>
      </c>
      <c r="F31" s="49" t="s">
        <v>94</v>
      </c>
      <c r="G31" s="49" t="s">
        <v>179</v>
      </c>
      <c r="H31" s="27"/>
      <c r="I31" s="12" t="s">
        <v>50</v>
      </c>
      <c r="J31" s="48" t="str">
        <f t="shared" si="11"/>
        <v>EV Subsidy</v>
      </c>
      <c r="K31" s="28" t="s">
        <v>632</v>
      </c>
      <c r="L31" s="51"/>
      <c r="M31" s="51"/>
      <c r="N31" s="51"/>
      <c r="O31" s="51"/>
      <c r="P31" s="72"/>
      <c r="Q31" s="51"/>
      <c r="R31" s="51"/>
      <c r="S31" s="58"/>
      <c r="T31" s="50"/>
    </row>
    <row r="32" spans="1:20" s="52" customFormat="1" ht="30">
      <c r="A32" s="28" t="str">
        <f t="shared" si="10"/>
        <v>Transportation</v>
      </c>
      <c r="B32" s="28" t="str">
        <f t="shared" si="10"/>
        <v>Electric Vehicle Subsidy</v>
      </c>
      <c r="C32" s="28" t="str">
        <f t="shared" si="10"/>
        <v>Additional EV Subsidy Percentage</v>
      </c>
      <c r="D32" s="49" t="s">
        <v>48</v>
      </c>
      <c r="E32" s="49" t="s">
        <v>127</v>
      </c>
      <c r="F32" s="49" t="s">
        <v>95</v>
      </c>
      <c r="G32" s="49" t="s">
        <v>179</v>
      </c>
      <c r="H32" s="27"/>
      <c r="I32" s="12" t="s">
        <v>50</v>
      </c>
      <c r="J32" s="48" t="str">
        <f t="shared" si="11"/>
        <v>EV Subsidy</v>
      </c>
      <c r="K32" s="28" t="s">
        <v>632</v>
      </c>
      <c r="L32" s="51"/>
      <c r="M32" s="51"/>
      <c r="N32" s="51"/>
      <c r="O32" s="51"/>
      <c r="P32" s="72"/>
      <c r="Q32" s="51"/>
      <c r="R32" s="51"/>
      <c r="S32" s="58"/>
      <c r="T32" s="50"/>
    </row>
    <row r="33" spans="1:20" ht="105">
      <c r="A33" s="26" t="s">
        <v>4</v>
      </c>
      <c r="B33" s="26" t="s">
        <v>10</v>
      </c>
      <c r="C33" s="26" t="s">
        <v>125</v>
      </c>
      <c r="D33" s="26"/>
      <c r="E33" s="26"/>
      <c r="F33" s="26"/>
      <c r="G33" s="26"/>
      <c r="H33" s="27">
        <v>1</v>
      </c>
      <c r="I33" s="26" t="s">
        <v>49</v>
      </c>
      <c r="J33" s="27" t="s">
        <v>10</v>
      </c>
      <c r="K33" s="50" t="s">
        <v>631</v>
      </c>
      <c r="L33" s="32">
        <v>0</v>
      </c>
      <c r="M33" s="32">
        <v>1</v>
      </c>
      <c r="N33" s="33">
        <v>0.02</v>
      </c>
      <c r="O33" s="26" t="s">
        <v>457</v>
      </c>
      <c r="P33" s="26" t="s">
        <v>1295</v>
      </c>
      <c r="Q33" s="26" t="s">
        <v>211</v>
      </c>
      <c r="R33" s="12" t="s">
        <v>212</v>
      </c>
      <c r="S33" s="54" t="s">
        <v>182</v>
      </c>
      <c r="T33" s="26" t="s">
        <v>199</v>
      </c>
    </row>
    <row r="34" spans="1:20" ht="45">
      <c r="A34" s="26" t="s">
        <v>4</v>
      </c>
      <c r="B34" s="26" t="s">
        <v>1202</v>
      </c>
      <c r="C34" s="26" t="s">
        <v>340</v>
      </c>
      <c r="D34" s="26" t="s">
        <v>549</v>
      </c>
      <c r="E34" s="26" t="s">
        <v>43</v>
      </c>
      <c r="F34" s="26" t="s">
        <v>555</v>
      </c>
      <c r="G34" s="26" t="s">
        <v>43</v>
      </c>
      <c r="H34" s="5"/>
      <c r="I34" s="12" t="s">
        <v>50</v>
      </c>
      <c r="J34" s="27" t="s">
        <v>1203</v>
      </c>
      <c r="K34" s="50" t="s">
        <v>1244</v>
      </c>
      <c r="M34" s="5"/>
      <c r="N34" s="5"/>
      <c r="P34" s="2"/>
      <c r="R34" s="5"/>
      <c r="S34" s="5"/>
      <c r="T34" s="5"/>
    </row>
    <row r="35" spans="1:20" ht="60">
      <c r="A35" s="28" t="str">
        <f t="shared" ref="A35:C49" si="12">A$34</f>
        <v>Transportation</v>
      </c>
      <c r="B35" s="28" t="str">
        <f t="shared" si="12"/>
        <v>Tailpipe Emissions Standard</v>
      </c>
      <c r="C35" s="28" t="str">
        <f t="shared" si="12"/>
        <v>Percentage Additional Improvement of Fuel Economy Std</v>
      </c>
      <c r="D35" s="26" t="s">
        <v>550</v>
      </c>
      <c r="E35" s="26" t="s">
        <v>43</v>
      </c>
      <c r="F35" s="26" t="s">
        <v>99</v>
      </c>
      <c r="G35" s="26" t="s">
        <v>43</v>
      </c>
      <c r="H35" s="27">
        <v>202</v>
      </c>
      <c r="I35" s="12" t="s">
        <v>50</v>
      </c>
      <c r="J35" s="64" t="str">
        <f>J$34</f>
        <v>Vehicle Tailpipe Emissions Standards</v>
      </c>
      <c r="K35" s="64" t="s">
        <v>1244</v>
      </c>
      <c r="L35" s="37">
        <f>L$36</f>
        <v>0</v>
      </c>
      <c r="M35" s="37">
        <f t="shared" ref="M35:R38" si="13">M$36</f>
        <v>0.28000000000000003</v>
      </c>
      <c r="N35" s="37">
        <f t="shared" si="13"/>
        <v>0.02</v>
      </c>
      <c r="O35" s="37" t="str">
        <f t="shared" si="13"/>
        <v>% increase in miles/gal</v>
      </c>
      <c r="P35" s="96" t="s">
        <v>1204</v>
      </c>
      <c r="Q35" s="26"/>
      <c r="R35" s="12"/>
      <c r="S35" s="54"/>
      <c r="T35" s="26"/>
    </row>
    <row r="36" spans="1:20" ht="81.75" customHeight="1">
      <c r="A36" s="28" t="str">
        <f t="shared" si="12"/>
        <v>Transportation</v>
      </c>
      <c r="B36" s="28" t="str">
        <f t="shared" si="12"/>
        <v>Tailpipe Emissions Standard</v>
      </c>
      <c r="C36" s="28" t="str">
        <f t="shared" si="12"/>
        <v>Percentage Additional Improvement of Fuel Economy Std</v>
      </c>
      <c r="D36" s="26" t="s">
        <v>551</v>
      </c>
      <c r="E36" s="26" t="s">
        <v>43</v>
      </c>
      <c r="F36" s="26" t="s">
        <v>558</v>
      </c>
      <c r="G36" s="26" t="s">
        <v>43</v>
      </c>
      <c r="H36" s="27">
        <v>2</v>
      </c>
      <c r="I36" s="26" t="s">
        <v>49</v>
      </c>
      <c r="J36" s="64" t="str">
        <f t="shared" ref="J36:J69" si="14">J$34</f>
        <v>Vehicle Tailpipe Emissions Standards</v>
      </c>
      <c r="K36" s="64" t="s">
        <v>1244</v>
      </c>
      <c r="L36" s="32">
        <v>0</v>
      </c>
      <c r="M36" s="32">
        <v>0.28000000000000003</v>
      </c>
      <c r="N36" s="32">
        <v>0.02</v>
      </c>
      <c r="O36" s="26" t="s">
        <v>126</v>
      </c>
      <c r="P36" s="107" t="s">
        <v>1296</v>
      </c>
      <c r="Q36" s="26" t="s">
        <v>213</v>
      </c>
      <c r="R36" s="12" t="s">
        <v>214</v>
      </c>
      <c r="S36" s="105" t="s">
        <v>1298</v>
      </c>
      <c r="T36" s="26" t="s">
        <v>1297</v>
      </c>
    </row>
    <row r="37" spans="1:20" ht="45">
      <c r="A37" s="28" t="str">
        <f t="shared" si="12"/>
        <v>Transportation</v>
      </c>
      <c r="B37" s="28" t="str">
        <f t="shared" si="12"/>
        <v>Tailpipe Emissions Standard</v>
      </c>
      <c r="C37" s="28" t="str">
        <f t="shared" si="12"/>
        <v>Percentage Additional Improvement of Fuel Economy Std</v>
      </c>
      <c r="D37" s="26" t="s">
        <v>552</v>
      </c>
      <c r="E37" s="26" t="s">
        <v>43</v>
      </c>
      <c r="F37" s="26" t="s">
        <v>556</v>
      </c>
      <c r="G37" s="26" t="s">
        <v>1110</v>
      </c>
      <c r="H37" s="27">
        <v>199</v>
      </c>
      <c r="I37" s="26" t="s">
        <v>49</v>
      </c>
      <c r="J37" s="64" t="str">
        <f t="shared" si="14"/>
        <v>Vehicle Tailpipe Emissions Standards</v>
      </c>
      <c r="K37" s="64" t="s">
        <v>1244</v>
      </c>
      <c r="L37" s="37">
        <f>L$36</f>
        <v>0</v>
      </c>
      <c r="M37" s="37">
        <v>0.1</v>
      </c>
      <c r="N37" s="37">
        <f t="shared" si="13"/>
        <v>0.02</v>
      </c>
      <c r="O37" s="37" t="str">
        <f t="shared" si="13"/>
        <v>% increase in miles/gal</v>
      </c>
      <c r="P37" s="96" t="s">
        <v>1300</v>
      </c>
      <c r="Q37" s="37" t="str">
        <f t="shared" si="13"/>
        <v>transportation-sector-main.html#fuel-econ-std</v>
      </c>
      <c r="R37" s="37" t="str">
        <f t="shared" si="13"/>
        <v>fuel-economy-standard.html</v>
      </c>
      <c r="S37" s="54"/>
      <c r="T37" s="26"/>
    </row>
    <row r="38" spans="1:20" ht="45">
      <c r="A38" s="28" t="str">
        <f t="shared" si="12"/>
        <v>Transportation</v>
      </c>
      <c r="B38" s="28" t="str">
        <f t="shared" si="12"/>
        <v>Tailpipe Emissions Standard</v>
      </c>
      <c r="C38" s="28" t="str">
        <f t="shared" si="12"/>
        <v>Percentage Additional Improvement of Fuel Economy Std</v>
      </c>
      <c r="D38" s="26" t="s">
        <v>553</v>
      </c>
      <c r="E38" s="26" t="s">
        <v>43</v>
      </c>
      <c r="F38" s="26" t="s">
        <v>557</v>
      </c>
      <c r="G38" s="26" t="s">
        <v>43</v>
      </c>
      <c r="H38" s="27">
        <v>204</v>
      </c>
      <c r="I38" s="12" t="s">
        <v>50</v>
      </c>
      <c r="J38" s="64" t="str">
        <f t="shared" si="14"/>
        <v>Vehicle Tailpipe Emissions Standards</v>
      </c>
      <c r="K38" s="64" t="s">
        <v>1244</v>
      </c>
      <c r="L38" s="37">
        <f>L$36</f>
        <v>0</v>
      </c>
      <c r="M38" s="37">
        <f t="shared" si="13"/>
        <v>0.28000000000000003</v>
      </c>
      <c r="N38" s="37">
        <f t="shared" si="13"/>
        <v>0.02</v>
      </c>
      <c r="O38" s="37" t="str">
        <f t="shared" si="13"/>
        <v>% increase in miles/gal</v>
      </c>
      <c r="P38" s="96" t="s">
        <v>1303</v>
      </c>
      <c r="Q38" s="26"/>
      <c r="R38" s="12"/>
      <c r="S38" s="54"/>
      <c r="T38" s="26"/>
    </row>
    <row r="39" spans="1:20" ht="45">
      <c r="A39" s="28" t="str">
        <f t="shared" si="12"/>
        <v>Transportation</v>
      </c>
      <c r="B39" s="28" t="str">
        <f t="shared" si="12"/>
        <v>Tailpipe Emissions Standard</v>
      </c>
      <c r="C39" s="28" t="str">
        <f t="shared" si="12"/>
        <v>Percentage Additional Improvement of Fuel Economy Std</v>
      </c>
      <c r="D39" s="26" t="s">
        <v>554</v>
      </c>
      <c r="E39" s="26" t="s">
        <v>43</v>
      </c>
      <c r="F39" s="26" t="s">
        <v>559</v>
      </c>
      <c r="G39" s="26" t="s">
        <v>43</v>
      </c>
      <c r="H39" s="27"/>
      <c r="I39" s="12" t="s">
        <v>50</v>
      </c>
      <c r="J39" s="64" t="str">
        <f t="shared" si="14"/>
        <v>Vehicle Tailpipe Emissions Standards</v>
      </c>
      <c r="K39" s="64" t="s">
        <v>1244</v>
      </c>
      <c r="L39" s="32"/>
      <c r="M39" s="32"/>
      <c r="N39" s="32"/>
      <c r="O39" s="26"/>
      <c r="P39" s="26"/>
      <c r="Q39" s="26"/>
      <c r="R39" s="12"/>
      <c r="S39" s="54"/>
      <c r="T39" s="26"/>
    </row>
    <row r="40" spans="1:20" ht="45">
      <c r="A40" s="28" t="str">
        <f>A$34</f>
        <v>Transportation</v>
      </c>
      <c r="B40" s="28" t="str">
        <f t="shared" ref="B40:C61" si="15">B$34</f>
        <v>Tailpipe Emissions Standard</v>
      </c>
      <c r="C40" s="28" t="str">
        <f t="shared" si="15"/>
        <v>Percentage Additional Improvement of Fuel Economy Std</v>
      </c>
      <c r="D40" s="26" t="s">
        <v>549</v>
      </c>
      <c r="E40" s="26" t="s">
        <v>44</v>
      </c>
      <c r="F40" s="26" t="s">
        <v>555</v>
      </c>
      <c r="G40" s="26" t="s">
        <v>44</v>
      </c>
      <c r="H40" s="5"/>
      <c r="I40" s="12" t="s">
        <v>50</v>
      </c>
      <c r="J40" s="64" t="str">
        <f t="shared" si="14"/>
        <v>Vehicle Tailpipe Emissions Standards</v>
      </c>
      <c r="K40" s="64" t="s">
        <v>1244</v>
      </c>
      <c r="M40" s="5"/>
      <c r="N40" s="5"/>
      <c r="P40" s="2"/>
      <c r="R40" s="5"/>
      <c r="S40" s="5"/>
      <c r="T40" s="5"/>
    </row>
    <row r="41" spans="1:20" ht="45">
      <c r="A41" s="28" t="str">
        <f t="shared" si="12"/>
        <v>Transportation</v>
      </c>
      <c r="B41" s="28" t="str">
        <f t="shared" si="12"/>
        <v>Tailpipe Emissions Standard</v>
      </c>
      <c r="C41" s="28" t="str">
        <f t="shared" si="12"/>
        <v>Percentage Additional Improvement of Fuel Economy Std</v>
      </c>
      <c r="D41" s="26" t="s">
        <v>550</v>
      </c>
      <c r="E41" s="26" t="s">
        <v>44</v>
      </c>
      <c r="F41" s="26" t="s">
        <v>99</v>
      </c>
      <c r="G41" s="26" t="s">
        <v>44</v>
      </c>
      <c r="H41" s="27">
        <v>203</v>
      </c>
      <c r="I41" s="12" t="s">
        <v>50</v>
      </c>
      <c r="J41" s="64" t="str">
        <f t="shared" si="14"/>
        <v>Vehicle Tailpipe Emissions Standards</v>
      </c>
      <c r="K41" s="64" t="s">
        <v>1244</v>
      </c>
      <c r="L41" s="34">
        <v>0</v>
      </c>
      <c r="M41" s="35">
        <v>0.66</v>
      </c>
      <c r="N41" s="34">
        <v>0.02</v>
      </c>
      <c r="O41" s="28" t="s">
        <v>126</v>
      </c>
      <c r="P41" s="96" t="s">
        <v>1302</v>
      </c>
      <c r="Q41" s="28"/>
      <c r="R41" s="28"/>
      <c r="S41" s="54"/>
      <c r="T41" s="26"/>
    </row>
    <row r="42" spans="1:20" ht="45">
      <c r="A42" s="28" t="str">
        <f t="shared" si="12"/>
        <v>Transportation</v>
      </c>
      <c r="B42" s="28" t="str">
        <f t="shared" si="12"/>
        <v>Tailpipe Emissions Standard</v>
      </c>
      <c r="C42" s="28" t="str">
        <f t="shared" si="12"/>
        <v>Percentage Additional Improvement of Fuel Economy Std</v>
      </c>
      <c r="D42" s="26" t="s">
        <v>551</v>
      </c>
      <c r="E42" s="26" t="s">
        <v>44</v>
      </c>
      <c r="F42" s="26" t="s">
        <v>558</v>
      </c>
      <c r="G42" s="26" t="s">
        <v>44</v>
      </c>
      <c r="H42" s="27">
        <v>198</v>
      </c>
      <c r="I42" s="26" t="s">
        <v>49</v>
      </c>
      <c r="J42" s="64" t="str">
        <f t="shared" si="14"/>
        <v>Vehicle Tailpipe Emissions Standards</v>
      </c>
      <c r="K42" s="64" t="s">
        <v>1244</v>
      </c>
      <c r="L42" s="34">
        <f>L$36</f>
        <v>0</v>
      </c>
      <c r="M42" s="35">
        <v>0.1</v>
      </c>
      <c r="N42" s="34">
        <f>N$36</f>
        <v>0.02</v>
      </c>
      <c r="O42" s="28" t="str">
        <f>O$36</f>
        <v>% increase in miles/gal</v>
      </c>
      <c r="P42" s="108" t="s">
        <v>1301</v>
      </c>
      <c r="Q42" s="28" t="str">
        <f>Q$36</f>
        <v>transportation-sector-main.html#fuel-econ-std</v>
      </c>
      <c r="R42" s="28" t="str">
        <f>R$36</f>
        <v>fuel-economy-standard.html</v>
      </c>
      <c r="S42" s="54"/>
      <c r="T42" s="26"/>
    </row>
    <row r="43" spans="1:20" ht="43.5" customHeight="1">
      <c r="A43" s="28" t="str">
        <f t="shared" si="12"/>
        <v>Transportation</v>
      </c>
      <c r="B43" s="28" t="str">
        <f t="shared" si="12"/>
        <v>Tailpipe Emissions Standard</v>
      </c>
      <c r="C43" s="28" t="str">
        <f t="shared" si="12"/>
        <v>Percentage Additional Improvement of Fuel Economy Std</v>
      </c>
      <c r="D43" s="26" t="s">
        <v>552</v>
      </c>
      <c r="E43" s="26" t="s">
        <v>44</v>
      </c>
      <c r="F43" s="26" t="s">
        <v>556</v>
      </c>
      <c r="G43" s="26" t="s">
        <v>44</v>
      </c>
      <c r="H43" s="27">
        <v>3</v>
      </c>
      <c r="I43" s="26" t="s">
        <v>49</v>
      </c>
      <c r="J43" s="64" t="str">
        <f t="shared" si="14"/>
        <v>Vehicle Tailpipe Emissions Standards</v>
      </c>
      <c r="K43" s="64" t="s">
        <v>1244</v>
      </c>
      <c r="L43" s="34">
        <f>L$36</f>
        <v>0</v>
      </c>
      <c r="M43" s="35">
        <v>0.05</v>
      </c>
      <c r="N43" s="34">
        <f>N$36</f>
        <v>0.02</v>
      </c>
      <c r="O43" s="28" t="str">
        <f>O$36</f>
        <v>% increase in miles/gal</v>
      </c>
      <c r="P43" s="108" t="s">
        <v>1299</v>
      </c>
      <c r="Q43" s="28" t="str">
        <f>Q$36</f>
        <v>transportation-sector-main.html#fuel-econ-std</v>
      </c>
      <c r="R43" s="28" t="str">
        <f>R$36</f>
        <v>fuel-economy-standard.html</v>
      </c>
      <c r="S43" s="54" t="s">
        <v>183</v>
      </c>
      <c r="T43" s="26" t="s">
        <v>430</v>
      </c>
    </row>
    <row r="44" spans="1:20" ht="45">
      <c r="A44" s="28" t="str">
        <f t="shared" si="12"/>
        <v>Transportation</v>
      </c>
      <c r="B44" s="28" t="str">
        <f t="shared" si="12"/>
        <v>Tailpipe Emissions Standard</v>
      </c>
      <c r="C44" s="28" t="str">
        <f t="shared" si="12"/>
        <v>Percentage Additional Improvement of Fuel Economy Std</v>
      </c>
      <c r="D44" s="26" t="s">
        <v>553</v>
      </c>
      <c r="E44" s="26" t="s">
        <v>44</v>
      </c>
      <c r="F44" s="26" t="s">
        <v>557</v>
      </c>
      <c r="G44" s="26" t="s">
        <v>44</v>
      </c>
      <c r="H44" s="27"/>
      <c r="I44" s="12" t="s">
        <v>50</v>
      </c>
      <c r="J44" s="64" t="str">
        <f t="shared" si="14"/>
        <v>Vehicle Tailpipe Emissions Standards</v>
      </c>
      <c r="K44" s="64" t="s">
        <v>1244</v>
      </c>
      <c r="L44" s="34"/>
      <c r="M44" s="35"/>
      <c r="N44" s="34"/>
      <c r="O44" s="28"/>
      <c r="P44" s="26"/>
      <c r="Q44" s="28"/>
      <c r="R44" s="28"/>
      <c r="S44" s="54"/>
      <c r="T44" s="26"/>
    </row>
    <row r="45" spans="1:20" ht="45">
      <c r="A45" s="28" t="str">
        <f t="shared" si="12"/>
        <v>Transportation</v>
      </c>
      <c r="B45" s="28" t="str">
        <f t="shared" si="12"/>
        <v>Tailpipe Emissions Standard</v>
      </c>
      <c r="C45" s="28" t="str">
        <f t="shared" si="12"/>
        <v>Percentage Additional Improvement of Fuel Economy Std</v>
      </c>
      <c r="D45" s="26" t="s">
        <v>554</v>
      </c>
      <c r="E45" s="26" t="s">
        <v>44</v>
      </c>
      <c r="F45" s="26" t="s">
        <v>559</v>
      </c>
      <c r="G45" s="26" t="s">
        <v>44</v>
      </c>
      <c r="H45" s="27"/>
      <c r="I45" s="12" t="s">
        <v>50</v>
      </c>
      <c r="J45" s="64" t="str">
        <f t="shared" si="14"/>
        <v>Vehicle Tailpipe Emissions Standards</v>
      </c>
      <c r="K45" s="64" t="s">
        <v>1244</v>
      </c>
      <c r="L45" s="34"/>
      <c r="M45" s="35"/>
      <c r="N45" s="34"/>
      <c r="O45" s="28"/>
      <c r="P45" s="26"/>
      <c r="Q45" s="28"/>
      <c r="R45" s="28"/>
      <c r="S45" s="54"/>
      <c r="T45" s="26"/>
    </row>
    <row r="46" spans="1:20" ht="45">
      <c r="A46" s="28" t="str">
        <f t="shared" si="12"/>
        <v>Transportation</v>
      </c>
      <c r="B46" s="28" t="str">
        <f t="shared" si="12"/>
        <v>Tailpipe Emissions Standard</v>
      </c>
      <c r="C46" s="28" t="str">
        <f t="shared" si="12"/>
        <v>Percentage Additional Improvement of Fuel Economy Std</v>
      </c>
      <c r="D46" s="26" t="s">
        <v>549</v>
      </c>
      <c r="E46" s="26" t="s">
        <v>45</v>
      </c>
      <c r="F46" s="26" t="s">
        <v>555</v>
      </c>
      <c r="G46" s="26" t="s">
        <v>96</v>
      </c>
      <c r="H46" s="5"/>
      <c r="I46" s="12" t="s">
        <v>50</v>
      </c>
      <c r="J46" s="64" t="str">
        <f t="shared" si="14"/>
        <v>Vehicle Tailpipe Emissions Standards</v>
      </c>
      <c r="K46" s="64" t="s">
        <v>1244</v>
      </c>
      <c r="M46" s="5"/>
      <c r="N46" s="5"/>
      <c r="P46" s="2"/>
      <c r="R46" s="5"/>
      <c r="S46" s="5"/>
      <c r="T46" s="5"/>
    </row>
    <row r="47" spans="1:20" ht="45">
      <c r="A47" s="28" t="str">
        <f t="shared" si="12"/>
        <v>Transportation</v>
      </c>
      <c r="B47" s="28" t="str">
        <f t="shared" si="15"/>
        <v>Tailpipe Emissions Standard</v>
      </c>
      <c r="C47" s="28" t="str">
        <f t="shared" si="15"/>
        <v>Percentage Additional Improvement of Fuel Economy Std</v>
      </c>
      <c r="D47" s="26" t="s">
        <v>550</v>
      </c>
      <c r="E47" s="26" t="s">
        <v>45</v>
      </c>
      <c r="F47" s="26" t="s">
        <v>99</v>
      </c>
      <c r="G47" s="26" t="s">
        <v>96</v>
      </c>
      <c r="H47" s="27"/>
      <c r="I47" s="12" t="s">
        <v>50</v>
      </c>
      <c r="J47" s="64" t="str">
        <f t="shared" si="14"/>
        <v>Vehicle Tailpipe Emissions Standards</v>
      </c>
      <c r="K47" s="64" t="s">
        <v>1244</v>
      </c>
      <c r="L47" s="34"/>
      <c r="M47" s="36"/>
      <c r="N47" s="34"/>
      <c r="O47" s="28"/>
      <c r="P47" s="26"/>
      <c r="Q47" s="28"/>
      <c r="R47" s="28"/>
      <c r="S47" s="54"/>
      <c r="T47" s="26"/>
    </row>
    <row r="48" spans="1:20" ht="45">
      <c r="A48" s="28" t="str">
        <f t="shared" si="12"/>
        <v>Transportation</v>
      </c>
      <c r="B48" s="28" t="str">
        <f t="shared" si="12"/>
        <v>Tailpipe Emissions Standard</v>
      </c>
      <c r="C48" s="28" t="str">
        <f t="shared" si="12"/>
        <v>Percentage Additional Improvement of Fuel Economy Std</v>
      </c>
      <c r="D48" s="26" t="s">
        <v>551</v>
      </c>
      <c r="E48" s="26" t="s">
        <v>45</v>
      </c>
      <c r="F48" s="26" t="s">
        <v>558</v>
      </c>
      <c r="G48" s="26" t="s">
        <v>96</v>
      </c>
      <c r="H48" s="27"/>
      <c r="I48" s="12" t="s">
        <v>50</v>
      </c>
      <c r="J48" s="64" t="str">
        <f t="shared" si="14"/>
        <v>Vehicle Tailpipe Emissions Standards</v>
      </c>
      <c r="K48" s="64" t="s">
        <v>1244</v>
      </c>
      <c r="L48" s="34"/>
      <c r="M48" s="36"/>
      <c r="N48" s="34"/>
      <c r="O48" s="28"/>
      <c r="P48" s="26"/>
      <c r="Q48" s="28"/>
      <c r="R48" s="28"/>
      <c r="S48" s="54"/>
      <c r="T48" s="26"/>
    </row>
    <row r="49" spans="1:20" ht="45">
      <c r="A49" s="28" t="str">
        <f t="shared" si="12"/>
        <v>Transportation</v>
      </c>
      <c r="B49" s="28" t="str">
        <f t="shared" si="12"/>
        <v>Tailpipe Emissions Standard</v>
      </c>
      <c r="C49" s="28" t="str">
        <f t="shared" si="12"/>
        <v>Percentage Additional Improvement of Fuel Economy Std</v>
      </c>
      <c r="D49" s="26" t="s">
        <v>552</v>
      </c>
      <c r="E49" s="26" t="s">
        <v>45</v>
      </c>
      <c r="F49" s="26" t="s">
        <v>556</v>
      </c>
      <c r="G49" s="26" t="s">
        <v>96</v>
      </c>
      <c r="H49" s="27"/>
      <c r="I49" s="12" t="s">
        <v>50</v>
      </c>
      <c r="J49" s="64" t="str">
        <f t="shared" si="14"/>
        <v>Vehicle Tailpipe Emissions Standards</v>
      </c>
      <c r="K49" s="64" t="s">
        <v>1244</v>
      </c>
      <c r="L49" s="34"/>
      <c r="M49" s="36"/>
      <c r="N49" s="34"/>
      <c r="O49" s="28"/>
      <c r="P49" s="26"/>
      <c r="Q49" s="28"/>
      <c r="R49" s="28"/>
      <c r="S49" s="54"/>
      <c r="T49" s="26"/>
    </row>
    <row r="50" spans="1:20" ht="45">
      <c r="A50" s="28" t="str">
        <f t="shared" ref="A50:C69" si="16">A$34</f>
        <v>Transportation</v>
      </c>
      <c r="B50" s="28" t="str">
        <f t="shared" si="16"/>
        <v>Tailpipe Emissions Standard</v>
      </c>
      <c r="C50" s="28" t="str">
        <f t="shared" si="16"/>
        <v>Percentage Additional Improvement of Fuel Economy Std</v>
      </c>
      <c r="D50" s="26" t="s">
        <v>553</v>
      </c>
      <c r="E50" s="26" t="s">
        <v>45</v>
      </c>
      <c r="F50" s="26" t="s">
        <v>557</v>
      </c>
      <c r="G50" s="26" t="s">
        <v>96</v>
      </c>
      <c r="H50" s="27"/>
      <c r="I50" s="12" t="s">
        <v>50</v>
      </c>
      <c r="J50" s="64" t="str">
        <f t="shared" si="14"/>
        <v>Vehicle Tailpipe Emissions Standards</v>
      </c>
      <c r="K50" s="64" t="s">
        <v>1244</v>
      </c>
      <c r="L50" s="34"/>
      <c r="M50" s="36"/>
      <c r="N50" s="34"/>
      <c r="O50" s="28"/>
      <c r="P50" s="26"/>
      <c r="Q50" s="28"/>
      <c r="R50" s="28"/>
      <c r="S50" s="54"/>
      <c r="T50" s="26"/>
    </row>
    <row r="51" spans="1:20" ht="90" customHeight="1">
      <c r="A51" s="28" t="str">
        <f t="shared" si="16"/>
        <v>Transportation</v>
      </c>
      <c r="B51" s="28" t="str">
        <f t="shared" si="16"/>
        <v>Tailpipe Emissions Standard</v>
      </c>
      <c r="C51" s="28" t="str">
        <f t="shared" si="16"/>
        <v>Percentage Additional Improvement of Fuel Economy Std</v>
      </c>
      <c r="D51" s="26" t="s">
        <v>554</v>
      </c>
      <c r="E51" s="26" t="s">
        <v>45</v>
      </c>
      <c r="F51" s="26" t="s">
        <v>560</v>
      </c>
      <c r="G51" s="26" t="s">
        <v>96</v>
      </c>
      <c r="H51" s="27">
        <v>4</v>
      </c>
      <c r="I51" s="12" t="s">
        <v>50</v>
      </c>
      <c r="J51" s="64" t="str">
        <f t="shared" si="14"/>
        <v>Vehicle Tailpipe Emissions Standards</v>
      </c>
      <c r="K51" s="64" t="s">
        <v>1244</v>
      </c>
      <c r="L51" s="34">
        <f>L$36</f>
        <v>0</v>
      </c>
      <c r="M51" s="36" t="s">
        <v>1305</v>
      </c>
      <c r="N51" s="34">
        <f>N$36</f>
        <v>0.02</v>
      </c>
      <c r="O51" s="28" t="str">
        <f>O$36</f>
        <v>% increase in miles/gal</v>
      </c>
      <c r="P51" s="26" t="s">
        <v>1167</v>
      </c>
      <c r="Q51" s="28" t="str">
        <f>Q$36</f>
        <v>transportation-sector-main.html#fuel-econ-std</v>
      </c>
      <c r="R51" s="28" t="str">
        <f>R$36</f>
        <v>fuel-economy-standard.html</v>
      </c>
      <c r="S51" s="54" t="s">
        <v>190</v>
      </c>
      <c r="T51" s="26" t="s">
        <v>200</v>
      </c>
    </row>
    <row r="52" spans="1:20" ht="45">
      <c r="A52" s="28" t="str">
        <f t="shared" si="16"/>
        <v>Transportation</v>
      </c>
      <c r="B52" s="28" t="str">
        <f t="shared" si="16"/>
        <v>Tailpipe Emissions Standard</v>
      </c>
      <c r="C52" s="28" t="str">
        <f t="shared" si="16"/>
        <v>Percentage Additional Improvement of Fuel Economy Std</v>
      </c>
      <c r="D52" s="26" t="s">
        <v>549</v>
      </c>
      <c r="E52" s="26" t="s">
        <v>46</v>
      </c>
      <c r="F52" s="26" t="s">
        <v>555</v>
      </c>
      <c r="G52" s="26" t="s">
        <v>97</v>
      </c>
      <c r="H52" s="5"/>
      <c r="I52" s="12" t="s">
        <v>50</v>
      </c>
      <c r="J52" s="64" t="str">
        <f t="shared" si="14"/>
        <v>Vehicle Tailpipe Emissions Standards</v>
      </c>
      <c r="K52" s="64" t="s">
        <v>1244</v>
      </c>
      <c r="M52" s="5"/>
      <c r="N52" s="5"/>
      <c r="P52" s="2"/>
      <c r="R52" s="5"/>
      <c r="S52" s="5"/>
      <c r="T52" s="5"/>
    </row>
    <row r="53" spans="1:20" ht="45">
      <c r="A53" s="28" t="str">
        <f t="shared" si="16"/>
        <v>Transportation</v>
      </c>
      <c r="B53" s="28" t="str">
        <f t="shared" si="16"/>
        <v>Tailpipe Emissions Standard</v>
      </c>
      <c r="C53" s="28" t="str">
        <f t="shared" si="16"/>
        <v>Percentage Additional Improvement of Fuel Economy Std</v>
      </c>
      <c r="D53" s="26" t="s">
        <v>550</v>
      </c>
      <c r="E53" s="26" t="s">
        <v>46</v>
      </c>
      <c r="F53" s="26" t="s">
        <v>99</v>
      </c>
      <c r="G53" s="26" t="s">
        <v>97</v>
      </c>
      <c r="H53" s="27"/>
      <c r="I53" s="12" t="s">
        <v>50</v>
      </c>
      <c r="J53" s="64" t="str">
        <f t="shared" si="14"/>
        <v>Vehicle Tailpipe Emissions Standards</v>
      </c>
      <c r="K53" s="64" t="s">
        <v>1244</v>
      </c>
      <c r="L53" s="34"/>
      <c r="M53" s="36"/>
      <c r="N53" s="34"/>
      <c r="O53" s="28"/>
      <c r="P53" s="26"/>
      <c r="Q53" s="28"/>
      <c r="R53" s="28"/>
      <c r="S53" s="54"/>
      <c r="T53" s="26"/>
    </row>
    <row r="54" spans="1:20" ht="45">
      <c r="A54" s="28" t="str">
        <f t="shared" si="16"/>
        <v>Transportation</v>
      </c>
      <c r="B54" s="28" t="str">
        <f t="shared" si="15"/>
        <v>Tailpipe Emissions Standard</v>
      </c>
      <c r="C54" s="28" t="str">
        <f t="shared" si="15"/>
        <v>Percentage Additional Improvement of Fuel Economy Std</v>
      </c>
      <c r="D54" s="26" t="s">
        <v>551</v>
      </c>
      <c r="E54" s="26" t="s">
        <v>46</v>
      </c>
      <c r="F54" s="26" t="s">
        <v>558</v>
      </c>
      <c r="G54" s="26" t="s">
        <v>97</v>
      </c>
      <c r="H54" s="27"/>
      <c r="I54" s="12" t="s">
        <v>50</v>
      </c>
      <c r="J54" s="64" t="str">
        <f t="shared" si="14"/>
        <v>Vehicle Tailpipe Emissions Standards</v>
      </c>
      <c r="K54" s="64" t="s">
        <v>1244</v>
      </c>
      <c r="L54" s="34"/>
      <c r="M54" s="36"/>
      <c r="N54" s="34"/>
      <c r="O54" s="28"/>
      <c r="P54" s="26"/>
      <c r="Q54" s="28"/>
      <c r="R54" s="28"/>
      <c r="S54" s="54"/>
      <c r="T54" s="26"/>
    </row>
    <row r="55" spans="1:20" ht="45">
      <c r="A55" s="28" t="str">
        <f t="shared" si="16"/>
        <v>Transportation</v>
      </c>
      <c r="B55" s="28" t="str">
        <f t="shared" si="16"/>
        <v>Tailpipe Emissions Standard</v>
      </c>
      <c r="C55" s="28" t="str">
        <f t="shared" si="16"/>
        <v>Percentage Additional Improvement of Fuel Economy Std</v>
      </c>
      <c r="D55" s="26" t="s">
        <v>552</v>
      </c>
      <c r="E55" s="26" t="s">
        <v>46</v>
      </c>
      <c r="F55" s="26" t="s">
        <v>556</v>
      </c>
      <c r="G55" s="26" t="s">
        <v>97</v>
      </c>
      <c r="H55" s="27"/>
      <c r="I55" s="12" t="s">
        <v>50</v>
      </c>
      <c r="J55" s="64" t="str">
        <f t="shared" si="14"/>
        <v>Vehicle Tailpipe Emissions Standards</v>
      </c>
      <c r="K55" s="64" t="s">
        <v>1244</v>
      </c>
      <c r="L55" s="34"/>
      <c r="M55" s="36"/>
      <c r="N55" s="34"/>
      <c r="O55" s="28"/>
      <c r="P55" s="26"/>
      <c r="Q55" s="28"/>
      <c r="R55" s="28"/>
      <c r="S55" s="54"/>
      <c r="T55" s="26"/>
    </row>
    <row r="56" spans="1:20" ht="45">
      <c r="A56" s="28" t="str">
        <f t="shared" si="16"/>
        <v>Transportation</v>
      </c>
      <c r="B56" s="28" t="str">
        <f t="shared" si="16"/>
        <v>Tailpipe Emissions Standard</v>
      </c>
      <c r="C56" s="28" t="str">
        <f t="shared" si="16"/>
        <v>Percentage Additional Improvement of Fuel Economy Std</v>
      </c>
      <c r="D56" s="26" t="s">
        <v>553</v>
      </c>
      <c r="E56" s="26" t="s">
        <v>46</v>
      </c>
      <c r="F56" s="26" t="s">
        <v>557</v>
      </c>
      <c r="G56" s="26" t="s">
        <v>97</v>
      </c>
      <c r="H56" s="27"/>
      <c r="I56" s="12" t="s">
        <v>50</v>
      </c>
      <c r="J56" s="64" t="str">
        <f t="shared" si="14"/>
        <v>Vehicle Tailpipe Emissions Standards</v>
      </c>
      <c r="K56" s="64" t="s">
        <v>1244</v>
      </c>
      <c r="L56" s="34"/>
      <c r="M56" s="36"/>
      <c r="N56" s="34"/>
      <c r="O56" s="28"/>
      <c r="P56" s="26"/>
      <c r="Q56" s="28"/>
      <c r="R56" s="28"/>
      <c r="S56" s="54"/>
      <c r="T56" s="26"/>
    </row>
    <row r="57" spans="1:20" ht="75">
      <c r="A57" s="28" t="str">
        <f t="shared" si="16"/>
        <v>Transportation</v>
      </c>
      <c r="B57" s="28" t="str">
        <f t="shared" si="16"/>
        <v>Tailpipe Emissions Standard</v>
      </c>
      <c r="C57" s="28" t="str">
        <f t="shared" si="16"/>
        <v>Percentage Additional Improvement of Fuel Economy Std</v>
      </c>
      <c r="D57" s="26" t="s">
        <v>554</v>
      </c>
      <c r="E57" s="26" t="s">
        <v>46</v>
      </c>
      <c r="F57" s="26" t="s">
        <v>560</v>
      </c>
      <c r="G57" s="26" t="s">
        <v>97</v>
      </c>
      <c r="H57" s="27">
        <v>5</v>
      </c>
      <c r="I57" s="26" t="s">
        <v>49</v>
      </c>
      <c r="J57" s="64" t="str">
        <f t="shared" si="14"/>
        <v>Vehicle Tailpipe Emissions Standards</v>
      </c>
      <c r="K57" s="64" t="s">
        <v>1244</v>
      </c>
      <c r="L57" s="34">
        <f>L$36</f>
        <v>0</v>
      </c>
      <c r="M57" s="36" t="s">
        <v>1305</v>
      </c>
      <c r="N57" s="34">
        <f>N$36</f>
        <v>0.02</v>
      </c>
      <c r="O57" s="28" t="str">
        <f>O$36</f>
        <v>% increase in miles/gal</v>
      </c>
      <c r="P57" s="26" t="s">
        <v>1166</v>
      </c>
      <c r="Q57" s="28" t="str">
        <f>Q$36</f>
        <v>transportation-sector-main.html#fuel-econ-std</v>
      </c>
      <c r="R57" s="28" t="str">
        <f>R$36</f>
        <v>fuel-economy-standard.html</v>
      </c>
      <c r="S57" s="54" t="s">
        <v>190</v>
      </c>
      <c r="T57" s="26" t="s">
        <v>201</v>
      </c>
    </row>
    <row r="58" spans="1:20" ht="45">
      <c r="A58" s="28" t="str">
        <f t="shared" si="16"/>
        <v>Transportation</v>
      </c>
      <c r="B58" s="28" t="str">
        <f t="shared" si="16"/>
        <v>Tailpipe Emissions Standard</v>
      </c>
      <c r="C58" s="28" t="str">
        <f t="shared" si="16"/>
        <v>Percentage Additional Improvement of Fuel Economy Std</v>
      </c>
      <c r="D58" s="26" t="s">
        <v>549</v>
      </c>
      <c r="E58" s="26" t="s">
        <v>47</v>
      </c>
      <c r="F58" s="26" t="s">
        <v>555</v>
      </c>
      <c r="G58" s="26" t="s">
        <v>98</v>
      </c>
      <c r="H58" s="5"/>
      <c r="I58" s="12" t="s">
        <v>50</v>
      </c>
      <c r="J58" s="64" t="str">
        <f t="shared" si="14"/>
        <v>Vehicle Tailpipe Emissions Standards</v>
      </c>
      <c r="K58" s="64" t="s">
        <v>1244</v>
      </c>
      <c r="M58" s="5"/>
      <c r="N58" s="5"/>
      <c r="P58" s="2"/>
      <c r="R58" s="5"/>
      <c r="S58" s="5"/>
      <c r="T58" s="5"/>
    </row>
    <row r="59" spans="1:20" ht="45">
      <c r="A59" s="28" t="str">
        <f t="shared" si="16"/>
        <v>Transportation</v>
      </c>
      <c r="B59" s="28" t="str">
        <f t="shared" si="16"/>
        <v>Tailpipe Emissions Standard</v>
      </c>
      <c r="C59" s="28" t="str">
        <f t="shared" si="16"/>
        <v>Percentage Additional Improvement of Fuel Economy Std</v>
      </c>
      <c r="D59" s="26" t="s">
        <v>550</v>
      </c>
      <c r="E59" s="26" t="s">
        <v>47</v>
      </c>
      <c r="F59" s="26" t="s">
        <v>99</v>
      </c>
      <c r="G59" s="26" t="s">
        <v>98</v>
      </c>
      <c r="H59" s="27"/>
      <c r="I59" s="12" t="s">
        <v>50</v>
      </c>
      <c r="J59" s="64" t="str">
        <f t="shared" si="14"/>
        <v>Vehicle Tailpipe Emissions Standards</v>
      </c>
      <c r="K59" s="64" t="s">
        <v>1244</v>
      </c>
      <c r="L59" s="34"/>
      <c r="M59" s="36"/>
      <c r="N59" s="34"/>
      <c r="O59" s="28"/>
      <c r="P59" s="26"/>
      <c r="Q59" s="28"/>
      <c r="R59" s="28"/>
      <c r="S59" s="54"/>
      <c r="T59" s="26"/>
    </row>
    <row r="60" spans="1:20" ht="45">
      <c r="A60" s="28" t="str">
        <f t="shared" si="16"/>
        <v>Transportation</v>
      </c>
      <c r="B60" s="28" t="str">
        <f t="shared" si="16"/>
        <v>Tailpipe Emissions Standard</v>
      </c>
      <c r="C60" s="28" t="str">
        <f t="shared" si="16"/>
        <v>Percentage Additional Improvement of Fuel Economy Std</v>
      </c>
      <c r="D60" s="26" t="s">
        <v>551</v>
      </c>
      <c r="E60" s="26" t="s">
        <v>47</v>
      </c>
      <c r="F60" s="26" t="s">
        <v>558</v>
      </c>
      <c r="G60" s="26" t="s">
        <v>98</v>
      </c>
      <c r="H60" s="27"/>
      <c r="I60" s="12" t="s">
        <v>50</v>
      </c>
      <c r="J60" s="64" t="str">
        <f t="shared" si="14"/>
        <v>Vehicle Tailpipe Emissions Standards</v>
      </c>
      <c r="K60" s="64" t="s">
        <v>1244</v>
      </c>
      <c r="L60" s="34"/>
      <c r="M60" s="36"/>
      <c r="N60" s="34"/>
      <c r="O60" s="28"/>
      <c r="P60" s="26"/>
      <c r="Q60" s="28"/>
      <c r="R60" s="28"/>
      <c r="S60" s="54"/>
      <c r="T60" s="26"/>
    </row>
    <row r="61" spans="1:20" ht="45">
      <c r="A61" s="28" t="str">
        <f t="shared" si="16"/>
        <v>Transportation</v>
      </c>
      <c r="B61" s="28" t="str">
        <f t="shared" si="15"/>
        <v>Tailpipe Emissions Standard</v>
      </c>
      <c r="C61" s="28" t="str">
        <f t="shared" si="15"/>
        <v>Percentage Additional Improvement of Fuel Economy Std</v>
      </c>
      <c r="D61" s="26" t="s">
        <v>552</v>
      </c>
      <c r="E61" s="26" t="s">
        <v>47</v>
      </c>
      <c r="F61" s="26" t="s">
        <v>556</v>
      </c>
      <c r="G61" s="26" t="s">
        <v>98</v>
      </c>
      <c r="H61" s="27"/>
      <c r="I61" s="12" t="s">
        <v>50</v>
      </c>
      <c r="J61" s="64" t="str">
        <f t="shared" si="14"/>
        <v>Vehicle Tailpipe Emissions Standards</v>
      </c>
      <c r="K61" s="64" t="s">
        <v>1244</v>
      </c>
      <c r="L61" s="34"/>
      <c r="M61" s="36"/>
      <c r="N61" s="34"/>
      <c r="O61" s="28"/>
      <c r="P61" s="26"/>
      <c r="Q61" s="28"/>
      <c r="R61" s="28"/>
      <c r="S61" s="54"/>
      <c r="T61" s="26"/>
    </row>
    <row r="62" spans="1:20" ht="45">
      <c r="A62" s="28" t="str">
        <f t="shared" si="16"/>
        <v>Transportation</v>
      </c>
      <c r="B62" s="28" t="str">
        <f t="shared" si="16"/>
        <v>Tailpipe Emissions Standard</v>
      </c>
      <c r="C62" s="28" t="str">
        <f t="shared" si="16"/>
        <v>Percentage Additional Improvement of Fuel Economy Std</v>
      </c>
      <c r="D62" s="26" t="s">
        <v>553</v>
      </c>
      <c r="E62" s="26" t="s">
        <v>47</v>
      </c>
      <c r="F62" s="26" t="s">
        <v>557</v>
      </c>
      <c r="G62" s="26" t="s">
        <v>98</v>
      </c>
      <c r="H62" s="27"/>
      <c r="I62" s="12" t="s">
        <v>50</v>
      </c>
      <c r="J62" s="64" t="str">
        <f t="shared" si="14"/>
        <v>Vehicle Tailpipe Emissions Standards</v>
      </c>
      <c r="K62" s="64" t="s">
        <v>1244</v>
      </c>
      <c r="L62" s="34"/>
      <c r="M62" s="36"/>
      <c r="N62" s="34"/>
      <c r="O62" s="28"/>
      <c r="P62" s="26"/>
      <c r="Q62" s="28"/>
      <c r="R62" s="28"/>
      <c r="S62" s="54"/>
      <c r="T62" s="26"/>
    </row>
    <row r="63" spans="1:20" ht="120">
      <c r="A63" s="28" t="str">
        <f t="shared" si="16"/>
        <v>Transportation</v>
      </c>
      <c r="B63" s="28" t="str">
        <f t="shared" si="16"/>
        <v>Tailpipe Emissions Standard</v>
      </c>
      <c r="C63" s="28" t="str">
        <f t="shared" si="16"/>
        <v>Percentage Additional Improvement of Fuel Economy Std</v>
      </c>
      <c r="D63" s="26" t="s">
        <v>554</v>
      </c>
      <c r="E63" s="26" t="s">
        <v>47</v>
      </c>
      <c r="F63" s="26" t="s">
        <v>560</v>
      </c>
      <c r="G63" s="26" t="s">
        <v>98</v>
      </c>
      <c r="H63" s="27">
        <v>6</v>
      </c>
      <c r="I63" s="26" t="s">
        <v>49</v>
      </c>
      <c r="J63" s="64" t="str">
        <f t="shared" si="14"/>
        <v>Vehicle Tailpipe Emissions Standards</v>
      </c>
      <c r="K63" s="64" t="s">
        <v>1244</v>
      </c>
      <c r="L63" s="34">
        <f>L$36</f>
        <v>0</v>
      </c>
      <c r="M63" s="36" t="s">
        <v>1305</v>
      </c>
      <c r="N63" s="34">
        <f>N$36</f>
        <v>0.02</v>
      </c>
      <c r="O63" s="28" t="str">
        <f>O$36</f>
        <v>% increase in miles/gal</v>
      </c>
      <c r="P63" s="26" t="s">
        <v>1165</v>
      </c>
      <c r="Q63" s="28" t="str">
        <f>Q$36</f>
        <v>transportation-sector-main.html#fuel-econ-std</v>
      </c>
      <c r="R63" s="28" t="str">
        <f>R$36</f>
        <v>fuel-economy-standard.html</v>
      </c>
      <c r="S63" s="54" t="s">
        <v>190</v>
      </c>
      <c r="T63" s="26" t="s">
        <v>200</v>
      </c>
    </row>
    <row r="64" spans="1:20" ht="45">
      <c r="A64" s="28" t="str">
        <f t="shared" si="16"/>
        <v>Transportation</v>
      </c>
      <c r="B64" s="28" t="str">
        <f t="shared" si="16"/>
        <v>Tailpipe Emissions Standard</v>
      </c>
      <c r="C64" s="28" t="str">
        <f t="shared" si="16"/>
        <v>Percentage Additional Improvement of Fuel Economy Std</v>
      </c>
      <c r="D64" s="26" t="s">
        <v>549</v>
      </c>
      <c r="E64" s="26" t="s">
        <v>127</v>
      </c>
      <c r="F64" s="26" t="s">
        <v>555</v>
      </c>
      <c r="G64" s="26" t="s">
        <v>179</v>
      </c>
      <c r="H64" s="5"/>
      <c r="I64" s="12" t="s">
        <v>50</v>
      </c>
      <c r="J64" s="64" t="str">
        <f t="shared" si="14"/>
        <v>Vehicle Tailpipe Emissions Standards</v>
      </c>
      <c r="K64" s="64" t="s">
        <v>1244</v>
      </c>
      <c r="M64" s="5"/>
      <c r="N64" s="5"/>
      <c r="P64" s="2"/>
      <c r="R64" s="5"/>
      <c r="S64" s="5"/>
      <c r="T64" s="5"/>
    </row>
    <row r="65" spans="1:20" ht="45">
      <c r="A65" s="28" t="str">
        <f t="shared" si="16"/>
        <v>Transportation</v>
      </c>
      <c r="B65" s="28" t="str">
        <f t="shared" si="16"/>
        <v>Tailpipe Emissions Standard</v>
      </c>
      <c r="C65" s="28" t="str">
        <f t="shared" si="16"/>
        <v>Percentage Additional Improvement of Fuel Economy Std</v>
      </c>
      <c r="D65" s="26" t="s">
        <v>550</v>
      </c>
      <c r="E65" s="26" t="s">
        <v>127</v>
      </c>
      <c r="F65" s="26" t="s">
        <v>99</v>
      </c>
      <c r="G65" s="26" t="s">
        <v>179</v>
      </c>
      <c r="H65" s="27"/>
      <c r="I65" s="12" t="s">
        <v>50</v>
      </c>
      <c r="J65" s="64" t="str">
        <f t="shared" si="14"/>
        <v>Vehicle Tailpipe Emissions Standards</v>
      </c>
      <c r="K65" s="64" t="s">
        <v>1244</v>
      </c>
      <c r="L65" s="34"/>
      <c r="M65" s="36"/>
      <c r="N65" s="34"/>
      <c r="O65" s="28"/>
      <c r="P65" s="26"/>
      <c r="Q65" s="28"/>
      <c r="R65" s="28"/>
      <c r="S65" s="54"/>
      <c r="T65" s="26"/>
    </row>
    <row r="66" spans="1:20" ht="120">
      <c r="A66" s="28" t="str">
        <f t="shared" si="16"/>
        <v>Transportation</v>
      </c>
      <c r="B66" s="28" t="str">
        <f t="shared" si="16"/>
        <v>Tailpipe Emissions Standard</v>
      </c>
      <c r="C66" s="28" t="str">
        <f t="shared" si="16"/>
        <v>Percentage Additional Improvement of Fuel Economy Std</v>
      </c>
      <c r="D66" s="26" t="s">
        <v>551</v>
      </c>
      <c r="E66" s="26" t="s">
        <v>127</v>
      </c>
      <c r="F66" s="26" t="s">
        <v>558</v>
      </c>
      <c r="G66" s="26" t="s">
        <v>179</v>
      </c>
      <c r="H66" s="27">
        <v>7</v>
      </c>
      <c r="I66" s="26" t="s">
        <v>49</v>
      </c>
      <c r="J66" s="64" t="str">
        <f t="shared" si="14"/>
        <v>Vehicle Tailpipe Emissions Standards</v>
      </c>
      <c r="K66" s="64" t="s">
        <v>1244</v>
      </c>
      <c r="L66" s="34">
        <f>L$36</f>
        <v>0</v>
      </c>
      <c r="M66" s="36" t="s">
        <v>1305</v>
      </c>
      <c r="N66" s="34">
        <f>N$36</f>
        <v>0.02</v>
      </c>
      <c r="O66" s="28" t="str">
        <f>O$36</f>
        <v>% increase in miles/gal</v>
      </c>
      <c r="P66" s="26" t="s">
        <v>1168</v>
      </c>
      <c r="Q66" s="28" t="str">
        <f>Q$36</f>
        <v>transportation-sector-main.html#fuel-econ-std</v>
      </c>
      <c r="R66" s="28" t="str">
        <f>R$36</f>
        <v>fuel-economy-standard.html</v>
      </c>
      <c r="S66" s="54" t="s">
        <v>190</v>
      </c>
      <c r="T66" s="26" t="s">
        <v>431</v>
      </c>
    </row>
    <row r="67" spans="1:20" ht="45">
      <c r="A67" s="28" t="str">
        <f t="shared" si="16"/>
        <v>Transportation</v>
      </c>
      <c r="B67" s="28" t="str">
        <f t="shared" si="16"/>
        <v>Tailpipe Emissions Standard</v>
      </c>
      <c r="C67" s="28" t="str">
        <f t="shared" si="16"/>
        <v>Percentage Additional Improvement of Fuel Economy Std</v>
      </c>
      <c r="D67" s="26" t="s">
        <v>552</v>
      </c>
      <c r="E67" s="26" t="s">
        <v>127</v>
      </c>
      <c r="F67" s="26" t="s">
        <v>556</v>
      </c>
      <c r="G67" s="26" t="s">
        <v>179</v>
      </c>
      <c r="H67" s="27"/>
      <c r="I67" s="12" t="s">
        <v>50</v>
      </c>
      <c r="J67" s="64" t="str">
        <f t="shared" si="14"/>
        <v>Vehicle Tailpipe Emissions Standards</v>
      </c>
      <c r="K67" s="64" t="s">
        <v>1244</v>
      </c>
      <c r="L67" s="34"/>
      <c r="M67" s="36"/>
      <c r="N67" s="34"/>
      <c r="O67" s="28"/>
      <c r="P67" s="26"/>
      <c r="Q67" s="28"/>
      <c r="R67" s="28"/>
      <c r="S67" s="54"/>
      <c r="T67" s="26"/>
    </row>
    <row r="68" spans="1:20" ht="45">
      <c r="A68" s="28" t="str">
        <f t="shared" si="16"/>
        <v>Transportation</v>
      </c>
      <c r="B68" s="28" t="str">
        <f t="shared" si="16"/>
        <v>Tailpipe Emissions Standard</v>
      </c>
      <c r="C68" s="28" t="str">
        <f t="shared" si="16"/>
        <v>Percentage Additional Improvement of Fuel Economy Std</v>
      </c>
      <c r="D68" s="26" t="s">
        <v>553</v>
      </c>
      <c r="E68" s="26" t="s">
        <v>127</v>
      </c>
      <c r="F68" s="26" t="s">
        <v>557</v>
      </c>
      <c r="G68" s="26" t="s">
        <v>179</v>
      </c>
      <c r="H68" s="27"/>
      <c r="I68" s="12" t="s">
        <v>50</v>
      </c>
      <c r="J68" s="64" t="str">
        <f t="shared" si="14"/>
        <v>Vehicle Tailpipe Emissions Standards</v>
      </c>
      <c r="K68" s="64" t="s">
        <v>1244</v>
      </c>
      <c r="L68" s="34"/>
      <c r="M68" s="36"/>
      <c r="N68" s="34"/>
      <c r="O68" s="28"/>
      <c r="P68" s="26"/>
      <c r="Q68" s="28"/>
      <c r="R68" s="28"/>
      <c r="S68" s="54"/>
      <c r="T68" s="26"/>
    </row>
    <row r="69" spans="1:20" ht="45">
      <c r="A69" s="28" t="str">
        <f t="shared" si="16"/>
        <v>Transportation</v>
      </c>
      <c r="B69" s="28" t="str">
        <f t="shared" si="16"/>
        <v>Tailpipe Emissions Standard</v>
      </c>
      <c r="C69" s="28" t="str">
        <f t="shared" si="16"/>
        <v>Percentage Additional Improvement of Fuel Economy Std</v>
      </c>
      <c r="D69" s="26" t="s">
        <v>554</v>
      </c>
      <c r="E69" s="26" t="s">
        <v>127</v>
      </c>
      <c r="F69" s="26" t="s">
        <v>559</v>
      </c>
      <c r="G69" s="26" t="s">
        <v>179</v>
      </c>
      <c r="H69" s="27"/>
      <c r="I69" s="12" t="s">
        <v>50</v>
      </c>
      <c r="J69" s="64" t="str">
        <f t="shared" si="14"/>
        <v>Vehicle Tailpipe Emissions Standards</v>
      </c>
      <c r="K69" s="64" t="s">
        <v>1244</v>
      </c>
      <c r="L69" s="34"/>
      <c r="M69" s="36"/>
      <c r="N69" s="34"/>
      <c r="O69" s="28"/>
      <c r="P69" s="26"/>
      <c r="Q69" s="28"/>
      <c r="R69" s="28"/>
      <c r="S69" s="54"/>
      <c r="T69" s="26"/>
    </row>
    <row r="70" spans="1:20" s="3" customFormat="1" ht="75">
      <c r="A70" s="12" t="s">
        <v>4</v>
      </c>
      <c r="B70" s="12" t="s">
        <v>499</v>
      </c>
      <c r="C70" s="12" t="s">
        <v>500</v>
      </c>
      <c r="D70" s="26"/>
      <c r="E70" s="26"/>
      <c r="F70" s="26"/>
      <c r="G70" s="26"/>
      <c r="H70" s="29">
        <v>190</v>
      </c>
      <c r="I70" s="26" t="s">
        <v>49</v>
      </c>
      <c r="J70" s="49" t="s">
        <v>499</v>
      </c>
      <c r="K70" s="50" t="s">
        <v>630</v>
      </c>
      <c r="L70" s="36">
        <v>0</v>
      </c>
      <c r="M70" s="36">
        <v>0.06</v>
      </c>
      <c r="N70" s="36">
        <v>0.01</v>
      </c>
      <c r="O70" s="12" t="s">
        <v>501</v>
      </c>
      <c r="P70" s="26" t="s">
        <v>1314</v>
      </c>
      <c r="Q70" s="26" t="s">
        <v>502</v>
      </c>
      <c r="R70" s="12" t="s">
        <v>503</v>
      </c>
      <c r="S70" s="60" t="s">
        <v>504</v>
      </c>
      <c r="T70" s="12" t="s">
        <v>1199</v>
      </c>
    </row>
    <row r="71" spans="1:20" ht="60">
      <c r="A71" s="26" t="s">
        <v>4</v>
      </c>
      <c r="B71" s="26" t="s">
        <v>11</v>
      </c>
      <c r="C71" s="26" t="s">
        <v>341</v>
      </c>
      <c r="D71" s="26" t="s">
        <v>51</v>
      </c>
      <c r="E71" s="26"/>
      <c r="F71" s="26" t="s">
        <v>452</v>
      </c>
      <c r="G71" s="26"/>
      <c r="H71" s="27">
        <v>8</v>
      </c>
      <c r="I71" s="26" t="s">
        <v>49</v>
      </c>
      <c r="J71" s="50" t="s">
        <v>11</v>
      </c>
      <c r="K71" s="50" t="s">
        <v>629</v>
      </c>
      <c r="L71" s="33">
        <v>0</v>
      </c>
      <c r="M71" s="33">
        <v>1</v>
      </c>
      <c r="N71" s="33">
        <v>0.01</v>
      </c>
      <c r="O71" s="26" t="s">
        <v>40</v>
      </c>
      <c r="P71" s="107" t="s">
        <v>1315</v>
      </c>
      <c r="Q71" s="26" t="s">
        <v>215</v>
      </c>
      <c r="R71" s="12" t="s">
        <v>216</v>
      </c>
      <c r="S71" s="55" t="s">
        <v>453</v>
      </c>
      <c r="T71" s="26"/>
    </row>
    <row r="72" spans="1:20" ht="54.75" customHeight="1">
      <c r="A72" s="28" t="str">
        <f>A$71</f>
        <v>Transportation</v>
      </c>
      <c r="B72" s="28" t="str">
        <f t="shared" ref="B72:C72" si="17">B$71</f>
        <v>Transportation Demand Management</v>
      </c>
      <c r="C72" s="28" t="str">
        <f t="shared" si="17"/>
        <v>Fraction of TDM Package Implemented</v>
      </c>
      <c r="D72" s="26" t="s">
        <v>48</v>
      </c>
      <c r="E72" s="26"/>
      <c r="F72" s="26" t="s">
        <v>95</v>
      </c>
      <c r="G72" s="26"/>
      <c r="H72" s="27">
        <v>179</v>
      </c>
      <c r="I72" s="26" t="s">
        <v>49</v>
      </c>
      <c r="J72" s="48" t="str">
        <f t="shared" ref="J72:S72" si="18">J$71</f>
        <v>Transportation Demand Management</v>
      </c>
      <c r="K72" s="37" t="s">
        <v>629</v>
      </c>
      <c r="L72" s="37">
        <f t="shared" si="18"/>
        <v>0</v>
      </c>
      <c r="M72" s="37">
        <f t="shared" si="18"/>
        <v>1</v>
      </c>
      <c r="N72" s="37">
        <f t="shared" si="18"/>
        <v>0.01</v>
      </c>
      <c r="O72" s="31" t="str">
        <f t="shared" si="18"/>
        <v>% of TDM package implemented</v>
      </c>
      <c r="P72" s="107" t="s">
        <v>1316</v>
      </c>
      <c r="Q72" s="31" t="str">
        <f t="shared" si="18"/>
        <v>transportation-sector-main.html#tdm</v>
      </c>
      <c r="R72" s="31" t="str">
        <f t="shared" si="18"/>
        <v>transportation-demand-management.html</v>
      </c>
      <c r="S72" s="56" t="str">
        <f t="shared" si="18"/>
        <v>International Energy Agency, 2009, "Transport, Energy and CO2: Moving toward Sustainability", http://www.iea.org/publications/freepublications/publication/transport2009.pdf</v>
      </c>
      <c r="T72" s="26"/>
    </row>
    <row r="73" spans="1:20" ht="75">
      <c r="A73" s="26" t="s">
        <v>80</v>
      </c>
      <c r="B73" s="26" t="s">
        <v>14</v>
      </c>
      <c r="C73" s="26" t="s">
        <v>342</v>
      </c>
      <c r="D73" s="26" t="s">
        <v>313</v>
      </c>
      <c r="E73" s="26"/>
      <c r="F73" s="26" t="s">
        <v>521</v>
      </c>
      <c r="G73" s="26"/>
      <c r="H73" s="27">
        <v>12</v>
      </c>
      <c r="I73" s="26" t="s">
        <v>49</v>
      </c>
      <c r="J73" s="50" t="s">
        <v>14</v>
      </c>
      <c r="K73" s="50" t="s">
        <v>628</v>
      </c>
      <c r="L73" s="32">
        <v>0</v>
      </c>
      <c r="M73" s="32">
        <v>0.8</v>
      </c>
      <c r="N73" s="32">
        <v>0.01</v>
      </c>
      <c r="O73" s="26" t="s">
        <v>128</v>
      </c>
      <c r="P73" s="26" t="s">
        <v>1304</v>
      </c>
      <c r="Q73" s="26" t="s">
        <v>217</v>
      </c>
      <c r="R73" s="12" t="s">
        <v>218</v>
      </c>
      <c r="S73" s="54"/>
      <c r="T73" s="26"/>
    </row>
    <row r="74" spans="1:20" ht="45">
      <c r="A74" s="28" t="str">
        <f>A$73</f>
        <v>Buildings and Appliances</v>
      </c>
      <c r="B74" s="28" t="str">
        <f t="shared" ref="B74:C75" si="19">B$73</f>
        <v>Building Component Electrification</v>
      </c>
      <c r="C74" s="28" t="str">
        <f t="shared" si="19"/>
        <v>Percent New Nonelec Component Sales Shifted to Elec</v>
      </c>
      <c r="D74" s="26" t="s">
        <v>314</v>
      </c>
      <c r="E74" s="26"/>
      <c r="F74" s="26" t="s">
        <v>521</v>
      </c>
      <c r="G74" s="26"/>
      <c r="H74" s="27">
        <v>162</v>
      </c>
      <c r="I74" s="26" t="s">
        <v>50</v>
      </c>
      <c r="J74" s="48" t="str">
        <f t="shared" ref="J74:J75" si="20">J$73</f>
        <v>Building Component Electrification</v>
      </c>
      <c r="K74" s="39" t="s">
        <v>628</v>
      </c>
      <c r="L74" s="39">
        <f t="shared" ref="L74:Q75" si="21">L$73</f>
        <v>0</v>
      </c>
      <c r="M74" s="37">
        <f t="shared" si="21"/>
        <v>0.8</v>
      </c>
      <c r="N74" s="37">
        <f t="shared" si="21"/>
        <v>0.01</v>
      </c>
      <c r="O74" s="31" t="str">
        <f t="shared" si="21"/>
        <v>% of newly sold non-electric building components</v>
      </c>
      <c r="P74" s="26" t="s">
        <v>1305</v>
      </c>
      <c r="Q74" s="31" t="str">
        <f t="shared" si="21"/>
        <v>buildings-sector-main.html#component-elec</v>
      </c>
      <c r="R74" s="31" t="str">
        <f t="shared" ref="R74:R75" si="22">R$73</f>
        <v>building-component-electrification.html</v>
      </c>
      <c r="S74" s="56"/>
      <c r="T74" s="31"/>
    </row>
    <row r="75" spans="1:20" ht="45">
      <c r="A75" s="28" t="str">
        <f>A$73</f>
        <v>Buildings and Appliances</v>
      </c>
      <c r="B75" s="28" t="str">
        <f t="shared" si="19"/>
        <v>Building Component Electrification</v>
      </c>
      <c r="C75" s="28" t="str">
        <f t="shared" si="19"/>
        <v>Percent New Nonelec Component Sales Shifted to Elec</v>
      </c>
      <c r="D75" s="26" t="s">
        <v>315</v>
      </c>
      <c r="E75" s="26"/>
      <c r="F75" s="26" t="s">
        <v>198</v>
      </c>
      <c r="G75" s="26"/>
      <c r="H75" s="27">
        <v>163</v>
      </c>
      <c r="I75" s="26" t="s">
        <v>50</v>
      </c>
      <c r="J75" s="48" t="str">
        <f t="shared" si="20"/>
        <v>Building Component Electrification</v>
      </c>
      <c r="K75" s="39" t="s">
        <v>628</v>
      </c>
      <c r="L75" s="39">
        <f t="shared" si="21"/>
        <v>0</v>
      </c>
      <c r="M75" s="37">
        <f t="shared" si="21"/>
        <v>0.8</v>
      </c>
      <c r="N75" s="37">
        <f t="shared" si="21"/>
        <v>0.01</v>
      </c>
      <c r="O75" s="31" t="str">
        <f t="shared" si="21"/>
        <v>% of newly sold non-electric building components</v>
      </c>
      <c r="P75" s="26" t="s">
        <v>1305</v>
      </c>
      <c r="Q75" s="31" t="str">
        <f t="shared" si="21"/>
        <v>buildings-sector-main.html#component-elec</v>
      </c>
      <c r="R75" s="31" t="str">
        <f t="shared" si="22"/>
        <v>building-component-electrification.html</v>
      </c>
      <c r="S75" s="56"/>
      <c r="T75" s="31"/>
    </row>
    <row r="76" spans="1:20" s="6" customFormat="1" ht="30" customHeight="1">
      <c r="A76" s="26" t="s">
        <v>80</v>
      </c>
      <c r="B76" s="26" t="s">
        <v>113</v>
      </c>
      <c r="C76" s="26" t="s">
        <v>343</v>
      </c>
      <c r="D76" s="26" t="s">
        <v>129</v>
      </c>
      <c r="E76" s="26" t="s">
        <v>313</v>
      </c>
      <c r="F76" s="26" t="s">
        <v>521</v>
      </c>
      <c r="G76" s="26" t="s">
        <v>135</v>
      </c>
      <c r="H76" s="27">
        <v>13</v>
      </c>
      <c r="I76" s="26" t="s">
        <v>50</v>
      </c>
      <c r="J76" s="50" t="s">
        <v>113</v>
      </c>
      <c r="K76" s="50" t="s">
        <v>627</v>
      </c>
      <c r="L76" s="32">
        <v>0</v>
      </c>
      <c r="M76" s="32">
        <v>0.5</v>
      </c>
      <c r="N76" s="32">
        <v>0.01</v>
      </c>
      <c r="O76" s="26" t="s">
        <v>34</v>
      </c>
      <c r="P76" s="26" t="s">
        <v>1305</v>
      </c>
      <c r="Q76" s="26" t="s">
        <v>219</v>
      </c>
      <c r="R76" s="12" t="s">
        <v>220</v>
      </c>
      <c r="S76" s="54" t="s">
        <v>184</v>
      </c>
      <c r="T76" s="26" t="s">
        <v>439</v>
      </c>
    </row>
    <row r="77" spans="1:20" s="6" customFormat="1" ht="30" customHeight="1">
      <c r="A77" s="28" t="str">
        <f>A$76</f>
        <v>Buildings and Appliances</v>
      </c>
      <c r="B77" s="28" t="str">
        <f t="shared" ref="B77:C92" si="23">B$76</f>
        <v>Building Energy Efficiency Standards</v>
      </c>
      <c r="C77" s="28" t="str">
        <f t="shared" si="23"/>
        <v>Reduction in E Use Allowed by Component Eff Std</v>
      </c>
      <c r="D77" s="26" t="s">
        <v>130</v>
      </c>
      <c r="E77" s="26" t="s">
        <v>313</v>
      </c>
      <c r="F77" s="26" t="s">
        <v>521</v>
      </c>
      <c r="G77" s="26" t="s">
        <v>136</v>
      </c>
      <c r="H77" s="27">
        <v>14</v>
      </c>
      <c r="I77" s="26" t="s">
        <v>50</v>
      </c>
      <c r="J77" s="48" t="str">
        <f t="shared" ref="J77:J93" si="24">J$76</f>
        <v>Building Energy Efficiency Standards</v>
      </c>
      <c r="K77" s="34" t="s">
        <v>627</v>
      </c>
      <c r="L77" s="34">
        <f t="shared" ref="L77:S92" si="25">L$76</f>
        <v>0</v>
      </c>
      <c r="M77" s="32">
        <v>0.5</v>
      </c>
      <c r="N77" s="34">
        <f t="shared" si="25"/>
        <v>0.01</v>
      </c>
      <c r="O77" s="28" t="str">
        <f t="shared" si="25"/>
        <v>% reduction in energy use</v>
      </c>
      <c r="P77" s="26" t="s">
        <v>1305</v>
      </c>
      <c r="Q77" s="28" t="str">
        <f t="shared" si="25"/>
        <v>buildings-sector-main.html#eff-stds</v>
      </c>
      <c r="R77" s="28" t="str">
        <f t="shared" si="25"/>
        <v>building-energy-efficiency-standards.html</v>
      </c>
      <c r="S77" s="59" t="str">
        <f>S$76</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77" s="28" t="str">
        <f>T76</f>
        <v>Itron, 2007, "ASSESSMENT OF LONG-TERM
ELECTRIC ENERGY EFFICIENCY
POTENTIAL IN CALIFORNIA’S
RESIDENTIAL SECTOR," http://www.energy.ca.gov/2007publications/CEC-500-2007-002/CEC-500-2007-002.PDF, p.33, Table 5-1</v>
      </c>
    </row>
    <row r="78" spans="1:20" s="6" customFormat="1" ht="30" customHeight="1">
      <c r="A78" s="28" t="str">
        <f>A$76</f>
        <v>Buildings and Appliances</v>
      </c>
      <c r="B78" s="28" t="str">
        <f t="shared" si="23"/>
        <v>Building Energy Efficiency Standards</v>
      </c>
      <c r="C78" s="28" t="str">
        <f t="shared" si="23"/>
        <v>Reduction in E Use Allowed by Component Eff Std</v>
      </c>
      <c r="D78" s="26" t="s">
        <v>131</v>
      </c>
      <c r="E78" s="26" t="s">
        <v>313</v>
      </c>
      <c r="F78" s="26" t="s">
        <v>521</v>
      </c>
      <c r="G78" s="26" t="s">
        <v>137</v>
      </c>
      <c r="H78" s="27">
        <v>15</v>
      </c>
      <c r="I78" s="26" t="s">
        <v>50</v>
      </c>
      <c r="J78" s="48" t="str">
        <f t="shared" si="24"/>
        <v>Building Energy Efficiency Standards</v>
      </c>
      <c r="K78" s="34" t="s">
        <v>627</v>
      </c>
      <c r="L78" s="34">
        <f t="shared" si="25"/>
        <v>0</v>
      </c>
      <c r="M78" s="32">
        <v>0.5</v>
      </c>
      <c r="N78" s="34">
        <f t="shared" si="25"/>
        <v>0.01</v>
      </c>
      <c r="O78" s="28" t="str">
        <f t="shared" si="25"/>
        <v>% reduction in energy use</v>
      </c>
      <c r="P78" s="26" t="s">
        <v>1305</v>
      </c>
      <c r="Q78" s="28" t="str">
        <f t="shared" si="25"/>
        <v>buildings-sector-main.html#eff-stds</v>
      </c>
      <c r="R78" s="28" t="str">
        <f t="shared" si="25"/>
        <v>building-energy-efficiency-standards.html</v>
      </c>
      <c r="S78" s="59" t="str">
        <f>S$76</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78" s="28" t="str">
        <f t="shared" ref="T78:T93" si="26">T77</f>
        <v>Itron, 2007, "ASSESSMENT OF LONG-TERM
ELECTRIC ENERGY EFFICIENCY
POTENTIAL IN CALIFORNIA’S
RESIDENTIAL SECTOR," http://www.energy.ca.gov/2007publications/CEC-500-2007-002/CEC-500-2007-002.PDF, p.33, Table 5-1</v>
      </c>
    </row>
    <row r="79" spans="1:20" s="6" customFormat="1" ht="30" customHeight="1">
      <c r="A79" s="28" t="str">
        <f>A$76</f>
        <v>Buildings and Appliances</v>
      </c>
      <c r="B79" s="28" t="str">
        <f t="shared" si="23"/>
        <v>Building Energy Efficiency Standards</v>
      </c>
      <c r="C79" s="28" t="str">
        <f t="shared" si="23"/>
        <v>Reduction in E Use Allowed by Component Eff Std</v>
      </c>
      <c r="D79" s="26" t="s">
        <v>132</v>
      </c>
      <c r="E79" s="26" t="s">
        <v>313</v>
      </c>
      <c r="F79" s="26" t="s">
        <v>521</v>
      </c>
      <c r="G79" s="26" t="s">
        <v>138</v>
      </c>
      <c r="H79" s="27">
        <v>16</v>
      </c>
      <c r="I79" s="26" t="s">
        <v>50</v>
      </c>
      <c r="J79" s="48" t="str">
        <f t="shared" si="24"/>
        <v>Building Energy Efficiency Standards</v>
      </c>
      <c r="K79" s="34" t="s">
        <v>627</v>
      </c>
      <c r="L79" s="34">
        <f t="shared" si="25"/>
        <v>0</v>
      </c>
      <c r="M79" s="32">
        <v>0.5</v>
      </c>
      <c r="N79" s="34">
        <f t="shared" si="25"/>
        <v>0.01</v>
      </c>
      <c r="O79" s="28" t="str">
        <f t="shared" si="25"/>
        <v>% reduction in energy use</v>
      </c>
      <c r="P79" s="26" t="s">
        <v>1305</v>
      </c>
      <c r="Q79" s="28" t="str">
        <f t="shared" si="25"/>
        <v>buildings-sector-main.html#eff-stds</v>
      </c>
      <c r="R79" s="28" t="str">
        <f t="shared" si="25"/>
        <v>building-energy-efficiency-standards.html</v>
      </c>
      <c r="S79" s="59" t="str">
        <f>S$76</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79" s="28" t="str">
        <f t="shared" si="26"/>
        <v>Itron, 2007, "ASSESSMENT OF LONG-TERM
ELECTRIC ENERGY EFFICIENCY
POTENTIAL IN CALIFORNIA’S
RESIDENTIAL SECTOR," http://www.energy.ca.gov/2007publications/CEC-500-2007-002/CEC-500-2007-002.PDF, p.33, Table 5-1</v>
      </c>
    </row>
    <row r="80" spans="1:20" s="6" customFormat="1" ht="30" customHeight="1">
      <c r="A80" s="28" t="str">
        <f>A$76</f>
        <v>Buildings and Appliances</v>
      </c>
      <c r="B80" s="28" t="str">
        <f t="shared" si="23"/>
        <v>Building Energy Efficiency Standards</v>
      </c>
      <c r="C80" s="28" t="str">
        <f t="shared" si="23"/>
        <v>Reduction in E Use Allowed by Component Eff Std</v>
      </c>
      <c r="D80" s="26" t="s">
        <v>133</v>
      </c>
      <c r="E80" s="26" t="s">
        <v>313</v>
      </c>
      <c r="F80" s="26" t="s">
        <v>521</v>
      </c>
      <c r="G80" s="26" t="s">
        <v>139</v>
      </c>
      <c r="H80" s="27">
        <v>17</v>
      </c>
      <c r="I80" s="26" t="s">
        <v>50</v>
      </c>
      <c r="J80" s="48" t="str">
        <f t="shared" si="24"/>
        <v>Building Energy Efficiency Standards</v>
      </c>
      <c r="K80" s="34" t="s">
        <v>627</v>
      </c>
      <c r="L80" s="34">
        <f t="shared" si="25"/>
        <v>0</v>
      </c>
      <c r="M80" s="32">
        <v>0.5</v>
      </c>
      <c r="N80" s="34">
        <f t="shared" si="25"/>
        <v>0.01</v>
      </c>
      <c r="O80" s="28" t="str">
        <f t="shared" si="25"/>
        <v>% reduction in energy use</v>
      </c>
      <c r="P80" s="26" t="s">
        <v>1305</v>
      </c>
      <c r="Q80" s="28" t="str">
        <f t="shared" si="25"/>
        <v>buildings-sector-main.html#eff-stds</v>
      </c>
      <c r="R80" s="28" t="str">
        <f t="shared" si="25"/>
        <v>building-energy-efficiency-standards.html</v>
      </c>
      <c r="S80" s="59" t="str">
        <f>S$76</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0" s="28" t="str">
        <f t="shared" si="26"/>
        <v>Itron, 2007, "ASSESSMENT OF LONG-TERM
ELECTRIC ENERGY EFFICIENCY
POTENTIAL IN CALIFORNIA’S
RESIDENTIAL SECTOR," http://www.energy.ca.gov/2007publications/CEC-500-2007-002/CEC-500-2007-002.PDF, p.33, Table 5-1</v>
      </c>
    </row>
    <row r="81" spans="1:20" s="6" customFormat="1" ht="30" customHeight="1">
      <c r="A81" s="28" t="str">
        <f>A$76</f>
        <v>Buildings and Appliances</v>
      </c>
      <c r="B81" s="28" t="str">
        <f t="shared" si="23"/>
        <v>Building Energy Efficiency Standards</v>
      </c>
      <c r="C81" s="28" t="str">
        <f t="shared" si="23"/>
        <v>Reduction in E Use Allowed by Component Eff Std</v>
      </c>
      <c r="D81" s="26" t="s">
        <v>134</v>
      </c>
      <c r="E81" s="26" t="s">
        <v>313</v>
      </c>
      <c r="F81" s="26" t="s">
        <v>521</v>
      </c>
      <c r="G81" s="26" t="s">
        <v>140</v>
      </c>
      <c r="H81" s="27">
        <v>18</v>
      </c>
      <c r="I81" s="26" t="s">
        <v>50</v>
      </c>
      <c r="J81" s="48" t="str">
        <f t="shared" si="24"/>
        <v>Building Energy Efficiency Standards</v>
      </c>
      <c r="K81" s="34" t="s">
        <v>627</v>
      </c>
      <c r="L81" s="34">
        <f t="shared" si="25"/>
        <v>0</v>
      </c>
      <c r="M81" s="36">
        <v>0.4</v>
      </c>
      <c r="N81" s="34">
        <f t="shared" si="25"/>
        <v>0.01</v>
      </c>
      <c r="O81" s="28" t="str">
        <f t="shared" si="25"/>
        <v>% reduction in energy use</v>
      </c>
      <c r="P81" s="26" t="s">
        <v>1305</v>
      </c>
      <c r="Q81" s="28" t="str">
        <f t="shared" si="25"/>
        <v>buildings-sector-main.html#eff-stds</v>
      </c>
      <c r="R81" s="28" t="str">
        <f t="shared" si="25"/>
        <v>building-energy-efficiency-standards.html</v>
      </c>
      <c r="S81" s="59" t="str">
        <f>S$76</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1" s="28" t="str">
        <f t="shared" si="26"/>
        <v>Itron, 2007, "ASSESSMENT OF LONG-TERM
ELECTRIC ENERGY EFFICIENCY
POTENTIAL IN CALIFORNIA’S
RESIDENTIAL SECTOR," http://www.energy.ca.gov/2007publications/CEC-500-2007-002/CEC-500-2007-002.PDF, p.33, Table 5-1</v>
      </c>
    </row>
    <row r="82" spans="1:20" s="6" customFormat="1" ht="30" customHeight="1">
      <c r="A82" s="28" t="str">
        <f t="shared" ref="A82:C93" si="27">A$76</f>
        <v>Buildings and Appliances</v>
      </c>
      <c r="B82" s="28" t="str">
        <f t="shared" si="23"/>
        <v>Building Energy Efficiency Standards</v>
      </c>
      <c r="C82" s="28" t="str">
        <f t="shared" si="23"/>
        <v>Reduction in E Use Allowed by Component Eff Std</v>
      </c>
      <c r="D82" s="26" t="s">
        <v>129</v>
      </c>
      <c r="E82" s="26" t="s">
        <v>314</v>
      </c>
      <c r="F82" s="26" t="s">
        <v>521</v>
      </c>
      <c r="G82" s="26" t="s">
        <v>135</v>
      </c>
      <c r="H82" s="27">
        <v>150</v>
      </c>
      <c r="I82" s="26" t="s">
        <v>50</v>
      </c>
      <c r="J82" s="48" t="str">
        <f t="shared" si="24"/>
        <v>Building Energy Efficiency Standards</v>
      </c>
      <c r="K82" s="34" t="s">
        <v>627</v>
      </c>
      <c r="L82" s="34">
        <f t="shared" si="25"/>
        <v>0</v>
      </c>
      <c r="M82" s="34">
        <f>M76</f>
        <v>0.5</v>
      </c>
      <c r="N82" s="34">
        <f t="shared" si="25"/>
        <v>0.01</v>
      </c>
      <c r="O82" s="28" t="str">
        <f t="shared" si="25"/>
        <v>% reduction in energy use</v>
      </c>
      <c r="P82" s="26" t="s">
        <v>1149</v>
      </c>
      <c r="Q82" s="28" t="str">
        <f t="shared" si="25"/>
        <v>buildings-sector-main.html#eff-stds</v>
      </c>
      <c r="R82" s="28" t="str">
        <f t="shared" si="25"/>
        <v>building-energy-efficiency-standards.html</v>
      </c>
      <c r="S82" s="59" t="str">
        <f t="shared" si="25"/>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2" s="28" t="str">
        <f t="shared" si="26"/>
        <v>Itron, 2007, "ASSESSMENT OF LONG-TERM
ELECTRIC ENERGY EFFICIENCY
POTENTIAL IN CALIFORNIA’S
RESIDENTIAL SECTOR," http://www.energy.ca.gov/2007publications/CEC-500-2007-002/CEC-500-2007-002.PDF, p.33, Table 5-1</v>
      </c>
    </row>
    <row r="83" spans="1:20" s="6" customFormat="1" ht="30" customHeight="1">
      <c r="A83" s="28" t="str">
        <f t="shared" si="27"/>
        <v>Buildings and Appliances</v>
      </c>
      <c r="B83" s="28" t="str">
        <f t="shared" si="23"/>
        <v>Building Energy Efficiency Standards</v>
      </c>
      <c r="C83" s="28" t="str">
        <f t="shared" si="23"/>
        <v>Reduction in E Use Allowed by Component Eff Std</v>
      </c>
      <c r="D83" s="26" t="s">
        <v>130</v>
      </c>
      <c r="E83" s="26" t="s">
        <v>314</v>
      </c>
      <c r="F83" s="26" t="s">
        <v>521</v>
      </c>
      <c r="G83" s="26" t="s">
        <v>136</v>
      </c>
      <c r="H83" s="27">
        <v>151</v>
      </c>
      <c r="I83" s="26" t="s">
        <v>50</v>
      </c>
      <c r="J83" s="48" t="str">
        <f t="shared" si="24"/>
        <v>Building Energy Efficiency Standards</v>
      </c>
      <c r="K83" s="34" t="s">
        <v>627</v>
      </c>
      <c r="L83" s="34">
        <f t="shared" si="25"/>
        <v>0</v>
      </c>
      <c r="M83" s="34">
        <f t="shared" ref="M83:M93" si="28">M77</f>
        <v>0.5</v>
      </c>
      <c r="N83" s="34">
        <f t="shared" si="25"/>
        <v>0.01</v>
      </c>
      <c r="O83" s="28" t="str">
        <f t="shared" si="25"/>
        <v>% reduction in energy use</v>
      </c>
      <c r="P83" s="26" t="s">
        <v>1150</v>
      </c>
      <c r="Q83" s="28" t="str">
        <f t="shared" si="25"/>
        <v>buildings-sector-main.html#eff-stds</v>
      </c>
      <c r="R83" s="28" t="str">
        <f t="shared" si="25"/>
        <v>building-energy-efficiency-standards.html</v>
      </c>
      <c r="S83" s="59" t="str">
        <f t="shared" si="25"/>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3" s="28" t="str">
        <f t="shared" si="26"/>
        <v>Itron, 2007, "ASSESSMENT OF LONG-TERM
ELECTRIC ENERGY EFFICIENCY
POTENTIAL IN CALIFORNIA’S
RESIDENTIAL SECTOR," http://www.energy.ca.gov/2007publications/CEC-500-2007-002/CEC-500-2007-002.PDF, p.33, Table 5-1</v>
      </c>
    </row>
    <row r="84" spans="1:20" s="6" customFormat="1" ht="30" customHeight="1">
      <c r="A84" s="28" t="str">
        <f t="shared" si="27"/>
        <v>Buildings and Appliances</v>
      </c>
      <c r="B84" s="28" t="str">
        <f t="shared" si="23"/>
        <v>Building Energy Efficiency Standards</v>
      </c>
      <c r="C84" s="28" t="str">
        <f t="shared" si="23"/>
        <v>Reduction in E Use Allowed by Component Eff Std</v>
      </c>
      <c r="D84" s="26" t="s">
        <v>131</v>
      </c>
      <c r="E84" s="26" t="s">
        <v>314</v>
      </c>
      <c r="F84" s="26" t="s">
        <v>521</v>
      </c>
      <c r="G84" s="26" t="s">
        <v>137</v>
      </c>
      <c r="H84" s="27">
        <v>152</v>
      </c>
      <c r="I84" s="26" t="s">
        <v>50</v>
      </c>
      <c r="J84" s="48" t="str">
        <f t="shared" si="24"/>
        <v>Building Energy Efficiency Standards</v>
      </c>
      <c r="K84" s="34" t="s">
        <v>627</v>
      </c>
      <c r="L84" s="34">
        <f t="shared" si="25"/>
        <v>0</v>
      </c>
      <c r="M84" s="34">
        <f t="shared" si="28"/>
        <v>0.5</v>
      </c>
      <c r="N84" s="34">
        <f t="shared" si="25"/>
        <v>0.01</v>
      </c>
      <c r="O84" s="28" t="str">
        <f t="shared" si="25"/>
        <v>% reduction in energy use</v>
      </c>
      <c r="P84" s="26" t="s">
        <v>1151</v>
      </c>
      <c r="Q84" s="28" t="str">
        <f t="shared" si="25"/>
        <v>buildings-sector-main.html#eff-stds</v>
      </c>
      <c r="R84" s="28" t="str">
        <f t="shared" si="25"/>
        <v>building-energy-efficiency-standards.html</v>
      </c>
      <c r="S84" s="59" t="str">
        <f t="shared" si="25"/>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4" s="28" t="str">
        <f t="shared" si="26"/>
        <v>Itron, 2007, "ASSESSMENT OF LONG-TERM
ELECTRIC ENERGY EFFICIENCY
POTENTIAL IN CALIFORNIA’S
RESIDENTIAL SECTOR," http://www.energy.ca.gov/2007publications/CEC-500-2007-002/CEC-500-2007-002.PDF, p.33, Table 5-1</v>
      </c>
    </row>
    <row r="85" spans="1:20" s="6" customFormat="1" ht="30" customHeight="1">
      <c r="A85" s="28" t="str">
        <f t="shared" si="27"/>
        <v>Buildings and Appliances</v>
      </c>
      <c r="B85" s="28" t="str">
        <f t="shared" si="23"/>
        <v>Building Energy Efficiency Standards</v>
      </c>
      <c r="C85" s="28" t="str">
        <f t="shared" si="23"/>
        <v>Reduction in E Use Allowed by Component Eff Std</v>
      </c>
      <c r="D85" s="26" t="s">
        <v>132</v>
      </c>
      <c r="E85" s="26" t="s">
        <v>314</v>
      </c>
      <c r="F85" s="26" t="s">
        <v>521</v>
      </c>
      <c r="G85" s="26" t="s">
        <v>138</v>
      </c>
      <c r="H85" s="27">
        <v>153</v>
      </c>
      <c r="I85" s="26" t="s">
        <v>50</v>
      </c>
      <c r="J85" s="48" t="str">
        <f t="shared" si="24"/>
        <v>Building Energy Efficiency Standards</v>
      </c>
      <c r="K85" s="34" t="s">
        <v>627</v>
      </c>
      <c r="L85" s="34">
        <f t="shared" si="25"/>
        <v>0</v>
      </c>
      <c r="M85" s="34">
        <f t="shared" si="28"/>
        <v>0.5</v>
      </c>
      <c r="N85" s="34">
        <f t="shared" si="25"/>
        <v>0.01</v>
      </c>
      <c r="O85" s="28" t="str">
        <f t="shared" si="25"/>
        <v>% reduction in energy use</v>
      </c>
      <c r="P85" s="26" t="s">
        <v>1152</v>
      </c>
      <c r="Q85" s="28" t="str">
        <f t="shared" si="25"/>
        <v>buildings-sector-main.html#eff-stds</v>
      </c>
      <c r="R85" s="28" t="str">
        <f t="shared" si="25"/>
        <v>building-energy-efficiency-standards.html</v>
      </c>
      <c r="S85" s="59" t="str">
        <f t="shared" si="25"/>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5" s="28" t="str">
        <f t="shared" si="26"/>
        <v>Itron, 2007, "ASSESSMENT OF LONG-TERM
ELECTRIC ENERGY EFFICIENCY
POTENTIAL IN CALIFORNIA’S
RESIDENTIAL SECTOR," http://www.energy.ca.gov/2007publications/CEC-500-2007-002/CEC-500-2007-002.PDF, p.33, Table 5-1</v>
      </c>
    </row>
    <row r="86" spans="1:20" s="6" customFormat="1" ht="30" customHeight="1">
      <c r="A86" s="28" t="str">
        <f t="shared" si="27"/>
        <v>Buildings and Appliances</v>
      </c>
      <c r="B86" s="28" t="str">
        <f t="shared" si="23"/>
        <v>Building Energy Efficiency Standards</v>
      </c>
      <c r="C86" s="28" t="str">
        <f t="shared" si="23"/>
        <v>Reduction in E Use Allowed by Component Eff Std</v>
      </c>
      <c r="D86" s="26" t="s">
        <v>133</v>
      </c>
      <c r="E86" s="26" t="s">
        <v>314</v>
      </c>
      <c r="F86" s="26" t="s">
        <v>521</v>
      </c>
      <c r="G86" s="26" t="s">
        <v>139</v>
      </c>
      <c r="H86" s="27">
        <v>154</v>
      </c>
      <c r="I86" s="26" t="s">
        <v>50</v>
      </c>
      <c r="J86" s="48" t="str">
        <f t="shared" si="24"/>
        <v>Building Energy Efficiency Standards</v>
      </c>
      <c r="K86" s="34" t="s">
        <v>627</v>
      </c>
      <c r="L86" s="34">
        <f t="shared" si="25"/>
        <v>0</v>
      </c>
      <c r="M86" s="34">
        <f t="shared" si="28"/>
        <v>0.5</v>
      </c>
      <c r="N86" s="34">
        <f t="shared" si="25"/>
        <v>0.01</v>
      </c>
      <c r="O86" s="28" t="str">
        <f t="shared" si="25"/>
        <v>% reduction in energy use</v>
      </c>
      <c r="P86" s="26" t="s">
        <v>1153</v>
      </c>
      <c r="Q86" s="28" t="str">
        <f t="shared" si="25"/>
        <v>buildings-sector-main.html#eff-stds</v>
      </c>
      <c r="R86" s="28" t="str">
        <f t="shared" si="25"/>
        <v>building-energy-efficiency-standards.html</v>
      </c>
      <c r="S86" s="59" t="str">
        <f t="shared" si="25"/>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6" s="28" t="str">
        <f t="shared" si="26"/>
        <v>Itron, 2007, "ASSESSMENT OF LONG-TERM
ELECTRIC ENERGY EFFICIENCY
POTENTIAL IN CALIFORNIA’S
RESIDENTIAL SECTOR," http://www.energy.ca.gov/2007publications/CEC-500-2007-002/CEC-500-2007-002.PDF, p.33, Table 5-1</v>
      </c>
    </row>
    <row r="87" spans="1:20" s="6" customFormat="1" ht="30" customHeight="1">
      <c r="A87" s="28" t="str">
        <f t="shared" si="27"/>
        <v>Buildings and Appliances</v>
      </c>
      <c r="B87" s="28" t="str">
        <f t="shared" si="23"/>
        <v>Building Energy Efficiency Standards</v>
      </c>
      <c r="C87" s="28" t="str">
        <f t="shared" si="23"/>
        <v>Reduction in E Use Allowed by Component Eff Std</v>
      </c>
      <c r="D87" s="26" t="s">
        <v>134</v>
      </c>
      <c r="E87" s="26" t="s">
        <v>314</v>
      </c>
      <c r="F87" s="26" t="s">
        <v>521</v>
      </c>
      <c r="G87" s="26" t="s">
        <v>140</v>
      </c>
      <c r="H87" s="27">
        <v>155</v>
      </c>
      <c r="I87" s="26" t="s">
        <v>50</v>
      </c>
      <c r="J87" s="48" t="str">
        <f t="shared" si="24"/>
        <v>Building Energy Efficiency Standards</v>
      </c>
      <c r="K87" s="34" t="s">
        <v>627</v>
      </c>
      <c r="L87" s="34">
        <f t="shared" si="25"/>
        <v>0</v>
      </c>
      <c r="M87" s="34">
        <f t="shared" si="28"/>
        <v>0.4</v>
      </c>
      <c r="N87" s="34">
        <f t="shared" si="25"/>
        <v>0.01</v>
      </c>
      <c r="O87" s="28" t="str">
        <f t="shared" si="25"/>
        <v>% reduction in energy use</v>
      </c>
      <c r="P87" s="26" t="s">
        <v>1154</v>
      </c>
      <c r="Q87" s="28" t="str">
        <f t="shared" si="25"/>
        <v>buildings-sector-main.html#eff-stds</v>
      </c>
      <c r="R87" s="28" t="str">
        <f t="shared" si="25"/>
        <v>building-energy-efficiency-standards.html</v>
      </c>
      <c r="S87" s="59" t="str">
        <f t="shared" si="25"/>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7" s="28" t="str">
        <f t="shared" si="26"/>
        <v>Itron, 2007, "ASSESSMENT OF LONG-TERM
ELECTRIC ENERGY EFFICIENCY
POTENTIAL IN CALIFORNIA’S
RESIDENTIAL SECTOR," http://www.energy.ca.gov/2007publications/CEC-500-2007-002/CEC-500-2007-002.PDF, p.33, Table 5-1</v>
      </c>
    </row>
    <row r="88" spans="1:20" s="6" customFormat="1" ht="30" customHeight="1">
      <c r="A88" s="28" t="str">
        <f t="shared" si="27"/>
        <v>Buildings and Appliances</v>
      </c>
      <c r="B88" s="28" t="str">
        <f t="shared" si="23"/>
        <v>Building Energy Efficiency Standards</v>
      </c>
      <c r="C88" s="28" t="str">
        <f t="shared" si="23"/>
        <v>Reduction in E Use Allowed by Component Eff Std</v>
      </c>
      <c r="D88" s="26" t="s">
        <v>129</v>
      </c>
      <c r="E88" s="26" t="s">
        <v>315</v>
      </c>
      <c r="F88" s="26" t="s">
        <v>198</v>
      </c>
      <c r="G88" s="26" t="s">
        <v>135</v>
      </c>
      <c r="H88" s="27">
        <v>156</v>
      </c>
      <c r="I88" s="26" t="s">
        <v>50</v>
      </c>
      <c r="J88" s="48" t="str">
        <f t="shared" si="24"/>
        <v>Building Energy Efficiency Standards</v>
      </c>
      <c r="K88" s="34" t="s">
        <v>627</v>
      </c>
      <c r="L88" s="34">
        <f t="shared" si="25"/>
        <v>0</v>
      </c>
      <c r="M88" s="34">
        <f>M82</f>
        <v>0.5</v>
      </c>
      <c r="N88" s="34">
        <f t="shared" si="25"/>
        <v>0.01</v>
      </c>
      <c r="O88" s="28" t="str">
        <f t="shared" si="25"/>
        <v>% reduction in energy use</v>
      </c>
      <c r="P88" s="26" t="s">
        <v>1155</v>
      </c>
      <c r="Q88" s="28" t="str">
        <f t="shared" si="25"/>
        <v>buildings-sector-main.html#eff-stds</v>
      </c>
      <c r="R88" s="28" t="str">
        <f t="shared" si="25"/>
        <v>building-energy-efficiency-standards.html</v>
      </c>
      <c r="S88" s="59" t="str">
        <f t="shared" si="25"/>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8" s="28" t="str">
        <f t="shared" si="26"/>
        <v>Itron, 2007, "ASSESSMENT OF LONG-TERM
ELECTRIC ENERGY EFFICIENCY
POTENTIAL IN CALIFORNIA’S
RESIDENTIAL SECTOR," http://www.energy.ca.gov/2007publications/CEC-500-2007-002/CEC-500-2007-002.PDF, p.33, Table 5-1</v>
      </c>
    </row>
    <row r="89" spans="1:20" s="6" customFormat="1" ht="30" customHeight="1">
      <c r="A89" s="28" t="str">
        <f t="shared" si="27"/>
        <v>Buildings and Appliances</v>
      </c>
      <c r="B89" s="28" t="str">
        <f t="shared" si="23"/>
        <v>Building Energy Efficiency Standards</v>
      </c>
      <c r="C89" s="28" t="str">
        <f t="shared" si="23"/>
        <v>Reduction in E Use Allowed by Component Eff Std</v>
      </c>
      <c r="D89" s="26" t="s">
        <v>130</v>
      </c>
      <c r="E89" s="26" t="s">
        <v>315</v>
      </c>
      <c r="F89" s="26" t="s">
        <v>198</v>
      </c>
      <c r="G89" s="26" t="s">
        <v>136</v>
      </c>
      <c r="H89" s="27">
        <v>157</v>
      </c>
      <c r="I89" s="26" t="s">
        <v>50</v>
      </c>
      <c r="J89" s="48" t="str">
        <f t="shared" si="24"/>
        <v>Building Energy Efficiency Standards</v>
      </c>
      <c r="K89" s="34" t="s">
        <v>627</v>
      </c>
      <c r="L89" s="34">
        <f t="shared" si="25"/>
        <v>0</v>
      </c>
      <c r="M89" s="34">
        <f t="shared" si="28"/>
        <v>0.5</v>
      </c>
      <c r="N89" s="34">
        <f t="shared" si="25"/>
        <v>0.01</v>
      </c>
      <c r="O89" s="28" t="str">
        <f t="shared" si="25"/>
        <v>% reduction in energy use</v>
      </c>
      <c r="P89" s="26" t="s">
        <v>1156</v>
      </c>
      <c r="Q89" s="28" t="str">
        <f t="shared" si="25"/>
        <v>buildings-sector-main.html#eff-stds</v>
      </c>
      <c r="R89" s="28" t="str">
        <f t="shared" si="25"/>
        <v>building-energy-efficiency-standards.html</v>
      </c>
      <c r="S89" s="59" t="str">
        <f t="shared" si="25"/>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9" s="28" t="str">
        <f t="shared" si="26"/>
        <v>Itron, 2007, "ASSESSMENT OF LONG-TERM
ELECTRIC ENERGY EFFICIENCY
POTENTIAL IN CALIFORNIA’S
RESIDENTIAL SECTOR," http://www.energy.ca.gov/2007publications/CEC-500-2007-002/CEC-500-2007-002.PDF, p.33, Table 5-1</v>
      </c>
    </row>
    <row r="90" spans="1:20" s="6" customFormat="1" ht="30" customHeight="1">
      <c r="A90" s="28" t="str">
        <f t="shared" si="27"/>
        <v>Buildings and Appliances</v>
      </c>
      <c r="B90" s="28" t="str">
        <f t="shared" si="23"/>
        <v>Building Energy Efficiency Standards</v>
      </c>
      <c r="C90" s="28" t="str">
        <f t="shared" si="23"/>
        <v>Reduction in E Use Allowed by Component Eff Std</v>
      </c>
      <c r="D90" s="26" t="s">
        <v>131</v>
      </c>
      <c r="E90" s="26" t="s">
        <v>315</v>
      </c>
      <c r="F90" s="26" t="s">
        <v>198</v>
      </c>
      <c r="G90" s="26" t="s">
        <v>137</v>
      </c>
      <c r="H90" s="27">
        <v>158</v>
      </c>
      <c r="I90" s="26" t="s">
        <v>50</v>
      </c>
      <c r="J90" s="48" t="str">
        <f t="shared" si="24"/>
        <v>Building Energy Efficiency Standards</v>
      </c>
      <c r="K90" s="34" t="s">
        <v>627</v>
      </c>
      <c r="L90" s="34">
        <f t="shared" si="25"/>
        <v>0</v>
      </c>
      <c r="M90" s="34">
        <f t="shared" si="28"/>
        <v>0.5</v>
      </c>
      <c r="N90" s="34">
        <f t="shared" si="25"/>
        <v>0.01</v>
      </c>
      <c r="O90" s="28" t="str">
        <f t="shared" si="25"/>
        <v>% reduction in energy use</v>
      </c>
      <c r="P90" s="26" t="s">
        <v>1157</v>
      </c>
      <c r="Q90" s="28" t="str">
        <f t="shared" si="25"/>
        <v>buildings-sector-main.html#eff-stds</v>
      </c>
      <c r="R90" s="28" t="str">
        <f t="shared" si="25"/>
        <v>building-energy-efficiency-standards.html</v>
      </c>
      <c r="S90" s="59" t="str">
        <f t="shared" si="25"/>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90" s="28" t="str">
        <f t="shared" si="26"/>
        <v>Itron, 2007, "ASSESSMENT OF LONG-TERM
ELECTRIC ENERGY EFFICIENCY
POTENTIAL IN CALIFORNIA’S
RESIDENTIAL SECTOR," http://www.energy.ca.gov/2007publications/CEC-500-2007-002/CEC-500-2007-002.PDF, p.33, Table 5-1</v>
      </c>
    </row>
    <row r="91" spans="1:20" s="6" customFormat="1" ht="30" customHeight="1">
      <c r="A91" s="28" t="str">
        <f t="shared" si="27"/>
        <v>Buildings and Appliances</v>
      </c>
      <c r="B91" s="28" t="str">
        <f t="shared" si="23"/>
        <v>Building Energy Efficiency Standards</v>
      </c>
      <c r="C91" s="28" t="str">
        <f t="shared" si="23"/>
        <v>Reduction in E Use Allowed by Component Eff Std</v>
      </c>
      <c r="D91" s="26" t="s">
        <v>132</v>
      </c>
      <c r="E91" s="26" t="s">
        <v>315</v>
      </c>
      <c r="F91" s="26" t="s">
        <v>198</v>
      </c>
      <c r="G91" s="26" t="s">
        <v>138</v>
      </c>
      <c r="H91" s="27">
        <v>159</v>
      </c>
      <c r="I91" s="26" t="s">
        <v>50</v>
      </c>
      <c r="J91" s="48" t="str">
        <f t="shared" si="24"/>
        <v>Building Energy Efficiency Standards</v>
      </c>
      <c r="K91" s="34" t="s">
        <v>627</v>
      </c>
      <c r="L91" s="34">
        <f t="shared" si="25"/>
        <v>0</v>
      </c>
      <c r="M91" s="34">
        <f t="shared" si="28"/>
        <v>0.5</v>
      </c>
      <c r="N91" s="34">
        <f t="shared" si="25"/>
        <v>0.01</v>
      </c>
      <c r="O91" s="28" t="str">
        <f t="shared" si="25"/>
        <v>% reduction in energy use</v>
      </c>
      <c r="P91" s="26" t="s">
        <v>1158</v>
      </c>
      <c r="Q91" s="28" t="str">
        <f t="shared" si="25"/>
        <v>buildings-sector-main.html#eff-stds</v>
      </c>
      <c r="R91" s="28" t="str">
        <f t="shared" si="25"/>
        <v>building-energy-efficiency-standards.html</v>
      </c>
      <c r="S91" s="59" t="str">
        <f t="shared" si="25"/>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91" s="28" t="str">
        <f t="shared" si="26"/>
        <v>Itron, 2007, "ASSESSMENT OF LONG-TERM
ELECTRIC ENERGY EFFICIENCY
POTENTIAL IN CALIFORNIA’S
RESIDENTIAL SECTOR," http://www.energy.ca.gov/2007publications/CEC-500-2007-002/CEC-500-2007-002.PDF, p.33, Table 5-1</v>
      </c>
    </row>
    <row r="92" spans="1:20" s="6" customFormat="1" ht="30" customHeight="1">
      <c r="A92" s="28" t="str">
        <f t="shared" si="27"/>
        <v>Buildings and Appliances</v>
      </c>
      <c r="B92" s="28" t="str">
        <f t="shared" si="23"/>
        <v>Building Energy Efficiency Standards</v>
      </c>
      <c r="C92" s="28" t="str">
        <f t="shared" si="23"/>
        <v>Reduction in E Use Allowed by Component Eff Std</v>
      </c>
      <c r="D92" s="26" t="s">
        <v>133</v>
      </c>
      <c r="E92" s="26" t="s">
        <v>315</v>
      </c>
      <c r="F92" s="26" t="s">
        <v>198</v>
      </c>
      <c r="G92" s="26" t="s">
        <v>139</v>
      </c>
      <c r="H92" s="27">
        <v>160</v>
      </c>
      <c r="I92" s="26" t="s">
        <v>50</v>
      </c>
      <c r="J92" s="48" t="str">
        <f t="shared" si="24"/>
        <v>Building Energy Efficiency Standards</v>
      </c>
      <c r="K92" s="34" t="s">
        <v>627</v>
      </c>
      <c r="L92" s="34">
        <f t="shared" si="25"/>
        <v>0</v>
      </c>
      <c r="M92" s="34">
        <f t="shared" si="28"/>
        <v>0.5</v>
      </c>
      <c r="N92" s="34">
        <f t="shared" si="25"/>
        <v>0.01</v>
      </c>
      <c r="O92" s="28" t="str">
        <f t="shared" si="25"/>
        <v>% reduction in energy use</v>
      </c>
      <c r="P92" s="26" t="s">
        <v>1159</v>
      </c>
      <c r="Q92" s="28" t="str">
        <f t="shared" si="25"/>
        <v>buildings-sector-main.html#eff-stds</v>
      </c>
      <c r="R92" s="28" t="str">
        <f t="shared" si="25"/>
        <v>building-energy-efficiency-standards.html</v>
      </c>
      <c r="S92" s="59" t="str">
        <f t="shared" si="25"/>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92" s="28" t="str">
        <f t="shared" si="26"/>
        <v>Itron, 2007, "ASSESSMENT OF LONG-TERM
ELECTRIC ENERGY EFFICIENCY
POTENTIAL IN CALIFORNIA’S
RESIDENTIAL SECTOR," http://www.energy.ca.gov/2007publications/CEC-500-2007-002/CEC-500-2007-002.PDF, p.33, Table 5-1</v>
      </c>
    </row>
    <row r="93" spans="1:20" s="6" customFormat="1" ht="30" customHeight="1">
      <c r="A93" s="28" t="str">
        <f t="shared" si="27"/>
        <v>Buildings and Appliances</v>
      </c>
      <c r="B93" s="28" t="str">
        <f t="shared" si="27"/>
        <v>Building Energy Efficiency Standards</v>
      </c>
      <c r="C93" s="28" t="str">
        <f t="shared" si="27"/>
        <v>Reduction in E Use Allowed by Component Eff Std</v>
      </c>
      <c r="D93" s="26" t="s">
        <v>134</v>
      </c>
      <c r="E93" s="26" t="s">
        <v>315</v>
      </c>
      <c r="F93" s="26" t="s">
        <v>198</v>
      </c>
      <c r="G93" s="26" t="s">
        <v>140</v>
      </c>
      <c r="H93" s="27">
        <v>161</v>
      </c>
      <c r="I93" s="26" t="s">
        <v>50</v>
      </c>
      <c r="J93" s="48" t="str">
        <f t="shared" si="24"/>
        <v>Building Energy Efficiency Standards</v>
      </c>
      <c r="K93" s="34" t="s">
        <v>627</v>
      </c>
      <c r="L93" s="34">
        <f t="shared" ref="L93:O93" si="29">L$76</f>
        <v>0</v>
      </c>
      <c r="M93" s="34">
        <f t="shared" si="28"/>
        <v>0.4</v>
      </c>
      <c r="N93" s="34">
        <f t="shared" si="29"/>
        <v>0.01</v>
      </c>
      <c r="O93" s="28" t="str">
        <f t="shared" si="29"/>
        <v>% reduction in energy use</v>
      </c>
      <c r="P93" s="26" t="s">
        <v>1160</v>
      </c>
      <c r="Q93" s="28" t="str">
        <f t="shared" ref="Q93:S93" si="30">Q$76</f>
        <v>buildings-sector-main.html#eff-stds</v>
      </c>
      <c r="R93" s="28" t="str">
        <f t="shared" si="30"/>
        <v>building-energy-efficiency-standards.html</v>
      </c>
      <c r="S93" s="59" t="str">
        <f t="shared" si="30"/>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93" s="28" t="str">
        <f t="shared" si="26"/>
        <v>Itron, 2007, "ASSESSMENT OF LONG-TERM
ELECTRIC ENERGY EFFICIENCY
POTENTIAL IN CALIFORNIA’S
RESIDENTIAL SECTOR," http://www.energy.ca.gov/2007publications/CEC-500-2007-002/CEC-500-2007-002.PDF, p.33, Table 5-1</v>
      </c>
    </row>
    <row r="94" spans="1:20" s="6" customFormat="1" ht="60">
      <c r="A94" s="26" t="s">
        <v>80</v>
      </c>
      <c r="B94" s="26" t="s">
        <v>13</v>
      </c>
      <c r="C94" s="26" t="s">
        <v>6</v>
      </c>
      <c r="D94" s="26"/>
      <c r="E94" s="26"/>
      <c r="F94" s="26"/>
      <c r="G94" s="26"/>
      <c r="H94" s="27">
        <v>19</v>
      </c>
      <c r="I94" s="26" t="s">
        <v>49</v>
      </c>
      <c r="J94" s="72" t="s">
        <v>13</v>
      </c>
      <c r="K94" s="72" t="s">
        <v>626</v>
      </c>
      <c r="L94" s="38">
        <v>0</v>
      </c>
      <c r="M94" s="38">
        <v>1</v>
      </c>
      <c r="N94" s="38">
        <v>1</v>
      </c>
      <c r="O94" s="26" t="s">
        <v>31</v>
      </c>
      <c r="P94" s="26" t="s">
        <v>1306</v>
      </c>
      <c r="Q94" s="26" t="s">
        <v>221</v>
      </c>
      <c r="R94" s="12" t="s">
        <v>222</v>
      </c>
      <c r="S94" s="60" t="s">
        <v>83</v>
      </c>
      <c r="T94" s="28"/>
    </row>
    <row r="95" spans="1:20" s="6" customFormat="1" ht="82.15" customHeight="1">
      <c r="A95" s="26" t="s">
        <v>80</v>
      </c>
      <c r="B95" s="26" t="s">
        <v>295</v>
      </c>
      <c r="C95" s="26" t="s">
        <v>345</v>
      </c>
      <c r="D95" s="26"/>
      <c r="E95" s="26"/>
      <c r="F95" s="26"/>
      <c r="G95" s="26"/>
      <c r="H95" s="27">
        <v>146</v>
      </c>
      <c r="I95" s="26" t="s">
        <v>49</v>
      </c>
      <c r="J95" s="27" t="s">
        <v>414</v>
      </c>
      <c r="K95" s="50" t="s">
        <v>625</v>
      </c>
      <c r="L95" s="38">
        <v>0</v>
      </c>
      <c r="M95" s="33">
        <f>ROUND(MaxBoundCalculations!B85,2)</f>
        <v>0.24</v>
      </c>
      <c r="N95" s="40">
        <v>5.0000000000000001E-3</v>
      </c>
      <c r="O95" s="26" t="s">
        <v>296</v>
      </c>
      <c r="P95" s="26" t="s">
        <v>1317</v>
      </c>
      <c r="Q95" s="26" t="s">
        <v>297</v>
      </c>
      <c r="R95" s="12" t="s">
        <v>298</v>
      </c>
      <c r="S95" s="12" t="s">
        <v>1318</v>
      </c>
      <c r="T95" s="12" t="s">
        <v>436</v>
      </c>
    </row>
    <row r="96" spans="1:20" s="6" customFormat="1" ht="65.650000000000006" customHeight="1">
      <c r="A96" s="26" t="s">
        <v>80</v>
      </c>
      <c r="B96" s="26" t="s">
        <v>299</v>
      </c>
      <c r="C96" s="26" t="s">
        <v>302</v>
      </c>
      <c r="D96" s="26"/>
      <c r="E96" s="26"/>
      <c r="F96" s="26"/>
      <c r="G96" s="26"/>
      <c r="H96" s="27">
        <v>147</v>
      </c>
      <c r="I96" s="26" t="s">
        <v>49</v>
      </c>
      <c r="J96" s="27" t="s">
        <v>414</v>
      </c>
      <c r="K96" s="50" t="s">
        <v>624</v>
      </c>
      <c r="L96" s="38">
        <v>0</v>
      </c>
      <c r="M96" s="32">
        <v>0.5</v>
      </c>
      <c r="N96" s="33">
        <v>0.01</v>
      </c>
      <c r="O96" s="26" t="s">
        <v>303</v>
      </c>
      <c r="P96" s="26" t="s">
        <v>651</v>
      </c>
      <c r="Q96" s="26" t="s">
        <v>300</v>
      </c>
      <c r="R96" s="12" t="s">
        <v>301</v>
      </c>
      <c r="S96" s="101" t="s">
        <v>1241</v>
      </c>
      <c r="T96" s="28"/>
    </row>
    <row r="97" spans="1:23" s="6" customFormat="1" ht="90">
      <c r="A97" s="26" t="s">
        <v>80</v>
      </c>
      <c r="B97" s="26" t="s">
        <v>1161</v>
      </c>
      <c r="C97" s="26" t="s">
        <v>141</v>
      </c>
      <c r="D97" s="26"/>
      <c r="E97" s="26"/>
      <c r="F97" s="26"/>
      <c r="G97" s="26"/>
      <c r="H97" s="27">
        <v>20</v>
      </c>
      <c r="I97" s="26" t="s">
        <v>50</v>
      </c>
      <c r="J97" s="26" t="s">
        <v>1161</v>
      </c>
      <c r="K97" s="72" t="s">
        <v>1245</v>
      </c>
      <c r="L97" s="38">
        <v>0</v>
      </c>
      <c r="M97" s="38">
        <v>1</v>
      </c>
      <c r="N97" s="38">
        <v>1</v>
      </c>
      <c r="O97" s="26" t="s">
        <v>31</v>
      </c>
      <c r="P97" s="26" t="s">
        <v>1162</v>
      </c>
      <c r="Q97" s="26" t="s">
        <v>223</v>
      </c>
      <c r="R97" s="12" t="s">
        <v>224</v>
      </c>
      <c r="S97" s="60" t="s">
        <v>83</v>
      </c>
      <c r="T97" s="28"/>
      <c r="W97" s="100"/>
    </row>
    <row r="98" spans="1:23" s="6" customFormat="1" ht="120">
      <c r="A98" s="26" t="s">
        <v>80</v>
      </c>
      <c r="B98" s="26" t="s">
        <v>15</v>
      </c>
      <c r="C98" s="26" t="s">
        <v>205</v>
      </c>
      <c r="D98" s="26" t="s">
        <v>129</v>
      </c>
      <c r="E98" s="26"/>
      <c r="F98" s="26" t="s">
        <v>135</v>
      </c>
      <c r="G98" s="26"/>
      <c r="H98" s="27">
        <v>21</v>
      </c>
      <c r="I98" s="26" t="s">
        <v>50</v>
      </c>
      <c r="J98" s="72" t="s">
        <v>15</v>
      </c>
      <c r="K98" s="50" t="s">
        <v>623</v>
      </c>
      <c r="L98" s="32">
        <v>0</v>
      </c>
      <c r="M98" s="41">
        <v>0.04</v>
      </c>
      <c r="N98" s="41">
        <v>1E-3</v>
      </c>
      <c r="O98" s="26" t="s">
        <v>39</v>
      </c>
      <c r="P98" s="26" t="s">
        <v>1216</v>
      </c>
      <c r="Q98" s="26" t="s">
        <v>225</v>
      </c>
      <c r="R98" s="12" t="s">
        <v>226</v>
      </c>
      <c r="S98" s="54" t="s">
        <v>190</v>
      </c>
      <c r="T98" s="12" t="s">
        <v>202</v>
      </c>
      <c r="W98" s="71"/>
    </row>
    <row r="99" spans="1:23" s="6" customFormat="1" ht="105">
      <c r="A99" s="28" t="str">
        <f>A$98</f>
        <v>Buildings and Appliances</v>
      </c>
      <c r="B99" s="28" t="str">
        <f t="shared" ref="B99:C103" si="31">B$98</f>
        <v>Increased Retrofitting</v>
      </c>
      <c r="C99" s="28" t="str">
        <f t="shared" si="31"/>
        <v>Fraction of Commercial Components Replaced Annually due to Retrofitting Policy</v>
      </c>
      <c r="D99" s="26" t="s">
        <v>130</v>
      </c>
      <c r="E99" s="26"/>
      <c r="F99" s="26" t="s">
        <v>136</v>
      </c>
      <c r="G99" s="26"/>
      <c r="H99" s="27">
        <v>22</v>
      </c>
      <c r="I99" s="26" t="s">
        <v>50</v>
      </c>
      <c r="J99" s="48" t="str">
        <f t="shared" ref="J99:J103" si="32">J$98</f>
        <v>Increased Retrofitting</v>
      </c>
      <c r="K99" s="37" t="s">
        <v>623</v>
      </c>
      <c r="L99" s="37">
        <f t="shared" ref="L99:O100" si="33">L$98</f>
        <v>0</v>
      </c>
      <c r="M99" s="42">
        <f t="shared" si="33"/>
        <v>0.04</v>
      </c>
      <c r="N99" s="42">
        <f t="shared" si="33"/>
        <v>1E-3</v>
      </c>
      <c r="O99" s="28" t="str">
        <f t="shared" si="33"/>
        <v>% of existing building components</v>
      </c>
      <c r="P99" s="26" t="s">
        <v>1217</v>
      </c>
      <c r="Q99" s="26" t="s">
        <v>225</v>
      </c>
      <c r="R99" s="12" t="s">
        <v>226</v>
      </c>
      <c r="S99" s="59" t="str">
        <f>S98</f>
        <v>Calculated from model data; see the relevant variable(s) in the InputData folder for source information.</v>
      </c>
      <c r="T99" s="28"/>
      <c r="W99" s="71"/>
    </row>
    <row r="100" spans="1:23" s="6" customFormat="1" ht="105">
      <c r="A100" s="28" t="str">
        <f>A$98</f>
        <v>Buildings and Appliances</v>
      </c>
      <c r="B100" s="28" t="str">
        <f t="shared" si="31"/>
        <v>Increased Retrofitting</v>
      </c>
      <c r="C100" s="28" t="str">
        <f t="shared" si="31"/>
        <v>Fraction of Commercial Components Replaced Annually due to Retrofitting Policy</v>
      </c>
      <c r="D100" s="26" t="s">
        <v>131</v>
      </c>
      <c r="E100" s="26"/>
      <c r="F100" s="26" t="s">
        <v>137</v>
      </c>
      <c r="G100" s="26"/>
      <c r="H100" s="27">
        <v>23</v>
      </c>
      <c r="I100" s="26" t="s">
        <v>50</v>
      </c>
      <c r="J100" s="48" t="str">
        <f t="shared" si="32"/>
        <v>Increased Retrofitting</v>
      </c>
      <c r="K100" s="37" t="s">
        <v>623</v>
      </c>
      <c r="L100" s="37">
        <f t="shared" si="33"/>
        <v>0</v>
      </c>
      <c r="M100" s="42">
        <f t="shared" si="33"/>
        <v>0.04</v>
      </c>
      <c r="N100" s="42">
        <f t="shared" si="33"/>
        <v>1E-3</v>
      </c>
      <c r="O100" s="28" t="str">
        <f t="shared" si="33"/>
        <v>% of existing building components</v>
      </c>
      <c r="P100" s="26" t="s">
        <v>1218</v>
      </c>
      <c r="Q100" s="26" t="s">
        <v>225</v>
      </c>
      <c r="R100" s="12" t="s">
        <v>226</v>
      </c>
      <c r="S100" s="59" t="str">
        <f>S99</f>
        <v>Calculated from model data; see the relevant variable(s) in the InputData folder for source information.</v>
      </c>
      <c r="T100" s="28"/>
      <c r="W100" s="11"/>
    </row>
    <row r="101" spans="1:23" s="6" customFormat="1" ht="105">
      <c r="A101" s="28" t="str">
        <f>A$98</f>
        <v>Buildings and Appliances</v>
      </c>
      <c r="B101" s="28" t="str">
        <f t="shared" si="31"/>
        <v>Increased Retrofitting</v>
      </c>
      <c r="C101" s="28" t="str">
        <f t="shared" si="31"/>
        <v>Fraction of Commercial Components Replaced Annually due to Retrofitting Policy</v>
      </c>
      <c r="D101" s="26" t="s">
        <v>132</v>
      </c>
      <c r="E101" s="26"/>
      <c r="F101" s="26" t="s">
        <v>138</v>
      </c>
      <c r="G101" s="26"/>
      <c r="H101" s="27">
        <v>24</v>
      </c>
      <c r="I101" s="26" t="s">
        <v>50</v>
      </c>
      <c r="J101" s="48" t="str">
        <f t="shared" si="32"/>
        <v>Increased Retrofitting</v>
      </c>
      <c r="K101" s="37" t="s">
        <v>623</v>
      </c>
      <c r="L101" s="37">
        <f t="shared" ref="L101:O103" si="34">L$98</f>
        <v>0</v>
      </c>
      <c r="M101" s="36">
        <v>0.1</v>
      </c>
      <c r="N101" s="45">
        <v>2E-3</v>
      </c>
      <c r="O101" s="28" t="str">
        <f t="shared" si="34"/>
        <v>% of existing building components</v>
      </c>
      <c r="P101" s="26" t="s">
        <v>1219</v>
      </c>
      <c r="Q101" s="26" t="s">
        <v>225</v>
      </c>
      <c r="R101" s="12" t="s">
        <v>226</v>
      </c>
      <c r="S101" s="59" t="str">
        <f>S100</f>
        <v>Calculated from model data; see the relevant variable(s) in the InputData folder for source information.</v>
      </c>
      <c r="T101" s="28"/>
    </row>
    <row r="102" spans="1:23" s="6" customFormat="1" ht="90">
      <c r="A102" s="28" t="str">
        <f>A$98</f>
        <v>Buildings and Appliances</v>
      </c>
      <c r="B102" s="28" t="str">
        <f t="shared" si="31"/>
        <v>Increased Retrofitting</v>
      </c>
      <c r="C102" s="28" t="str">
        <f t="shared" si="31"/>
        <v>Fraction of Commercial Components Replaced Annually due to Retrofitting Policy</v>
      </c>
      <c r="D102" s="26" t="s">
        <v>133</v>
      </c>
      <c r="E102" s="26"/>
      <c r="F102" s="26" t="s">
        <v>139</v>
      </c>
      <c r="G102" s="26"/>
      <c r="H102" s="27">
        <v>25</v>
      </c>
      <c r="I102" s="26" t="s">
        <v>50</v>
      </c>
      <c r="J102" s="48" t="str">
        <f t="shared" si="32"/>
        <v>Increased Retrofitting</v>
      </c>
      <c r="K102" s="37" t="s">
        <v>623</v>
      </c>
      <c r="L102" s="37">
        <f t="shared" si="34"/>
        <v>0</v>
      </c>
      <c r="M102" s="42">
        <f t="shared" si="34"/>
        <v>0.04</v>
      </c>
      <c r="N102" s="42">
        <f t="shared" si="34"/>
        <v>1E-3</v>
      </c>
      <c r="O102" s="28" t="str">
        <f t="shared" si="34"/>
        <v>% of existing building components</v>
      </c>
      <c r="P102" s="26" t="s">
        <v>1220</v>
      </c>
      <c r="Q102" s="26" t="s">
        <v>225</v>
      </c>
      <c r="R102" s="12" t="s">
        <v>226</v>
      </c>
      <c r="S102" s="59" t="str">
        <f>S101</f>
        <v>Calculated from model data; see the relevant variable(s) in the InputData folder for source information.</v>
      </c>
      <c r="T102" s="28"/>
    </row>
    <row r="103" spans="1:23" s="6" customFormat="1" ht="105">
      <c r="A103" s="28" t="str">
        <f>A$98</f>
        <v>Buildings and Appliances</v>
      </c>
      <c r="B103" s="28" t="str">
        <f t="shared" si="31"/>
        <v>Increased Retrofitting</v>
      </c>
      <c r="C103" s="28" t="str">
        <f t="shared" si="31"/>
        <v>Fraction of Commercial Components Replaced Annually due to Retrofitting Policy</v>
      </c>
      <c r="D103" s="26" t="s">
        <v>134</v>
      </c>
      <c r="E103" s="26"/>
      <c r="F103" s="26" t="s">
        <v>140</v>
      </c>
      <c r="G103" s="26"/>
      <c r="H103" s="27">
        <v>26</v>
      </c>
      <c r="I103" s="26" t="s">
        <v>50</v>
      </c>
      <c r="J103" s="48" t="str">
        <f t="shared" si="32"/>
        <v>Increased Retrofitting</v>
      </c>
      <c r="K103" s="37" t="s">
        <v>623</v>
      </c>
      <c r="L103" s="37">
        <f t="shared" si="34"/>
        <v>0</v>
      </c>
      <c r="M103" s="42">
        <f t="shared" si="34"/>
        <v>0.04</v>
      </c>
      <c r="N103" s="42">
        <f t="shared" si="34"/>
        <v>1E-3</v>
      </c>
      <c r="O103" s="28" t="str">
        <f t="shared" si="34"/>
        <v>% of existing building components</v>
      </c>
      <c r="P103" s="26" t="s">
        <v>1221</v>
      </c>
      <c r="Q103" s="26" t="s">
        <v>225</v>
      </c>
      <c r="R103" s="12" t="s">
        <v>226</v>
      </c>
      <c r="S103" s="59" t="str">
        <f>S102</f>
        <v>Calculated from model data; see the relevant variable(s) in the InputData folder for source information.</v>
      </c>
      <c r="T103" s="28"/>
    </row>
    <row r="104" spans="1:23" s="6" customFormat="1" ht="30">
      <c r="A104" s="26" t="s">
        <v>80</v>
      </c>
      <c r="B104" s="26" t="s">
        <v>12</v>
      </c>
      <c r="C104" s="26" t="s">
        <v>5</v>
      </c>
      <c r="D104" s="26" t="s">
        <v>129</v>
      </c>
      <c r="E104" s="26"/>
      <c r="F104" s="26" t="s">
        <v>135</v>
      </c>
      <c r="G104" s="26"/>
      <c r="H104" s="27">
        <v>27</v>
      </c>
      <c r="I104" s="26" t="s">
        <v>50</v>
      </c>
      <c r="J104" s="72" t="s">
        <v>12</v>
      </c>
      <c r="K104" s="50" t="s">
        <v>622</v>
      </c>
      <c r="L104" s="38">
        <v>0</v>
      </c>
      <c r="M104" s="38">
        <v>1</v>
      </c>
      <c r="N104" s="38">
        <v>1</v>
      </c>
      <c r="O104" s="26" t="s">
        <v>31</v>
      </c>
      <c r="P104" s="26" t="s">
        <v>652</v>
      </c>
      <c r="Q104" s="26" t="s">
        <v>227</v>
      </c>
      <c r="R104" s="12" t="s">
        <v>228</v>
      </c>
      <c r="S104" s="60" t="s">
        <v>83</v>
      </c>
      <c r="T104" s="28"/>
    </row>
    <row r="105" spans="1:23" s="6" customFormat="1" ht="60">
      <c r="A105" s="28" t="str">
        <f>A$104</f>
        <v>Buildings and Appliances</v>
      </c>
      <c r="B105" s="28" t="str">
        <f t="shared" ref="B105:C109" si="35">B$104</f>
        <v>Rebate for Efficient Products</v>
      </c>
      <c r="C105" s="28" t="str">
        <f t="shared" si="35"/>
        <v>Boolean Rebate Program for Efficient Components</v>
      </c>
      <c r="D105" s="26" t="s">
        <v>130</v>
      </c>
      <c r="E105" s="26"/>
      <c r="F105" s="26" t="s">
        <v>136</v>
      </c>
      <c r="G105" s="26"/>
      <c r="H105" s="27">
        <v>28</v>
      </c>
      <c r="I105" s="26" t="s">
        <v>50</v>
      </c>
      <c r="J105" s="48" t="str">
        <f t="shared" ref="J105:J109" si="36">J$104</f>
        <v>Rebate for Efficient Products</v>
      </c>
      <c r="K105" s="39" t="s">
        <v>622</v>
      </c>
      <c r="L105" s="39">
        <f>L$104</f>
        <v>0</v>
      </c>
      <c r="M105" s="39">
        <f>M$104</f>
        <v>1</v>
      </c>
      <c r="N105" s="39">
        <f>N$104</f>
        <v>1</v>
      </c>
      <c r="O105" s="28" t="str">
        <f>O$104</f>
        <v>on/off</v>
      </c>
      <c r="P105" s="26" t="s">
        <v>653</v>
      </c>
      <c r="Q105" s="26" t="s">
        <v>227</v>
      </c>
      <c r="R105" s="12" t="s">
        <v>228</v>
      </c>
      <c r="S105" s="60" t="s">
        <v>83</v>
      </c>
      <c r="T105" s="28"/>
    </row>
    <row r="106" spans="1:23" s="6" customFormat="1" ht="30">
      <c r="A106" s="28" t="str">
        <f>A$104</f>
        <v>Buildings and Appliances</v>
      </c>
      <c r="B106" s="28" t="str">
        <f t="shared" si="35"/>
        <v>Rebate for Efficient Products</v>
      </c>
      <c r="C106" s="28" t="str">
        <f t="shared" si="35"/>
        <v>Boolean Rebate Program for Efficient Components</v>
      </c>
      <c r="D106" s="26" t="s">
        <v>131</v>
      </c>
      <c r="E106" s="26"/>
      <c r="F106" s="26" t="s">
        <v>137</v>
      </c>
      <c r="G106" s="26"/>
      <c r="H106" s="27" t="s">
        <v>209</v>
      </c>
      <c r="I106" s="26" t="s">
        <v>50</v>
      </c>
      <c r="J106" s="48" t="str">
        <f t="shared" si="36"/>
        <v>Rebate for Efficient Products</v>
      </c>
      <c r="K106" s="39" t="s">
        <v>622</v>
      </c>
      <c r="L106" s="38"/>
      <c r="M106" s="38"/>
      <c r="N106" s="38"/>
      <c r="O106" s="26"/>
      <c r="P106" s="26"/>
      <c r="Q106" s="28"/>
      <c r="R106" s="12"/>
      <c r="S106" s="59"/>
      <c r="T106" s="28"/>
    </row>
    <row r="107" spans="1:23" s="6" customFormat="1" ht="30">
      <c r="A107" s="28" t="str">
        <f>A$104</f>
        <v>Buildings and Appliances</v>
      </c>
      <c r="B107" s="28" t="str">
        <f t="shared" si="35"/>
        <v>Rebate for Efficient Products</v>
      </c>
      <c r="C107" s="28" t="str">
        <f t="shared" si="35"/>
        <v>Boolean Rebate Program for Efficient Components</v>
      </c>
      <c r="D107" s="26" t="s">
        <v>132</v>
      </c>
      <c r="E107" s="26"/>
      <c r="F107" s="26" t="s">
        <v>138</v>
      </c>
      <c r="G107" s="26"/>
      <c r="H107" s="27" t="s">
        <v>209</v>
      </c>
      <c r="I107" s="26" t="s">
        <v>50</v>
      </c>
      <c r="J107" s="48" t="str">
        <f t="shared" si="36"/>
        <v>Rebate for Efficient Products</v>
      </c>
      <c r="K107" s="39" t="s">
        <v>622</v>
      </c>
      <c r="L107" s="38"/>
      <c r="M107" s="38"/>
      <c r="N107" s="38"/>
      <c r="O107" s="26"/>
      <c r="P107" s="26"/>
      <c r="Q107" s="28"/>
      <c r="R107" s="12"/>
      <c r="S107" s="59"/>
      <c r="T107" s="28"/>
    </row>
    <row r="108" spans="1:23" s="6" customFormat="1" ht="30">
      <c r="A108" s="28" t="str">
        <f>A$104</f>
        <v>Buildings and Appliances</v>
      </c>
      <c r="B108" s="28" t="str">
        <f t="shared" si="35"/>
        <v>Rebate for Efficient Products</v>
      </c>
      <c r="C108" s="28" t="str">
        <f t="shared" si="35"/>
        <v>Boolean Rebate Program for Efficient Components</v>
      </c>
      <c r="D108" s="26" t="s">
        <v>133</v>
      </c>
      <c r="E108" s="26"/>
      <c r="F108" s="26" t="s">
        <v>139</v>
      </c>
      <c r="G108" s="26"/>
      <c r="H108" s="27">
        <v>29</v>
      </c>
      <c r="I108" s="26" t="s">
        <v>50</v>
      </c>
      <c r="J108" s="48" t="str">
        <f t="shared" si="36"/>
        <v>Rebate for Efficient Products</v>
      </c>
      <c r="K108" s="39" t="s">
        <v>622</v>
      </c>
      <c r="L108" s="39">
        <f>L$104</f>
        <v>0</v>
      </c>
      <c r="M108" s="39">
        <f>M$104</f>
        <v>1</v>
      </c>
      <c r="N108" s="39">
        <f>N$104</f>
        <v>1</v>
      </c>
      <c r="O108" s="28" t="str">
        <f>O$104</f>
        <v>on/off</v>
      </c>
      <c r="P108" s="26" t="s">
        <v>654</v>
      </c>
      <c r="Q108" s="26" t="s">
        <v>227</v>
      </c>
      <c r="R108" s="12" t="s">
        <v>228</v>
      </c>
      <c r="S108" s="60" t="s">
        <v>83</v>
      </c>
      <c r="T108" s="28"/>
    </row>
    <row r="109" spans="1:23" s="6" customFormat="1" ht="45">
      <c r="A109" s="28" t="str">
        <f>A$104</f>
        <v>Buildings and Appliances</v>
      </c>
      <c r="B109" s="28" t="str">
        <f t="shared" si="35"/>
        <v>Rebate for Efficient Products</v>
      </c>
      <c r="C109" s="28" t="str">
        <f t="shared" si="35"/>
        <v>Boolean Rebate Program for Efficient Components</v>
      </c>
      <c r="D109" s="26" t="s">
        <v>134</v>
      </c>
      <c r="E109" s="26"/>
      <c r="F109" s="26" t="s">
        <v>140</v>
      </c>
      <c r="G109" s="26"/>
      <c r="H109" s="27" t="s">
        <v>209</v>
      </c>
      <c r="I109" s="26" t="s">
        <v>50</v>
      </c>
      <c r="J109" s="48" t="str">
        <f t="shared" si="36"/>
        <v>Rebate for Efficient Products</v>
      </c>
      <c r="K109" s="39" t="s">
        <v>622</v>
      </c>
      <c r="L109" s="38"/>
      <c r="M109" s="38"/>
      <c r="N109" s="38"/>
      <c r="O109" s="26"/>
      <c r="P109" s="26"/>
      <c r="Q109" s="28"/>
      <c r="R109" s="12"/>
      <c r="S109" s="59"/>
      <c r="T109" s="28"/>
    </row>
    <row r="110" spans="1:23" s="3" customFormat="1" ht="30">
      <c r="A110" s="12" t="s">
        <v>7</v>
      </c>
      <c r="B110" s="12" t="s">
        <v>387</v>
      </c>
      <c r="C110" s="12" t="s">
        <v>388</v>
      </c>
      <c r="D110" s="26" t="s">
        <v>463</v>
      </c>
      <c r="E110" s="26"/>
      <c r="F110" s="26" t="s">
        <v>462</v>
      </c>
      <c r="G110" s="12"/>
      <c r="H110" s="29">
        <v>167</v>
      </c>
      <c r="I110" s="88" t="s">
        <v>50</v>
      </c>
      <c r="J110" s="49" t="s">
        <v>387</v>
      </c>
      <c r="K110" s="50" t="s">
        <v>621</v>
      </c>
      <c r="L110" s="43">
        <v>0</v>
      </c>
      <c r="M110" s="43">
        <v>1</v>
      </c>
      <c r="N110" s="43">
        <v>1</v>
      </c>
      <c r="O110" s="12" t="s">
        <v>31</v>
      </c>
      <c r="P110" s="26" t="s">
        <v>655</v>
      </c>
      <c r="Q110" s="26" t="s">
        <v>389</v>
      </c>
      <c r="R110" s="12" t="s">
        <v>390</v>
      </c>
      <c r="S110" s="60"/>
      <c r="T110" s="12"/>
    </row>
    <row r="111" spans="1:23" s="6" customFormat="1" ht="60">
      <c r="A111" s="28" t="str">
        <f>A$110</f>
        <v>Electricity Supply</v>
      </c>
      <c r="B111" s="28" t="str">
        <f t="shared" ref="B111:C120" si="37">B$110</f>
        <v>Ban New Power Plants</v>
      </c>
      <c r="C111" s="28" t="str">
        <f t="shared" si="37"/>
        <v>Boolean Ban New Power Plants</v>
      </c>
      <c r="D111" s="12" t="s">
        <v>351</v>
      </c>
      <c r="E111" s="26"/>
      <c r="F111" s="12" t="s">
        <v>352</v>
      </c>
      <c r="G111" s="26"/>
      <c r="H111" s="27">
        <v>168</v>
      </c>
      <c r="I111" s="26" t="s">
        <v>49</v>
      </c>
      <c r="J111" s="48" t="str">
        <f t="shared" ref="J111:J121" si="38">J$110</f>
        <v>Ban New Power Plants</v>
      </c>
      <c r="K111" s="39" t="s">
        <v>621</v>
      </c>
      <c r="L111" s="39">
        <f t="shared" ref="L111:R113" si="39">L$110</f>
        <v>0</v>
      </c>
      <c r="M111" s="39">
        <f t="shared" si="39"/>
        <v>1</v>
      </c>
      <c r="N111" s="39">
        <f t="shared" si="39"/>
        <v>1</v>
      </c>
      <c r="O111" s="28" t="str">
        <f t="shared" si="39"/>
        <v>on/off</v>
      </c>
      <c r="P111" s="26" t="s">
        <v>656</v>
      </c>
      <c r="Q111" s="28" t="str">
        <f t="shared" si="39"/>
        <v>electricity-sector-main.html#ban</v>
      </c>
      <c r="R111" s="28" t="str">
        <f t="shared" si="39"/>
        <v>ban-new-capacity.html</v>
      </c>
      <c r="S111" s="59"/>
      <c r="T111" s="28"/>
    </row>
    <row r="112" spans="1:23" s="6" customFormat="1" ht="30">
      <c r="A112" s="28" t="str">
        <f t="shared" ref="A112:C121" si="40">A$110</f>
        <v>Electricity Supply</v>
      </c>
      <c r="B112" s="28" t="str">
        <f t="shared" si="37"/>
        <v>Ban New Power Plants</v>
      </c>
      <c r="C112" s="28" t="str">
        <f t="shared" si="37"/>
        <v>Boolean Ban New Power Plants</v>
      </c>
      <c r="D112" s="12" t="s">
        <v>86</v>
      </c>
      <c r="E112" s="26"/>
      <c r="F112" s="12" t="s">
        <v>100</v>
      </c>
      <c r="G112" s="26"/>
      <c r="H112" s="29">
        <v>169</v>
      </c>
      <c r="I112" s="26" t="s">
        <v>50</v>
      </c>
      <c r="J112" s="48" t="str">
        <f t="shared" si="38"/>
        <v>Ban New Power Plants</v>
      </c>
      <c r="K112" s="39" t="s">
        <v>621</v>
      </c>
      <c r="L112" s="39">
        <f t="shared" si="39"/>
        <v>0</v>
      </c>
      <c r="M112" s="39">
        <f t="shared" si="39"/>
        <v>1</v>
      </c>
      <c r="N112" s="39">
        <f t="shared" si="39"/>
        <v>1</v>
      </c>
      <c r="O112" s="28" t="str">
        <f t="shared" si="39"/>
        <v>on/off</v>
      </c>
      <c r="P112" s="26" t="s">
        <v>657</v>
      </c>
      <c r="Q112" s="28" t="str">
        <f t="shared" si="39"/>
        <v>electricity-sector-main.html#ban</v>
      </c>
      <c r="R112" s="28" t="str">
        <f t="shared" si="39"/>
        <v>ban-new-capacity.html</v>
      </c>
      <c r="S112" s="59"/>
      <c r="T112" s="28"/>
    </row>
    <row r="113" spans="1:20" s="6" customFormat="1" ht="30">
      <c r="A113" s="28" t="str">
        <f t="shared" si="40"/>
        <v>Electricity Supply</v>
      </c>
      <c r="B113" s="28" t="str">
        <f t="shared" si="37"/>
        <v>Ban New Power Plants</v>
      </c>
      <c r="C113" s="28" t="str">
        <f t="shared" si="37"/>
        <v>Boolean Ban New Power Plants</v>
      </c>
      <c r="D113" s="12" t="s">
        <v>87</v>
      </c>
      <c r="E113" s="26"/>
      <c r="F113" s="12" t="s">
        <v>101</v>
      </c>
      <c r="G113" s="26"/>
      <c r="H113" s="27">
        <v>170</v>
      </c>
      <c r="I113" s="26" t="s">
        <v>50</v>
      </c>
      <c r="J113" s="48" t="str">
        <f t="shared" si="38"/>
        <v>Ban New Power Plants</v>
      </c>
      <c r="K113" s="39" t="s">
        <v>621</v>
      </c>
      <c r="L113" s="39">
        <f t="shared" si="39"/>
        <v>0</v>
      </c>
      <c r="M113" s="39">
        <f t="shared" si="39"/>
        <v>1</v>
      </c>
      <c r="N113" s="39">
        <f t="shared" si="39"/>
        <v>1</v>
      </c>
      <c r="O113" s="28" t="str">
        <f t="shared" si="39"/>
        <v>on/off</v>
      </c>
      <c r="P113" s="26" t="s">
        <v>658</v>
      </c>
      <c r="Q113" s="28" t="str">
        <f t="shared" si="39"/>
        <v>electricity-sector-main.html#ban</v>
      </c>
      <c r="R113" s="28" t="str">
        <f t="shared" si="39"/>
        <v>ban-new-capacity.html</v>
      </c>
      <c r="S113" s="59"/>
      <c r="T113" s="28"/>
    </row>
    <row r="114" spans="1:20" s="6" customFormat="1" ht="30">
      <c r="A114" s="28" t="str">
        <f t="shared" si="40"/>
        <v>Electricity Supply</v>
      </c>
      <c r="B114" s="28" t="str">
        <f t="shared" si="37"/>
        <v>Ban New Power Plants</v>
      </c>
      <c r="C114" s="28" t="str">
        <f t="shared" si="37"/>
        <v>Boolean Ban New Power Plants</v>
      </c>
      <c r="D114" s="12" t="s">
        <v>464</v>
      </c>
      <c r="E114" s="26"/>
      <c r="F114" s="12" t="s">
        <v>470</v>
      </c>
      <c r="G114" s="26"/>
      <c r="H114" s="27"/>
      <c r="I114" s="26" t="s">
        <v>50</v>
      </c>
      <c r="J114" s="48" t="str">
        <f t="shared" si="38"/>
        <v>Ban New Power Plants</v>
      </c>
      <c r="K114" s="39" t="s">
        <v>621</v>
      </c>
      <c r="L114" s="38"/>
      <c r="M114" s="38"/>
      <c r="N114" s="38"/>
      <c r="O114" s="26"/>
      <c r="P114" s="26"/>
      <c r="Q114" s="28"/>
      <c r="R114" s="12"/>
      <c r="S114" s="59"/>
      <c r="T114" s="28"/>
    </row>
    <row r="115" spans="1:20" s="6" customFormat="1" ht="30">
      <c r="A115" s="28" t="str">
        <f t="shared" si="40"/>
        <v>Electricity Supply</v>
      </c>
      <c r="B115" s="28" t="str">
        <f t="shared" si="37"/>
        <v>Ban New Power Plants</v>
      </c>
      <c r="C115" s="28" t="str">
        <f t="shared" si="37"/>
        <v>Boolean Ban New Power Plants</v>
      </c>
      <c r="D115" s="12" t="s">
        <v>88</v>
      </c>
      <c r="E115" s="26"/>
      <c r="F115" s="12" t="s">
        <v>102</v>
      </c>
      <c r="G115" s="26"/>
      <c r="H115" s="27"/>
      <c r="I115" s="26" t="s">
        <v>50</v>
      </c>
      <c r="J115" s="48" t="str">
        <f t="shared" si="38"/>
        <v>Ban New Power Plants</v>
      </c>
      <c r="K115" s="39" t="s">
        <v>621</v>
      </c>
      <c r="L115" s="38"/>
      <c r="M115" s="38"/>
      <c r="N115" s="38"/>
      <c r="O115" s="26"/>
      <c r="P115" s="26"/>
      <c r="Q115" s="28"/>
      <c r="R115" s="12"/>
      <c r="S115" s="59"/>
      <c r="T115" s="28"/>
    </row>
    <row r="116" spans="1:20" s="6" customFormat="1" ht="45">
      <c r="A116" s="28" t="str">
        <f t="shared" si="40"/>
        <v>Electricity Supply</v>
      </c>
      <c r="B116" s="28" t="str">
        <f t="shared" si="37"/>
        <v>Ban New Power Plants</v>
      </c>
      <c r="C116" s="28" t="str">
        <f t="shared" si="37"/>
        <v>Boolean Ban New Power Plants</v>
      </c>
      <c r="D116" s="12" t="s">
        <v>89</v>
      </c>
      <c r="E116" s="26"/>
      <c r="F116" s="12" t="s">
        <v>103</v>
      </c>
      <c r="G116" s="26"/>
      <c r="H116" s="27"/>
      <c r="I116" s="26" t="s">
        <v>50</v>
      </c>
      <c r="J116" s="48" t="str">
        <f t="shared" si="38"/>
        <v>Ban New Power Plants</v>
      </c>
      <c r="K116" s="39" t="s">
        <v>621</v>
      </c>
      <c r="L116" s="38"/>
      <c r="M116" s="38"/>
      <c r="N116" s="38"/>
      <c r="O116" s="26"/>
      <c r="P116" s="26"/>
      <c r="Q116" s="28"/>
      <c r="R116" s="12"/>
      <c r="S116" s="59"/>
      <c r="T116" s="28"/>
    </row>
    <row r="117" spans="1:20" s="6" customFormat="1" ht="30">
      <c r="A117" s="28" t="str">
        <f t="shared" si="40"/>
        <v>Electricity Supply</v>
      </c>
      <c r="B117" s="28" t="str">
        <f t="shared" si="37"/>
        <v>Ban New Power Plants</v>
      </c>
      <c r="C117" s="28" t="str">
        <f t="shared" si="37"/>
        <v>Boolean Ban New Power Plants</v>
      </c>
      <c r="D117" s="12" t="s">
        <v>90</v>
      </c>
      <c r="E117" s="26"/>
      <c r="F117" s="12" t="s">
        <v>104</v>
      </c>
      <c r="G117" s="26"/>
      <c r="H117" s="27"/>
      <c r="I117" s="26" t="s">
        <v>50</v>
      </c>
      <c r="J117" s="48" t="str">
        <f t="shared" si="38"/>
        <v>Ban New Power Plants</v>
      </c>
      <c r="K117" s="39" t="s">
        <v>621</v>
      </c>
      <c r="L117" s="38"/>
      <c r="M117" s="38"/>
      <c r="N117" s="38"/>
      <c r="O117" s="26"/>
      <c r="P117" s="26"/>
      <c r="Q117" s="28"/>
      <c r="R117" s="12"/>
      <c r="S117" s="59"/>
      <c r="T117" s="28"/>
    </row>
    <row r="118" spans="1:20" s="6" customFormat="1" ht="30">
      <c r="A118" s="28" t="str">
        <f t="shared" si="40"/>
        <v>Electricity Supply</v>
      </c>
      <c r="B118" s="28" t="str">
        <f t="shared" si="37"/>
        <v>Ban New Power Plants</v>
      </c>
      <c r="C118" s="28" t="str">
        <f t="shared" si="37"/>
        <v>Boolean Ban New Power Plants</v>
      </c>
      <c r="D118" s="12" t="s">
        <v>353</v>
      </c>
      <c r="E118" s="26"/>
      <c r="F118" s="12" t="s">
        <v>355</v>
      </c>
      <c r="G118" s="26"/>
      <c r="H118" s="27"/>
      <c r="I118" s="26" t="s">
        <v>50</v>
      </c>
      <c r="J118" s="48" t="str">
        <f t="shared" si="38"/>
        <v>Ban New Power Plants</v>
      </c>
      <c r="K118" s="39" t="s">
        <v>621</v>
      </c>
      <c r="L118" s="38"/>
      <c r="M118" s="38"/>
      <c r="N118" s="38"/>
      <c r="O118" s="26"/>
      <c r="P118" s="26"/>
      <c r="Q118" s="28"/>
      <c r="R118" s="12"/>
      <c r="S118" s="59"/>
      <c r="T118" s="28"/>
    </row>
    <row r="119" spans="1:20" s="6" customFormat="1" ht="45">
      <c r="A119" s="28" t="str">
        <f t="shared" si="40"/>
        <v>Electricity Supply</v>
      </c>
      <c r="B119" s="28" t="str">
        <f t="shared" si="37"/>
        <v>Ban New Power Plants</v>
      </c>
      <c r="C119" s="28" t="str">
        <f t="shared" si="37"/>
        <v>Boolean Ban New Power Plants</v>
      </c>
      <c r="D119" s="12" t="s">
        <v>354</v>
      </c>
      <c r="E119" s="26"/>
      <c r="F119" s="12" t="s">
        <v>356</v>
      </c>
      <c r="G119" s="26"/>
      <c r="H119" s="27"/>
      <c r="I119" s="26" t="s">
        <v>50</v>
      </c>
      <c r="J119" s="48" t="str">
        <f t="shared" si="38"/>
        <v>Ban New Power Plants</v>
      </c>
      <c r="K119" s="39" t="s">
        <v>621</v>
      </c>
      <c r="L119" s="38"/>
      <c r="M119" s="38"/>
      <c r="N119" s="38"/>
      <c r="O119" s="26"/>
      <c r="P119" s="26"/>
      <c r="Q119" s="28"/>
      <c r="R119" s="12"/>
      <c r="S119" s="59"/>
      <c r="T119" s="28"/>
    </row>
    <row r="120" spans="1:20" s="6" customFormat="1" ht="30">
      <c r="A120" s="28" t="str">
        <f t="shared" si="40"/>
        <v>Electricity Supply</v>
      </c>
      <c r="B120" s="28" t="str">
        <f t="shared" si="37"/>
        <v>Ban New Power Plants</v>
      </c>
      <c r="C120" s="28" t="str">
        <f t="shared" si="37"/>
        <v>Boolean Ban New Power Plants</v>
      </c>
      <c r="D120" s="12" t="s">
        <v>460</v>
      </c>
      <c r="E120" s="26"/>
      <c r="F120" s="12" t="s">
        <v>459</v>
      </c>
      <c r="G120" s="26"/>
      <c r="H120" s="27"/>
      <c r="I120" s="26" t="s">
        <v>50</v>
      </c>
      <c r="J120" s="48" t="str">
        <f t="shared" si="38"/>
        <v>Ban New Power Plants</v>
      </c>
      <c r="K120" s="39" t="s">
        <v>621</v>
      </c>
      <c r="L120" s="39">
        <f t="shared" ref="L120:O120" si="41">L$110</f>
        <v>0</v>
      </c>
      <c r="M120" s="39">
        <f t="shared" si="41"/>
        <v>1</v>
      </c>
      <c r="N120" s="39">
        <f t="shared" si="41"/>
        <v>1</v>
      </c>
      <c r="O120" s="28" t="str">
        <f t="shared" si="41"/>
        <v>on/off</v>
      </c>
      <c r="P120" s="26" t="s">
        <v>659</v>
      </c>
      <c r="Q120" s="28" t="str">
        <f t="shared" ref="Q120:R120" si="42">Q$110</f>
        <v>electricity-sector-main.html#ban</v>
      </c>
      <c r="R120" s="28" t="str">
        <f t="shared" si="42"/>
        <v>ban-new-capacity.html</v>
      </c>
      <c r="S120" s="59"/>
      <c r="T120" s="28"/>
    </row>
    <row r="121" spans="1:20" s="6" customFormat="1" ht="30">
      <c r="A121" s="28" t="str">
        <f t="shared" si="40"/>
        <v>Electricity Supply</v>
      </c>
      <c r="B121" s="28" t="str">
        <f t="shared" si="40"/>
        <v>Ban New Power Plants</v>
      </c>
      <c r="C121" s="28" t="str">
        <f t="shared" si="40"/>
        <v>Boolean Ban New Power Plants</v>
      </c>
      <c r="D121" s="12" t="s">
        <v>472</v>
      </c>
      <c r="E121" s="26"/>
      <c r="F121" s="12" t="s">
        <v>473</v>
      </c>
      <c r="G121" s="26"/>
      <c r="H121" s="27"/>
      <c r="I121" s="26" t="s">
        <v>50</v>
      </c>
      <c r="J121" s="48" t="str">
        <f t="shared" si="38"/>
        <v>Ban New Power Plants</v>
      </c>
      <c r="K121" s="39" t="s">
        <v>621</v>
      </c>
      <c r="L121" s="37"/>
      <c r="M121" s="37"/>
      <c r="N121" s="37"/>
      <c r="O121" s="28"/>
      <c r="P121" s="26"/>
      <c r="Q121" s="28"/>
      <c r="R121" s="12"/>
      <c r="S121" s="59"/>
      <c r="T121" s="28"/>
    </row>
    <row r="122" spans="1:20" s="3" customFormat="1" ht="30">
      <c r="A122" s="12" t="s">
        <v>7</v>
      </c>
      <c r="B122" s="12" t="s">
        <v>304</v>
      </c>
      <c r="C122" s="12" t="s">
        <v>307</v>
      </c>
      <c r="D122" s="12"/>
      <c r="E122" s="12"/>
      <c r="F122" s="12"/>
      <c r="G122" s="12"/>
      <c r="H122" s="29">
        <v>148</v>
      </c>
      <c r="I122" s="26" t="s">
        <v>49</v>
      </c>
      <c r="J122" s="49" t="s">
        <v>415</v>
      </c>
      <c r="K122" s="50" t="s">
        <v>620</v>
      </c>
      <c r="L122" s="36">
        <v>-1</v>
      </c>
      <c r="M122" s="36">
        <v>1</v>
      </c>
      <c r="N122" s="36">
        <v>0.02</v>
      </c>
      <c r="O122" s="12" t="s">
        <v>308</v>
      </c>
      <c r="P122" s="26" t="s">
        <v>1170</v>
      </c>
      <c r="Q122" s="26" t="s">
        <v>310</v>
      </c>
      <c r="R122" s="12" t="s">
        <v>312</v>
      </c>
      <c r="S122" s="60" t="s">
        <v>350</v>
      </c>
      <c r="T122" s="12"/>
    </row>
    <row r="123" spans="1:20" s="3" customFormat="1" ht="30">
      <c r="A123" s="12" t="s">
        <v>7</v>
      </c>
      <c r="B123" s="12" t="s">
        <v>305</v>
      </c>
      <c r="C123" s="12" t="s">
        <v>306</v>
      </c>
      <c r="D123" s="12"/>
      <c r="E123" s="12"/>
      <c r="F123" s="12"/>
      <c r="G123" s="12"/>
      <c r="H123" s="29">
        <v>149</v>
      </c>
      <c r="I123" s="26" t="s">
        <v>49</v>
      </c>
      <c r="J123" s="49" t="s">
        <v>415</v>
      </c>
      <c r="K123" s="50" t="s">
        <v>619</v>
      </c>
      <c r="L123" s="36">
        <v>-1</v>
      </c>
      <c r="M123" s="36">
        <v>1</v>
      </c>
      <c r="N123" s="36">
        <v>0.02</v>
      </c>
      <c r="O123" s="12" t="s">
        <v>309</v>
      </c>
      <c r="P123" s="26" t="s">
        <v>1169</v>
      </c>
      <c r="Q123" s="26" t="s">
        <v>311</v>
      </c>
      <c r="R123" s="12" t="s">
        <v>312</v>
      </c>
      <c r="S123" s="60" t="s">
        <v>350</v>
      </c>
      <c r="T123" s="12"/>
    </row>
    <row r="124" spans="1:20" ht="45">
      <c r="A124" s="26" t="s">
        <v>7</v>
      </c>
      <c r="B124" s="26" t="s">
        <v>347</v>
      </c>
      <c r="C124" s="26" t="s">
        <v>346</v>
      </c>
      <c r="D124" s="26"/>
      <c r="E124" s="26"/>
      <c r="F124" s="26"/>
      <c r="G124" s="26"/>
      <c r="H124" s="27" t="s">
        <v>209</v>
      </c>
      <c r="I124" s="26" t="s">
        <v>50</v>
      </c>
      <c r="J124" s="50" t="s">
        <v>347</v>
      </c>
      <c r="K124" s="50" t="s">
        <v>618</v>
      </c>
      <c r="L124" s="38"/>
      <c r="M124" s="38"/>
      <c r="N124" s="38"/>
      <c r="O124" s="26"/>
      <c r="P124" s="26"/>
      <c r="Q124" s="26"/>
      <c r="R124" s="12"/>
      <c r="S124" s="54"/>
      <c r="T124" s="26"/>
    </row>
    <row r="125" spans="1:20" ht="75">
      <c r="A125" s="26" t="s">
        <v>7</v>
      </c>
      <c r="B125" s="26" t="s">
        <v>16</v>
      </c>
      <c r="C125" s="26" t="s">
        <v>29</v>
      </c>
      <c r="D125" s="26"/>
      <c r="E125" s="26"/>
      <c r="F125" s="26"/>
      <c r="G125" s="26"/>
      <c r="H125" s="27">
        <v>30</v>
      </c>
      <c r="I125" s="26" t="s">
        <v>49</v>
      </c>
      <c r="J125" s="50" t="s">
        <v>16</v>
      </c>
      <c r="K125" s="50" t="s">
        <v>617</v>
      </c>
      <c r="L125" s="32">
        <v>0</v>
      </c>
      <c r="M125" s="33">
        <v>1</v>
      </c>
      <c r="N125" s="33">
        <v>0.01</v>
      </c>
      <c r="O125" s="26" t="s">
        <v>37</v>
      </c>
      <c r="P125" s="26" t="s">
        <v>1308</v>
      </c>
      <c r="Q125" s="26" t="s">
        <v>229</v>
      </c>
      <c r="R125" s="12" t="s">
        <v>230</v>
      </c>
      <c r="S125" s="105" t="s">
        <v>1307</v>
      </c>
      <c r="T125" s="26" t="s">
        <v>1309</v>
      </c>
    </row>
    <row r="126" spans="1:20" ht="57" customHeight="1">
      <c r="A126" s="26" t="s">
        <v>7</v>
      </c>
      <c r="B126" s="26" t="s">
        <v>143</v>
      </c>
      <c r="C126" s="26" t="s">
        <v>142</v>
      </c>
      <c r="D126" s="26" t="s">
        <v>463</v>
      </c>
      <c r="E126" s="26"/>
      <c r="F126" s="26" t="s">
        <v>462</v>
      </c>
      <c r="G126" s="26"/>
      <c r="H126" s="27">
        <v>31</v>
      </c>
      <c r="I126" s="26" t="s">
        <v>50</v>
      </c>
      <c r="J126" s="50" t="s">
        <v>143</v>
      </c>
      <c r="K126" s="50" t="s">
        <v>616</v>
      </c>
      <c r="L126" s="44">
        <v>0</v>
      </c>
      <c r="M126" s="44">
        <v>10000</v>
      </c>
      <c r="N126" s="44">
        <v>250</v>
      </c>
      <c r="O126" s="26" t="s">
        <v>207</v>
      </c>
      <c r="P126" s="26" t="s">
        <v>660</v>
      </c>
      <c r="Q126" s="26" t="s">
        <v>231</v>
      </c>
      <c r="R126" s="12" t="s">
        <v>232</v>
      </c>
      <c r="S126" s="54" t="s">
        <v>185</v>
      </c>
      <c r="T126" s="26" t="s">
        <v>208</v>
      </c>
    </row>
    <row r="127" spans="1:20" ht="60">
      <c r="A127" s="28" t="str">
        <f t="shared" ref="A127:C137" si="43">A$126</f>
        <v>Electricity Supply</v>
      </c>
      <c r="B127" s="28" t="str">
        <f t="shared" si="43"/>
        <v>Early Retirement of Power Plants</v>
      </c>
      <c r="C127" s="28" t="str">
        <f t="shared" si="43"/>
        <v>Annual Additional Capacity Retired due to Early Retirement Policy</v>
      </c>
      <c r="D127" s="12" t="s">
        <v>351</v>
      </c>
      <c r="E127" s="26"/>
      <c r="F127" s="12" t="s">
        <v>352</v>
      </c>
      <c r="G127" s="26"/>
      <c r="H127" s="27" t="s">
        <v>209</v>
      </c>
      <c r="I127" s="26" t="s">
        <v>50</v>
      </c>
      <c r="J127" s="48" t="str">
        <f t="shared" ref="J127:J137" si="44">J$126</f>
        <v>Early Retirement of Power Plants</v>
      </c>
      <c r="K127" s="39" t="s">
        <v>616</v>
      </c>
      <c r="L127" s="44"/>
      <c r="M127" s="44"/>
      <c r="N127" s="44"/>
      <c r="O127" s="26"/>
      <c r="P127" s="26"/>
      <c r="Q127" s="26"/>
      <c r="R127" s="12"/>
      <c r="S127" s="54"/>
      <c r="T127" s="26"/>
    </row>
    <row r="128" spans="1:20" ht="45">
      <c r="A128" s="28" t="str">
        <f t="shared" si="43"/>
        <v>Electricity Supply</v>
      </c>
      <c r="B128" s="28" t="str">
        <f t="shared" si="43"/>
        <v>Early Retirement of Power Plants</v>
      </c>
      <c r="C128" s="28" t="str">
        <f t="shared" si="43"/>
        <v>Annual Additional Capacity Retired due to Early Retirement Policy</v>
      </c>
      <c r="D128" s="12" t="s">
        <v>86</v>
      </c>
      <c r="E128" s="26"/>
      <c r="F128" s="12" t="s">
        <v>100</v>
      </c>
      <c r="G128" s="26"/>
      <c r="H128" s="27">
        <v>32</v>
      </c>
      <c r="I128" s="26" t="s">
        <v>50</v>
      </c>
      <c r="J128" s="48" t="str">
        <f t="shared" si="44"/>
        <v>Early Retirement of Power Plants</v>
      </c>
      <c r="K128" s="39" t="s">
        <v>616</v>
      </c>
      <c r="L128" s="39">
        <f>L$126</f>
        <v>0</v>
      </c>
      <c r="M128" s="39">
        <f>M$126</f>
        <v>10000</v>
      </c>
      <c r="N128" s="39">
        <f>N$126</f>
        <v>250</v>
      </c>
      <c r="O128" s="28" t="str">
        <f>O$126</f>
        <v>MW/year</v>
      </c>
      <c r="P128" s="26" t="s">
        <v>661</v>
      </c>
      <c r="Q128" s="26" t="s">
        <v>231</v>
      </c>
      <c r="R128" s="12" t="s">
        <v>232</v>
      </c>
      <c r="S128" s="54" t="s">
        <v>190</v>
      </c>
      <c r="T128" s="26"/>
    </row>
    <row r="129" spans="1:20" ht="45">
      <c r="A129" s="28" t="str">
        <f t="shared" si="43"/>
        <v>Electricity Supply</v>
      </c>
      <c r="B129" s="28" t="str">
        <f t="shared" si="43"/>
        <v>Early Retirement of Power Plants</v>
      </c>
      <c r="C129" s="28" t="str">
        <f t="shared" si="43"/>
        <v>Annual Additional Capacity Retired due to Early Retirement Policy</v>
      </c>
      <c r="D129" s="12" t="s">
        <v>87</v>
      </c>
      <c r="E129" s="26"/>
      <c r="F129" s="12" t="s">
        <v>101</v>
      </c>
      <c r="G129" s="26"/>
      <c r="H129" s="27" t="s">
        <v>209</v>
      </c>
      <c r="I129" s="26" t="s">
        <v>50</v>
      </c>
      <c r="J129" s="48" t="str">
        <f t="shared" si="44"/>
        <v>Early Retirement of Power Plants</v>
      </c>
      <c r="K129" s="39" t="s">
        <v>616</v>
      </c>
      <c r="L129" s="44"/>
      <c r="M129" s="44"/>
      <c r="N129" s="44"/>
      <c r="O129" s="26"/>
      <c r="P129" s="26"/>
      <c r="Q129" s="26"/>
      <c r="R129" s="12"/>
      <c r="S129" s="54"/>
      <c r="T129" s="26"/>
    </row>
    <row r="130" spans="1:20" ht="45">
      <c r="A130" s="28" t="str">
        <f t="shared" si="43"/>
        <v>Electricity Supply</v>
      </c>
      <c r="B130" s="28" t="str">
        <f t="shared" si="43"/>
        <v>Early Retirement of Power Plants</v>
      </c>
      <c r="C130" s="28" t="str">
        <f t="shared" si="43"/>
        <v>Annual Additional Capacity Retired due to Early Retirement Policy</v>
      </c>
      <c r="D130" s="12" t="s">
        <v>464</v>
      </c>
      <c r="E130" s="26"/>
      <c r="F130" s="12" t="s">
        <v>470</v>
      </c>
      <c r="G130" s="26"/>
      <c r="H130" s="27" t="s">
        <v>209</v>
      </c>
      <c r="I130" s="26" t="s">
        <v>50</v>
      </c>
      <c r="J130" s="48" t="str">
        <f t="shared" si="44"/>
        <v>Early Retirement of Power Plants</v>
      </c>
      <c r="K130" s="39" t="s">
        <v>616</v>
      </c>
      <c r="L130" s="44"/>
      <c r="M130" s="44"/>
      <c r="N130" s="44"/>
      <c r="O130" s="26"/>
      <c r="P130" s="26"/>
      <c r="Q130" s="26"/>
      <c r="R130" s="12"/>
      <c r="S130" s="54"/>
      <c r="T130" s="26"/>
    </row>
    <row r="131" spans="1:20" ht="45">
      <c r="A131" s="28" t="str">
        <f t="shared" si="43"/>
        <v>Electricity Supply</v>
      </c>
      <c r="B131" s="28" t="str">
        <f t="shared" si="43"/>
        <v>Early Retirement of Power Plants</v>
      </c>
      <c r="C131" s="28" t="str">
        <f t="shared" si="43"/>
        <v>Annual Additional Capacity Retired due to Early Retirement Policy</v>
      </c>
      <c r="D131" s="12" t="s">
        <v>88</v>
      </c>
      <c r="E131" s="26"/>
      <c r="F131" s="12" t="s">
        <v>102</v>
      </c>
      <c r="G131" s="26"/>
      <c r="H131" s="27" t="s">
        <v>209</v>
      </c>
      <c r="I131" s="26" t="s">
        <v>50</v>
      </c>
      <c r="J131" s="48" t="str">
        <f t="shared" si="44"/>
        <v>Early Retirement of Power Plants</v>
      </c>
      <c r="K131" s="39" t="s">
        <v>616</v>
      </c>
      <c r="L131" s="44"/>
      <c r="M131" s="44"/>
      <c r="N131" s="44"/>
      <c r="O131" s="26"/>
      <c r="P131" s="26"/>
      <c r="Q131" s="26"/>
      <c r="R131" s="12"/>
      <c r="S131" s="54"/>
      <c r="T131" s="26"/>
    </row>
    <row r="132" spans="1:20" ht="45">
      <c r="A132" s="28" t="str">
        <f t="shared" si="43"/>
        <v>Electricity Supply</v>
      </c>
      <c r="B132" s="28" t="str">
        <f t="shared" si="43"/>
        <v>Early Retirement of Power Plants</v>
      </c>
      <c r="C132" s="28" t="str">
        <f t="shared" si="43"/>
        <v>Annual Additional Capacity Retired due to Early Retirement Policy</v>
      </c>
      <c r="D132" s="12" t="s">
        <v>89</v>
      </c>
      <c r="E132" s="26"/>
      <c r="F132" s="12" t="s">
        <v>103</v>
      </c>
      <c r="G132" s="26"/>
      <c r="H132" s="27" t="s">
        <v>209</v>
      </c>
      <c r="I132" s="26" t="s">
        <v>50</v>
      </c>
      <c r="J132" s="48" t="str">
        <f t="shared" si="44"/>
        <v>Early Retirement of Power Plants</v>
      </c>
      <c r="K132" s="39" t="s">
        <v>616</v>
      </c>
      <c r="L132" s="44"/>
      <c r="M132" s="44"/>
      <c r="N132" s="44"/>
      <c r="O132" s="26"/>
      <c r="P132" s="26"/>
      <c r="Q132" s="26"/>
      <c r="R132" s="12"/>
      <c r="S132" s="54"/>
      <c r="T132" s="26"/>
    </row>
    <row r="133" spans="1:20" ht="45">
      <c r="A133" s="28" t="str">
        <f t="shared" si="43"/>
        <v>Electricity Supply</v>
      </c>
      <c r="B133" s="28" t="str">
        <f t="shared" si="43"/>
        <v>Early Retirement of Power Plants</v>
      </c>
      <c r="C133" s="28" t="str">
        <f t="shared" si="43"/>
        <v>Annual Additional Capacity Retired due to Early Retirement Policy</v>
      </c>
      <c r="D133" s="12" t="s">
        <v>90</v>
      </c>
      <c r="E133" s="26"/>
      <c r="F133" s="12" t="s">
        <v>104</v>
      </c>
      <c r="G133" s="26"/>
      <c r="H133" s="27" t="s">
        <v>209</v>
      </c>
      <c r="I133" s="26" t="s">
        <v>50</v>
      </c>
      <c r="J133" s="48" t="str">
        <f t="shared" si="44"/>
        <v>Early Retirement of Power Plants</v>
      </c>
      <c r="K133" s="39" t="s">
        <v>616</v>
      </c>
      <c r="L133" s="44"/>
      <c r="M133" s="44"/>
      <c r="N133" s="44"/>
      <c r="O133" s="26"/>
      <c r="P133" s="26"/>
      <c r="Q133" s="26"/>
      <c r="R133" s="12"/>
      <c r="S133" s="54"/>
      <c r="T133" s="26"/>
    </row>
    <row r="134" spans="1:20" ht="45">
      <c r="A134" s="28" t="str">
        <f t="shared" si="43"/>
        <v>Electricity Supply</v>
      </c>
      <c r="B134" s="28" t="str">
        <f t="shared" si="43"/>
        <v>Early Retirement of Power Plants</v>
      </c>
      <c r="C134" s="28" t="str">
        <f t="shared" si="43"/>
        <v>Annual Additional Capacity Retired due to Early Retirement Policy</v>
      </c>
      <c r="D134" s="12" t="s">
        <v>353</v>
      </c>
      <c r="E134" s="26"/>
      <c r="F134" s="12" t="s">
        <v>355</v>
      </c>
      <c r="G134" s="26"/>
      <c r="H134" s="27"/>
      <c r="I134" s="26" t="s">
        <v>50</v>
      </c>
      <c r="J134" s="48" t="str">
        <f t="shared" si="44"/>
        <v>Early Retirement of Power Plants</v>
      </c>
      <c r="K134" s="39" t="s">
        <v>616</v>
      </c>
      <c r="L134" s="44"/>
      <c r="M134" s="44"/>
      <c r="N134" s="44"/>
      <c r="O134" s="26"/>
      <c r="P134" s="26"/>
      <c r="Q134" s="26"/>
      <c r="R134" s="12"/>
      <c r="S134" s="54"/>
      <c r="T134" s="26"/>
    </row>
    <row r="135" spans="1:20" ht="45">
      <c r="A135" s="28" t="str">
        <f t="shared" si="43"/>
        <v>Electricity Supply</v>
      </c>
      <c r="B135" s="28" t="str">
        <f t="shared" si="43"/>
        <v>Early Retirement of Power Plants</v>
      </c>
      <c r="C135" s="28" t="str">
        <f t="shared" si="43"/>
        <v>Annual Additional Capacity Retired due to Early Retirement Policy</v>
      </c>
      <c r="D135" s="12" t="s">
        <v>354</v>
      </c>
      <c r="E135" s="26"/>
      <c r="F135" s="12" t="s">
        <v>356</v>
      </c>
      <c r="G135" s="26"/>
      <c r="H135" s="27"/>
      <c r="I135" s="26" t="s">
        <v>50</v>
      </c>
      <c r="J135" s="48" t="str">
        <f t="shared" si="44"/>
        <v>Early Retirement of Power Plants</v>
      </c>
      <c r="K135" s="39" t="s">
        <v>616</v>
      </c>
      <c r="L135" s="44"/>
      <c r="M135" s="44"/>
      <c r="N135" s="44"/>
      <c r="O135" s="26"/>
      <c r="P135" s="26"/>
      <c r="Q135" s="26"/>
      <c r="R135" s="12"/>
      <c r="S135" s="54"/>
      <c r="T135" s="26"/>
    </row>
    <row r="136" spans="1:20" ht="45">
      <c r="A136" s="28" t="str">
        <f t="shared" si="43"/>
        <v>Electricity Supply</v>
      </c>
      <c r="B136" s="28" t="str">
        <f t="shared" si="43"/>
        <v>Early Retirement of Power Plants</v>
      </c>
      <c r="C136" s="28" t="str">
        <f t="shared" si="43"/>
        <v>Annual Additional Capacity Retired due to Early Retirement Policy</v>
      </c>
      <c r="D136" s="12" t="s">
        <v>460</v>
      </c>
      <c r="E136" s="26"/>
      <c r="F136" s="12" t="s">
        <v>459</v>
      </c>
      <c r="G136" s="26"/>
      <c r="H136" s="27"/>
      <c r="I136" s="26" t="s">
        <v>50</v>
      </c>
      <c r="J136" s="48" t="str">
        <f t="shared" si="44"/>
        <v>Early Retirement of Power Plants</v>
      </c>
      <c r="K136" s="39" t="s">
        <v>616</v>
      </c>
      <c r="L136" s="37"/>
      <c r="M136" s="37"/>
      <c r="N136" s="37"/>
      <c r="O136" s="28"/>
      <c r="P136" s="26"/>
      <c r="Q136" s="26"/>
      <c r="R136" s="12"/>
      <c r="S136" s="54"/>
      <c r="T136" s="26"/>
    </row>
    <row r="137" spans="1:20" ht="45">
      <c r="A137" s="28" t="str">
        <f t="shared" si="43"/>
        <v>Electricity Supply</v>
      </c>
      <c r="B137" s="28" t="str">
        <f t="shared" si="43"/>
        <v>Early Retirement of Power Plants</v>
      </c>
      <c r="C137" s="28" t="str">
        <f t="shared" si="43"/>
        <v>Annual Additional Capacity Retired due to Early Retirement Policy</v>
      </c>
      <c r="D137" s="12" t="s">
        <v>472</v>
      </c>
      <c r="E137" s="26"/>
      <c r="F137" s="12" t="s">
        <v>473</v>
      </c>
      <c r="G137" s="26"/>
      <c r="H137" s="27"/>
      <c r="I137" s="26" t="s">
        <v>50</v>
      </c>
      <c r="J137" s="48" t="str">
        <f t="shared" si="44"/>
        <v>Early Retirement of Power Plants</v>
      </c>
      <c r="K137" s="39" t="s">
        <v>616</v>
      </c>
      <c r="L137" s="37"/>
      <c r="M137" s="37"/>
      <c r="N137" s="37"/>
      <c r="O137" s="28"/>
      <c r="P137" s="26"/>
      <c r="Q137" s="26"/>
      <c r="R137" s="12"/>
      <c r="S137" s="54"/>
      <c r="T137" s="26"/>
    </row>
    <row r="138" spans="1:20" ht="54.4" customHeight="1">
      <c r="A138" s="26" t="s">
        <v>7</v>
      </c>
      <c r="B138" s="26" t="s">
        <v>18</v>
      </c>
      <c r="C138" s="26" t="s">
        <v>361</v>
      </c>
      <c r="D138" s="26"/>
      <c r="E138" s="26"/>
      <c r="F138" s="26"/>
      <c r="G138" s="26"/>
      <c r="H138" s="27">
        <v>33</v>
      </c>
      <c r="I138" s="26" t="s">
        <v>49</v>
      </c>
      <c r="J138" s="50" t="s">
        <v>18</v>
      </c>
      <c r="K138" s="50" t="s">
        <v>615</v>
      </c>
      <c r="L138" s="32">
        <v>0</v>
      </c>
      <c r="M138" s="32">
        <v>0.1</v>
      </c>
      <c r="N138" s="41">
        <v>5.0000000000000001E-3</v>
      </c>
      <c r="O138" s="26" t="s">
        <v>32</v>
      </c>
      <c r="P138" s="26" t="s">
        <v>1377</v>
      </c>
      <c r="Q138" s="26" t="s">
        <v>233</v>
      </c>
      <c r="R138" s="12" t="s">
        <v>234</v>
      </c>
      <c r="S138" s="5" t="s">
        <v>1242</v>
      </c>
      <c r="T138" s="26" t="s">
        <v>186</v>
      </c>
    </row>
    <row r="139" spans="1:20" ht="75">
      <c r="A139" s="26" t="s">
        <v>7</v>
      </c>
      <c r="B139" s="26" t="s">
        <v>147</v>
      </c>
      <c r="C139" s="26" t="s">
        <v>316</v>
      </c>
      <c r="D139" s="26"/>
      <c r="E139" s="26"/>
      <c r="F139" s="26"/>
      <c r="G139" s="26"/>
      <c r="H139" s="27">
        <v>34</v>
      </c>
      <c r="I139" s="26" t="s">
        <v>50</v>
      </c>
      <c r="J139" s="50" t="s">
        <v>147</v>
      </c>
      <c r="K139" s="50" t="s">
        <v>614</v>
      </c>
      <c r="L139" s="32">
        <v>0</v>
      </c>
      <c r="M139" s="32" t="s">
        <v>1305</v>
      </c>
      <c r="N139" s="32">
        <v>0.01</v>
      </c>
      <c r="O139" s="26" t="s">
        <v>148</v>
      </c>
      <c r="P139" s="26" t="s">
        <v>1243</v>
      </c>
      <c r="Q139" s="26" t="s">
        <v>235</v>
      </c>
      <c r="R139" s="12" t="s">
        <v>236</v>
      </c>
      <c r="S139" s="54" t="s">
        <v>187</v>
      </c>
      <c r="T139" s="26" t="s">
        <v>438</v>
      </c>
    </row>
    <row r="140" spans="1:20" s="6" customFormat="1" ht="90">
      <c r="A140" s="26" t="s">
        <v>7</v>
      </c>
      <c r="B140" s="26" t="s">
        <v>1214</v>
      </c>
      <c r="C140" s="26" t="s">
        <v>144</v>
      </c>
      <c r="D140" s="26"/>
      <c r="E140" s="26"/>
      <c r="F140" s="26"/>
      <c r="G140" s="26"/>
      <c r="H140" s="27">
        <v>213</v>
      </c>
      <c r="I140" s="26" t="s">
        <v>50</v>
      </c>
      <c r="J140" s="50" t="s">
        <v>68</v>
      </c>
      <c r="K140" s="72"/>
      <c r="L140" s="38">
        <v>0</v>
      </c>
      <c r="M140" s="38">
        <v>1</v>
      </c>
      <c r="N140" s="38">
        <v>1</v>
      </c>
      <c r="O140" s="26" t="s">
        <v>31</v>
      </c>
      <c r="P140" s="5" t="s">
        <v>1215</v>
      </c>
      <c r="Q140" s="26" t="s">
        <v>1213</v>
      </c>
      <c r="R140" s="98" t="s">
        <v>239</v>
      </c>
      <c r="S140" s="99" t="s">
        <v>1212</v>
      </c>
      <c r="T140" s="28"/>
    </row>
    <row r="141" spans="1:20" s="6" customFormat="1" ht="45">
      <c r="A141" s="26" t="s">
        <v>7</v>
      </c>
      <c r="B141" s="26" t="s">
        <v>428</v>
      </c>
      <c r="C141" s="26" t="s">
        <v>429</v>
      </c>
      <c r="D141" s="26"/>
      <c r="E141" s="26"/>
      <c r="F141" s="26"/>
      <c r="G141" s="26"/>
      <c r="H141" s="27" t="s">
        <v>209</v>
      </c>
      <c r="I141" s="26" t="s">
        <v>50</v>
      </c>
      <c r="J141" s="50" t="s">
        <v>428</v>
      </c>
      <c r="K141" s="50" t="s">
        <v>613</v>
      </c>
      <c r="L141" s="38"/>
      <c r="M141" s="38"/>
      <c r="N141" s="38"/>
      <c r="O141" s="26"/>
      <c r="P141" s="26"/>
      <c r="Q141" s="28"/>
      <c r="R141" s="12"/>
      <c r="S141" s="59"/>
      <c r="T141" s="28"/>
    </row>
    <row r="142" spans="1:20" s="6" customFormat="1" ht="90">
      <c r="A142" s="26" t="s">
        <v>7</v>
      </c>
      <c r="B142" s="26" t="s">
        <v>568</v>
      </c>
      <c r="C142" s="26" t="s">
        <v>567</v>
      </c>
      <c r="D142" s="12"/>
      <c r="E142" s="28"/>
      <c r="F142" s="12"/>
      <c r="G142" s="28"/>
      <c r="H142" s="27">
        <v>35</v>
      </c>
      <c r="I142" s="12" t="s">
        <v>49</v>
      </c>
      <c r="J142" s="50" t="s">
        <v>569</v>
      </c>
      <c r="K142" s="63"/>
      <c r="L142" s="32">
        <v>0</v>
      </c>
      <c r="M142" s="38">
        <v>20</v>
      </c>
      <c r="N142" s="38">
        <v>1</v>
      </c>
      <c r="O142" s="12" t="s">
        <v>145</v>
      </c>
      <c r="P142" s="26" t="s">
        <v>662</v>
      </c>
      <c r="Q142" s="26" t="s">
        <v>237</v>
      </c>
      <c r="R142" s="12" t="s">
        <v>570</v>
      </c>
      <c r="S142" s="60" t="s">
        <v>188</v>
      </c>
      <c r="T142" s="12" t="s">
        <v>188</v>
      </c>
    </row>
    <row r="143" spans="1:20" s="3" customFormat="1" ht="45">
      <c r="A143" s="12" t="s">
        <v>7</v>
      </c>
      <c r="B143" s="12" t="s">
        <v>287</v>
      </c>
      <c r="C143" s="12" t="s">
        <v>288</v>
      </c>
      <c r="D143" s="12" t="s">
        <v>463</v>
      </c>
      <c r="E143" s="12" t="s">
        <v>289</v>
      </c>
      <c r="F143" s="26"/>
      <c r="G143" s="12"/>
      <c r="H143" s="29"/>
      <c r="I143" s="12" t="s">
        <v>50</v>
      </c>
      <c r="J143" s="49" t="s">
        <v>287</v>
      </c>
      <c r="K143" s="50" t="s">
        <v>612</v>
      </c>
      <c r="L143" s="36"/>
      <c r="M143" s="36"/>
      <c r="N143" s="36"/>
      <c r="O143" s="12"/>
      <c r="P143" s="26"/>
      <c r="Q143" s="12"/>
      <c r="R143" s="12"/>
      <c r="S143" s="60"/>
      <c r="T143" s="12"/>
    </row>
    <row r="144" spans="1:20" s="3" customFormat="1" ht="60">
      <c r="A144" s="30" t="str">
        <f t="shared" ref="A144:C173" si="45">A$143</f>
        <v>Electricity Supply</v>
      </c>
      <c r="B144" s="30" t="str">
        <f t="shared" si="45"/>
        <v>Reduce Plant Downtime</v>
      </c>
      <c r="C144" s="30" t="str">
        <f t="shared" si="45"/>
        <v>Percentage Reduction in Plant Downtime</v>
      </c>
      <c r="D144" s="12" t="s">
        <v>463</v>
      </c>
      <c r="E144" s="12" t="s">
        <v>290</v>
      </c>
      <c r="F144" s="26"/>
      <c r="G144" s="12"/>
      <c r="H144" s="29"/>
      <c r="I144" s="12" t="s">
        <v>50</v>
      </c>
      <c r="J144" s="64" t="str">
        <f>J$143</f>
        <v>Reduce Plant Downtime</v>
      </c>
      <c r="K144" s="64" t="s">
        <v>612</v>
      </c>
      <c r="L144" s="36"/>
      <c r="M144" s="36"/>
      <c r="N144" s="36"/>
      <c r="O144" s="12"/>
      <c r="P144" s="26"/>
      <c r="Q144" s="12"/>
      <c r="R144" s="12"/>
      <c r="S144" s="60"/>
      <c r="T144" s="12"/>
    </row>
    <row r="145" spans="1:20" s="3" customFormat="1" ht="30">
      <c r="A145" s="30" t="str">
        <f t="shared" si="45"/>
        <v>Electricity Supply</v>
      </c>
      <c r="B145" s="30" t="str">
        <f t="shared" si="45"/>
        <v>Reduce Plant Downtime</v>
      </c>
      <c r="C145" s="30" t="str">
        <f t="shared" si="45"/>
        <v>Percentage Reduction in Plant Downtime</v>
      </c>
      <c r="D145" s="12" t="s">
        <v>463</v>
      </c>
      <c r="E145" s="12" t="s">
        <v>291</v>
      </c>
      <c r="F145" s="26"/>
      <c r="G145" s="12"/>
      <c r="H145" s="29"/>
      <c r="I145" s="12" t="s">
        <v>50</v>
      </c>
      <c r="J145" s="64" t="str">
        <f t="shared" ref="J145:J177" si="46">J$143</f>
        <v>Reduce Plant Downtime</v>
      </c>
      <c r="K145" s="64" t="s">
        <v>612</v>
      </c>
      <c r="L145" s="43"/>
      <c r="M145" s="43"/>
      <c r="N145" s="43"/>
      <c r="O145" s="12"/>
      <c r="P145" s="12"/>
      <c r="Q145" s="12"/>
      <c r="R145" s="12"/>
      <c r="S145" s="60"/>
      <c r="T145" s="12"/>
    </row>
    <row r="146" spans="1:20" s="3" customFormat="1" ht="90">
      <c r="A146" s="30" t="str">
        <f t="shared" si="45"/>
        <v>Electricity Supply</v>
      </c>
      <c r="B146" s="30" t="str">
        <f t="shared" si="45"/>
        <v>Reduce Plant Downtime</v>
      </c>
      <c r="C146" s="30" t="str">
        <f t="shared" si="45"/>
        <v>Percentage Reduction in Plant Downtime</v>
      </c>
      <c r="D146" s="12" t="s">
        <v>351</v>
      </c>
      <c r="E146" s="12" t="s">
        <v>289</v>
      </c>
      <c r="F146" s="12" t="s">
        <v>349</v>
      </c>
      <c r="G146" s="12" t="s">
        <v>352</v>
      </c>
      <c r="H146" s="29">
        <v>141</v>
      </c>
      <c r="I146" s="12" t="s">
        <v>50</v>
      </c>
      <c r="J146" s="64" t="str">
        <f t="shared" si="46"/>
        <v>Reduce Plant Downtime</v>
      </c>
      <c r="K146" s="64" t="s">
        <v>612</v>
      </c>
      <c r="L146" s="36">
        <v>0</v>
      </c>
      <c r="M146" s="36">
        <v>0.6</v>
      </c>
      <c r="N146" s="36">
        <v>0.01</v>
      </c>
      <c r="O146" s="12" t="s">
        <v>292</v>
      </c>
      <c r="P146" s="26" t="s">
        <v>636</v>
      </c>
      <c r="Q146" s="12" t="s">
        <v>547</v>
      </c>
      <c r="R146" s="12" t="s">
        <v>293</v>
      </c>
      <c r="S146" s="60" t="s">
        <v>357</v>
      </c>
      <c r="T146" s="12"/>
    </row>
    <row r="147" spans="1:20" s="3" customFormat="1" ht="60">
      <c r="A147" s="30" t="str">
        <f t="shared" si="45"/>
        <v>Electricity Supply</v>
      </c>
      <c r="B147" s="30" t="str">
        <f t="shared" si="45"/>
        <v>Reduce Plant Downtime</v>
      </c>
      <c r="C147" s="30" t="str">
        <f t="shared" si="45"/>
        <v>Percentage Reduction in Plant Downtime</v>
      </c>
      <c r="D147" s="12" t="s">
        <v>351</v>
      </c>
      <c r="E147" s="12" t="s">
        <v>290</v>
      </c>
      <c r="F147" s="12"/>
      <c r="G147" s="12"/>
      <c r="H147" s="29"/>
      <c r="I147" s="12" t="s">
        <v>50</v>
      </c>
      <c r="J147" s="64" t="str">
        <f t="shared" si="46"/>
        <v>Reduce Plant Downtime</v>
      </c>
      <c r="K147" s="64" t="s">
        <v>612</v>
      </c>
      <c r="L147" s="36"/>
      <c r="M147" s="36"/>
      <c r="N147" s="36"/>
      <c r="O147" s="12"/>
      <c r="P147" s="26"/>
      <c r="Q147" s="12"/>
      <c r="R147" s="12"/>
      <c r="S147" s="60"/>
      <c r="T147" s="12"/>
    </row>
    <row r="148" spans="1:20" s="3" customFormat="1" ht="45">
      <c r="A148" s="30" t="str">
        <f t="shared" si="45"/>
        <v>Electricity Supply</v>
      </c>
      <c r="B148" s="30" t="str">
        <f t="shared" si="45"/>
        <v>Reduce Plant Downtime</v>
      </c>
      <c r="C148" s="30" t="str">
        <f t="shared" si="45"/>
        <v>Percentage Reduction in Plant Downtime</v>
      </c>
      <c r="D148" s="12" t="s">
        <v>351</v>
      </c>
      <c r="E148" s="12" t="s">
        <v>291</v>
      </c>
      <c r="F148" s="12"/>
      <c r="G148" s="12"/>
      <c r="H148" s="29"/>
      <c r="I148" s="12" t="s">
        <v>50</v>
      </c>
      <c r="J148" s="64" t="str">
        <f t="shared" si="46"/>
        <v>Reduce Plant Downtime</v>
      </c>
      <c r="K148" s="64" t="s">
        <v>612</v>
      </c>
      <c r="L148" s="43"/>
      <c r="M148" s="43"/>
      <c r="N148" s="43"/>
      <c r="O148" s="12"/>
      <c r="P148" s="12"/>
      <c r="Q148" s="12"/>
      <c r="R148" s="12"/>
      <c r="S148" s="60"/>
      <c r="T148" s="12"/>
    </row>
    <row r="149" spans="1:20" s="3" customFormat="1" ht="45">
      <c r="A149" s="30" t="str">
        <f t="shared" si="45"/>
        <v>Electricity Supply</v>
      </c>
      <c r="B149" s="30" t="str">
        <f t="shared" si="45"/>
        <v>Reduce Plant Downtime</v>
      </c>
      <c r="C149" s="30" t="str">
        <f t="shared" si="45"/>
        <v>Percentage Reduction in Plant Downtime</v>
      </c>
      <c r="D149" s="12" t="s">
        <v>86</v>
      </c>
      <c r="E149" s="12" t="s">
        <v>289</v>
      </c>
      <c r="F149" s="12"/>
      <c r="G149" s="12"/>
      <c r="H149" s="29"/>
      <c r="I149" s="12" t="s">
        <v>50</v>
      </c>
      <c r="J149" s="64" t="str">
        <f t="shared" si="46"/>
        <v>Reduce Plant Downtime</v>
      </c>
      <c r="K149" s="64" t="s">
        <v>612</v>
      </c>
      <c r="L149" s="43"/>
      <c r="M149" s="43"/>
      <c r="N149" s="43"/>
      <c r="O149" s="12"/>
      <c r="P149" s="12"/>
      <c r="Q149" s="12"/>
      <c r="R149" s="12"/>
      <c r="S149" s="60"/>
      <c r="T149" s="12"/>
    </row>
    <row r="150" spans="1:20" s="3" customFormat="1" ht="60">
      <c r="A150" s="30" t="str">
        <f t="shared" si="45"/>
        <v>Electricity Supply</v>
      </c>
      <c r="B150" s="30" t="str">
        <f t="shared" si="45"/>
        <v>Reduce Plant Downtime</v>
      </c>
      <c r="C150" s="30" t="str">
        <f t="shared" si="45"/>
        <v>Percentage Reduction in Plant Downtime</v>
      </c>
      <c r="D150" s="12" t="s">
        <v>86</v>
      </c>
      <c r="E150" s="12" t="s">
        <v>290</v>
      </c>
      <c r="F150" s="12"/>
      <c r="G150" s="12"/>
      <c r="H150" s="29"/>
      <c r="I150" s="12" t="s">
        <v>50</v>
      </c>
      <c r="J150" s="64" t="str">
        <f t="shared" si="46"/>
        <v>Reduce Plant Downtime</v>
      </c>
      <c r="K150" s="64" t="s">
        <v>612</v>
      </c>
      <c r="L150" s="43"/>
      <c r="M150" s="43"/>
      <c r="N150" s="43"/>
      <c r="O150" s="12"/>
      <c r="P150" s="12"/>
      <c r="Q150" s="12"/>
      <c r="R150" s="12"/>
      <c r="S150" s="60"/>
      <c r="T150" s="12"/>
    </row>
    <row r="151" spans="1:20" s="3" customFormat="1" ht="30">
      <c r="A151" s="30" t="str">
        <f t="shared" si="45"/>
        <v>Electricity Supply</v>
      </c>
      <c r="B151" s="30" t="str">
        <f t="shared" si="45"/>
        <v>Reduce Plant Downtime</v>
      </c>
      <c r="C151" s="30" t="str">
        <f t="shared" si="45"/>
        <v>Percentage Reduction in Plant Downtime</v>
      </c>
      <c r="D151" s="12" t="s">
        <v>86</v>
      </c>
      <c r="E151" s="12" t="s">
        <v>291</v>
      </c>
      <c r="F151" s="12"/>
      <c r="G151" s="12"/>
      <c r="H151" s="29"/>
      <c r="I151" s="12" t="s">
        <v>50</v>
      </c>
      <c r="J151" s="64" t="str">
        <f t="shared" si="46"/>
        <v>Reduce Plant Downtime</v>
      </c>
      <c r="K151" s="64" t="s">
        <v>612</v>
      </c>
      <c r="L151" s="43"/>
      <c r="M151" s="43"/>
      <c r="N151" s="43"/>
      <c r="O151" s="12"/>
      <c r="P151" s="12"/>
      <c r="Q151" s="12"/>
      <c r="R151" s="12"/>
      <c r="S151" s="60"/>
      <c r="T151" s="12"/>
    </row>
    <row r="152" spans="1:20" s="3" customFormat="1" ht="45">
      <c r="A152" s="30" t="str">
        <f t="shared" si="45"/>
        <v>Electricity Supply</v>
      </c>
      <c r="B152" s="30" t="str">
        <f t="shared" si="45"/>
        <v>Reduce Plant Downtime</v>
      </c>
      <c r="C152" s="30" t="str">
        <f t="shared" si="45"/>
        <v>Percentage Reduction in Plant Downtime</v>
      </c>
      <c r="D152" s="12" t="s">
        <v>87</v>
      </c>
      <c r="E152" s="12" t="s">
        <v>289</v>
      </c>
      <c r="F152" s="12"/>
      <c r="G152" s="12"/>
      <c r="H152" s="29"/>
      <c r="I152" s="12" t="s">
        <v>50</v>
      </c>
      <c r="J152" s="64" t="str">
        <f t="shared" si="46"/>
        <v>Reduce Plant Downtime</v>
      </c>
      <c r="K152" s="64" t="s">
        <v>612</v>
      </c>
      <c r="L152" s="43"/>
      <c r="M152" s="43"/>
      <c r="N152" s="43"/>
      <c r="O152" s="12"/>
      <c r="P152" s="12"/>
      <c r="Q152" s="12"/>
      <c r="R152" s="12"/>
      <c r="S152" s="60"/>
      <c r="T152" s="12"/>
    </row>
    <row r="153" spans="1:20" s="3" customFormat="1" ht="60">
      <c r="A153" s="30" t="str">
        <f t="shared" si="45"/>
        <v>Electricity Supply</v>
      </c>
      <c r="B153" s="30" t="str">
        <f t="shared" si="45"/>
        <v>Reduce Plant Downtime</v>
      </c>
      <c r="C153" s="30" t="str">
        <f t="shared" si="45"/>
        <v>Percentage Reduction in Plant Downtime</v>
      </c>
      <c r="D153" s="12" t="s">
        <v>87</v>
      </c>
      <c r="E153" s="12" t="s">
        <v>290</v>
      </c>
      <c r="F153" s="12"/>
      <c r="G153" s="12"/>
      <c r="H153" s="29"/>
      <c r="I153" s="12" t="s">
        <v>50</v>
      </c>
      <c r="J153" s="64" t="str">
        <f t="shared" si="46"/>
        <v>Reduce Plant Downtime</v>
      </c>
      <c r="K153" s="64" t="s">
        <v>612</v>
      </c>
      <c r="L153" s="43"/>
      <c r="M153" s="43"/>
      <c r="N153" s="43"/>
      <c r="O153" s="12"/>
      <c r="P153" s="12"/>
      <c r="Q153" s="12"/>
      <c r="R153" s="12"/>
      <c r="S153" s="60"/>
      <c r="T153" s="12"/>
    </row>
    <row r="154" spans="1:20" s="3" customFormat="1" ht="30">
      <c r="A154" s="30" t="str">
        <f t="shared" si="45"/>
        <v>Electricity Supply</v>
      </c>
      <c r="B154" s="30" t="str">
        <f t="shared" si="45"/>
        <v>Reduce Plant Downtime</v>
      </c>
      <c r="C154" s="30" t="str">
        <f t="shared" si="45"/>
        <v>Percentage Reduction in Plant Downtime</v>
      </c>
      <c r="D154" s="12" t="s">
        <v>87</v>
      </c>
      <c r="E154" s="12" t="s">
        <v>291</v>
      </c>
      <c r="F154" s="12"/>
      <c r="G154" s="12"/>
      <c r="H154" s="29"/>
      <c r="I154" s="12" t="s">
        <v>50</v>
      </c>
      <c r="J154" s="64" t="str">
        <f t="shared" si="46"/>
        <v>Reduce Plant Downtime</v>
      </c>
      <c r="K154" s="64" t="s">
        <v>612</v>
      </c>
      <c r="L154" s="43"/>
      <c r="M154" s="43"/>
      <c r="N154" s="43"/>
      <c r="O154" s="12"/>
      <c r="P154" s="12"/>
      <c r="Q154" s="12"/>
      <c r="R154" s="12"/>
      <c r="S154" s="60"/>
      <c r="T154" s="12"/>
    </row>
    <row r="155" spans="1:20" s="3" customFormat="1" ht="45">
      <c r="A155" s="30" t="str">
        <f t="shared" si="45"/>
        <v>Electricity Supply</v>
      </c>
      <c r="B155" s="30" t="str">
        <f t="shared" si="45"/>
        <v>Reduce Plant Downtime</v>
      </c>
      <c r="C155" s="30" t="str">
        <f t="shared" si="45"/>
        <v>Percentage Reduction in Plant Downtime</v>
      </c>
      <c r="D155" s="12" t="s">
        <v>464</v>
      </c>
      <c r="E155" s="12" t="s">
        <v>289</v>
      </c>
      <c r="F155" s="12"/>
      <c r="G155" s="12"/>
      <c r="H155" s="29"/>
      <c r="I155" s="12" t="s">
        <v>50</v>
      </c>
      <c r="J155" s="64" t="str">
        <f t="shared" si="46"/>
        <v>Reduce Plant Downtime</v>
      </c>
      <c r="K155" s="64" t="s">
        <v>612</v>
      </c>
      <c r="L155" s="43"/>
      <c r="M155" s="43"/>
      <c r="N155" s="43"/>
      <c r="O155" s="12"/>
      <c r="P155" s="12"/>
      <c r="Q155" s="12"/>
      <c r="R155" s="12"/>
      <c r="S155" s="60"/>
      <c r="T155" s="12"/>
    </row>
    <row r="156" spans="1:20" s="3" customFormat="1" ht="60">
      <c r="A156" s="30" t="str">
        <f t="shared" si="45"/>
        <v>Electricity Supply</v>
      </c>
      <c r="B156" s="30" t="str">
        <f t="shared" si="45"/>
        <v>Reduce Plant Downtime</v>
      </c>
      <c r="C156" s="30" t="str">
        <f t="shared" si="45"/>
        <v>Percentage Reduction in Plant Downtime</v>
      </c>
      <c r="D156" s="12" t="s">
        <v>464</v>
      </c>
      <c r="E156" s="12" t="s">
        <v>290</v>
      </c>
      <c r="F156" s="12"/>
      <c r="G156" s="12"/>
      <c r="H156" s="29"/>
      <c r="I156" s="12" t="s">
        <v>50</v>
      </c>
      <c r="J156" s="64" t="str">
        <f t="shared" si="46"/>
        <v>Reduce Plant Downtime</v>
      </c>
      <c r="K156" s="64" t="s">
        <v>612</v>
      </c>
      <c r="L156" s="43"/>
      <c r="M156" s="43"/>
      <c r="N156" s="43"/>
      <c r="O156" s="12"/>
      <c r="P156" s="12"/>
      <c r="Q156" s="12"/>
      <c r="R156" s="12"/>
      <c r="S156" s="60"/>
      <c r="T156" s="12"/>
    </row>
    <row r="157" spans="1:20" s="3" customFormat="1" ht="90">
      <c r="A157" s="30" t="str">
        <f t="shared" si="45"/>
        <v>Electricity Supply</v>
      </c>
      <c r="B157" s="30" t="str">
        <f t="shared" si="45"/>
        <v>Reduce Plant Downtime</v>
      </c>
      <c r="C157" s="30" t="str">
        <f t="shared" si="45"/>
        <v>Percentage Reduction in Plant Downtime</v>
      </c>
      <c r="D157" s="12" t="s">
        <v>464</v>
      </c>
      <c r="E157" s="12" t="s">
        <v>291</v>
      </c>
      <c r="F157" s="12" t="s">
        <v>358</v>
      </c>
      <c r="G157" s="12" t="s">
        <v>470</v>
      </c>
      <c r="H157" s="29">
        <v>143</v>
      </c>
      <c r="I157" s="12" t="s">
        <v>49</v>
      </c>
      <c r="J157" s="64" t="str">
        <f t="shared" si="46"/>
        <v>Reduce Plant Downtime</v>
      </c>
      <c r="K157" s="64" t="s">
        <v>612</v>
      </c>
      <c r="L157" s="36">
        <v>0</v>
      </c>
      <c r="M157" s="36">
        <v>0.25</v>
      </c>
      <c r="N157" s="36">
        <v>0.01</v>
      </c>
      <c r="O157" s="12" t="s">
        <v>292</v>
      </c>
      <c r="P157" s="26" t="s">
        <v>637</v>
      </c>
      <c r="Q157" s="12" t="s">
        <v>547</v>
      </c>
      <c r="R157" s="12" t="s">
        <v>293</v>
      </c>
      <c r="S157" s="60" t="s">
        <v>360</v>
      </c>
      <c r="T157" s="12"/>
    </row>
    <row r="158" spans="1:20" s="3" customFormat="1" ht="45">
      <c r="A158" s="30" t="str">
        <f t="shared" si="45"/>
        <v>Electricity Supply</v>
      </c>
      <c r="B158" s="30" t="str">
        <f t="shared" si="45"/>
        <v>Reduce Plant Downtime</v>
      </c>
      <c r="C158" s="30" t="str">
        <f t="shared" si="45"/>
        <v>Percentage Reduction in Plant Downtime</v>
      </c>
      <c r="D158" s="12" t="s">
        <v>88</v>
      </c>
      <c r="E158" s="12" t="s">
        <v>289</v>
      </c>
      <c r="F158" s="12"/>
      <c r="G158" s="12"/>
      <c r="H158" s="29"/>
      <c r="I158" s="12" t="s">
        <v>50</v>
      </c>
      <c r="J158" s="64" t="str">
        <f t="shared" si="46"/>
        <v>Reduce Plant Downtime</v>
      </c>
      <c r="K158" s="64" t="s">
        <v>612</v>
      </c>
      <c r="L158" s="43"/>
      <c r="M158" s="43"/>
      <c r="N158" s="43"/>
      <c r="O158" s="12"/>
      <c r="P158" s="12"/>
      <c r="Q158" s="12"/>
      <c r="R158" s="12"/>
      <c r="S158" s="60"/>
      <c r="T158" s="12"/>
    </row>
    <row r="159" spans="1:20" s="3" customFormat="1" ht="60">
      <c r="A159" s="30" t="str">
        <f t="shared" si="45"/>
        <v>Electricity Supply</v>
      </c>
      <c r="B159" s="30" t="str">
        <f t="shared" si="45"/>
        <v>Reduce Plant Downtime</v>
      </c>
      <c r="C159" s="30" t="str">
        <f t="shared" si="45"/>
        <v>Percentage Reduction in Plant Downtime</v>
      </c>
      <c r="D159" s="12" t="s">
        <v>88</v>
      </c>
      <c r="E159" s="12" t="s">
        <v>290</v>
      </c>
      <c r="F159" s="12"/>
      <c r="G159" s="12"/>
      <c r="H159" s="29"/>
      <c r="I159" s="12" t="s">
        <v>50</v>
      </c>
      <c r="J159" s="64" t="str">
        <f t="shared" si="46"/>
        <v>Reduce Plant Downtime</v>
      </c>
      <c r="K159" s="64" t="s">
        <v>612</v>
      </c>
      <c r="L159" s="43"/>
      <c r="M159" s="43"/>
      <c r="N159" s="43"/>
      <c r="O159" s="12"/>
      <c r="P159" s="12"/>
      <c r="Q159" s="12"/>
      <c r="R159" s="12"/>
      <c r="S159" s="60"/>
      <c r="T159" s="12"/>
    </row>
    <row r="160" spans="1:20" s="3" customFormat="1" ht="90">
      <c r="A160" s="30" t="str">
        <f t="shared" si="45"/>
        <v>Electricity Supply</v>
      </c>
      <c r="B160" s="30" t="str">
        <f t="shared" si="45"/>
        <v>Reduce Plant Downtime</v>
      </c>
      <c r="C160" s="30" t="str">
        <f t="shared" si="45"/>
        <v>Percentage Reduction in Plant Downtime</v>
      </c>
      <c r="D160" s="12" t="s">
        <v>88</v>
      </c>
      <c r="E160" s="12" t="s">
        <v>291</v>
      </c>
      <c r="F160" s="12" t="s">
        <v>358</v>
      </c>
      <c r="G160" s="12" t="s">
        <v>102</v>
      </c>
      <c r="H160" s="29">
        <v>144</v>
      </c>
      <c r="I160" s="12" t="s">
        <v>49</v>
      </c>
      <c r="J160" s="64" t="str">
        <f t="shared" si="46"/>
        <v>Reduce Plant Downtime</v>
      </c>
      <c r="K160" s="64" t="s">
        <v>612</v>
      </c>
      <c r="L160" s="36">
        <v>0</v>
      </c>
      <c r="M160" s="36">
        <v>0.3</v>
      </c>
      <c r="N160" s="36">
        <v>0.01</v>
      </c>
      <c r="O160" s="12" t="s">
        <v>292</v>
      </c>
      <c r="P160" s="26" t="s">
        <v>638</v>
      </c>
      <c r="Q160" s="12" t="s">
        <v>547</v>
      </c>
      <c r="R160" s="12" t="s">
        <v>293</v>
      </c>
      <c r="S160" s="60" t="s">
        <v>359</v>
      </c>
      <c r="T160" s="12"/>
    </row>
    <row r="161" spans="1:20" s="3" customFormat="1" ht="45">
      <c r="A161" s="30" t="str">
        <f t="shared" si="45"/>
        <v>Electricity Supply</v>
      </c>
      <c r="B161" s="30" t="str">
        <f t="shared" si="45"/>
        <v>Reduce Plant Downtime</v>
      </c>
      <c r="C161" s="30" t="str">
        <f t="shared" si="45"/>
        <v>Percentage Reduction in Plant Downtime</v>
      </c>
      <c r="D161" s="12" t="s">
        <v>89</v>
      </c>
      <c r="E161" s="12" t="s">
        <v>289</v>
      </c>
      <c r="F161" s="12"/>
      <c r="G161" s="12"/>
      <c r="H161" s="29"/>
      <c r="I161" s="12" t="s">
        <v>50</v>
      </c>
      <c r="J161" s="64" t="str">
        <f t="shared" si="46"/>
        <v>Reduce Plant Downtime</v>
      </c>
      <c r="K161" s="64" t="s">
        <v>612</v>
      </c>
      <c r="L161" s="43"/>
      <c r="M161" s="43"/>
      <c r="N161" s="43"/>
      <c r="O161" s="12"/>
      <c r="P161" s="12"/>
      <c r="Q161" s="12"/>
      <c r="R161" s="12"/>
      <c r="S161" s="60"/>
      <c r="T161" s="12"/>
    </row>
    <row r="162" spans="1:20" s="3" customFormat="1" ht="60">
      <c r="A162" s="30" t="str">
        <f t="shared" si="45"/>
        <v>Electricity Supply</v>
      </c>
      <c r="B162" s="30" t="str">
        <f t="shared" si="45"/>
        <v>Reduce Plant Downtime</v>
      </c>
      <c r="C162" s="30" t="str">
        <f t="shared" si="45"/>
        <v>Percentage Reduction in Plant Downtime</v>
      </c>
      <c r="D162" s="12" t="s">
        <v>89</v>
      </c>
      <c r="E162" s="12" t="s">
        <v>290</v>
      </c>
      <c r="F162" s="12"/>
      <c r="G162" s="12"/>
      <c r="H162" s="29"/>
      <c r="I162" s="12" t="s">
        <v>50</v>
      </c>
      <c r="J162" s="64" t="str">
        <f t="shared" si="46"/>
        <v>Reduce Plant Downtime</v>
      </c>
      <c r="K162" s="64" t="s">
        <v>612</v>
      </c>
      <c r="L162" s="43"/>
      <c r="M162" s="43"/>
      <c r="N162" s="43"/>
      <c r="O162" s="12"/>
      <c r="P162" s="12"/>
      <c r="Q162" s="12"/>
      <c r="R162" s="12"/>
      <c r="S162" s="60"/>
      <c r="T162" s="12"/>
    </row>
    <row r="163" spans="1:20" s="3" customFormat="1" ht="30">
      <c r="A163" s="30" t="str">
        <f t="shared" si="45"/>
        <v>Electricity Supply</v>
      </c>
      <c r="B163" s="30" t="str">
        <f t="shared" si="45"/>
        <v>Reduce Plant Downtime</v>
      </c>
      <c r="C163" s="30" t="str">
        <f t="shared" si="45"/>
        <v>Percentage Reduction in Plant Downtime</v>
      </c>
      <c r="D163" s="12" t="s">
        <v>89</v>
      </c>
      <c r="E163" s="12" t="s">
        <v>291</v>
      </c>
      <c r="F163" s="12"/>
      <c r="G163" s="12"/>
      <c r="H163" s="29"/>
      <c r="I163" s="12" t="s">
        <v>50</v>
      </c>
      <c r="J163" s="64" t="str">
        <f t="shared" si="46"/>
        <v>Reduce Plant Downtime</v>
      </c>
      <c r="K163" s="64" t="s">
        <v>612</v>
      </c>
      <c r="L163" s="43"/>
      <c r="M163" s="43"/>
      <c r="N163" s="43"/>
      <c r="O163" s="12"/>
      <c r="P163" s="12"/>
      <c r="Q163" s="12"/>
      <c r="R163" s="12"/>
      <c r="S163" s="60"/>
      <c r="T163" s="12"/>
    </row>
    <row r="164" spans="1:20" s="3" customFormat="1" ht="45">
      <c r="A164" s="30" t="str">
        <f t="shared" si="45"/>
        <v>Electricity Supply</v>
      </c>
      <c r="B164" s="30" t="str">
        <f t="shared" si="45"/>
        <v>Reduce Plant Downtime</v>
      </c>
      <c r="C164" s="30" t="str">
        <f t="shared" si="45"/>
        <v>Percentage Reduction in Plant Downtime</v>
      </c>
      <c r="D164" s="12" t="s">
        <v>90</v>
      </c>
      <c r="E164" s="12" t="s">
        <v>289</v>
      </c>
      <c r="F164" s="12"/>
      <c r="G164" s="12"/>
      <c r="H164" s="29"/>
      <c r="I164" s="12" t="s">
        <v>50</v>
      </c>
      <c r="J164" s="64" t="str">
        <f t="shared" si="46"/>
        <v>Reduce Plant Downtime</v>
      </c>
      <c r="K164" s="64" t="s">
        <v>612</v>
      </c>
      <c r="L164" s="43"/>
      <c r="M164" s="43"/>
      <c r="N164" s="43"/>
      <c r="O164" s="12"/>
      <c r="P164" s="12"/>
      <c r="Q164" s="12"/>
      <c r="R164" s="12"/>
      <c r="S164" s="60"/>
      <c r="T164" s="12"/>
    </row>
    <row r="165" spans="1:20" s="3" customFormat="1" ht="60">
      <c r="A165" s="30" t="str">
        <f t="shared" si="45"/>
        <v>Electricity Supply</v>
      </c>
      <c r="B165" s="30" t="str">
        <f t="shared" si="45"/>
        <v>Reduce Plant Downtime</v>
      </c>
      <c r="C165" s="30" t="str">
        <f t="shared" si="45"/>
        <v>Percentage Reduction in Plant Downtime</v>
      </c>
      <c r="D165" s="12" t="s">
        <v>90</v>
      </c>
      <c r="E165" s="12" t="s">
        <v>290</v>
      </c>
      <c r="F165" s="12"/>
      <c r="G165" s="12"/>
      <c r="H165" s="29"/>
      <c r="I165" s="12" t="s">
        <v>50</v>
      </c>
      <c r="J165" s="64" t="str">
        <f t="shared" si="46"/>
        <v>Reduce Plant Downtime</v>
      </c>
      <c r="K165" s="64" t="s">
        <v>612</v>
      </c>
      <c r="L165" s="43"/>
      <c r="M165" s="43"/>
      <c r="N165" s="43"/>
      <c r="O165" s="12"/>
      <c r="P165" s="12"/>
      <c r="Q165" s="12"/>
      <c r="R165" s="12"/>
      <c r="S165" s="60"/>
      <c r="T165" s="12"/>
    </row>
    <row r="166" spans="1:20" s="3" customFormat="1" ht="30">
      <c r="A166" s="30" t="str">
        <f t="shared" si="45"/>
        <v>Electricity Supply</v>
      </c>
      <c r="B166" s="30" t="str">
        <f t="shared" si="45"/>
        <v>Reduce Plant Downtime</v>
      </c>
      <c r="C166" s="30" t="str">
        <f t="shared" si="45"/>
        <v>Percentage Reduction in Plant Downtime</v>
      </c>
      <c r="D166" s="12" t="s">
        <v>90</v>
      </c>
      <c r="E166" s="12" t="s">
        <v>291</v>
      </c>
      <c r="F166" s="12"/>
      <c r="G166" s="12"/>
      <c r="H166" s="29"/>
      <c r="I166" s="12" t="s">
        <v>50</v>
      </c>
      <c r="J166" s="64" t="str">
        <f t="shared" si="46"/>
        <v>Reduce Plant Downtime</v>
      </c>
      <c r="K166" s="64" t="s">
        <v>612</v>
      </c>
      <c r="L166" s="43"/>
      <c r="M166" s="43"/>
      <c r="N166" s="43"/>
      <c r="O166" s="12"/>
      <c r="P166" s="12"/>
      <c r="Q166" s="12"/>
      <c r="R166" s="12"/>
      <c r="S166" s="60"/>
      <c r="T166" s="12"/>
    </row>
    <row r="167" spans="1:20" s="3" customFormat="1" ht="45">
      <c r="A167" s="30" t="str">
        <f t="shared" si="45"/>
        <v>Electricity Supply</v>
      </c>
      <c r="B167" s="30" t="str">
        <f t="shared" si="45"/>
        <v>Reduce Plant Downtime</v>
      </c>
      <c r="C167" s="30" t="str">
        <f t="shared" si="45"/>
        <v>Percentage Reduction in Plant Downtime</v>
      </c>
      <c r="D167" s="12" t="s">
        <v>353</v>
      </c>
      <c r="E167" s="12" t="s">
        <v>289</v>
      </c>
      <c r="F167" s="12"/>
      <c r="G167" s="12"/>
      <c r="H167" s="29"/>
      <c r="I167" s="12" t="s">
        <v>50</v>
      </c>
      <c r="J167" s="64" t="str">
        <f t="shared" si="46"/>
        <v>Reduce Plant Downtime</v>
      </c>
      <c r="K167" s="64" t="s">
        <v>612</v>
      </c>
      <c r="L167" s="43"/>
      <c r="M167" s="43"/>
      <c r="N167" s="43"/>
      <c r="O167" s="12"/>
      <c r="P167" s="12"/>
      <c r="Q167" s="12"/>
      <c r="R167" s="12"/>
      <c r="S167" s="60"/>
      <c r="T167" s="12"/>
    </row>
    <row r="168" spans="1:20" s="3" customFormat="1" ht="60">
      <c r="A168" s="30" t="str">
        <f t="shared" si="45"/>
        <v>Electricity Supply</v>
      </c>
      <c r="B168" s="30" t="str">
        <f t="shared" si="45"/>
        <v>Reduce Plant Downtime</v>
      </c>
      <c r="C168" s="30" t="str">
        <f t="shared" si="45"/>
        <v>Percentage Reduction in Plant Downtime</v>
      </c>
      <c r="D168" s="12" t="s">
        <v>353</v>
      </c>
      <c r="E168" s="12" t="s">
        <v>290</v>
      </c>
      <c r="F168" s="12"/>
      <c r="G168" s="12"/>
      <c r="H168" s="29"/>
      <c r="I168" s="12" t="s">
        <v>50</v>
      </c>
      <c r="J168" s="64" t="str">
        <f t="shared" si="46"/>
        <v>Reduce Plant Downtime</v>
      </c>
      <c r="K168" s="64" t="s">
        <v>612</v>
      </c>
      <c r="L168" s="43"/>
      <c r="M168" s="43"/>
      <c r="N168" s="43"/>
      <c r="O168" s="12"/>
      <c r="P168" s="12"/>
      <c r="Q168" s="12"/>
      <c r="R168" s="12"/>
      <c r="S168" s="60"/>
      <c r="T168" s="12"/>
    </row>
    <row r="169" spans="1:20" s="3" customFormat="1" ht="30">
      <c r="A169" s="30" t="str">
        <f t="shared" si="45"/>
        <v>Electricity Supply</v>
      </c>
      <c r="B169" s="30" t="str">
        <f t="shared" si="45"/>
        <v>Reduce Plant Downtime</v>
      </c>
      <c r="C169" s="30" t="str">
        <f t="shared" si="45"/>
        <v>Percentage Reduction in Plant Downtime</v>
      </c>
      <c r="D169" s="12" t="s">
        <v>353</v>
      </c>
      <c r="E169" s="12" t="s">
        <v>291</v>
      </c>
      <c r="F169" s="12"/>
      <c r="G169" s="12"/>
      <c r="H169" s="29"/>
      <c r="I169" s="12" t="s">
        <v>50</v>
      </c>
      <c r="J169" s="64" t="str">
        <f t="shared" si="46"/>
        <v>Reduce Plant Downtime</v>
      </c>
      <c r="K169" s="64" t="s">
        <v>612</v>
      </c>
      <c r="L169" s="43"/>
      <c r="M169" s="43"/>
      <c r="N169" s="43"/>
      <c r="O169" s="12"/>
      <c r="P169" s="12"/>
      <c r="Q169" s="12"/>
      <c r="R169" s="12"/>
      <c r="S169" s="60"/>
      <c r="T169" s="12"/>
    </row>
    <row r="170" spans="1:20" s="3" customFormat="1" ht="45">
      <c r="A170" s="30" t="str">
        <f t="shared" si="45"/>
        <v>Electricity Supply</v>
      </c>
      <c r="B170" s="30" t="str">
        <f t="shared" si="45"/>
        <v>Reduce Plant Downtime</v>
      </c>
      <c r="C170" s="30" t="str">
        <f t="shared" si="45"/>
        <v>Percentage Reduction in Plant Downtime</v>
      </c>
      <c r="D170" s="12" t="s">
        <v>354</v>
      </c>
      <c r="E170" s="12" t="s">
        <v>289</v>
      </c>
      <c r="F170" s="12"/>
      <c r="G170" s="12"/>
      <c r="H170" s="29"/>
      <c r="I170" s="12" t="s">
        <v>50</v>
      </c>
      <c r="J170" s="64" t="str">
        <f t="shared" si="46"/>
        <v>Reduce Plant Downtime</v>
      </c>
      <c r="K170" s="64" t="s">
        <v>612</v>
      </c>
      <c r="L170" s="43"/>
      <c r="M170" s="43"/>
      <c r="N170" s="43"/>
      <c r="O170" s="12"/>
      <c r="P170" s="12"/>
      <c r="Q170" s="12"/>
      <c r="R170" s="12"/>
      <c r="S170" s="60"/>
      <c r="T170" s="12"/>
    </row>
    <row r="171" spans="1:20" s="3" customFormat="1" ht="60">
      <c r="A171" s="30" t="str">
        <f t="shared" si="45"/>
        <v>Electricity Supply</v>
      </c>
      <c r="B171" s="30" t="str">
        <f t="shared" si="45"/>
        <v>Reduce Plant Downtime</v>
      </c>
      <c r="C171" s="30" t="str">
        <f t="shared" si="45"/>
        <v>Percentage Reduction in Plant Downtime</v>
      </c>
      <c r="D171" s="12" t="s">
        <v>354</v>
      </c>
      <c r="E171" s="12" t="s">
        <v>290</v>
      </c>
      <c r="F171" s="12"/>
      <c r="G171" s="12"/>
      <c r="H171" s="29"/>
      <c r="I171" s="12" t="s">
        <v>50</v>
      </c>
      <c r="J171" s="64" t="str">
        <f t="shared" si="46"/>
        <v>Reduce Plant Downtime</v>
      </c>
      <c r="K171" s="64" t="s">
        <v>612</v>
      </c>
      <c r="L171" s="43"/>
      <c r="M171" s="43"/>
      <c r="N171" s="43"/>
      <c r="O171" s="12"/>
      <c r="P171" s="12"/>
      <c r="Q171" s="12"/>
      <c r="R171" s="12"/>
      <c r="S171" s="60"/>
      <c r="T171" s="12"/>
    </row>
    <row r="172" spans="1:20" s="3" customFormat="1" ht="30">
      <c r="A172" s="30" t="str">
        <f t="shared" si="45"/>
        <v>Electricity Supply</v>
      </c>
      <c r="B172" s="30" t="str">
        <f t="shared" si="45"/>
        <v>Reduce Plant Downtime</v>
      </c>
      <c r="C172" s="30" t="str">
        <f t="shared" si="45"/>
        <v>Percentage Reduction in Plant Downtime</v>
      </c>
      <c r="D172" s="12" t="s">
        <v>354</v>
      </c>
      <c r="E172" s="12" t="s">
        <v>291</v>
      </c>
      <c r="F172" s="12"/>
      <c r="G172" s="12"/>
      <c r="H172" s="29"/>
      <c r="I172" s="12" t="s">
        <v>50</v>
      </c>
      <c r="J172" s="64" t="str">
        <f t="shared" si="46"/>
        <v>Reduce Plant Downtime</v>
      </c>
      <c r="K172" s="64" t="s">
        <v>612</v>
      </c>
      <c r="L172" s="43"/>
      <c r="M172" s="43"/>
      <c r="N172" s="43"/>
      <c r="O172" s="12"/>
      <c r="P172" s="12"/>
      <c r="Q172" s="12"/>
      <c r="R172" s="12"/>
      <c r="S172" s="60"/>
      <c r="T172" s="12"/>
    </row>
    <row r="173" spans="1:20" s="3" customFormat="1" ht="45">
      <c r="A173" s="30" t="str">
        <f t="shared" si="45"/>
        <v>Electricity Supply</v>
      </c>
      <c r="B173" s="30" t="str">
        <f t="shared" si="45"/>
        <v>Reduce Plant Downtime</v>
      </c>
      <c r="C173" s="30" t="str">
        <f t="shared" si="45"/>
        <v>Percentage Reduction in Plant Downtime</v>
      </c>
      <c r="D173" s="12" t="s">
        <v>460</v>
      </c>
      <c r="E173" s="12" t="s">
        <v>289</v>
      </c>
      <c r="F173" s="12"/>
      <c r="G173" s="12"/>
      <c r="H173" s="29"/>
      <c r="I173" s="12" t="s">
        <v>50</v>
      </c>
      <c r="J173" s="64" t="str">
        <f t="shared" si="46"/>
        <v>Reduce Plant Downtime</v>
      </c>
      <c r="K173" s="64" t="s">
        <v>612</v>
      </c>
      <c r="L173" s="37"/>
      <c r="M173" s="37"/>
      <c r="N173" s="37"/>
      <c r="O173" s="28"/>
      <c r="P173" s="12"/>
      <c r="Q173" s="12"/>
      <c r="R173" s="12"/>
      <c r="S173" s="60"/>
      <c r="T173" s="12"/>
    </row>
    <row r="174" spans="1:20" s="3" customFormat="1" ht="60">
      <c r="A174" s="30" t="str">
        <f t="shared" ref="A174:C178" si="47">A$143</f>
        <v>Electricity Supply</v>
      </c>
      <c r="B174" s="30" t="str">
        <f t="shared" si="47"/>
        <v>Reduce Plant Downtime</v>
      </c>
      <c r="C174" s="30" t="str">
        <f t="shared" si="47"/>
        <v>Percentage Reduction in Plant Downtime</v>
      </c>
      <c r="D174" s="12" t="s">
        <v>460</v>
      </c>
      <c r="E174" s="12" t="s">
        <v>290</v>
      </c>
      <c r="F174" s="12"/>
      <c r="G174" s="12"/>
      <c r="H174" s="29"/>
      <c r="I174" s="12" t="s">
        <v>50</v>
      </c>
      <c r="J174" s="64" t="str">
        <f t="shared" si="46"/>
        <v>Reduce Plant Downtime</v>
      </c>
      <c r="K174" s="64" t="s">
        <v>612</v>
      </c>
      <c r="L174" s="37"/>
      <c r="M174" s="37"/>
      <c r="N174" s="37"/>
      <c r="O174" s="28"/>
      <c r="P174" s="12"/>
      <c r="Q174" s="12"/>
      <c r="R174" s="12"/>
      <c r="S174" s="60"/>
      <c r="T174" s="12"/>
    </row>
    <row r="175" spans="1:20" s="3" customFormat="1" ht="30">
      <c r="A175" s="30" t="str">
        <f t="shared" si="47"/>
        <v>Electricity Supply</v>
      </c>
      <c r="B175" s="30" t="str">
        <f t="shared" si="47"/>
        <v>Reduce Plant Downtime</v>
      </c>
      <c r="C175" s="30" t="str">
        <f t="shared" si="47"/>
        <v>Percentage Reduction in Plant Downtime</v>
      </c>
      <c r="D175" s="12" t="s">
        <v>460</v>
      </c>
      <c r="E175" s="12" t="s">
        <v>291</v>
      </c>
      <c r="F175" s="12"/>
      <c r="G175" s="12"/>
      <c r="H175" s="29"/>
      <c r="I175" s="12" t="s">
        <v>50</v>
      </c>
      <c r="J175" s="64" t="str">
        <f t="shared" si="46"/>
        <v>Reduce Plant Downtime</v>
      </c>
      <c r="K175" s="64" t="s">
        <v>612</v>
      </c>
      <c r="L175" s="37"/>
      <c r="M175" s="37"/>
      <c r="N175" s="37"/>
      <c r="O175" s="28"/>
      <c r="P175" s="12"/>
      <c r="Q175" s="12"/>
      <c r="R175" s="12"/>
      <c r="S175" s="60"/>
      <c r="T175" s="12"/>
    </row>
    <row r="176" spans="1:20" s="3" customFormat="1" ht="45">
      <c r="A176" s="30" t="str">
        <f t="shared" si="47"/>
        <v>Electricity Supply</v>
      </c>
      <c r="B176" s="30" t="str">
        <f t="shared" si="47"/>
        <v>Reduce Plant Downtime</v>
      </c>
      <c r="C176" s="30" t="str">
        <f t="shared" si="47"/>
        <v>Percentage Reduction in Plant Downtime</v>
      </c>
      <c r="D176" s="12" t="s">
        <v>472</v>
      </c>
      <c r="E176" s="12" t="s">
        <v>289</v>
      </c>
      <c r="F176" s="12"/>
      <c r="G176" s="12"/>
      <c r="H176" s="29"/>
      <c r="I176" s="12" t="s">
        <v>50</v>
      </c>
      <c r="J176" s="64" t="str">
        <f t="shared" si="46"/>
        <v>Reduce Plant Downtime</v>
      </c>
      <c r="K176" s="64" t="s">
        <v>612</v>
      </c>
      <c r="L176" s="37"/>
      <c r="M176" s="37"/>
      <c r="N176" s="37"/>
      <c r="O176" s="28"/>
      <c r="P176" s="12"/>
      <c r="Q176" s="12"/>
      <c r="R176" s="12"/>
      <c r="S176" s="60"/>
      <c r="T176" s="12"/>
    </row>
    <row r="177" spans="1:20" s="3" customFormat="1" ht="60">
      <c r="A177" s="30" t="str">
        <f t="shared" si="47"/>
        <v>Electricity Supply</v>
      </c>
      <c r="B177" s="30" t="str">
        <f t="shared" si="47"/>
        <v>Reduce Plant Downtime</v>
      </c>
      <c r="C177" s="30" t="str">
        <f t="shared" si="47"/>
        <v>Percentage Reduction in Plant Downtime</v>
      </c>
      <c r="D177" s="12" t="s">
        <v>472</v>
      </c>
      <c r="E177" s="12" t="s">
        <v>290</v>
      </c>
      <c r="F177" s="12"/>
      <c r="G177" s="12"/>
      <c r="H177" s="29"/>
      <c r="I177" s="12" t="s">
        <v>50</v>
      </c>
      <c r="J177" s="64" t="str">
        <f t="shared" si="46"/>
        <v>Reduce Plant Downtime</v>
      </c>
      <c r="K177" s="64" t="s">
        <v>612</v>
      </c>
      <c r="L177" s="37"/>
      <c r="M177" s="37"/>
      <c r="N177" s="37"/>
      <c r="O177" s="28"/>
      <c r="P177" s="12"/>
      <c r="Q177" s="12"/>
      <c r="R177" s="12"/>
      <c r="S177" s="60"/>
      <c r="T177" s="12"/>
    </row>
    <row r="178" spans="1:20" s="3" customFormat="1" ht="90">
      <c r="A178" s="30" t="str">
        <f t="shared" si="47"/>
        <v>Electricity Supply</v>
      </c>
      <c r="B178" s="30" t="str">
        <f t="shared" si="47"/>
        <v>Reduce Plant Downtime</v>
      </c>
      <c r="C178" s="30" t="str">
        <f t="shared" si="47"/>
        <v>Percentage Reduction in Plant Downtime</v>
      </c>
      <c r="D178" s="12" t="s">
        <v>472</v>
      </c>
      <c r="E178" s="12" t="s">
        <v>291</v>
      </c>
      <c r="F178" s="12" t="s">
        <v>358</v>
      </c>
      <c r="G178" s="12" t="s">
        <v>473</v>
      </c>
      <c r="H178" s="29">
        <v>182</v>
      </c>
      <c r="I178" s="12" t="s">
        <v>49</v>
      </c>
      <c r="J178" s="64" t="str">
        <f t="shared" ref="J178" si="48">J$143</f>
        <v>Reduce Plant Downtime</v>
      </c>
      <c r="K178" s="48" t="s">
        <v>612</v>
      </c>
      <c r="L178" s="36">
        <v>0</v>
      </c>
      <c r="M178" s="36">
        <v>0.25</v>
      </c>
      <c r="N178" s="36">
        <v>0.01</v>
      </c>
      <c r="O178" s="12" t="s">
        <v>292</v>
      </c>
      <c r="P178" s="26" t="s">
        <v>1171</v>
      </c>
      <c r="Q178" s="12" t="s">
        <v>547</v>
      </c>
      <c r="R178" s="12" t="s">
        <v>293</v>
      </c>
      <c r="S178" s="60" t="s">
        <v>360</v>
      </c>
      <c r="T178" s="12"/>
    </row>
    <row r="179" spans="1:20" s="3" customFormat="1" ht="60">
      <c r="A179" s="12" t="s">
        <v>7</v>
      </c>
      <c r="B179" s="69" t="s">
        <v>695</v>
      </c>
      <c r="C179" s="69" t="s">
        <v>696</v>
      </c>
      <c r="D179" s="12" t="s">
        <v>464</v>
      </c>
      <c r="E179" s="12"/>
      <c r="F179" s="12" t="s">
        <v>470</v>
      </c>
      <c r="G179" s="12"/>
      <c r="H179" s="29">
        <v>194</v>
      </c>
      <c r="I179" s="12" t="s">
        <v>49</v>
      </c>
      <c r="J179" s="29" t="s">
        <v>695</v>
      </c>
      <c r="K179" s="49" t="s">
        <v>697</v>
      </c>
      <c r="L179" s="36">
        <v>0</v>
      </c>
      <c r="M179" s="36">
        <v>0.5</v>
      </c>
      <c r="N179" s="36">
        <v>0.01</v>
      </c>
      <c r="O179" s="12" t="s">
        <v>698</v>
      </c>
      <c r="P179" s="12" t="s">
        <v>699</v>
      </c>
      <c r="Q179" s="12" t="s">
        <v>1099</v>
      </c>
      <c r="R179" s="12" t="s">
        <v>1100</v>
      </c>
      <c r="S179" s="60"/>
      <c r="T179" s="12"/>
    </row>
    <row r="180" spans="1:20" s="3" customFormat="1" ht="60">
      <c r="A180" s="30" t="str">
        <f>A$179</f>
        <v>Electricity Supply</v>
      </c>
      <c r="B180" s="30" t="str">
        <f t="shared" ref="B180:C181" si="49">B$179</f>
        <v>Reduce Soft Costs</v>
      </c>
      <c r="C180" s="30" t="str">
        <f t="shared" si="49"/>
        <v>Percent Reduction in Soft Costs of Capacity Construction</v>
      </c>
      <c r="D180" s="12" t="s">
        <v>88</v>
      </c>
      <c r="E180" s="12"/>
      <c r="F180" s="12" t="s">
        <v>102</v>
      </c>
      <c r="G180" s="12"/>
      <c r="H180" s="29">
        <v>195</v>
      </c>
      <c r="I180" s="12" t="s">
        <v>49</v>
      </c>
      <c r="J180" s="30" t="str">
        <f t="shared" ref="J180:O181" si="50">J$179</f>
        <v>Reduce Soft Costs</v>
      </c>
      <c r="K180" s="30" t="s">
        <v>697</v>
      </c>
      <c r="L180" s="70">
        <f t="shared" si="50"/>
        <v>0</v>
      </c>
      <c r="M180" s="70">
        <f t="shared" si="50"/>
        <v>0.5</v>
      </c>
      <c r="N180" s="70">
        <f t="shared" si="50"/>
        <v>0.01</v>
      </c>
      <c r="O180" s="30" t="str">
        <f t="shared" si="50"/>
        <v>% reduction in soft costs</v>
      </c>
      <c r="P180" s="12" t="s">
        <v>700</v>
      </c>
      <c r="Q180" s="30" t="str">
        <f t="shared" ref="Q180:R181" si="51">Q$179</f>
        <v>endogenous-learning.html#red-soft-costs</v>
      </c>
      <c r="R180" s="30" t="str">
        <f t="shared" si="51"/>
        <v>reduce-soft-costs.html</v>
      </c>
      <c r="S180" s="60"/>
      <c r="T180" s="12"/>
    </row>
    <row r="181" spans="1:20" s="3" customFormat="1" ht="60">
      <c r="A181" s="30" t="str">
        <f>A$179</f>
        <v>Electricity Supply</v>
      </c>
      <c r="B181" s="30" t="str">
        <f t="shared" si="49"/>
        <v>Reduce Soft Costs</v>
      </c>
      <c r="C181" s="30" t="str">
        <f t="shared" si="49"/>
        <v>Percent Reduction in Soft Costs of Capacity Construction</v>
      </c>
      <c r="D181" s="12" t="s">
        <v>472</v>
      </c>
      <c r="E181" s="12"/>
      <c r="F181" s="12" t="s">
        <v>473</v>
      </c>
      <c r="G181" s="12"/>
      <c r="H181" s="29">
        <v>196</v>
      </c>
      <c r="I181" s="12" t="s">
        <v>49</v>
      </c>
      <c r="J181" s="30" t="str">
        <f t="shared" si="50"/>
        <v>Reduce Soft Costs</v>
      </c>
      <c r="K181" s="30" t="s">
        <v>697</v>
      </c>
      <c r="L181" s="70">
        <f t="shared" si="50"/>
        <v>0</v>
      </c>
      <c r="M181" s="70">
        <f t="shared" si="50"/>
        <v>0.5</v>
      </c>
      <c r="N181" s="70">
        <f t="shared" si="50"/>
        <v>0.01</v>
      </c>
      <c r="O181" s="30" t="str">
        <f t="shared" si="50"/>
        <v>% reduction in soft costs</v>
      </c>
      <c r="P181" s="12" t="s">
        <v>701</v>
      </c>
      <c r="Q181" s="30" t="str">
        <f t="shared" si="51"/>
        <v>endogenous-learning.html#red-soft-costs</v>
      </c>
      <c r="R181" s="30" t="str">
        <f t="shared" si="51"/>
        <v>reduce-soft-costs.html</v>
      </c>
      <c r="S181" s="60"/>
      <c r="T181" s="12"/>
    </row>
    <row r="182" spans="1:20" s="3" customFormat="1" ht="45">
      <c r="A182" s="12" t="s">
        <v>7</v>
      </c>
      <c r="B182" s="12" t="s">
        <v>284</v>
      </c>
      <c r="C182" s="12" t="s">
        <v>317</v>
      </c>
      <c r="D182" s="12"/>
      <c r="E182" s="12"/>
      <c r="F182" s="12"/>
      <c r="G182" s="12"/>
      <c r="H182" s="29">
        <v>145</v>
      </c>
      <c r="I182" s="12" t="s">
        <v>49</v>
      </c>
      <c r="J182" s="49" t="s">
        <v>416</v>
      </c>
      <c r="K182" s="50" t="s">
        <v>611</v>
      </c>
      <c r="L182" s="36">
        <v>0</v>
      </c>
      <c r="M182" s="36">
        <v>0.4</v>
      </c>
      <c r="N182" s="36">
        <v>0.01</v>
      </c>
      <c r="O182" s="12" t="s">
        <v>285</v>
      </c>
      <c r="P182" s="26" t="s">
        <v>1310</v>
      </c>
      <c r="Q182" s="12" t="s">
        <v>548</v>
      </c>
      <c r="R182" s="12" t="s">
        <v>286</v>
      </c>
      <c r="S182" s="105" t="s">
        <v>1240</v>
      </c>
      <c r="T182" s="12"/>
    </row>
    <row r="183" spans="1:20" s="6" customFormat="1" ht="240">
      <c r="A183" s="26" t="s">
        <v>7</v>
      </c>
      <c r="B183" s="26" t="s">
        <v>1311</v>
      </c>
      <c r="C183" s="26" t="s">
        <v>344</v>
      </c>
      <c r="D183" s="26"/>
      <c r="E183" s="26"/>
      <c r="F183" s="26"/>
      <c r="G183" s="26"/>
      <c r="H183" s="27">
        <v>36</v>
      </c>
      <c r="I183" s="26" t="s">
        <v>49</v>
      </c>
      <c r="J183" s="50" t="s">
        <v>1311</v>
      </c>
      <c r="K183" s="50" t="s">
        <v>610</v>
      </c>
      <c r="L183" s="32">
        <v>0</v>
      </c>
      <c r="M183" s="33">
        <v>0.4</v>
      </c>
      <c r="N183" s="33">
        <v>0.01</v>
      </c>
      <c r="O183" s="26" t="s">
        <v>38</v>
      </c>
      <c r="P183" s="26" t="s">
        <v>1312</v>
      </c>
      <c r="Q183" s="26" t="s">
        <v>238</v>
      </c>
      <c r="R183" s="12" t="s">
        <v>239</v>
      </c>
      <c r="S183" s="60" t="s">
        <v>1172</v>
      </c>
      <c r="T183" s="26"/>
    </row>
    <row r="184" spans="1:20" s="6" customFormat="1" ht="30">
      <c r="A184" s="26" t="s">
        <v>7</v>
      </c>
      <c r="B184" s="26" t="s">
        <v>17</v>
      </c>
      <c r="C184" s="26" t="s">
        <v>146</v>
      </c>
      <c r="D184" s="26" t="s">
        <v>463</v>
      </c>
      <c r="E184" s="26"/>
      <c r="F184" s="12" t="s">
        <v>462</v>
      </c>
      <c r="G184" s="26"/>
      <c r="H184" s="27" t="s">
        <v>209</v>
      </c>
      <c r="I184" s="12" t="s">
        <v>50</v>
      </c>
      <c r="J184" s="50" t="s">
        <v>17</v>
      </c>
      <c r="K184" s="50" t="s">
        <v>609</v>
      </c>
      <c r="L184" s="38"/>
      <c r="M184" s="38"/>
      <c r="N184" s="38"/>
      <c r="O184" s="26"/>
      <c r="P184" s="26"/>
      <c r="Q184" s="28"/>
      <c r="R184" s="12"/>
      <c r="S184" s="60"/>
      <c r="T184" s="28"/>
    </row>
    <row r="185" spans="1:20" s="6" customFormat="1" ht="30">
      <c r="A185" s="28" t="str">
        <f t="shared" ref="A185:C193" si="52">A$184</f>
        <v>Electricity Supply</v>
      </c>
      <c r="B185" s="28" t="str">
        <f t="shared" si="52"/>
        <v>Subsidy for Electricity Production</v>
      </c>
      <c r="C185" s="28" t="str">
        <f t="shared" si="52"/>
        <v>Subsidy for Elec Production by Fuel</v>
      </c>
      <c r="D185" s="12" t="s">
        <v>85</v>
      </c>
      <c r="E185" s="28"/>
      <c r="F185" s="12" t="s">
        <v>99</v>
      </c>
      <c r="G185" s="28"/>
      <c r="H185" s="27" t="s">
        <v>209</v>
      </c>
      <c r="I185" s="12" t="s">
        <v>50</v>
      </c>
      <c r="J185" s="48" t="str">
        <f t="shared" ref="J185:J193" si="53">J$184</f>
        <v>Subsidy for Electricity Production</v>
      </c>
      <c r="K185" s="48" t="s">
        <v>609</v>
      </c>
      <c r="L185" s="39"/>
      <c r="M185" s="39"/>
      <c r="N185" s="39"/>
      <c r="O185" s="28"/>
      <c r="P185" s="26"/>
      <c r="Q185" s="28"/>
      <c r="R185" s="12"/>
      <c r="S185" s="60"/>
      <c r="T185" s="28"/>
    </row>
    <row r="186" spans="1:20" s="6" customFormat="1" ht="135">
      <c r="A186" s="28" t="str">
        <f t="shared" si="52"/>
        <v>Electricity Supply</v>
      </c>
      <c r="B186" s="28" t="str">
        <f t="shared" si="52"/>
        <v>Subsidy for Electricity Production</v>
      </c>
      <c r="C186" s="28" t="str">
        <f t="shared" si="52"/>
        <v>Subsidy for Elec Production by Fuel</v>
      </c>
      <c r="D186" s="12" t="s">
        <v>86</v>
      </c>
      <c r="E186" s="28"/>
      <c r="F186" s="12" t="s">
        <v>100</v>
      </c>
      <c r="G186" s="28"/>
      <c r="H186" s="27">
        <v>37</v>
      </c>
      <c r="I186" s="12" t="s">
        <v>50</v>
      </c>
      <c r="J186" s="48" t="str">
        <f t="shared" si="53"/>
        <v>Subsidy for Electricity Production</v>
      </c>
      <c r="K186" s="48" t="s">
        <v>609</v>
      </c>
      <c r="L186" s="43">
        <v>0</v>
      </c>
      <c r="M186" s="43">
        <v>60</v>
      </c>
      <c r="N186" s="43">
        <v>1</v>
      </c>
      <c r="O186" s="12" t="s">
        <v>174</v>
      </c>
      <c r="P186" s="26" t="s">
        <v>663</v>
      </c>
      <c r="Q186" s="26" t="s">
        <v>240</v>
      </c>
      <c r="R186" s="12" t="s">
        <v>241</v>
      </c>
      <c r="S186" s="54" t="s">
        <v>189</v>
      </c>
      <c r="T186" s="26"/>
    </row>
    <row r="187" spans="1:20" s="6" customFormat="1" ht="30">
      <c r="A187" s="28" t="str">
        <f t="shared" si="52"/>
        <v>Electricity Supply</v>
      </c>
      <c r="B187" s="28" t="str">
        <f t="shared" si="52"/>
        <v>Subsidy for Electricity Production</v>
      </c>
      <c r="C187" s="28" t="str">
        <f t="shared" si="52"/>
        <v>Subsidy for Elec Production by Fuel</v>
      </c>
      <c r="D187" s="12" t="s">
        <v>87</v>
      </c>
      <c r="E187" s="28"/>
      <c r="F187" s="12" t="s">
        <v>101</v>
      </c>
      <c r="G187" s="28"/>
      <c r="H187" s="27"/>
      <c r="I187" s="12" t="s">
        <v>50</v>
      </c>
      <c r="J187" s="48" t="str">
        <f t="shared" si="53"/>
        <v>Subsidy for Electricity Production</v>
      </c>
      <c r="K187" s="48" t="s">
        <v>609</v>
      </c>
      <c r="L187" s="39"/>
      <c r="M187" s="39"/>
      <c r="N187" s="39"/>
      <c r="O187" s="28"/>
      <c r="P187" s="26"/>
      <c r="Q187" s="28"/>
      <c r="R187" s="12"/>
      <c r="S187" s="59"/>
      <c r="T187" s="28"/>
    </row>
    <row r="188" spans="1:20" ht="30" customHeight="1">
      <c r="A188" s="28" t="str">
        <f t="shared" si="52"/>
        <v>Electricity Supply</v>
      </c>
      <c r="B188" s="28" t="str">
        <f t="shared" si="52"/>
        <v>Subsidy for Electricity Production</v>
      </c>
      <c r="C188" s="28" t="str">
        <f t="shared" si="52"/>
        <v>Subsidy for Elec Production by Fuel</v>
      </c>
      <c r="D188" s="12" t="s">
        <v>464</v>
      </c>
      <c r="E188" s="28"/>
      <c r="F188" s="12" t="s">
        <v>470</v>
      </c>
      <c r="G188" s="28"/>
      <c r="H188" s="27">
        <v>39</v>
      </c>
      <c r="I188" s="12" t="s">
        <v>49</v>
      </c>
      <c r="J188" s="48" t="str">
        <f t="shared" si="53"/>
        <v>Subsidy for Electricity Production</v>
      </c>
      <c r="K188" s="48" t="s">
        <v>609</v>
      </c>
      <c r="L188" s="39">
        <f t="shared" ref="L188:O193" si="54">L$186</f>
        <v>0</v>
      </c>
      <c r="M188" s="39">
        <f t="shared" si="54"/>
        <v>60</v>
      </c>
      <c r="N188" s="39">
        <f t="shared" si="54"/>
        <v>1</v>
      </c>
      <c r="O188" s="28" t="str">
        <f t="shared" si="54"/>
        <v>$/MWh</v>
      </c>
      <c r="P188" s="26" t="s">
        <v>664</v>
      </c>
      <c r="Q188" s="26" t="s">
        <v>240</v>
      </c>
      <c r="R188" s="12" t="s">
        <v>241</v>
      </c>
      <c r="S188" s="59" t="str">
        <f>S$186</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188" s="26"/>
    </row>
    <row r="189" spans="1:20" ht="30" customHeight="1">
      <c r="A189" s="28" t="str">
        <f t="shared" si="52"/>
        <v>Electricity Supply</v>
      </c>
      <c r="B189" s="28" t="str">
        <f t="shared" si="52"/>
        <v>Subsidy for Electricity Production</v>
      </c>
      <c r="C189" s="28" t="str">
        <f t="shared" si="52"/>
        <v>Subsidy for Elec Production by Fuel</v>
      </c>
      <c r="D189" s="12" t="s">
        <v>88</v>
      </c>
      <c r="E189" s="28"/>
      <c r="F189" s="12" t="s">
        <v>102</v>
      </c>
      <c r="G189" s="28"/>
      <c r="H189" s="27">
        <v>40</v>
      </c>
      <c r="I189" s="12" t="s">
        <v>49</v>
      </c>
      <c r="J189" s="48" t="str">
        <f t="shared" si="53"/>
        <v>Subsidy for Electricity Production</v>
      </c>
      <c r="K189" s="48" t="s">
        <v>609</v>
      </c>
      <c r="L189" s="39">
        <f t="shared" si="54"/>
        <v>0</v>
      </c>
      <c r="M189" s="39">
        <f t="shared" si="54"/>
        <v>60</v>
      </c>
      <c r="N189" s="39">
        <f t="shared" si="54"/>
        <v>1</v>
      </c>
      <c r="O189" s="28" t="str">
        <f t="shared" si="54"/>
        <v>$/MWh</v>
      </c>
      <c r="P189" s="26" t="s">
        <v>665</v>
      </c>
      <c r="Q189" s="26" t="s">
        <v>240</v>
      </c>
      <c r="R189" s="12" t="s">
        <v>241</v>
      </c>
      <c r="S189" s="59" t="str">
        <f>S$186</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189" s="26"/>
    </row>
    <row r="190" spans="1:20" ht="30" customHeight="1">
      <c r="A190" s="28" t="str">
        <f t="shared" si="52"/>
        <v>Electricity Supply</v>
      </c>
      <c r="B190" s="28" t="str">
        <f t="shared" si="52"/>
        <v>Subsidy for Electricity Production</v>
      </c>
      <c r="C190" s="28" t="str">
        <f t="shared" si="52"/>
        <v>Subsidy for Elec Production by Fuel</v>
      </c>
      <c r="D190" s="12" t="s">
        <v>89</v>
      </c>
      <c r="E190" s="28"/>
      <c r="F190" s="12" t="s">
        <v>103</v>
      </c>
      <c r="G190" s="28"/>
      <c r="H190" s="27">
        <v>41</v>
      </c>
      <c r="I190" s="12" t="s">
        <v>49</v>
      </c>
      <c r="J190" s="48" t="str">
        <f t="shared" si="53"/>
        <v>Subsidy for Electricity Production</v>
      </c>
      <c r="K190" s="48" t="s">
        <v>609</v>
      </c>
      <c r="L190" s="39">
        <f t="shared" si="54"/>
        <v>0</v>
      </c>
      <c r="M190" s="39">
        <f t="shared" si="54"/>
        <v>60</v>
      </c>
      <c r="N190" s="39">
        <f t="shared" si="54"/>
        <v>1</v>
      </c>
      <c r="O190" s="28" t="str">
        <f t="shared" si="54"/>
        <v>$/MWh</v>
      </c>
      <c r="P190" s="26" t="s">
        <v>666</v>
      </c>
      <c r="Q190" s="26" t="s">
        <v>240</v>
      </c>
      <c r="R190" s="12" t="s">
        <v>241</v>
      </c>
      <c r="S190" s="59" t="str">
        <f>S$186</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190" s="26"/>
    </row>
    <row r="191" spans="1:20" ht="30" customHeight="1">
      <c r="A191" s="28" t="str">
        <f t="shared" si="52"/>
        <v>Electricity Supply</v>
      </c>
      <c r="B191" s="28" t="str">
        <f t="shared" si="52"/>
        <v>Subsidy for Electricity Production</v>
      </c>
      <c r="C191" s="28" t="str">
        <f t="shared" si="52"/>
        <v>Subsidy for Elec Production by Fuel</v>
      </c>
      <c r="D191" s="12" t="s">
        <v>90</v>
      </c>
      <c r="E191" s="28"/>
      <c r="F191" s="12" t="s">
        <v>104</v>
      </c>
      <c r="G191" s="28"/>
      <c r="H191" s="27">
        <v>42</v>
      </c>
      <c r="I191" s="12" t="s">
        <v>49</v>
      </c>
      <c r="J191" s="48" t="str">
        <f t="shared" si="53"/>
        <v>Subsidy for Electricity Production</v>
      </c>
      <c r="K191" s="48" t="s">
        <v>609</v>
      </c>
      <c r="L191" s="39">
        <f t="shared" si="54"/>
        <v>0</v>
      </c>
      <c r="M191" s="39">
        <f t="shared" si="54"/>
        <v>60</v>
      </c>
      <c r="N191" s="39">
        <f t="shared" si="54"/>
        <v>1</v>
      </c>
      <c r="O191" s="28" t="str">
        <f t="shared" si="54"/>
        <v>$/MWh</v>
      </c>
      <c r="P191" s="26" t="s">
        <v>667</v>
      </c>
      <c r="Q191" s="26" t="s">
        <v>240</v>
      </c>
      <c r="R191" s="12" t="s">
        <v>241</v>
      </c>
      <c r="S191" s="59" t="str">
        <f>S$186</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191" s="26"/>
    </row>
    <row r="192" spans="1:20" ht="30">
      <c r="A192" s="28" t="str">
        <f t="shared" si="52"/>
        <v>Electricity Supply</v>
      </c>
      <c r="B192" s="28" t="str">
        <f t="shared" si="52"/>
        <v>Subsidy for Electricity Production</v>
      </c>
      <c r="C192" s="28" t="str">
        <f t="shared" si="52"/>
        <v>Subsidy for Elec Production by Fuel</v>
      </c>
      <c r="D192" s="12" t="s">
        <v>460</v>
      </c>
      <c r="E192" s="28"/>
      <c r="F192" s="12" t="s">
        <v>459</v>
      </c>
      <c r="G192" s="28"/>
      <c r="H192" s="27"/>
      <c r="I192" s="12" t="s">
        <v>50</v>
      </c>
      <c r="J192" s="48" t="str">
        <f t="shared" si="53"/>
        <v>Subsidy for Electricity Production</v>
      </c>
      <c r="K192" s="48" t="s">
        <v>609</v>
      </c>
      <c r="L192" s="37"/>
      <c r="M192" s="37"/>
      <c r="N192" s="37"/>
      <c r="O192" s="28"/>
      <c r="P192" s="26"/>
      <c r="Q192" s="26"/>
      <c r="R192" s="12"/>
      <c r="S192" s="59"/>
      <c r="T192" s="26"/>
    </row>
    <row r="193" spans="1:20" ht="32.65" customHeight="1">
      <c r="A193" s="28" t="str">
        <f t="shared" si="52"/>
        <v>Electricity Supply</v>
      </c>
      <c r="B193" s="28" t="str">
        <f t="shared" si="52"/>
        <v>Subsidy for Electricity Production</v>
      </c>
      <c r="C193" s="28" t="str">
        <f t="shared" si="52"/>
        <v>Subsidy for Elec Production by Fuel</v>
      </c>
      <c r="D193" s="12" t="s">
        <v>472</v>
      </c>
      <c r="E193" s="28"/>
      <c r="F193" s="12" t="s">
        <v>473</v>
      </c>
      <c r="G193" s="28"/>
      <c r="H193" s="27">
        <v>184</v>
      </c>
      <c r="I193" s="12" t="s">
        <v>49</v>
      </c>
      <c r="J193" s="48" t="str">
        <f t="shared" si="53"/>
        <v>Subsidy for Electricity Production</v>
      </c>
      <c r="K193" s="48" t="s">
        <v>609</v>
      </c>
      <c r="L193" s="39">
        <f t="shared" si="54"/>
        <v>0</v>
      </c>
      <c r="M193" s="39">
        <f t="shared" si="54"/>
        <v>60</v>
      </c>
      <c r="N193" s="39">
        <f t="shared" si="54"/>
        <v>1</v>
      </c>
      <c r="O193" s="28" t="str">
        <f t="shared" si="54"/>
        <v>$/MWh</v>
      </c>
      <c r="P193" s="26" t="s">
        <v>668</v>
      </c>
      <c r="Q193" s="26" t="s">
        <v>240</v>
      </c>
      <c r="R193" s="12" t="s">
        <v>241</v>
      </c>
      <c r="S193" s="59" t="str">
        <f>S$186</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193" s="26"/>
    </row>
    <row r="194" spans="1:20" ht="90">
      <c r="A194" s="26" t="s">
        <v>8</v>
      </c>
      <c r="B194" s="26" t="s">
        <v>20</v>
      </c>
      <c r="C194" s="26" t="s">
        <v>318</v>
      </c>
      <c r="D194" s="26"/>
      <c r="E194" s="26"/>
      <c r="F194" s="26"/>
      <c r="G194" s="26"/>
      <c r="H194" s="27">
        <v>43</v>
      </c>
      <c r="I194" s="12" t="s">
        <v>49</v>
      </c>
      <c r="J194" s="50" t="s">
        <v>20</v>
      </c>
      <c r="K194" s="50" t="s">
        <v>608</v>
      </c>
      <c r="L194" s="32">
        <v>0</v>
      </c>
      <c r="M194" s="33">
        <v>1</v>
      </c>
      <c r="N194" s="33">
        <v>0.01</v>
      </c>
      <c r="O194" s="26" t="s">
        <v>37</v>
      </c>
      <c r="P194" s="26" t="s">
        <v>1281</v>
      </c>
      <c r="Q194" s="26" t="s">
        <v>242</v>
      </c>
      <c r="R194" s="12" t="s">
        <v>243</v>
      </c>
      <c r="S194" s="54" t="s">
        <v>190</v>
      </c>
      <c r="T194" s="26"/>
    </row>
    <row r="195" spans="1:20" s="6" customFormat="1" ht="60">
      <c r="A195" s="26" t="s">
        <v>8</v>
      </c>
      <c r="B195" s="26" t="s">
        <v>23</v>
      </c>
      <c r="C195" s="26" t="s">
        <v>319</v>
      </c>
      <c r="D195" s="26"/>
      <c r="E195" s="26"/>
      <c r="F195" s="26"/>
      <c r="G195" s="26"/>
      <c r="H195" s="27">
        <v>44</v>
      </c>
      <c r="I195" s="26" t="s">
        <v>50</v>
      </c>
      <c r="J195" s="50" t="s">
        <v>23</v>
      </c>
      <c r="K195" s="50" t="s">
        <v>607</v>
      </c>
      <c r="L195" s="32">
        <v>0</v>
      </c>
      <c r="M195" s="33">
        <v>1</v>
      </c>
      <c r="N195" s="33">
        <v>0.01</v>
      </c>
      <c r="O195" s="26" t="s">
        <v>37</v>
      </c>
      <c r="P195" s="26" t="s">
        <v>1112</v>
      </c>
      <c r="Q195" s="26" t="s">
        <v>244</v>
      </c>
      <c r="R195" s="12" t="s">
        <v>245</v>
      </c>
      <c r="S195" s="54" t="s">
        <v>190</v>
      </c>
      <c r="T195" s="28"/>
    </row>
    <row r="196" spans="1:20" s="6" customFormat="1" ht="75">
      <c r="A196" s="26" t="s">
        <v>8</v>
      </c>
      <c r="B196" s="26" t="s">
        <v>22</v>
      </c>
      <c r="C196" s="26" t="s">
        <v>67</v>
      </c>
      <c r="D196" s="26"/>
      <c r="E196" s="26"/>
      <c r="F196" s="26"/>
      <c r="G196" s="26"/>
      <c r="H196" s="27">
        <v>45</v>
      </c>
      <c r="I196" s="26" t="s">
        <v>50</v>
      </c>
      <c r="J196" s="50" t="s">
        <v>22</v>
      </c>
      <c r="K196" s="50" t="s">
        <v>606</v>
      </c>
      <c r="L196" s="32">
        <v>0</v>
      </c>
      <c r="M196" s="33">
        <v>1</v>
      </c>
      <c r="N196" s="33">
        <v>0.01</v>
      </c>
      <c r="O196" s="26" t="s">
        <v>37</v>
      </c>
      <c r="P196" s="26" t="s">
        <v>639</v>
      </c>
      <c r="Q196" s="26" t="s">
        <v>246</v>
      </c>
      <c r="R196" s="12" t="s">
        <v>247</v>
      </c>
      <c r="S196" s="54" t="s">
        <v>190</v>
      </c>
      <c r="T196" s="28"/>
    </row>
    <row r="197" spans="1:20" s="6" customFormat="1" ht="60">
      <c r="A197" s="26" t="s">
        <v>8</v>
      </c>
      <c r="B197" s="26" t="s">
        <v>114</v>
      </c>
      <c r="C197" s="26" t="s">
        <v>320</v>
      </c>
      <c r="D197" s="26" t="s">
        <v>149</v>
      </c>
      <c r="E197" s="26"/>
      <c r="F197" s="12" t="s">
        <v>157</v>
      </c>
      <c r="G197" s="26"/>
      <c r="H197" s="27">
        <v>46</v>
      </c>
      <c r="I197" s="26" t="s">
        <v>49</v>
      </c>
      <c r="J197" s="50" t="s">
        <v>114</v>
      </c>
      <c r="K197" s="50" t="s">
        <v>605</v>
      </c>
      <c r="L197" s="33">
        <v>0</v>
      </c>
      <c r="M197" s="33">
        <v>0.3</v>
      </c>
      <c r="N197" s="33">
        <v>0.01</v>
      </c>
      <c r="O197" s="26" t="s">
        <v>34</v>
      </c>
      <c r="P197" s="103" t="s">
        <v>1270</v>
      </c>
      <c r="Q197" s="26" t="s">
        <v>248</v>
      </c>
      <c r="R197" s="12" t="s">
        <v>249</v>
      </c>
      <c r="S197" s="60" t="s">
        <v>561</v>
      </c>
      <c r="T197" s="105" t="s">
        <v>1269</v>
      </c>
    </row>
    <row r="198" spans="1:20" s="6" customFormat="1" ht="60">
      <c r="A198" s="28" t="str">
        <f>A$197</f>
        <v>Industry</v>
      </c>
      <c r="B198" s="28" t="str">
        <f t="shared" ref="B198:C204" si="55">B$197</f>
        <v>Industry Energy Efficiency Standards</v>
      </c>
      <c r="C198" s="28" t="str">
        <f t="shared" si="55"/>
        <v>Percentage Improvement in Eqpt Efficiency Standards above BAU</v>
      </c>
      <c r="D198" s="12" t="s">
        <v>150</v>
      </c>
      <c r="E198" s="26"/>
      <c r="F198" s="12" t="s">
        <v>158</v>
      </c>
      <c r="G198" s="26"/>
      <c r="H198" s="27">
        <v>47</v>
      </c>
      <c r="I198" s="26" t="s">
        <v>49</v>
      </c>
      <c r="J198" s="48" t="str">
        <f t="shared" ref="J198:J204" si="56">J$197</f>
        <v>Industry Energy Efficiency Standards</v>
      </c>
      <c r="K198" s="34" t="s">
        <v>605</v>
      </c>
      <c r="L198" s="34">
        <f t="shared" ref="L198:O204" si="57">L$197</f>
        <v>0</v>
      </c>
      <c r="M198" s="34">
        <v>0.3</v>
      </c>
      <c r="N198" s="34">
        <f t="shared" si="57"/>
        <v>0.01</v>
      </c>
      <c r="O198" s="28" t="str">
        <f t="shared" si="57"/>
        <v>% reduction in energy use</v>
      </c>
      <c r="P198" s="26" t="s">
        <v>1271</v>
      </c>
      <c r="Q198" s="26" t="s">
        <v>248</v>
      </c>
      <c r="R198" s="12" t="s">
        <v>249</v>
      </c>
      <c r="S198" s="59" t="str">
        <f t="shared" ref="S198:T204" si="58">S$197</f>
        <v>U.S. DOE, 2016, Industrial Energy Efficiency Potential Analysis, https://energy.gov/sites/prod/files/2017/04/f34/energy-savings-by-state-industrial-methodology.pdf</v>
      </c>
      <c r="T198" s="28" t="str">
        <f t="shared" si="58"/>
        <v>https://ww3.arb.ca.gov/cc/scopingplan/2030sp_appd_pathways_final.pdf</v>
      </c>
    </row>
    <row r="199" spans="1:20" s="6" customFormat="1" ht="60">
      <c r="A199" s="28" t="str">
        <f t="shared" ref="A199:A204" si="59">A$197</f>
        <v>Industry</v>
      </c>
      <c r="B199" s="28" t="str">
        <f t="shared" si="55"/>
        <v>Industry Energy Efficiency Standards</v>
      </c>
      <c r="C199" s="28" t="str">
        <f t="shared" si="55"/>
        <v>Percentage Improvement in Eqpt Efficiency Standards above BAU</v>
      </c>
      <c r="D199" s="12" t="s">
        <v>151</v>
      </c>
      <c r="E199" s="26"/>
      <c r="F199" s="12" t="s">
        <v>159</v>
      </c>
      <c r="G199" s="26"/>
      <c r="H199" s="27">
        <v>48</v>
      </c>
      <c r="I199" s="26" t="s">
        <v>49</v>
      </c>
      <c r="J199" s="48" t="str">
        <f t="shared" si="56"/>
        <v>Industry Energy Efficiency Standards</v>
      </c>
      <c r="K199" s="34" t="s">
        <v>605</v>
      </c>
      <c r="L199" s="34">
        <f t="shared" si="57"/>
        <v>0</v>
      </c>
      <c r="M199" s="34">
        <f t="shared" si="57"/>
        <v>0.3</v>
      </c>
      <c r="N199" s="34">
        <f t="shared" si="57"/>
        <v>0.01</v>
      </c>
      <c r="O199" s="28" t="str">
        <f t="shared" si="57"/>
        <v>% reduction in energy use</v>
      </c>
      <c r="P199" s="26" t="s">
        <v>1272</v>
      </c>
      <c r="Q199" s="26" t="s">
        <v>248</v>
      </c>
      <c r="R199" s="12" t="s">
        <v>249</v>
      </c>
      <c r="S199" s="59" t="str">
        <f t="shared" si="58"/>
        <v>U.S. DOE, 2016, Industrial Energy Efficiency Potential Analysis, https://energy.gov/sites/prod/files/2017/04/f34/energy-savings-by-state-industrial-methodology.pdf</v>
      </c>
      <c r="T199" s="28" t="str">
        <f t="shared" si="58"/>
        <v>https://ww3.arb.ca.gov/cc/scopingplan/2030sp_appd_pathways_final.pdf</v>
      </c>
    </row>
    <row r="200" spans="1:20" s="6" customFormat="1" ht="60">
      <c r="A200" s="28" t="str">
        <f t="shared" si="59"/>
        <v>Industry</v>
      </c>
      <c r="B200" s="28" t="str">
        <f t="shared" si="55"/>
        <v>Industry Energy Efficiency Standards</v>
      </c>
      <c r="C200" s="28" t="str">
        <f t="shared" si="55"/>
        <v>Percentage Improvement in Eqpt Efficiency Standards above BAU</v>
      </c>
      <c r="D200" s="12" t="s">
        <v>152</v>
      </c>
      <c r="E200" s="26"/>
      <c r="F200" s="12" t="s">
        <v>160</v>
      </c>
      <c r="G200" s="26"/>
      <c r="H200" s="27">
        <v>49</v>
      </c>
      <c r="I200" s="26" t="s">
        <v>49</v>
      </c>
      <c r="J200" s="48" t="str">
        <f t="shared" si="56"/>
        <v>Industry Energy Efficiency Standards</v>
      </c>
      <c r="K200" s="34" t="s">
        <v>605</v>
      </c>
      <c r="L200" s="34">
        <f t="shared" si="57"/>
        <v>0</v>
      </c>
      <c r="M200" s="34">
        <f t="shared" si="57"/>
        <v>0.3</v>
      </c>
      <c r="N200" s="34">
        <f t="shared" si="57"/>
        <v>0.01</v>
      </c>
      <c r="O200" s="28" t="str">
        <f t="shared" si="57"/>
        <v>% reduction in energy use</v>
      </c>
      <c r="P200" s="26" t="s">
        <v>1273</v>
      </c>
      <c r="Q200" s="26" t="s">
        <v>248</v>
      </c>
      <c r="R200" s="12" t="s">
        <v>249</v>
      </c>
      <c r="S200" s="59" t="str">
        <f t="shared" si="58"/>
        <v>U.S. DOE, 2016, Industrial Energy Efficiency Potential Analysis, https://energy.gov/sites/prod/files/2017/04/f34/energy-savings-by-state-industrial-methodology.pdf</v>
      </c>
      <c r="T200" s="28" t="str">
        <f t="shared" si="58"/>
        <v>https://ww3.arb.ca.gov/cc/scopingplan/2030sp_appd_pathways_final.pdf</v>
      </c>
    </row>
    <row r="201" spans="1:20" s="6" customFormat="1" ht="60">
      <c r="A201" s="28" t="str">
        <f t="shared" si="59"/>
        <v>Industry</v>
      </c>
      <c r="B201" s="28" t="str">
        <f t="shared" si="55"/>
        <v>Industry Energy Efficiency Standards</v>
      </c>
      <c r="C201" s="28" t="str">
        <f t="shared" si="55"/>
        <v>Percentage Improvement in Eqpt Efficiency Standards above BAU</v>
      </c>
      <c r="D201" s="12" t="s">
        <v>153</v>
      </c>
      <c r="E201" s="26"/>
      <c r="F201" s="12" t="s">
        <v>161</v>
      </c>
      <c r="G201" s="26"/>
      <c r="H201" s="27">
        <v>50</v>
      </c>
      <c r="I201" s="26" t="s">
        <v>49</v>
      </c>
      <c r="J201" s="48" t="str">
        <f t="shared" si="56"/>
        <v>Industry Energy Efficiency Standards</v>
      </c>
      <c r="K201" s="34" t="s">
        <v>605</v>
      </c>
      <c r="L201" s="34">
        <f t="shared" si="57"/>
        <v>0</v>
      </c>
      <c r="M201" s="34">
        <f t="shared" si="57"/>
        <v>0.3</v>
      </c>
      <c r="N201" s="34">
        <f t="shared" si="57"/>
        <v>0.01</v>
      </c>
      <c r="O201" s="28" t="str">
        <f t="shared" si="57"/>
        <v>% reduction in energy use</v>
      </c>
      <c r="P201" s="26" t="s">
        <v>1274</v>
      </c>
      <c r="Q201" s="26" t="s">
        <v>248</v>
      </c>
      <c r="R201" s="12" t="s">
        <v>249</v>
      </c>
      <c r="S201" s="59" t="str">
        <f t="shared" si="58"/>
        <v>U.S. DOE, 2016, Industrial Energy Efficiency Potential Analysis, https://energy.gov/sites/prod/files/2017/04/f34/energy-savings-by-state-industrial-methodology.pdf</v>
      </c>
      <c r="T201" s="28" t="str">
        <f t="shared" si="58"/>
        <v>https://ww3.arb.ca.gov/cc/scopingplan/2030sp_appd_pathways_final.pdf</v>
      </c>
    </row>
    <row r="202" spans="1:20" s="6" customFormat="1" ht="60">
      <c r="A202" s="28" t="str">
        <f t="shared" si="59"/>
        <v>Industry</v>
      </c>
      <c r="B202" s="28" t="str">
        <f t="shared" si="55"/>
        <v>Industry Energy Efficiency Standards</v>
      </c>
      <c r="C202" s="28" t="str">
        <f t="shared" si="55"/>
        <v>Percentage Improvement in Eqpt Efficiency Standards above BAU</v>
      </c>
      <c r="D202" s="12" t="s">
        <v>154</v>
      </c>
      <c r="E202" s="26"/>
      <c r="F202" s="12" t="s">
        <v>162</v>
      </c>
      <c r="G202" s="26"/>
      <c r="H202" s="27">
        <v>51</v>
      </c>
      <c r="I202" s="26" t="s">
        <v>50</v>
      </c>
      <c r="J202" s="48" t="str">
        <f t="shared" si="56"/>
        <v>Industry Energy Efficiency Standards</v>
      </c>
      <c r="K202" s="34" t="s">
        <v>605</v>
      </c>
      <c r="L202" s="34">
        <f t="shared" si="57"/>
        <v>0</v>
      </c>
      <c r="M202" s="34">
        <f t="shared" si="57"/>
        <v>0.3</v>
      </c>
      <c r="N202" s="34">
        <f t="shared" si="57"/>
        <v>0.01</v>
      </c>
      <c r="O202" s="28" t="str">
        <f t="shared" si="57"/>
        <v>% reduction in energy use</v>
      </c>
      <c r="P202" s="26"/>
      <c r="Q202" s="26" t="s">
        <v>248</v>
      </c>
      <c r="R202" s="12" t="s">
        <v>249</v>
      </c>
      <c r="S202" s="59" t="str">
        <f t="shared" si="58"/>
        <v>U.S. DOE, 2016, Industrial Energy Efficiency Potential Analysis, https://energy.gov/sites/prod/files/2017/04/f34/energy-savings-by-state-industrial-methodology.pdf</v>
      </c>
      <c r="T202" s="28" t="str">
        <f t="shared" si="58"/>
        <v>https://ww3.arb.ca.gov/cc/scopingplan/2030sp_appd_pathways_final.pdf</v>
      </c>
    </row>
    <row r="203" spans="1:20" ht="60">
      <c r="A203" s="28" t="str">
        <f t="shared" si="59"/>
        <v>Industry</v>
      </c>
      <c r="B203" s="28" t="str">
        <f>B$197</f>
        <v>Industry Energy Efficiency Standards</v>
      </c>
      <c r="C203" s="28" t="str">
        <f>C$197</f>
        <v>Percentage Improvement in Eqpt Efficiency Standards above BAU</v>
      </c>
      <c r="D203" s="12" t="s">
        <v>155</v>
      </c>
      <c r="E203" s="26"/>
      <c r="F203" s="12" t="s">
        <v>163</v>
      </c>
      <c r="G203" s="26"/>
      <c r="H203" s="27">
        <v>52</v>
      </c>
      <c r="I203" s="26" t="s">
        <v>49</v>
      </c>
      <c r="J203" s="48" t="str">
        <f t="shared" si="56"/>
        <v>Industry Energy Efficiency Standards</v>
      </c>
      <c r="K203" s="34" t="s">
        <v>605</v>
      </c>
      <c r="L203" s="34">
        <f>L$197</f>
        <v>0</v>
      </c>
      <c r="M203" s="34">
        <f>M$197</f>
        <v>0.3</v>
      </c>
      <c r="N203" s="34">
        <f>N$197</f>
        <v>0.01</v>
      </c>
      <c r="O203" s="28" t="str">
        <f>O$197</f>
        <v>% reduction in energy use</v>
      </c>
      <c r="P203" s="26" t="s">
        <v>1275</v>
      </c>
      <c r="Q203" s="26" t="s">
        <v>248</v>
      </c>
      <c r="R203" s="12" t="s">
        <v>249</v>
      </c>
      <c r="S203" s="59" t="str">
        <f t="shared" si="58"/>
        <v>U.S. DOE, 2016, Industrial Energy Efficiency Potential Analysis, https://energy.gov/sites/prod/files/2017/04/f34/energy-savings-by-state-industrial-methodology.pdf</v>
      </c>
      <c r="T203" s="28" t="str">
        <f t="shared" si="58"/>
        <v>https://ww3.arb.ca.gov/cc/scopingplan/2030sp_appd_pathways_final.pdf</v>
      </c>
    </row>
    <row r="204" spans="1:20" s="6" customFormat="1" ht="60">
      <c r="A204" s="28" t="str">
        <f t="shared" si="59"/>
        <v>Industry</v>
      </c>
      <c r="B204" s="28" t="str">
        <f t="shared" si="55"/>
        <v>Industry Energy Efficiency Standards</v>
      </c>
      <c r="C204" s="28" t="str">
        <f t="shared" si="55"/>
        <v>Percentage Improvement in Eqpt Efficiency Standards above BAU</v>
      </c>
      <c r="D204" s="12" t="s">
        <v>156</v>
      </c>
      <c r="E204" s="26"/>
      <c r="F204" s="12" t="s">
        <v>164</v>
      </c>
      <c r="G204" s="26"/>
      <c r="H204" s="27">
        <v>53</v>
      </c>
      <c r="I204" s="26" t="s">
        <v>49</v>
      </c>
      <c r="J204" s="48" t="str">
        <f t="shared" si="56"/>
        <v>Industry Energy Efficiency Standards</v>
      </c>
      <c r="K204" s="34" t="s">
        <v>605</v>
      </c>
      <c r="L204" s="34">
        <f t="shared" si="57"/>
        <v>0</v>
      </c>
      <c r="M204" s="34">
        <f t="shared" si="57"/>
        <v>0.3</v>
      </c>
      <c r="N204" s="34">
        <f t="shared" si="57"/>
        <v>0.01</v>
      </c>
      <c r="O204" s="28" t="str">
        <f t="shared" si="57"/>
        <v>% reduction in energy use</v>
      </c>
      <c r="P204" s="26" t="s">
        <v>1276</v>
      </c>
      <c r="Q204" s="26" t="s">
        <v>248</v>
      </c>
      <c r="R204" s="12" t="s">
        <v>249</v>
      </c>
      <c r="S204" s="59" t="str">
        <f t="shared" si="58"/>
        <v>U.S. DOE, 2016, Industrial Energy Efficiency Potential Analysis, https://energy.gov/sites/prod/files/2017/04/f34/energy-savings-by-state-industrial-methodology.pdf</v>
      </c>
      <c r="T204" s="28" t="str">
        <f t="shared" si="58"/>
        <v>https://ww3.arb.ca.gov/cc/scopingplan/2030sp_appd_pathways_final.pdf</v>
      </c>
    </row>
    <row r="205" spans="1:20" s="6" customFormat="1" ht="45">
      <c r="A205" s="26" t="s">
        <v>8</v>
      </c>
      <c r="B205" s="72"/>
      <c r="C205" s="26" t="s">
        <v>321</v>
      </c>
      <c r="D205" s="26"/>
      <c r="E205" s="26"/>
      <c r="F205" s="71"/>
      <c r="G205" s="26"/>
      <c r="H205" s="27">
        <v>54</v>
      </c>
      <c r="I205" s="26" t="s">
        <v>50</v>
      </c>
      <c r="J205" s="72" t="s">
        <v>604</v>
      </c>
      <c r="K205" s="50" t="s">
        <v>604</v>
      </c>
      <c r="L205" s="32">
        <v>0</v>
      </c>
      <c r="M205" s="33">
        <v>1</v>
      </c>
      <c r="N205" s="33">
        <v>0.01</v>
      </c>
      <c r="O205" s="26" t="s">
        <v>37</v>
      </c>
      <c r="P205" s="26"/>
      <c r="Q205" s="26" t="s">
        <v>250</v>
      </c>
      <c r="R205" s="12" t="s">
        <v>251</v>
      </c>
      <c r="S205" s="54" t="s">
        <v>190</v>
      </c>
      <c r="T205" s="28" t="s">
        <v>1113</v>
      </c>
    </row>
    <row r="206" spans="1:20" ht="60">
      <c r="A206" s="26" t="s">
        <v>8</v>
      </c>
      <c r="B206" s="26" t="s">
        <v>465</v>
      </c>
      <c r="C206" s="26" t="s">
        <v>466</v>
      </c>
      <c r="D206" s="26"/>
      <c r="E206" s="26"/>
      <c r="F206" s="26"/>
      <c r="G206" s="26"/>
      <c r="H206" s="27">
        <v>55</v>
      </c>
      <c r="I206" s="26" t="s">
        <v>49</v>
      </c>
      <c r="J206" s="50" t="s">
        <v>417</v>
      </c>
      <c r="K206" s="50" t="s">
        <v>603</v>
      </c>
      <c r="L206" s="32">
        <v>0</v>
      </c>
      <c r="M206" s="32">
        <v>0.375</v>
      </c>
      <c r="N206" s="40">
        <v>5.0000000000000001E-3</v>
      </c>
      <c r="O206" s="26" t="s">
        <v>33</v>
      </c>
      <c r="P206" s="26" t="s">
        <v>1277</v>
      </c>
      <c r="Q206" s="26" t="s">
        <v>252</v>
      </c>
      <c r="R206" s="12" t="s">
        <v>253</v>
      </c>
      <c r="S206" s="54" t="s">
        <v>203</v>
      </c>
      <c r="T206" s="26"/>
    </row>
    <row r="207" spans="1:20" ht="60">
      <c r="A207" s="26" t="s">
        <v>8</v>
      </c>
      <c r="B207" s="26" t="s">
        <v>1254</v>
      </c>
      <c r="C207" s="26" t="s">
        <v>362</v>
      </c>
      <c r="D207" s="26"/>
      <c r="E207" s="26"/>
      <c r="F207" s="26"/>
      <c r="G207" s="26"/>
      <c r="H207" s="27">
        <v>166</v>
      </c>
      <c r="I207" s="26" t="s">
        <v>49</v>
      </c>
      <c r="J207" s="72" t="s">
        <v>417</v>
      </c>
      <c r="K207" s="72" t="s">
        <v>602</v>
      </c>
      <c r="L207" s="32">
        <v>0</v>
      </c>
      <c r="M207" s="32">
        <v>0.12</v>
      </c>
      <c r="N207" s="33">
        <v>0.01</v>
      </c>
      <c r="O207" s="26" t="s">
        <v>363</v>
      </c>
      <c r="P207" s="26" t="s">
        <v>1280</v>
      </c>
      <c r="Q207" s="26" t="s">
        <v>252</v>
      </c>
      <c r="R207" s="12" t="s">
        <v>253</v>
      </c>
      <c r="S207" s="54" t="s">
        <v>1279</v>
      </c>
      <c r="T207" s="106" t="s">
        <v>1278</v>
      </c>
    </row>
    <row r="208" spans="1:20" ht="90">
      <c r="A208" s="26" t="s">
        <v>8</v>
      </c>
      <c r="B208" s="26" t="s">
        <v>21</v>
      </c>
      <c r="C208" s="26" t="s">
        <v>322</v>
      </c>
      <c r="D208" s="26"/>
      <c r="E208" s="26"/>
      <c r="F208" s="26"/>
      <c r="G208" s="26"/>
      <c r="H208" s="27">
        <v>56</v>
      </c>
      <c r="I208" s="26" t="s">
        <v>50</v>
      </c>
      <c r="J208" s="27" t="s">
        <v>418</v>
      </c>
      <c r="K208" s="50" t="s">
        <v>601</v>
      </c>
      <c r="L208" s="32">
        <v>0</v>
      </c>
      <c r="M208" s="33">
        <v>1</v>
      </c>
      <c r="N208" s="33">
        <v>0.01</v>
      </c>
      <c r="O208" s="26" t="s">
        <v>37</v>
      </c>
      <c r="P208" s="26" t="s">
        <v>1174</v>
      </c>
      <c r="Q208" s="26" t="s">
        <v>254</v>
      </c>
      <c r="R208" s="12" t="s">
        <v>255</v>
      </c>
      <c r="S208" s="54" t="s">
        <v>190</v>
      </c>
      <c r="T208" s="26"/>
    </row>
    <row r="209" spans="1:20" ht="60">
      <c r="A209" s="26" t="s">
        <v>8</v>
      </c>
      <c r="B209" s="26" t="s">
        <v>1173</v>
      </c>
      <c r="C209" s="26" t="s">
        <v>323</v>
      </c>
      <c r="D209" s="26"/>
      <c r="E209" s="26"/>
      <c r="F209" s="26"/>
      <c r="G209" s="26"/>
      <c r="H209" s="27">
        <v>57</v>
      </c>
      <c r="I209" s="26" t="s">
        <v>50</v>
      </c>
      <c r="J209" s="27" t="s">
        <v>418</v>
      </c>
      <c r="K209" s="50" t="s">
        <v>600</v>
      </c>
      <c r="L209" s="32">
        <v>0</v>
      </c>
      <c r="M209" s="33">
        <v>1</v>
      </c>
      <c r="N209" s="33">
        <v>0.01</v>
      </c>
      <c r="O209" s="26" t="s">
        <v>37</v>
      </c>
      <c r="P209" s="26" t="s">
        <v>1175</v>
      </c>
      <c r="Q209" s="26" t="s">
        <v>256</v>
      </c>
      <c r="R209" s="12" t="s">
        <v>257</v>
      </c>
      <c r="S209" s="54" t="s">
        <v>190</v>
      </c>
      <c r="T209" s="26"/>
    </row>
    <row r="210" spans="1:20" ht="90">
      <c r="A210" s="26" t="s">
        <v>8</v>
      </c>
      <c r="B210" s="26" t="s">
        <v>410</v>
      </c>
      <c r="C210" s="26" t="s">
        <v>564</v>
      </c>
      <c r="D210" s="26"/>
      <c r="E210" s="26"/>
      <c r="F210" s="26"/>
      <c r="G210" s="26"/>
      <c r="H210" s="27">
        <v>58</v>
      </c>
      <c r="I210" s="26" t="s">
        <v>50</v>
      </c>
      <c r="J210" s="50" t="s">
        <v>410</v>
      </c>
      <c r="K210" s="50" t="s">
        <v>599</v>
      </c>
      <c r="L210" s="32">
        <v>0</v>
      </c>
      <c r="M210" s="33">
        <v>1</v>
      </c>
      <c r="N210" s="33">
        <v>0.01</v>
      </c>
      <c r="O210" s="26" t="s">
        <v>37</v>
      </c>
      <c r="P210" s="26" t="s">
        <v>1119</v>
      </c>
      <c r="Q210" s="26" t="s">
        <v>565</v>
      </c>
      <c r="R210" s="12" t="s">
        <v>566</v>
      </c>
      <c r="S210" s="54" t="s">
        <v>190</v>
      </c>
      <c r="T210" s="26"/>
    </row>
    <row r="211" spans="1:20" ht="60">
      <c r="A211" s="26" t="s">
        <v>8</v>
      </c>
      <c r="B211" s="26" t="s">
        <v>19</v>
      </c>
      <c r="C211" s="26" t="s">
        <v>324</v>
      </c>
      <c r="D211" s="26"/>
      <c r="E211" s="26"/>
      <c r="F211" s="26"/>
      <c r="G211" s="26"/>
      <c r="H211" s="27">
        <v>59</v>
      </c>
      <c r="I211" s="26" t="s">
        <v>50</v>
      </c>
      <c r="J211" s="72" t="s">
        <v>19</v>
      </c>
      <c r="K211" s="50" t="s">
        <v>598</v>
      </c>
      <c r="L211" s="32">
        <v>0</v>
      </c>
      <c r="M211" s="33">
        <v>1</v>
      </c>
      <c r="N211" s="33">
        <v>0.01</v>
      </c>
      <c r="O211" s="26" t="s">
        <v>37</v>
      </c>
      <c r="P211" s="26" t="s">
        <v>1120</v>
      </c>
      <c r="Q211" s="26" t="s">
        <v>258</v>
      </c>
      <c r="R211" s="12" t="s">
        <v>259</v>
      </c>
      <c r="S211" s="54" t="s">
        <v>190</v>
      </c>
      <c r="T211" s="26"/>
    </row>
    <row r="212" spans="1:20" ht="60">
      <c r="A212" s="26" t="s">
        <v>165</v>
      </c>
      <c r="B212" s="26" t="s">
        <v>1116</v>
      </c>
      <c r="C212" s="26" t="s">
        <v>441</v>
      </c>
      <c r="D212" s="26"/>
      <c r="E212" s="26"/>
      <c r="F212" s="26"/>
      <c r="G212" s="26"/>
      <c r="H212" s="27">
        <v>60</v>
      </c>
      <c r="I212" s="26" t="s">
        <v>49</v>
      </c>
      <c r="J212" s="72" t="s">
        <v>1116</v>
      </c>
      <c r="K212" s="50" t="s">
        <v>597</v>
      </c>
      <c r="L212" s="32">
        <v>0</v>
      </c>
      <c r="M212" s="33">
        <v>1</v>
      </c>
      <c r="N212" s="33">
        <v>0.01</v>
      </c>
      <c r="O212" s="26" t="s">
        <v>37</v>
      </c>
      <c r="P212" s="26" t="s">
        <v>1148</v>
      </c>
      <c r="Q212" s="26" t="s">
        <v>260</v>
      </c>
      <c r="R212" s="12" t="s">
        <v>261</v>
      </c>
      <c r="S212" s="54" t="s">
        <v>190</v>
      </c>
      <c r="T212" s="26" t="s">
        <v>1117</v>
      </c>
    </row>
    <row r="213" spans="1:20" ht="60">
      <c r="A213" s="26" t="s">
        <v>165</v>
      </c>
      <c r="B213" s="26" t="s">
        <v>1115</v>
      </c>
      <c r="C213" s="26" t="s">
        <v>449</v>
      </c>
      <c r="D213" s="26"/>
      <c r="E213" s="26"/>
      <c r="F213" s="26"/>
      <c r="G213" s="26"/>
      <c r="H213" s="27">
        <v>200</v>
      </c>
      <c r="I213" s="12" t="s">
        <v>49</v>
      </c>
      <c r="J213" s="72" t="s">
        <v>1114</v>
      </c>
      <c r="K213" s="50" t="s">
        <v>596</v>
      </c>
      <c r="L213" s="32">
        <v>0</v>
      </c>
      <c r="M213" s="33">
        <v>1</v>
      </c>
      <c r="N213" s="33">
        <v>0.01</v>
      </c>
      <c r="O213" s="26" t="s">
        <v>37</v>
      </c>
      <c r="P213" s="26" t="s">
        <v>1147</v>
      </c>
      <c r="Q213" s="26" t="s">
        <v>364</v>
      </c>
      <c r="R213" s="12" t="s">
        <v>365</v>
      </c>
      <c r="S213" s="54"/>
      <c r="T213" s="26" t="s">
        <v>1117</v>
      </c>
    </row>
    <row r="214" spans="1:20" ht="30">
      <c r="A214" s="26" t="s">
        <v>165</v>
      </c>
      <c r="B214" s="26" t="s">
        <v>445</v>
      </c>
      <c r="C214" s="26" t="s">
        <v>446</v>
      </c>
      <c r="D214" s="26"/>
      <c r="E214" s="26"/>
      <c r="F214" s="26"/>
      <c r="G214" s="26"/>
      <c r="H214" s="27">
        <v>177</v>
      </c>
      <c r="I214" s="12" t="s">
        <v>50</v>
      </c>
      <c r="J214" s="50" t="s">
        <v>445</v>
      </c>
      <c r="K214" s="50" t="s">
        <v>595</v>
      </c>
      <c r="L214" s="32"/>
      <c r="M214" s="33"/>
      <c r="N214" s="33"/>
      <c r="O214" s="26"/>
      <c r="P214" s="26"/>
      <c r="Q214" s="26"/>
      <c r="R214" s="12"/>
      <c r="S214" s="54"/>
      <c r="T214" s="26"/>
    </row>
    <row r="215" spans="1:20" ht="45">
      <c r="A215" s="26" t="s">
        <v>165</v>
      </c>
      <c r="B215" s="26" t="s">
        <v>1115</v>
      </c>
      <c r="C215" s="26" t="s">
        <v>442</v>
      </c>
      <c r="D215" s="26"/>
      <c r="E215" s="26"/>
      <c r="F215" s="26"/>
      <c r="G215" s="26"/>
      <c r="H215" s="27">
        <v>61</v>
      </c>
      <c r="I215" s="26" t="s">
        <v>50</v>
      </c>
      <c r="J215" s="50" t="s">
        <v>206</v>
      </c>
      <c r="K215" s="50" t="s">
        <v>594</v>
      </c>
      <c r="L215" s="32">
        <v>0</v>
      </c>
      <c r="M215" s="33">
        <v>1</v>
      </c>
      <c r="N215" s="33">
        <v>0.01</v>
      </c>
      <c r="O215" s="26" t="s">
        <v>37</v>
      </c>
      <c r="P215" s="26" t="s">
        <v>640</v>
      </c>
      <c r="Q215" s="26" t="s">
        <v>262</v>
      </c>
      <c r="R215" s="12" t="s">
        <v>263</v>
      </c>
      <c r="S215" s="54" t="s">
        <v>190</v>
      </c>
      <c r="T215" s="26"/>
    </row>
    <row r="216" spans="1:20" ht="90">
      <c r="A216" s="26" t="s">
        <v>165</v>
      </c>
      <c r="B216" s="26" t="s">
        <v>166</v>
      </c>
      <c r="C216" s="26" t="s">
        <v>325</v>
      </c>
      <c r="D216" s="26"/>
      <c r="E216" s="26"/>
      <c r="F216" s="26"/>
      <c r="G216" s="26"/>
      <c r="H216" s="27">
        <v>62</v>
      </c>
      <c r="I216" s="26" t="s">
        <v>50</v>
      </c>
      <c r="J216" s="50" t="s">
        <v>166</v>
      </c>
      <c r="K216" s="50" t="s">
        <v>593</v>
      </c>
      <c r="L216" s="32">
        <v>0</v>
      </c>
      <c r="M216" s="33">
        <v>1</v>
      </c>
      <c r="N216" s="33">
        <v>0.01</v>
      </c>
      <c r="O216" s="26" t="s">
        <v>37</v>
      </c>
      <c r="P216" s="26" t="s">
        <v>1176</v>
      </c>
      <c r="Q216" s="26" t="s">
        <v>264</v>
      </c>
      <c r="R216" s="12" t="s">
        <v>265</v>
      </c>
      <c r="S216" s="54" t="s">
        <v>190</v>
      </c>
      <c r="T216" s="26"/>
    </row>
    <row r="217" spans="1:20" ht="75">
      <c r="A217" s="26" t="s">
        <v>165</v>
      </c>
      <c r="B217" s="26" t="s">
        <v>169</v>
      </c>
      <c r="C217" s="26" t="s">
        <v>443</v>
      </c>
      <c r="D217" s="26"/>
      <c r="E217" s="26"/>
      <c r="F217" s="26"/>
      <c r="G217" s="26"/>
      <c r="H217" s="27">
        <v>63</v>
      </c>
      <c r="I217" s="26" t="s">
        <v>49</v>
      </c>
      <c r="J217" s="50" t="s">
        <v>169</v>
      </c>
      <c r="K217" s="50" t="s">
        <v>592</v>
      </c>
      <c r="L217" s="32">
        <v>0</v>
      </c>
      <c r="M217" s="33">
        <v>1</v>
      </c>
      <c r="N217" s="33">
        <v>0.01</v>
      </c>
      <c r="O217" s="26" t="s">
        <v>37</v>
      </c>
      <c r="P217" s="26" t="s">
        <v>1200</v>
      </c>
      <c r="Q217" s="26" t="s">
        <v>266</v>
      </c>
      <c r="R217" s="12" t="s">
        <v>267</v>
      </c>
      <c r="S217" s="54" t="s">
        <v>190</v>
      </c>
      <c r="T217" s="26" t="s">
        <v>1117</v>
      </c>
    </row>
    <row r="218" spans="1:20" ht="75">
      <c r="A218" s="26" t="s">
        <v>165</v>
      </c>
      <c r="B218" s="26" t="s">
        <v>168</v>
      </c>
      <c r="C218" s="26" t="s">
        <v>326</v>
      </c>
      <c r="D218" s="26"/>
      <c r="E218" s="26"/>
      <c r="F218" s="26"/>
      <c r="G218" s="26"/>
      <c r="H218" s="27">
        <v>64</v>
      </c>
      <c r="I218" s="26" t="s">
        <v>50</v>
      </c>
      <c r="J218" s="50" t="s">
        <v>168</v>
      </c>
      <c r="K218" s="50" t="s">
        <v>591</v>
      </c>
      <c r="L218" s="32">
        <v>0</v>
      </c>
      <c r="M218" s="33">
        <v>1</v>
      </c>
      <c r="N218" s="33">
        <v>0.01</v>
      </c>
      <c r="O218" s="26" t="s">
        <v>37</v>
      </c>
      <c r="P218" s="26" t="s">
        <v>1121</v>
      </c>
      <c r="Q218" s="26" t="s">
        <v>268</v>
      </c>
      <c r="R218" s="12" t="s">
        <v>269</v>
      </c>
      <c r="S218" s="54" t="s">
        <v>190</v>
      </c>
      <c r="T218" s="26"/>
    </row>
    <row r="219" spans="1:20" ht="60">
      <c r="A219" s="26" t="s">
        <v>165</v>
      </c>
      <c r="B219" s="26" t="s">
        <v>1118</v>
      </c>
      <c r="C219" s="26" t="s">
        <v>444</v>
      </c>
      <c r="D219" s="26"/>
      <c r="E219" s="26"/>
      <c r="F219" s="26"/>
      <c r="G219" s="26"/>
      <c r="H219" s="27">
        <v>178</v>
      </c>
      <c r="I219" s="26" t="s">
        <v>49</v>
      </c>
      <c r="J219" s="72" t="s">
        <v>1118</v>
      </c>
      <c r="K219" s="50" t="s">
        <v>590</v>
      </c>
      <c r="L219" s="32">
        <v>0</v>
      </c>
      <c r="M219" s="33">
        <v>1</v>
      </c>
      <c r="N219" s="33">
        <v>0.01</v>
      </c>
      <c r="O219" s="26" t="s">
        <v>37</v>
      </c>
      <c r="P219" s="26" t="s">
        <v>1201</v>
      </c>
      <c r="Q219" s="26"/>
      <c r="R219" s="12"/>
      <c r="S219" s="54"/>
      <c r="T219" s="26"/>
    </row>
    <row r="220" spans="1:20" ht="45">
      <c r="A220" s="26" t="s">
        <v>165</v>
      </c>
      <c r="B220" s="26" t="s">
        <v>167</v>
      </c>
      <c r="C220" s="26" t="s">
        <v>327</v>
      </c>
      <c r="D220" s="26"/>
      <c r="E220" s="26"/>
      <c r="F220" s="26"/>
      <c r="G220" s="26"/>
      <c r="H220" s="27">
        <v>65</v>
      </c>
      <c r="I220" s="26" t="s">
        <v>50</v>
      </c>
      <c r="J220" s="50" t="s">
        <v>167</v>
      </c>
      <c r="K220" s="50" t="s">
        <v>589</v>
      </c>
      <c r="L220" s="32">
        <v>0</v>
      </c>
      <c r="M220" s="33">
        <v>1</v>
      </c>
      <c r="N220" s="33">
        <v>0.01</v>
      </c>
      <c r="O220" s="26" t="s">
        <v>37</v>
      </c>
      <c r="P220" s="26" t="s">
        <v>1146</v>
      </c>
      <c r="Q220" s="26" t="s">
        <v>270</v>
      </c>
      <c r="R220" s="12" t="s">
        <v>271</v>
      </c>
      <c r="S220" s="54" t="s">
        <v>190</v>
      </c>
      <c r="T220" s="26"/>
    </row>
    <row r="221" spans="1:20" s="3" customFormat="1" ht="75">
      <c r="A221" s="12" t="s">
        <v>411</v>
      </c>
      <c r="B221" s="12" t="s">
        <v>65</v>
      </c>
      <c r="C221" s="12" t="s">
        <v>328</v>
      </c>
      <c r="D221" s="12"/>
      <c r="E221" s="12"/>
      <c r="F221" s="12"/>
      <c r="G221" s="12"/>
      <c r="H221" s="27">
        <v>68</v>
      </c>
      <c r="I221" s="12" t="s">
        <v>50</v>
      </c>
      <c r="J221" s="49" t="s">
        <v>65</v>
      </c>
      <c r="K221" s="50" t="s">
        <v>588</v>
      </c>
      <c r="L221" s="36">
        <v>0</v>
      </c>
      <c r="M221" s="36">
        <v>1</v>
      </c>
      <c r="N221" s="36">
        <v>0.01</v>
      </c>
      <c r="O221" s="12" t="s">
        <v>66</v>
      </c>
      <c r="P221" s="12" t="s">
        <v>641</v>
      </c>
      <c r="Q221" s="12" t="s">
        <v>276</v>
      </c>
      <c r="R221" s="12" t="s">
        <v>277</v>
      </c>
      <c r="S221" s="54" t="s">
        <v>190</v>
      </c>
      <c r="T221" s="12"/>
    </row>
    <row r="222" spans="1:20" s="3" customFormat="1" ht="60">
      <c r="A222" s="12" t="s">
        <v>411</v>
      </c>
      <c r="B222" s="12" t="s">
        <v>465</v>
      </c>
      <c r="C222" s="12" t="s">
        <v>467</v>
      </c>
      <c r="D222" s="12"/>
      <c r="E222" s="12"/>
      <c r="F222" s="12"/>
      <c r="G222" s="12"/>
      <c r="H222" s="27">
        <v>176</v>
      </c>
      <c r="I222" s="12" t="s">
        <v>50</v>
      </c>
      <c r="J222" s="49" t="s">
        <v>419</v>
      </c>
      <c r="K222" s="50" t="s">
        <v>587</v>
      </c>
      <c r="L222" s="36">
        <v>0</v>
      </c>
      <c r="M222" s="36">
        <v>1</v>
      </c>
      <c r="N222" s="36">
        <v>0.01</v>
      </c>
      <c r="O222" s="26" t="s">
        <v>33</v>
      </c>
      <c r="P222" s="12" t="s">
        <v>642</v>
      </c>
      <c r="Q222" s="12" t="s">
        <v>412</v>
      </c>
      <c r="R222" s="12" t="s">
        <v>253</v>
      </c>
      <c r="S222" s="54" t="s">
        <v>190</v>
      </c>
      <c r="T222" s="12"/>
    </row>
    <row r="223" spans="1:20" ht="150">
      <c r="A223" s="26" t="s">
        <v>9</v>
      </c>
      <c r="B223" s="26" t="s">
        <v>27</v>
      </c>
      <c r="C223" s="26" t="s">
        <v>64</v>
      </c>
      <c r="D223" s="26"/>
      <c r="E223" s="26"/>
      <c r="F223" s="26"/>
      <c r="G223" s="26"/>
      <c r="H223" s="27">
        <v>66</v>
      </c>
      <c r="I223" s="26" t="s">
        <v>49</v>
      </c>
      <c r="J223" s="50" t="s">
        <v>27</v>
      </c>
      <c r="K223" s="50" t="s">
        <v>586</v>
      </c>
      <c r="L223" s="32">
        <v>0</v>
      </c>
      <c r="M223" s="32">
        <v>1</v>
      </c>
      <c r="N223" s="32">
        <v>0.01</v>
      </c>
      <c r="O223" s="26" t="s">
        <v>37</v>
      </c>
      <c r="P223" s="26" t="s">
        <v>1313</v>
      </c>
      <c r="Q223" s="26" t="s">
        <v>272</v>
      </c>
      <c r="R223" s="12" t="s">
        <v>273</v>
      </c>
      <c r="S223" s="54" t="s">
        <v>1282</v>
      </c>
      <c r="T223" s="26"/>
    </row>
    <row r="224" spans="1:20" s="6" customFormat="1" ht="75">
      <c r="A224" s="26" t="s">
        <v>9</v>
      </c>
      <c r="B224" s="26" t="s">
        <v>1122</v>
      </c>
      <c r="C224" s="26" t="s">
        <v>25</v>
      </c>
      <c r="D224" s="26" t="s">
        <v>396</v>
      </c>
      <c r="E224" s="26"/>
      <c r="F224" s="26" t="s">
        <v>402</v>
      </c>
      <c r="G224" s="26"/>
      <c r="H224" s="27">
        <v>171</v>
      </c>
      <c r="I224" s="26" t="s">
        <v>49</v>
      </c>
      <c r="J224" s="50" t="s">
        <v>1122</v>
      </c>
      <c r="K224" s="50" t="s">
        <v>585</v>
      </c>
      <c r="L224" s="38">
        <v>0</v>
      </c>
      <c r="M224" s="38">
        <v>300</v>
      </c>
      <c r="N224" s="38">
        <v>5</v>
      </c>
      <c r="O224" s="26" t="s">
        <v>172</v>
      </c>
      <c r="P224" s="26" t="s">
        <v>1283</v>
      </c>
      <c r="Q224" s="26" t="s">
        <v>274</v>
      </c>
      <c r="R224" s="12" t="s">
        <v>275</v>
      </c>
      <c r="S224" s="60" t="s">
        <v>440</v>
      </c>
      <c r="T224" s="12" t="s">
        <v>437</v>
      </c>
    </row>
    <row r="225" spans="1:20" s="6" customFormat="1" ht="75">
      <c r="A225" s="28" t="str">
        <f>A$224</f>
        <v>Cross-Sector</v>
      </c>
      <c r="B225" s="28" t="str">
        <f t="shared" ref="B225:C225" si="60">B$224</f>
        <v>Carbon Pricing</v>
      </c>
      <c r="C225" s="28" t="str">
        <f t="shared" si="60"/>
        <v>Carbon Tax</v>
      </c>
      <c r="D225" s="26" t="s">
        <v>406</v>
      </c>
      <c r="E225" s="26"/>
      <c r="F225" s="26" t="s">
        <v>407</v>
      </c>
      <c r="G225" s="26"/>
      <c r="H225" s="27">
        <v>172</v>
      </c>
      <c r="I225" s="26" t="s">
        <v>49</v>
      </c>
      <c r="J225" s="48" t="str">
        <f t="shared" ref="J225:J230" si="61">J$224</f>
        <v>Carbon Pricing</v>
      </c>
      <c r="K225" s="39" t="s">
        <v>585</v>
      </c>
      <c r="L225" s="39">
        <f t="shared" ref="L225:O229" si="62">L$224</f>
        <v>0</v>
      </c>
      <c r="M225" s="39">
        <f t="shared" si="62"/>
        <v>300</v>
      </c>
      <c r="N225" s="39">
        <f t="shared" si="62"/>
        <v>5</v>
      </c>
      <c r="O225" s="28" t="str">
        <f t="shared" si="62"/>
        <v>$/metric ton CO2e</v>
      </c>
      <c r="P225" s="26" t="s">
        <v>1284</v>
      </c>
      <c r="Q225" s="28" t="str">
        <f t="shared" ref="Q225:R229" si="63">Q$224</f>
        <v>fuels.html#carbon-tax</v>
      </c>
      <c r="R225" s="28" t="str">
        <f t="shared" si="63"/>
        <v>carbon-tax.html</v>
      </c>
      <c r="S225" s="60"/>
      <c r="T225" s="28"/>
    </row>
    <row r="226" spans="1:20" s="6" customFormat="1" ht="75">
      <c r="A226" s="28" t="str">
        <f t="shared" ref="A226:C230" si="64">A$224</f>
        <v>Cross-Sector</v>
      </c>
      <c r="B226" s="28" t="str">
        <f t="shared" si="64"/>
        <v>Carbon Pricing</v>
      </c>
      <c r="C226" s="28" t="str">
        <f t="shared" si="64"/>
        <v>Carbon Tax</v>
      </c>
      <c r="D226" s="26" t="s">
        <v>398</v>
      </c>
      <c r="E226" s="26"/>
      <c r="F226" s="26" t="s">
        <v>404</v>
      </c>
      <c r="G226" s="26"/>
      <c r="H226" s="27">
        <v>173</v>
      </c>
      <c r="I226" s="26" t="s">
        <v>49</v>
      </c>
      <c r="J226" s="48" t="str">
        <f t="shared" si="61"/>
        <v>Carbon Pricing</v>
      </c>
      <c r="K226" s="39" t="s">
        <v>585</v>
      </c>
      <c r="L226" s="39">
        <f t="shared" si="62"/>
        <v>0</v>
      </c>
      <c r="M226" s="39">
        <f t="shared" si="62"/>
        <v>300</v>
      </c>
      <c r="N226" s="39">
        <f t="shared" si="62"/>
        <v>5</v>
      </c>
      <c r="O226" s="28" t="str">
        <f t="shared" si="62"/>
        <v>$/metric ton CO2e</v>
      </c>
      <c r="P226" s="26" t="s">
        <v>1285</v>
      </c>
      <c r="Q226" s="28" t="str">
        <f t="shared" si="63"/>
        <v>fuels.html#carbon-tax</v>
      </c>
      <c r="R226" s="28" t="str">
        <f t="shared" si="63"/>
        <v>carbon-tax.html</v>
      </c>
      <c r="S226" s="60"/>
      <c r="T226" s="28"/>
    </row>
    <row r="227" spans="1:20" s="6" customFormat="1" ht="90">
      <c r="A227" s="28" t="str">
        <f t="shared" si="64"/>
        <v>Cross-Sector</v>
      </c>
      <c r="B227" s="28" t="str">
        <f t="shared" si="64"/>
        <v>Carbon Pricing</v>
      </c>
      <c r="C227" s="28" t="str">
        <f t="shared" si="64"/>
        <v>Carbon Tax</v>
      </c>
      <c r="D227" s="26" t="s">
        <v>399</v>
      </c>
      <c r="E227" s="26"/>
      <c r="F227" s="26" t="s">
        <v>405</v>
      </c>
      <c r="G227" s="26"/>
      <c r="H227" s="27">
        <v>174</v>
      </c>
      <c r="I227" s="26" t="s">
        <v>49</v>
      </c>
      <c r="J227" s="48" t="str">
        <f t="shared" si="61"/>
        <v>Carbon Pricing</v>
      </c>
      <c r="K227" s="39" t="s">
        <v>585</v>
      </c>
      <c r="L227" s="39">
        <f t="shared" si="62"/>
        <v>0</v>
      </c>
      <c r="M227" s="39">
        <f t="shared" si="62"/>
        <v>300</v>
      </c>
      <c r="N227" s="39">
        <f t="shared" si="62"/>
        <v>5</v>
      </c>
      <c r="O227" s="28" t="str">
        <f t="shared" si="62"/>
        <v>$/metric ton CO2e</v>
      </c>
      <c r="P227" s="26" t="s">
        <v>1286</v>
      </c>
      <c r="Q227" s="28" t="str">
        <f t="shared" si="63"/>
        <v>fuels.html#carbon-tax</v>
      </c>
      <c r="R227" s="28" t="str">
        <f t="shared" si="63"/>
        <v>carbon-tax.html</v>
      </c>
      <c r="S227" s="60"/>
      <c r="T227" s="28"/>
    </row>
    <row r="228" spans="1:20" s="6" customFormat="1" ht="75">
      <c r="A228" s="28" t="str">
        <f t="shared" si="64"/>
        <v>Cross-Sector</v>
      </c>
      <c r="B228" s="28" t="str">
        <f t="shared" si="64"/>
        <v>Carbon Pricing</v>
      </c>
      <c r="C228" s="28" t="str">
        <f t="shared" si="64"/>
        <v>Carbon Tax</v>
      </c>
      <c r="D228" s="26" t="s">
        <v>397</v>
      </c>
      <c r="E228" s="26"/>
      <c r="F228" s="26" t="s">
        <v>403</v>
      </c>
      <c r="G228" s="26"/>
      <c r="H228" s="27">
        <v>175</v>
      </c>
      <c r="I228" s="26" t="s">
        <v>49</v>
      </c>
      <c r="J228" s="48" t="str">
        <f t="shared" si="61"/>
        <v>Carbon Pricing</v>
      </c>
      <c r="K228" s="39" t="s">
        <v>585</v>
      </c>
      <c r="L228" s="39">
        <f t="shared" si="62"/>
        <v>0</v>
      </c>
      <c r="M228" s="39">
        <f t="shared" si="62"/>
        <v>300</v>
      </c>
      <c r="N228" s="39">
        <f t="shared" si="62"/>
        <v>5</v>
      </c>
      <c r="O228" s="28" t="str">
        <f t="shared" si="62"/>
        <v>$/metric ton CO2e</v>
      </c>
      <c r="P228" s="26" t="s">
        <v>1287</v>
      </c>
      <c r="Q228" s="28" t="str">
        <f t="shared" si="63"/>
        <v>fuels.html#carbon-tax</v>
      </c>
      <c r="R228" s="28" t="str">
        <f t="shared" si="63"/>
        <v>carbon-tax.html</v>
      </c>
      <c r="S228" s="60"/>
      <c r="T228" s="28"/>
    </row>
    <row r="229" spans="1:20" s="6" customFormat="1" ht="45">
      <c r="A229" s="28" t="str">
        <f t="shared" si="64"/>
        <v>Cross-Sector</v>
      </c>
      <c r="B229" s="28" t="str">
        <f t="shared" si="64"/>
        <v>Carbon Pricing</v>
      </c>
      <c r="C229" s="28" t="str">
        <f t="shared" si="64"/>
        <v>Carbon Tax</v>
      </c>
      <c r="D229" s="26" t="s">
        <v>400</v>
      </c>
      <c r="E229" s="26"/>
      <c r="F229" s="26" t="s">
        <v>408</v>
      </c>
      <c r="G229" s="26"/>
      <c r="H229" s="27">
        <v>201</v>
      </c>
      <c r="I229" s="12" t="s">
        <v>50</v>
      </c>
      <c r="J229" s="48" t="str">
        <f t="shared" si="61"/>
        <v>Carbon Pricing</v>
      </c>
      <c r="K229" s="39" t="s">
        <v>585</v>
      </c>
      <c r="L229" s="39">
        <f t="shared" si="62"/>
        <v>0</v>
      </c>
      <c r="M229" s="39">
        <f t="shared" si="62"/>
        <v>300</v>
      </c>
      <c r="N229" s="39">
        <f t="shared" si="62"/>
        <v>5</v>
      </c>
      <c r="O229" s="28" t="str">
        <f t="shared" si="62"/>
        <v>$/metric ton CO2e</v>
      </c>
      <c r="P229" s="26"/>
      <c r="Q229" s="28" t="str">
        <f t="shared" si="63"/>
        <v>fuels.html#carbon-tax</v>
      </c>
      <c r="R229" s="28" t="str">
        <f t="shared" si="63"/>
        <v>carbon-tax.html</v>
      </c>
      <c r="S229" s="60"/>
      <c r="T229" s="28"/>
    </row>
    <row r="230" spans="1:20" s="6" customFormat="1" ht="30">
      <c r="A230" s="28" t="str">
        <f t="shared" si="64"/>
        <v>Cross-Sector</v>
      </c>
      <c r="B230" s="28" t="str">
        <f t="shared" si="64"/>
        <v>Carbon Pricing</v>
      </c>
      <c r="C230" s="28" t="str">
        <f t="shared" si="64"/>
        <v>Carbon Tax</v>
      </c>
      <c r="D230" s="26" t="s">
        <v>401</v>
      </c>
      <c r="E230" s="26"/>
      <c r="F230" s="26" t="s">
        <v>409</v>
      </c>
      <c r="G230" s="26"/>
      <c r="H230" s="27"/>
      <c r="I230" s="12" t="s">
        <v>50</v>
      </c>
      <c r="J230" s="48" t="str">
        <f t="shared" si="61"/>
        <v>Carbon Pricing</v>
      </c>
      <c r="K230" s="39" t="s">
        <v>585</v>
      </c>
      <c r="L230" s="38"/>
      <c r="M230" s="38"/>
      <c r="N230" s="38"/>
      <c r="O230" s="26"/>
      <c r="P230" s="26"/>
      <c r="Q230" s="26"/>
      <c r="R230" s="12"/>
      <c r="S230" s="60"/>
      <c r="T230" s="28"/>
    </row>
    <row r="231" spans="1:20" s="6" customFormat="1" ht="30">
      <c r="A231" s="26" t="s">
        <v>9</v>
      </c>
      <c r="B231" s="26" t="s">
        <v>26</v>
      </c>
      <c r="C231" s="26" t="s">
        <v>173</v>
      </c>
      <c r="D231" s="26" t="s">
        <v>58</v>
      </c>
      <c r="E231" s="26"/>
      <c r="F231" s="26" t="s">
        <v>105</v>
      </c>
      <c r="G231" s="26"/>
      <c r="H231" s="27" t="s">
        <v>209</v>
      </c>
      <c r="I231" s="12" t="s">
        <v>50</v>
      </c>
      <c r="J231" s="50" t="s">
        <v>26</v>
      </c>
      <c r="K231" s="50" t="s">
        <v>584</v>
      </c>
      <c r="L231" s="38"/>
      <c r="M231" s="38"/>
      <c r="N231" s="38"/>
      <c r="O231" s="26"/>
      <c r="P231" s="12"/>
      <c r="Q231" s="28"/>
      <c r="R231" s="12"/>
      <c r="S231" s="59"/>
      <c r="T231" s="28"/>
    </row>
    <row r="232" spans="1:20" s="6" customFormat="1" ht="45">
      <c r="A232" s="28" t="str">
        <f>A$231</f>
        <v>Cross-Sector</v>
      </c>
      <c r="B232" s="28" t="str">
        <f>B$231</f>
        <v>End Existing Subsidies</v>
      </c>
      <c r="C232" s="28" t="str">
        <f t="shared" ref="B232:C246" si="65">C$231</f>
        <v>Percent Reduction in BAU Subsidies</v>
      </c>
      <c r="D232" s="12" t="s">
        <v>468</v>
      </c>
      <c r="E232" s="26"/>
      <c r="F232" s="12" t="s">
        <v>462</v>
      </c>
      <c r="G232" s="26"/>
      <c r="H232" s="27">
        <v>69</v>
      </c>
      <c r="I232" s="12" t="s">
        <v>50</v>
      </c>
      <c r="J232" s="48" t="str">
        <f t="shared" ref="J232:J246" si="66">J$231</f>
        <v>End Existing Subsidies</v>
      </c>
      <c r="K232" s="48" t="s">
        <v>584</v>
      </c>
      <c r="L232" s="36">
        <v>0</v>
      </c>
      <c r="M232" s="36">
        <v>1</v>
      </c>
      <c r="N232" s="36">
        <v>0.01</v>
      </c>
      <c r="O232" s="26" t="s">
        <v>175</v>
      </c>
      <c r="P232" s="12" t="s">
        <v>1291</v>
      </c>
      <c r="Q232" s="12" t="s">
        <v>278</v>
      </c>
      <c r="R232" s="12" t="s">
        <v>279</v>
      </c>
      <c r="S232" s="54" t="s">
        <v>190</v>
      </c>
      <c r="T232" s="28"/>
    </row>
    <row r="233" spans="1:20" s="6" customFormat="1" ht="45">
      <c r="A233" s="28" t="str">
        <f t="shared" ref="A233:A246" si="67">A$231</f>
        <v>Cross-Sector</v>
      </c>
      <c r="B233" s="28" t="str">
        <f t="shared" si="65"/>
        <v>End Existing Subsidies</v>
      </c>
      <c r="C233" s="28" t="str">
        <f t="shared" si="65"/>
        <v>Percent Reduction in BAU Subsidies</v>
      </c>
      <c r="D233" s="12" t="s">
        <v>52</v>
      </c>
      <c r="E233" s="26"/>
      <c r="F233" s="12" t="s">
        <v>99</v>
      </c>
      <c r="G233" s="26"/>
      <c r="H233" s="27">
        <v>70</v>
      </c>
      <c r="I233" s="12" t="s">
        <v>50</v>
      </c>
      <c r="J233" s="48" t="str">
        <f t="shared" si="66"/>
        <v>End Existing Subsidies</v>
      </c>
      <c r="K233" s="48" t="s">
        <v>584</v>
      </c>
      <c r="L233" s="34">
        <f>L$232</f>
        <v>0</v>
      </c>
      <c r="M233" s="34">
        <f>M$232</f>
        <v>1</v>
      </c>
      <c r="N233" s="34">
        <f>N$232</f>
        <v>0.01</v>
      </c>
      <c r="O233" s="28" t="str">
        <f>O$232</f>
        <v>% reduction in BAU subsidies</v>
      </c>
      <c r="P233" s="12" t="s">
        <v>1290</v>
      </c>
      <c r="Q233" s="12" t="s">
        <v>278</v>
      </c>
      <c r="R233" s="12" t="s">
        <v>279</v>
      </c>
      <c r="S233" s="54" t="s">
        <v>190</v>
      </c>
      <c r="T233" s="28"/>
    </row>
    <row r="234" spans="1:20" s="6" customFormat="1" ht="45">
      <c r="A234" s="28" t="str">
        <f t="shared" si="67"/>
        <v>Cross-Sector</v>
      </c>
      <c r="B234" s="28" t="str">
        <f t="shared" si="65"/>
        <v>End Existing Subsidies</v>
      </c>
      <c r="C234" s="28" t="str">
        <f t="shared" si="65"/>
        <v>Percent Reduction in BAU Subsidies</v>
      </c>
      <c r="D234" s="12" t="s">
        <v>53</v>
      </c>
      <c r="E234" s="26"/>
      <c r="F234" s="12" t="s">
        <v>100</v>
      </c>
      <c r="G234" s="26"/>
      <c r="H234" s="27">
        <v>71</v>
      </c>
      <c r="I234" s="12" t="s">
        <v>50</v>
      </c>
      <c r="J234" s="48" t="str">
        <f t="shared" si="66"/>
        <v>End Existing Subsidies</v>
      </c>
      <c r="K234" s="48" t="s">
        <v>584</v>
      </c>
      <c r="L234" s="34">
        <f t="shared" ref="L234:O237" si="68">L$232</f>
        <v>0</v>
      </c>
      <c r="M234" s="34">
        <f t="shared" si="68"/>
        <v>1</v>
      </c>
      <c r="N234" s="34">
        <f t="shared" si="68"/>
        <v>0.01</v>
      </c>
      <c r="O234" s="28" t="str">
        <f t="shared" si="68"/>
        <v>% reduction in BAU subsidies</v>
      </c>
      <c r="P234" s="12" t="s">
        <v>1289</v>
      </c>
      <c r="Q234" s="12" t="s">
        <v>278</v>
      </c>
      <c r="R234" s="12" t="s">
        <v>279</v>
      </c>
      <c r="S234" s="54" t="s">
        <v>190</v>
      </c>
      <c r="T234" s="28"/>
    </row>
    <row r="235" spans="1:20" s="6" customFormat="1" ht="30">
      <c r="A235" s="28" t="str">
        <f t="shared" si="67"/>
        <v>Cross-Sector</v>
      </c>
      <c r="B235" s="28" t="str">
        <f t="shared" si="65"/>
        <v>End Existing Subsidies</v>
      </c>
      <c r="C235" s="28" t="str">
        <f t="shared" si="65"/>
        <v>Percent Reduction in BAU Subsidies</v>
      </c>
      <c r="D235" s="12" t="s">
        <v>54</v>
      </c>
      <c r="E235" s="26"/>
      <c r="F235" s="12" t="s">
        <v>101</v>
      </c>
      <c r="G235" s="26"/>
      <c r="H235" s="27">
        <v>72</v>
      </c>
      <c r="I235" s="12" t="s">
        <v>50</v>
      </c>
      <c r="J235" s="48" t="str">
        <f t="shared" si="66"/>
        <v>End Existing Subsidies</v>
      </c>
      <c r="K235" s="48" t="s">
        <v>584</v>
      </c>
      <c r="L235" s="34"/>
      <c r="M235" s="34"/>
      <c r="N235" s="34"/>
      <c r="O235" s="28"/>
      <c r="P235" s="12"/>
      <c r="Q235" s="12"/>
      <c r="R235" s="12"/>
      <c r="S235" s="54"/>
      <c r="T235" s="28"/>
    </row>
    <row r="236" spans="1:20" s="6" customFormat="1" ht="30">
      <c r="A236" s="28" t="str">
        <f t="shared" si="67"/>
        <v>Cross-Sector</v>
      </c>
      <c r="B236" s="28" t="str">
        <f t="shared" si="65"/>
        <v>End Existing Subsidies</v>
      </c>
      <c r="C236" s="28" t="str">
        <f t="shared" si="65"/>
        <v>Percent Reduction in BAU Subsidies</v>
      </c>
      <c r="D236" s="12" t="s">
        <v>55</v>
      </c>
      <c r="E236" s="26"/>
      <c r="F236" s="12" t="s">
        <v>470</v>
      </c>
      <c r="G236" s="26"/>
      <c r="H236" s="27">
        <v>73</v>
      </c>
      <c r="I236" s="12" t="s">
        <v>50</v>
      </c>
      <c r="J236" s="48" t="str">
        <f t="shared" si="66"/>
        <v>End Existing Subsidies</v>
      </c>
      <c r="K236" s="48" t="s">
        <v>584</v>
      </c>
      <c r="L236" s="34"/>
      <c r="M236" s="34"/>
      <c r="N236" s="34"/>
      <c r="O236" s="28"/>
      <c r="P236" s="12"/>
      <c r="Q236" s="12"/>
      <c r="R236" s="12"/>
      <c r="S236" s="54"/>
      <c r="T236" s="28"/>
    </row>
    <row r="237" spans="1:20" s="6" customFormat="1" ht="45">
      <c r="A237" s="28" t="str">
        <f t="shared" si="67"/>
        <v>Cross-Sector</v>
      </c>
      <c r="B237" s="28" t="str">
        <f t="shared" si="65"/>
        <v>End Existing Subsidies</v>
      </c>
      <c r="C237" s="28" t="str">
        <f t="shared" si="65"/>
        <v>Percent Reduction in BAU Subsidies</v>
      </c>
      <c r="D237" s="12" t="s">
        <v>56</v>
      </c>
      <c r="E237" s="26"/>
      <c r="F237" s="12" t="s">
        <v>106</v>
      </c>
      <c r="G237" s="26"/>
      <c r="H237" s="27">
        <v>74</v>
      </c>
      <c r="I237" s="12" t="s">
        <v>50</v>
      </c>
      <c r="J237" s="48" t="str">
        <f t="shared" si="66"/>
        <v>End Existing Subsidies</v>
      </c>
      <c r="K237" s="48" t="s">
        <v>584</v>
      </c>
      <c r="L237" s="34">
        <f t="shared" si="68"/>
        <v>0</v>
      </c>
      <c r="M237" s="34">
        <f t="shared" si="68"/>
        <v>1</v>
      </c>
      <c r="N237" s="34">
        <f t="shared" si="68"/>
        <v>0.01</v>
      </c>
      <c r="O237" s="28" t="str">
        <f t="shared" si="68"/>
        <v>% reduction in BAU subsidies</v>
      </c>
      <c r="P237" s="12" t="s">
        <v>1288</v>
      </c>
      <c r="Q237" s="12" t="s">
        <v>278</v>
      </c>
      <c r="R237" s="12" t="s">
        <v>279</v>
      </c>
      <c r="S237" s="54" t="s">
        <v>190</v>
      </c>
      <c r="T237" s="28"/>
    </row>
    <row r="238" spans="1:20" s="6" customFormat="1" ht="30">
      <c r="A238" s="28" t="str">
        <f t="shared" si="67"/>
        <v>Cross-Sector</v>
      </c>
      <c r="B238" s="28" t="str">
        <f t="shared" si="65"/>
        <v>End Existing Subsidies</v>
      </c>
      <c r="C238" s="28" t="str">
        <f t="shared" si="65"/>
        <v>Percent Reduction in BAU Subsidies</v>
      </c>
      <c r="D238" s="12" t="s">
        <v>57</v>
      </c>
      <c r="E238" s="26"/>
      <c r="F238" s="12" t="s">
        <v>104</v>
      </c>
      <c r="G238" s="26"/>
      <c r="H238" s="27" t="s">
        <v>209</v>
      </c>
      <c r="I238" s="12" t="s">
        <v>50</v>
      </c>
      <c r="J238" s="48" t="str">
        <f t="shared" si="66"/>
        <v>End Existing Subsidies</v>
      </c>
      <c r="K238" s="48" t="s">
        <v>584</v>
      </c>
      <c r="L238" s="38"/>
      <c r="M238" s="38"/>
      <c r="N238" s="38"/>
      <c r="O238" s="26"/>
      <c r="P238" s="26"/>
      <c r="Q238" s="28"/>
      <c r="R238" s="12"/>
      <c r="S238" s="59"/>
      <c r="T238" s="28"/>
    </row>
    <row r="239" spans="1:20" s="6" customFormat="1" ht="60">
      <c r="A239" s="28" t="str">
        <f t="shared" si="67"/>
        <v>Cross-Sector</v>
      </c>
      <c r="B239" s="28" t="str">
        <f t="shared" si="65"/>
        <v>End Existing Subsidies</v>
      </c>
      <c r="C239" s="28" t="str">
        <f t="shared" si="65"/>
        <v>Percent Reduction in BAU Subsidies</v>
      </c>
      <c r="D239" s="12" t="s">
        <v>59</v>
      </c>
      <c r="E239" s="26"/>
      <c r="F239" s="12" t="s">
        <v>107</v>
      </c>
      <c r="G239" s="26"/>
      <c r="H239" s="27">
        <v>75</v>
      </c>
      <c r="I239" s="12" t="s">
        <v>50</v>
      </c>
      <c r="J239" s="48" t="str">
        <f t="shared" si="66"/>
        <v>End Existing Subsidies</v>
      </c>
      <c r="K239" s="48" t="s">
        <v>584</v>
      </c>
      <c r="L239" s="34">
        <f t="shared" ref="L239:O240" si="69">L$232</f>
        <v>0</v>
      </c>
      <c r="M239" s="34">
        <f t="shared" si="69"/>
        <v>1</v>
      </c>
      <c r="N239" s="34">
        <f t="shared" si="69"/>
        <v>0.01</v>
      </c>
      <c r="O239" s="28" t="str">
        <f t="shared" si="69"/>
        <v>% reduction in BAU subsidies</v>
      </c>
      <c r="P239" s="12" t="s">
        <v>643</v>
      </c>
      <c r="Q239" s="12" t="s">
        <v>278</v>
      </c>
      <c r="R239" s="12" t="s">
        <v>279</v>
      </c>
      <c r="S239" s="54" t="s">
        <v>190</v>
      </c>
      <c r="T239" s="28"/>
    </row>
    <row r="240" spans="1:20" s="6" customFormat="1" ht="45">
      <c r="A240" s="28" t="str">
        <f t="shared" si="67"/>
        <v>Cross-Sector</v>
      </c>
      <c r="B240" s="28" t="str">
        <f t="shared" si="65"/>
        <v>End Existing Subsidies</v>
      </c>
      <c r="C240" s="28" t="str">
        <f t="shared" si="65"/>
        <v>Percent Reduction in BAU Subsidies</v>
      </c>
      <c r="D240" s="12" t="s">
        <v>60</v>
      </c>
      <c r="E240" s="26"/>
      <c r="F240" s="12" t="s">
        <v>108</v>
      </c>
      <c r="G240" s="26"/>
      <c r="H240" s="27">
        <v>76</v>
      </c>
      <c r="I240" s="12" t="s">
        <v>50</v>
      </c>
      <c r="J240" s="48" t="str">
        <f t="shared" si="66"/>
        <v>End Existing Subsidies</v>
      </c>
      <c r="K240" s="48" t="s">
        <v>584</v>
      </c>
      <c r="L240" s="34">
        <f t="shared" si="69"/>
        <v>0</v>
      </c>
      <c r="M240" s="34">
        <f t="shared" si="69"/>
        <v>1</v>
      </c>
      <c r="N240" s="34">
        <f t="shared" si="69"/>
        <v>0.01</v>
      </c>
      <c r="O240" s="28" t="str">
        <f t="shared" si="69"/>
        <v>% reduction in BAU subsidies</v>
      </c>
      <c r="P240" s="12" t="s">
        <v>644</v>
      </c>
      <c r="Q240" s="12" t="s">
        <v>278</v>
      </c>
      <c r="R240" s="12" t="s">
        <v>279</v>
      </c>
      <c r="S240" s="54" t="s">
        <v>190</v>
      </c>
      <c r="T240" s="28"/>
    </row>
    <row r="241" spans="1:20" s="6" customFormat="1" ht="45">
      <c r="A241" s="28" t="str">
        <f t="shared" si="67"/>
        <v>Cross-Sector</v>
      </c>
      <c r="B241" s="28" t="str">
        <f t="shared" si="65"/>
        <v>End Existing Subsidies</v>
      </c>
      <c r="C241" s="28" t="str">
        <f t="shared" si="65"/>
        <v>Percent Reduction in BAU Subsidies</v>
      </c>
      <c r="D241" s="12" t="s">
        <v>61</v>
      </c>
      <c r="E241" s="26"/>
      <c r="F241" s="12" t="s">
        <v>109</v>
      </c>
      <c r="G241" s="26"/>
      <c r="H241" s="27" t="s">
        <v>209</v>
      </c>
      <c r="I241" s="12" t="s">
        <v>50</v>
      </c>
      <c r="J241" s="48" t="str">
        <f t="shared" si="66"/>
        <v>End Existing Subsidies</v>
      </c>
      <c r="K241" s="48" t="s">
        <v>584</v>
      </c>
      <c r="L241" s="38"/>
      <c r="M241" s="38"/>
      <c r="N241" s="38"/>
      <c r="O241" s="26"/>
      <c r="P241" s="26"/>
      <c r="Q241" s="28"/>
      <c r="R241" s="12"/>
      <c r="S241" s="59"/>
      <c r="T241" s="28"/>
    </row>
    <row r="242" spans="1:20" s="6" customFormat="1" ht="30">
      <c r="A242" s="28" t="str">
        <f t="shared" si="67"/>
        <v>Cross-Sector</v>
      </c>
      <c r="B242" s="28" t="str">
        <f t="shared" si="65"/>
        <v>End Existing Subsidies</v>
      </c>
      <c r="C242" s="28" t="str">
        <f t="shared" si="65"/>
        <v>Percent Reduction in BAU Subsidies</v>
      </c>
      <c r="D242" s="12" t="s">
        <v>62</v>
      </c>
      <c r="E242" s="26"/>
      <c r="F242" s="12" t="s">
        <v>110</v>
      </c>
      <c r="G242" s="26"/>
      <c r="H242" s="27" t="s">
        <v>209</v>
      </c>
      <c r="I242" s="12" t="s">
        <v>50</v>
      </c>
      <c r="J242" s="48" t="str">
        <f t="shared" si="66"/>
        <v>End Existing Subsidies</v>
      </c>
      <c r="K242" s="48" t="s">
        <v>584</v>
      </c>
      <c r="L242" s="38"/>
      <c r="M242" s="38"/>
      <c r="N242" s="38"/>
      <c r="O242" s="26"/>
      <c r="P242" s="26"/>
      <c r="Q242" s="28"/>
      <c r="R242" s="12"/>
      <c r="S242" s="59"/>
      <c r="T242" s="28"/>
    </row>
    <row r="243" spans="1:20" s="6" customFormat="1" ht="30">
      <c r="A243" s="28" t="str">
        <f t="shared" si="67"/>
        <v>Cross-Sector</v>
      </c>
      <c r="B243" s="28" t="str">
        <f t="shared" si="65"/>
        <v>End Existing Subsidies</v>
      </c>
      <c r="C243" s="28" t="str">
        <f t="shared" si="65"/>
        <v>Percent Reduction in BAU Subsidies</v>
      </c>
      <c r="D243" s="12" t="s">
        <v>63</v>
      </c>
      <c r="E243" s="26"/>
      <c r="F243" s="12" t="s">
        <v>111</v>
      </c>
      <c r="G243" s="26"/>
      <c r="H243" s="27"/>
      <c r="I243" s="12" t="s">
        <v>50</v>
      </c>
      <c r="J243" s="48" t="str">
        <f t="shared" si="66"/>
        <v>End Existing Subsidies</v>
      </c>
      <c r="K243" s="48" t="s">
        <v>584</v>
      </c>
      <c r="L243" s="34"/>
      <c r="M243" s="34"/>
      <c r="N243" s="34"/>
      <c r="O243" s="28"/>
      <c r="P243" s="12"/>
      <c r="Q243" s="12"/>
      <c r="R243" s="12"/>
      <c r="S243" s="54"/>
      <c r="T243" s="28"/>
    </row>
    <row r="244" spans="1:20" s="6" customFormat="1" ht="30">
      <c r="A244" s="28" t="str">
        <f t="shared" si="67"/>
        <v>Cross-Sector</v>
      </c>
      <c r="B244" s="28" t="str">
        <f t="shared" si="65"/>
        <v>End Existing Subsidies</v>
      </c>
      <c r="C244" s="28" t="str">
        <f t="shared" si="65"/>
        <v>Percent Reduction in BAU Subsidies</v>
      </c>
      <c r="D244" s="12" t="s">
        <v>84</v>
      </c>
      <c r="E244" s="26"/>
      <c r="F244" s="12" t="s">
        <v>112</v>
      </c>
      <c r="G244" s="26"/>
      <c r="H244" s="27" t="s">
        <v>209</v>
      </c>
      <c r="I244" s="12" t="s">
        <v>50</v>
      </c>
      <c r="J244" s="48" t="str">
        <f t="shared" si="66"/>
        <v>End Existing Subsidies</v>
      </c>
      <c r="K244" s="48" t="s">
        <v>584</v>
      </c>
      <c r="L244" s="38"/>
      <c r="M244" s="38"/>
      <c r="N244" s="38"/>
      <c r="O244" s="26"/>
      <c r="P244" s="26"/>
      <c r="Q244" s="28"/>
      <c r="R244" s="12"/>
      <c r="S244" s="59"/>
      <c r="T244" s="28"/>
    </row>
    <row r="245" spans="1:20" s="6" customFormat="1" ht="30">
      <c r="A245" s="28" t="str">
        <f t="shared" si="67"/>
        <v>Cross-Sector</v>
      </c>
      <c r="B245" s="28" t="str">
        <f t="shared" si="65"/>
        <v>End Existing Subsidies</v>
      </c>
      <c r="C245" s="28" t="str">
        <f t="shared" si="65"/>
        <v>Percent Reduction in BAU Subsidies</v>
      </c>
      <c r="D245" s="12" t="s">
        <v>447</v>
      </c>
      <c r="E245" s="26"/>
      <c r="F245" s="12" t="s">
        <v>448</v>
      </c>
      <c r="G245" s="26"/>
      <c r="H245" s="27"/>
      <c r="I245" s="12" t="s">
        <v>50</v>
      </c>
      <c r="J245" s="48" t="str">
        <f t="shared" si="66"/>
        <v>End Existing Subsidies</v>
      </c>
      <c r="K245" s="48" t="s">
        <v>584</v>
      </c>
      <c r="L245" s="38"/>
      <c r="M245" s="38"/>
      <c r="N245" s="38"/>
      <c r="O245" s="26"/>
      <c r="P245" s="26"/>
      <c r="Q245" s="28"/>
      <c r="R245" s="12"/>
      <c r="S245" s="59"/>
      <c r="T245" s="28"/>
    </row>
    <row r="246" spans="1:20" s="6" customFormat="1" ht="30">
      <c r="A246" s="28" t="str">
        <f t="shared" si="67"/>
        <v>Cross-Sector</v>
      </c>
      <c r="B246" s="28" t="str">
        <f t="shared" si="65"/>
        <v>End Existing Subsidies</v>
      </c>
      <c r="C246" s="28" t="str">
        <f t="shared" si="65"/>
        <v>Percent Reduction in BAU Subsidies</v>
      </c>
      <c r="D246" s="12" t="s">
        <v>458</v>
      </c>
      <c r="E246" s="26"/>
      <c r="F246" s="12" t="s">
        <v>459</v>
      </c>
      <c r="G246" s="26"/>
      <c r="H246" s="27"/>
      <c r="I246" s="12" t="s">
        <v>50</v>
      </c>
      <c r="J246" s="48" t="str">
        <f t="shared" si="66"/>
        <v>End Existing Subsidies</v>
      </c>
      <c r="K246" s="48" t="s">
        <v>584</v>
      </c>
      <c r="L246" s="37"/>
      <c r="M246" s="37"/>
      <c r="N246" s="37"/>
      <c r="O246" s="28"/>
      <c r="P246" s="26"/>
      <c r="Q246" s="28"/>
      <c r="R246" s="12"/>
      <c r="S246" s="59"/>
      <c r="T246" s="28"/>
    </row>
    <row r="247" spans="1:20" s="3" customFormat="1" ht="60">
      <c r="A247" s="12" t="s">
        <v>9</v>
      </c>
      <c r="B247" s="12" t="s">
        <v>178</v>
      </c>
      <c r="C247" s="12" t="s">
        <v>177</v>
      </c>
      <c r="D247" s="12"/>
      <c r="E247" s="12"/>
      <c r="F247" s="12"/>
      <c r="G247" s="12"/>
      <c r="H247" s="27"/>
      <c r="I247" s="12" t="s">
        <v>49</v>
      </c>
      <c r="J247" s="49" t="s">
        <v>178</v>
      </c>
      <c r="K247" s="50" t="s">
        <v>583</v>
      </c>
      <c r="L247" s="38"/>
      <c r="M247" s="38"/>
      <c r="N247" s="38"/>
      <c r="O247" s="12"/>
      <c r="P247" s="12"/>
      <c r="Q247" s="12"/>
      <c r="R247" s="12"/>
      <c r="S247" s="54"/>
      <c r="T247" s="12"/>
    </row>
    <row r="248" spans="1:20" s="6" customFormat="1" ht="105">
      <c r="A248" s="26" t="s">
        <v>9</v>
      </c>
      <c r="B248" s="26" t="s">
        <v>24</v>
      </c>
      <c r="C248" s="26" t="s">
        <v>329</v>
      </c>
      <c r="D248" s="26" t="s">
        <v>58</v>
      </c>
      <c r="E248" s="26"/>
      <c r="F248" s="26" t="s">
        <v>105</v>
      </c>
      <c r="G248" s="26"/>
      <c r="H248" s="27">
        <v>78</v>
      </c>
      <c r="I248" s="26" t="s">
        <v>49</v>
      </c>
      <c r="J248" s="50" t="s">
        <v>24</v>
      </c>
      <c r="K248" s="50" t="s">
        <v>582</v>
      </c>
      <c r="L248" s="32">
        <v>0</v>
      </c>
      <c r="M248" s="32">
        <v>0.2</v>
      </c>
      <c r="N248" s="45">
        <v>5.0000000000000001E-3</v>
      </c>
      <c r="O248" s="26" t="s">
        <v>176</v>
      </c>
      <c r="P248" s="26" t="s">
        <v>645</v>
      </c>
      <c r="Q248" s="12" t="s">
        <v>280</v>
      </c>
      <c r="R248" s="12" t="s">
        <v>281</v>
      </c>
      <c r="S248" s="60" t="s">
        <v>191</v>
      </c>
      <c r="T248" s="28"/>
    </row>
    <row r="249" spans="1:20" s="6" customFormat="1" ht="105">
      <c r="A249" s="31" t="str">
        <f t="shared" ref="A249:C262" si="70">A$248</f>
        <v>Cross-Sector</v>
      </c>
      <c r="B249" s="31" t="str">
        <f t="shared" si="70"/>
        <v>Fuel Taxes</v>
      </c>
      <c r="C249" s="31" t="str">
        <f t="shared" si="70"/>
        <v>Additional Fuel Tax Rate by Fuel</v>
      </c>
      <c r="D249" s="12" t="s">
        <v>468</v>
      </c>
      <c r="E249" s="12"/>
      <c r="F249" s="12" t="s">
        <v>462</v>
      </c>
      <c r="G249" s="28"/>
      <c r="H249" s="27">
        <v>79</v>
      </c>
      <c r="I249" s="12" t="s">
        <v>49</v>
      </c>
      <c r="J249" s="51" t="str">
        <f t="shared" ref="J249:J262" si="71">J$248</f>
        <v>Fuel Taxes</v>
      </c>
      <c r="K249" s="37" t="s">
        <v>582</v>
      </c>
      <c r="L249" s="37">
        <f t="shared" ref="L249:O250" si="72">L$248</f>
        <v>0</v>
      </c>
      <c r="M249" s="37">
        <f t="shared" si="72"/>
        <v>0.2</v>
      </c>
      <c r="N249" s="46">
        <f t="shared" si="72"/>
        <v>5.0000000000000001E-3</v>
      </c>
      <c r="O249" s="31" t="str">
        <f t="shared" si="72"/>
        <v>% of BAU price</v>
      </c>
      <c r="P249" s="26" t="s">
        <v>646</v>
      </c>
      <c r="Q249" s="12" t="s">
        <v>280</v>
      </c>
      <c r="R249" s="12" t="s">
        <v>281</v>
      </c>
      <c r="S249" s="59" t="str">
        <f>S$248</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T249" s="28"/>
    </row>
    <row r="250" spans="1:20" s="6" customFormat="1" ht="105">
      <c r="A250" s="31" t="str">
        <f t="shared" si="70"/>
        <v>Cross-Sector</v>
      </c>
      <c r="B250" s="31" t="str">
        <f t="shared" si="70"/>
        <v>Fuel Taxes</v>
      </c>
      <c r="C250" s="31" t="str">
        <f t="shared" si="70"/>
        <v>Additional Fuel Tax Rate by Fuel</v>
      </c>
      <c r="D250" s="12" t="s">
        <v>52</v>
      </c>
      <c r="E250" s="12"/>
      <c r="F250" s="12" t="s">
        <v>99</v>
      </c>
      <c r="G250" s="28"/>
      <c r="H250" s="27">
        <v>80</v>
      </c>
      <c r="I250" s="12" t="s">
        <v>49</v>
      </c>
      <c r="J250" s="51" t="str">
        <f t="shared" si="71"/>
        <v>Fuel Taxes</v>
      </c>
      <c r="K250" s="37" t="s">
        <v>582</v>
      </c>
      <c r="L250" s="37">
        <f t="shared" si="72"/>
        <v>0</v>
      </c>
      <c r="M250" s="37">
        <f t="shared" si="72"/>
        <v>0.2</v>
      </c>
      <c r="N250" s="46">
        <f t="shared" si="72"/>
        <v>5.0000000000000001E-3</v>
      </c>
      <c r="O250" s="31" t="str">
        <f t="shared" si="72"/>
        <v>% of BAU price</v>
      </c>
      <c r="P250" s="26" t="s">
        <v>647</v>
      </c>
      <c r="Q250" s="12" t="s">
        <v>280</v>
      </c>
      <c r="R250" s="12" t="s">
        <v>281</v>
      </c>
      <c r="S250" s="59" t="str">
        <f>S$248</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T250" s="28"/>
    </row>
    <row r="251" spans="1:20" s="6" customFormat="1" ht="30">
      <c r="A251" s="31" t="str">
        <f t="shared" si="70"/>
        <v>Cross-Sector</v>
      </c>
      <c r="B251" s="31" t="str">
        <f t="shared" si="70"/>
        <v>Fuel Taxes</v>
      </c>
      <c r="C251" s="31" t="str">
        <f t="shared" si="70"/>
        <v>Additional Fuel Tax Rate by Fuel</v>
      </c>
      <c r="D251" s="12" t="s">
        <v>53</v>
      </c>
      <c r="E251" s="12"/>
      <c r="F251" s="12" t="s">
        <v>100</v>
      </c>
      <c r="G251" s="28"/>
      <c r="H251" s="27" t="s">
        <v>209</v>
      </c>
      <c r="I251" s="12" t="s">
        <v>50</v>
      </c>
      <c r="J251" s="51" t="str">
        <f t="shared" si="71"/>
        <v>Fuel Taxes</v>
      </c>
      <c r="K251" s="37" t="s">
        <v>582</v>
      </c>
      <c r="L251" s="37"/>
      <c r="M251" s="37"/>
      <c r="N251" s="46"/>
      <c r="O251" s="31"/>
      <c r="P251" s="26"/>
      <c r="Q251" s="28"/>
      <c r="R251" s="12"/>
      <c r="S251" s="59"/>
      <c r="T251" s="28"/>
    </row>
    <row r="252" spans="1:20" s="6" customFormat="1" ht="30">
      <c r="A252" s="31" t="str">
        <f t="shared" si="70"/>
        <v>Cross-Sector</v>
      </c>
      <c r="B252" s="31" t="str">
        <f t="shared" si="70"/>
        <v>Fuel Taxes</v>
      </c>
      <c r="C252" s="31" t="str">
        <f t="shared" si="70"/>
        <v>Additional Fuel Tax Rate by Fuel</v>
      </c>
      <c r="D252" s="12" t="s">
        <v>54</v>
      </c>
      <c r="E252" s="12"/>
      <c r="F252" s="12" t="s">
        <v>101</v>
      </c>
      <c r="G252" s="28"/>
      <c r="H252" s="27" t="s">
        <v>209</v>
      </c>
      <c r="I252" s="12" t="s">
        <v>50</v>
      </c>
      <c r="J252" s="51" t="str">
        <f t="shared" si="71"/>
        <v>Fuel Taxes</v>
      </c>
      <c r="K252" s="37" t="s">
        <v>582</v>
      </c>
      <c r="L252" s="37"/>
      <c r="M252" s="37"/>
      <c r="N252" s="46"/>
      <c r="O252" s="31"/>
      <c r="P252" s="31"/>
      <c r="Q252" s="28"/>
      <c r="R252" s="12"/>
      <c r="S252" s="59"/>
      <c r="T252" s="28"/>
    </row>
    <row r="253" spans="1:20" s="6" customFormat="1" ht="30">
      <c r="A253" s="31" t="str">
        <f t="shared" si="70"/>
        <v>Cross-Sector</v>
      </c>
      <c r="B253" s="31" t="str">
        <f t="shared" si="70"/>
        <v>Fuel Taxes</v>
      </c>
      <c r="C253" s="31" t="str">
        <f t="shared" si="70"/>
        <v>Additional Fuel Tax Rate by Fuel</v>
      </c>
      <c r="D253" s="12" t="s">
        <v>55</v>
      </c>
      <c r="E253" s="12"/>
      <c r="F253" s="12" t="s">
        <v>470</v>
      </c>
      <c r="G253" s="28"/>
      <c r="H253" s="27" t="s">
        <v>209</v>
      </c>
      <c r="I253" s="12" t="s">
        <v>50</v>
      </c>
      <c r="J253" s="51" t="str">
        <f t="shared" si="71"/>
        <v>Fuel Taxes</v>
      </c>
      <c r="K253" s="37" t="s">
        <v>582</v>
      </c>
      <c r="L253" s="37"/>
      <c r="M253" s="37"/>
      <c r="N253" s="46"/>
      <c r="O253" s="31"/>
      <c r="P253" s="31"/>
      <c r="Q253" s="28"/>
      <c r="R253" s="12"/>
      <c r="S253" s="59"/>
      <c r="T253" s="28"/>
    </row>
    <row r="254" spans="1:20" s="6" customFormat="1" ht="30">
      <c r="A254" s="31" t="str">
        <f t="shared" si="70"/>
        <v>Cross-Sector</v>
      </c>
      <c r="B254" s="31" t="str">
        <f t="shared" si="70"/>
        <v>Fuel Taxes</v>
      </c>
      <c r="C254" s="31" t="str">
        <f t="shared" si="70"/>
        <v>Additional Fuel Tax Rate by Fuel</v>
      </c>
      <c r="D254" s="12" t="s">
        <v>56</v>
      </c>
      <c r="E254" s="12"/>
      <c r="F254" s="12" t="s">
        <v>106</v>
      </c>
      <c r="G254" s="28"/>
      <c r="H254" s="27" t="s">
        <v>209</v>
      </c>
      <c r="I254" s="12" t="s">
        <v>50</v>
      </c>
      <c r="J254" s="51" t="str">
        <f t="shared" si="71"/>
        <v>Fuel Taxes</v>
      </c>
      <c r="K254" s="37" t="s">
        <v>582</v>
      </c>
      <c r="L254" s="37"/>
      <c r="M254" s="37"/>
      <c r="N254" s="46"/>
      <c r="O254" s="31"/>
      <c r="P254" s="31"/>
      <c r="Q254" s="28"/>
      <c r="R254" s="12"/>
      <c r="S254" s="59"/>
      <c r="T254" s="28"/>
    </row>
    <row r="255" spans="1:20" s="6" customFormat="1" ht="30">
      <c r="A255" s="31" t="str">
        <f t="shared" si="70"/>
        <v>Cross-Sector</v>
      </c>
      <c r="B255" s="31" t="str">
        <f t="shared" si="70"/>
        <v>Fuel Taxes</v>
      </c>
      <c r="C255" s="31" t="str">
        <f t="shared" si="70"/>
        <v>Additional Fuel Tax Rate by Fuel</v>
      </c>
      <c r="D255" s="12" t="s">
        <v>57</v>
      </c>
      <c r="E255" s="12"/>
      <c r="F255" s="12" t="s">
        <v>104</v>
      </c>
      <c r="G255" s="28"/>
      <c r="H255" s="27" t="s">
        <v>209</v>
      </c>
      <c r="I255" s="12" t="s">
        <v>50</v>
      </c>
      <c r="J255" s="51" t="str">
        <f t="shared" si="71"/>
        <v>Fuel Taxes</v>
      </c>
      <c r="K255" s="37" t="s">
        <v>582</v>
      </c>
      <c r="L255" s="37"/>
      <c r="M255" s="37"/>
      <c r="N255" s="46"/>
      <c r="O255" s="31"/>
      <c r="P255" s="26"/>
      <c r="Q255" s="28"/>
      <c r="R255" s="12"/>
      <c r="S255" s="59"/>
      <c r="T255" s="28"/>
    </row>
    <row r="256" spans="1:20" s="6" customFormat="1" ht="105">
      <c r="A256" s="31" t="str">
        <f t="shared" si="70"/>
        <v>Cross-Sector</v>
      </c>
      <c r="B256" s="31" t="str">
        <f t="shared" si="70"/>
        <v>Fuel Taxes</v>
      </c>
      <c r="C256" s="31" t="str">
        <f t="shared" si="70"/>
        <v>Additional Fuel Tax Rate by Fuel</v>
      </c>
      <c r="D256" s="12" t="s">
        <v>59</v>
      </c>
      <c r="E256" s="12"/>
      <c r="F256" s="12" t="s">
        <v>107</v>
      </c>
      <c r="G256" s="28"/>
      <c r="H256" s="27">
        <v>81</v>
      </c>
      <c r="I256" s="12" t="s">
        <v>49</v>
      </c>
      <c r="J256" s="51" t="str">
        <f t="shared" si="71"/>
        <v>Fuel Taxes</v>
      </c>
      <c r="K256" s="37" t="s">
        <v>582</v>
      </c>
      <c r="L256" s="37">
        <f t="shared" ref="L256:O257" si="73">L$248</f>
        <v>0</v>
      </c>
      <c r="M256" s="37">
        <f t="shared" si="73"/>
        <v>0.2</v>
      </c>
      <c r="N256" s="46">
        <f t="shared" si="73"/>
        <v>5.0000000000000001E-3</v>
      </c>
      <c r="O256" s="31" t="str">
        <f t="shared" si="73"/>
        <v>% of BAU price</v>
      </c>
      <c r="P256" s="26" t="s">
        <v>648</v>
      </c>
      <c r="Q256" s="12" t="s">
        <v>280</v>
      </c>
      <c r="R256" s="12" t="s">
        <v>281</v>
      </c>
      <c r="S256" s="59" t="str">
        <f>S$248</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T256" s="28"/>
    </row>
    <row r="257" spans="1:20" s="6" customFormat="1" ht="105">
      <c r="A257" s="31" t="str">
        <f t="shared" si="70"/>
        <v>Cross-Sector</v>
      </c>
      <c r="B257" s="31" t="str">
        <f t="shared" si="70"/>
        <v>Fuel Taxes</v>
      </c>
      <c r="C257" s="31" t="str">
        <f t="shared" si="70"/>
        <v>Additional Fuel Tax Rate by Fuel</v>
      </c>
      <c r="D257" s="12" t="s">
        <v>60</v>
      </c>
      <c r="E257" s="12"/>
      <c r="F257" s="12" t="s">
        <v>108</v>
      </c>
      <c r="G257" s="28"/>
      <c r="H257" s="27">
        <v>82</v>
      </c>
      <c r="I257" s="12" t="s">
        <v>49</v>
      </c>
      <c r="J257" s="51" t="str">
        <f t="shared" si="71"/>
        <v>Fuel Taxes</v>
      </c>
      <c r="K257" s="37" t="s">
        <v>582</v>
      </c>
      <c r="L257" s="37">
        <f t="shared" si="73"/>
        <v>0</v>
      </c>
      <c r="M257" s="37">
        <f t="shared" si="73"/>
        <v>0.2</v>
      </c>
      <c r="N257" s="46">
        <f t="shared" si="73"/>
        <v>5.0000000000000001E-3</v>
      </c>
      <c r="O257" s="31" t="str">
        <f t="shared" si="73"/>
        <v>% of BAU price</v>
      </c>
      <c r="P257" s="26" t="s">
        <v>649</v>
      </c>
      <c r="Q257" s="12" t="s">
        <v>280</v>
      </c>
      <c r="R257" s="12" t="s">
        <v>281</v>
      </c>
      <c r="S257" s="59" t="str">
        <f>S$248</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T257" s="28"/>
    </row>
    <row r="258" spans="1:20" s="6" customFormat="1" ht="45">
      <c r="A258" s="31" t="str">
        <f t="shared" si="70"/>
        <v>Cross-Sector</v>
      </c>
      <c r="B258" s="31" t="str">
        <f t="shared" si="70"/>
        <v>Fuel Taxes</v>
      </c>
      <c r="C258" s="31" t="str">
        <f t="shared" si="70"/>
        <v>Additional Fuel Tax Rate by Fuel</v>
      </c>
      <c r="D258" s="12" t="s">
        <v>61</v>
      </c>
      <c r="E258" s="12"/>
      <c r="F258" s="12" t="s">
        <v>109</v>
      </c>
      <c r="G258" s="28"/>
      <c r="H258" s="27" t="s">
        <v>209</v>
      </c>
      <c r="I258" s="12" t="s">
        <v>50</v>
      </c>
      <c r="J258" s="51" t="str">
        <f t="shared" si="71"/>
        <v>Fuel Taxes</v>
      </c>
      <c r="K258" s="37" t="s">
        <v>582</v>
      </c>
      <c r="L258" s="37"/>
      <c r="M258" s="37"/>
      <c r="N258" s="46"/>
      <c r="O258" s="31"/>
      <c r="P258" s="26"/>
      <c r="Q258" s="28"/>
      <c r="R258" s="12"/>
      <c r="S258" s="59"/>
      <c r="T258" s="28"/>
    </row>
    <row r="259" spans="1:20" s="6" customFormat="1" ht="30">
      <c r="A259" s="31" t="str">
        <f t="shared" si="70"/>
        <v>Cross-Sector</v>
      </c>
      <c r="B259" s="31" t="str">
        <f t="shared" si="70"/>
        <v>Fuel Taxes</v>
      </c>
      <c r="C259" s="31" t="str">
        <f t="shared" si="70"/>
        <v>Additional Fuel Tax Rate by Fuel</v>
      </c>
      <c r="D259" s="12" t="s">
        <v>62</v>
      </c>
      <c r="E259" s="12"/>
      <c r="F259" s="12" t="s">
        <v>110</v>
      </c>
      <c r="G259" s="28"/>
      <c r="H259" s="27" t="s">
        <v>209</v>
      </c>
      <c r="I259" s="12" t="s">
        <v>50</v>
      </c>
      <c r="J259" s="51" t="str">
        <f t="shared" si="71"/>
        <v>Fuel Taxes</v>
      </c>
      <c r="K259" s="37" t="s">
        <v>582</v>
      </c>
      <c r="L259" s="37"/>
      <c r="M259" s="37"/>
      <c r="N259" s="46"/>
      <c r="O259" s="31"/>
      <c r="P259" s="26"/>
      <c r="Q259" s="28"/>
      <c r="R259" s="12"/>
      <c r="S259" s="59"/>
      <c r="T259" s="28"/>
    </row>
    <row r="260" spans="1:20" ht="30">
      <c r="A260" s="31" t="str">
        <f t="shared" si="70"/>
        <v>Cross-Sector</v>
      </c>
      <c r="B260" s="31" t="str">
        <f t="shared" si="70"/>
        <v>Fuel Taxes</v>
      </c>
      <c r="C260" s="31" t="str">
        <f t="shared" si="70"/>
        <v>Additional Fuel Tax Rate by Fuel</v>
      </c>
      <c r="D260" s="12" t="s">
        <v>63</v>
      </c>
      <c r="E260" s="12"/>
      <c r="F260" s="12" t="s">
        <v>111</v>
      </c>
      <c r="G260" s="28"/>
      <c r="H260" s="27"/>
      <c r="I260" s="12" t="s">
        <v>50</v>
      </c>
      <c r="J260" s="51" t="str">
        <f t="shared" si="71"/>
        <v>Fuel Taxes</v>
      </c>
      <c r="K260" s="37" t="s">
        <v>582</v>
      </c>
      <c r="L260" s="37"/>
      <c r="M260" s="37"/>
      <c r="N260" s="46"/>
      <c r="O260" s="31"/>
      <c r="P260" s="26"/>
      <c r="Q260" s="12"/>
      <c r="R260" s="12"/>
      <c r="S260" s="59"/>
      <c r="T260" s="26"/>
    </row>
    <row r="261" spans="1:20" ht="30">
      <c r="A261" s="31" t="str">
        <f t="shared" si="70"/>
        <v>Cross-Sector</v>
      </c>
      <c r="B261" s="31" t="str">
        <f t="shared" si="70"/>
        <v>Fuel Taxes</v>
      </c>
      <c r="C261" s="31" t="str">
        <f t="shared" si="70"/>
        <v>Additional Fuel Tax Rate by Fuel</v>
      </c>
      <c r="D261" s="12" t="s">
        <v>84</v>
      </c>
      <c r="E261" s="12"/>
      <c r="F261" s="12" t="s">
        <v>112</v>
      </c>
      <c r="G261" s="28"/>
      <c r="H261" s="27" t="s">
        <v>209</v>
      </c>
      <c r="I261" s="12" t="s">
        <v>50</v>
      </c>
      <c r="J261" s="51" t="str">
        <f t="shared" si="71"/>
        <v>Fuel Taxes</v>
      </c>
      <c r="K261" s="37" t="s">
        <v>582</v>
      </c>
      <c r="L261" s="37"/>
      <c r="M261" s="37"/>
      <c r="N261" s="46"/>
      <c r="O261" s="31"/>
      <c r="P261" s="26"/>
      <c r="Q261" s="26"/>
      <c r="R261" s="12"/>
      <c r="S261" s="54"/>
      <c r="T261" s="26"/>
    </row>
    <row r="262" spans="1:20" ht="30">
      <c r="A262" s="31" t="str">
        <f t="shared" si="70"/>
        <v>Cross-Sector</v>
      </c>
      <c r="B262" s="31" t="str">
        <f t="shared" si="70"/>
        <v>Fuel Taxes</v>
      </c>
      <c r="C262" s="31" t="str">
        <f t="shared" si="70"/>
        <v>Additional Fuel Tax Rate by Fuel</v>
      </c>
      <c r="D262" s="12" t="s">
        <v>458</v>
      </c>
      <c r="E262" s="12"/>
      <c r="F262" s="12" t="s">
        <v>459</v>
      </c>
      <c r="G262" s="28"/>
      <c r="H262" s="27"/>
      <c r="I262" s="12" t="s">
        <v>50</v>
      </c>
      <c r="J262" s="51" t="str">
        <f t="shared" si="71"/>
        <v>Fuel Taxes</v>
      </c>
      <c r="K262" s="37" t="s">
        <v>582</v>
      </c>
      <c r="L262" s="37"/>
      <c r="M262" s="37"/>
      <c r="N262" s="37"/>
      <c r="O262" s="31"/>
      <c r="P262" s="26"/>
      <c r="Q262" s="26"/>
      <c r="R262" s="12"/>
      <c r="S262" s="54"/>
      <c r="T262" s="26"/>
    </row>
    <row r="263" spans="1:20" ht="105">
      <c r="A263" s="26" t="s">
        <v>28</v>
      </c>
      <c r="B263" s="26" t="s">
        <v>366</v>
      </c>
      <c r="C263" s="26" t="s">
        <v>330</v>
      </c>
      <c r="D263" s="26" t="s">
        <v>129</v>
      </c>
      <c r="E263" s="26"/>
      <c r="F263" s="26" t="s">
        <v>367</v>
      </c>
      <c r="G263" s="26"/>
      <c r="H263" s="27">
        <v>85</v>
      </c>
      <c r="I263" s="26" t="s">
        <v>49</v>
      </c>
      <c r="J263" s="50" t="s">
        <v>420</v>
      </c>
      <c r="K263" s="50" t="s">
        <v>581</v>
      </c>
      <c r="L263" s="33">
        <v>0</v>
      </c>
      <c r="M263" s="33">
        <v>0.1</v>
      </c>
      <c r="N263" s="32">
        <v>0.01</v>
      </c>
      <c r="O263" s="26" t="s">
        <v>35</v>
      </c>
      <c r="P263" s="26" t="s">
        <v>1319</v>
      </c>
      <c r="Q263" s="26" t="s">
        <v>282</v>
      </c>
      <c r="R263" s="12" t="s">
        <v>283</v>
      </c>
      <c r="S263" s="54" t="s">
        <v>83</v>
      </c>
      <c r="T263" s="26"/>
    </row>
    <row r="264" spans="1:20" ht="105">
      <c r="A264" s="28" t="str">
        <f t="shared" ref="A264:A269" si="74">A$263</f>
        <v>R&amp;D</v>
      </c>
      <c r="B264" s="28" t="str">
        <f t="shared" ref="B264:C270" si="75">B$263</f>
        <v>Capital Cost Reduction</v>
      </c>
      <c r="C264" s="28" t="str">
        <f t="shared" si="75"/>
        <v>RnD Building Capital Cost Perc Reduction</v>
      </c>
      <c r="D264" s="26" t="s">
        <v>130</v>
      </c>
      <c r="E264" s="26"/>
      <c r="F264" s="26" t="s">
        <v>368</v>
      </c>
      <c r="G264" s="26"/>
      <c r="H264" s="27">
        <v>86</v>
      </c>
      <c r="I264" s="26" t="s">
        <v>49</v>
      </c>
      <c r="J264" s="48" t="str">
        <f t="shared" ref="J264:J294" si="76">J$263</f>
        <v>R&amp;D Capital Cost Reductions</v>
      </c>
      <c r="K264" s="37" t="s">
        <v>581</v>
      </c>
      <c r="L264" s="37">
        <f t="shared" ref="L264:O268" si="77">L$263</f>
        <v>0</v>
      </c>
      <c r="M264" s="37">
        <f t="shared" si="77"/>
        <v>0.1</v>
      </c>
      <c r="N264" s="37">
        <f t="shared" si="77"/>
        <v>0.01</v>
      </c>
      <c r="O264" s="28" t="str">
        <f t="shared" si="77"/>
        <v>% reduction in cost</v>
      </c>
      <c r="P264" s="26" t="s">
        <v>1320</v>
      </c>
      <c r="Q264" s="26" t="s">
        <v>282</v>
      </c>
      <c r="R264" s="12" t="s">
        <v>283</v>
      </c>
      <c r="S264" s="54" t="s">
        <v>83</v>
      </c>
      <c r="T264" s="26"/>
    </row>
    <row r="265" spans="1:20" ht="105">
      <c r="A265" s="28" t="str">
        <f t="shared" si="74"/>
        <v>R&amp;D</v>
      </c>
      <c r="B265" s="28" t="str">
        <f t="shared" si="75"/>
        <v>Capital Cost Reduction</v>
      </c>
      <c r="C265" s="28" t="str">
        <f t="shared" si="75"/>
        <v>RnD Building Capital Cost Perc Reduction</v>
      </c>
      <c r="D265" s="26" t="s">
        <v>131</v>
      </c>
      <c r="E265" s="26"/>
      <c r="F265" s="26" t="s">
        <v>369</v>
      </c>
      <c r="G265" s="26"/>
      <c r="H265" s="27">
        <v>87</v>
      </c>
      <c r="I265" s="26" t="s">
        <v>49</v>
      </c>
      <c r="J265" s="48" t="str">
        <f t="shared" si="76"/>
        <v>R&amp;D Capital Cost Reductions</v>
      </c>
      <c r="K265" s="37" t="s">
        <v>581</v>
      </c>
      <c r="L265" s="37">
        <f t="shared" si="77"/>
        <v>0</v>
      </c>
      <c r="M265" s="37">
        <f t="shared" si="77"/>
        <v>0.1</v>
      </c>
      <c r="N265" s="37">
        <f t="shared" si="77"/>
        <v>0.01</v>
      </c>
      <c r="O265" s="28" t="str">
        <f t="shared" si="77"/>
        <v>% reduction in cost</v>
      </c>
      <c r="P265" s="26" t="s">
        <v>1321</v>
      </c>
      <c r="Q265" s="26" t="s">
        <v>282</v>
      </c>
      <c r="R265" s="12" t="s">
        <v>283</v>
      </c>
      <c r="S265" s="54" t="s">
        <v>83</v>
      </c>
      <c r="T265" s="26"/>
    </row>
    <row r="266" spans="1:20" ht="105">
      <c r="A266" s="28" t="str">
        <f t="shared" si="74"/>
        <v>R&amp;D</v>
      </c>
      <c r="B266" s="28" t="str">
        <f t="shared" si="75"/>
        <v>Capital Cost Reduction</v>
      </c>
      <c r="C266" s="28" t="str">
        <f t="shared" si="75"/>
        <v>RnD Building Capital Cost Perc Reduction</v>
      </c>
      <c r="D266" s="26" t="s">
        <v>132</v>
      </c>
      <c r="E266" s="26"/>
      <c r="F266" s="26" t="s">
        <v>370</v>
      </c>
      <c r="G266" s="26"/>
      <c r="H266" s="27">
        <v>88</v>
      </c>
      <c r="I266" s="26" t="s">
        <v>49</v>
      </c>
      <c r="J266" s="48" t="str">
        <f t="shared" si="76"/>
        <v>R&amp;D Capital Cost Reductions</v>
      </c>
      <c r="K266" s="37" t="s">
        <v>581</v>
      </c>
      <c r="L266" s="37">
        <f t="shared" si="77"/>
        <v>0</v>
      </c>
      <c r="M266" s="37">
        <f t="shared" si="77"/>
        <v>0.1</v>
      </c>
      <c r="N266" s="37">
        <f t="shared" si="77"/>
        <v>0.01</v>
      </c>
      <c r="O266" s="28" t="str">
        <f t="shared" si="77"/>
        <v>% reduction in cost</v>
      </c>
      <c r="P266" s="26" t="s">
        <v>1322</v>
      </c>
      <c r="Q266" s="26" t="s">
        <v>282</v>
      </c>
      <c r="R266" s="12" t="s">
        <v>283</v>
      </c>
      <c r="S266" s="54" t="s">
        <v>83</v>
      </c>
      <c r="T266" s="26"/>
    </row>
    <row r="267" spans="1:20" ht="105">
      <c r="A267" s="28" t="str">
        <f t="shared" si="74"/>
        <v>R&amp;D</v>
      </c>
      <c r="B267" s="28" t="str">
        <f t="shared" si="75"/>
        <v>Capital Cost Reduction</v>
      </c>
      <c r="C267" s="28" t="str">
        <f t="shared" si="75"/>
        <v>RnD Building Capital Cost Perc Reduction</v>
      </c>
      <c r="D267" s="26" t="s">
        <v>133</v>
      </c>
      <c r="E267" s="26"/>
      <c r="F267" s="26" t="s">
        <v>371</v>
      </c>
      <c r="G267" s="26"/>
      <c r="H267" s="27">
        <v>89</v>
      </c>
      <c r="I267" s="26" t="s">
        <v>49</v>
      </c>
      <c r="J267" s="48" t="str">
        <f t="shared" si="76"/>
        <v>R&amp;D Capital Cost Reductions</v>
      </c>
      <c r="K267" s="37" t="s">
        <v>581</v>
      </c>
      <c r="L267" s="37">
        <f t="shared" si="77"/>
        <v>0</v>
      </c>
      <c r="M267" s="37">
        <f t="shared" si="77"/>
        <v>0.1</v>
      </c>
      <c r="N267" s="37">
        <f t="shared" si="77"/>
        <v>0.01</v>
      </c>
      <c r="O267" s="28" t="str">
        <f t="shared" si="77"/>
        <v>% reduction in cost</v>
      </c>
      <c r="P267" s="26" t="s">
        <v>1323</v>
      </c>
      <c r="Q267" s="26" t="s">
        <v>282</v>
      </c>
      <c r="R267" s="12" t="s">
        <v>283</v>
      </c>
      <c r="S267" s="54" t="s">
        <v>83</v>
      </c>
      <c r="T267" s="26"/>
    </row>
    <row r="268" spans="1:20" ht="105">
      <c r="A268" s="28" t="str">
        <f t="shared" si="74"/>
        <v>R&amp;D</v>
      </c>
      <c r="B268" s="28" t="str">
        <f t="shared" si="75"/>
        <v>Capital Cost Reduction</v>
      </c>
      <c r="C268" s="28" t="str">
        <f t="shared" si="75"/>
        <v>RnD Building Capital Cost Perc Reduction</v>
      </c>
      <c r="D268" s="26" t="s">
        <v>134</v>
      </c>
      <c r="E268" s="26"/>
      <c r="F268" s="26" t="s">
        <v>372</v>
      </c>
      <c r="G268" s="26"/>
      <c r="H268" s="27">
        <v>90</v>
      </c>
      <c r="I268" s="26" t="s">
        <v>49</v>
      </c>
      <c r="J268" s="48" t="str">
        <f t="shared" si="76"/>
        <v>R&amp;D Capital Cost Reductions</v>
      </c>
      <c r="K268" s="37" t="s">
        <v>581</v>
      </c>
      <c r="L268" s="37">
        <f t="shared" si="77"/>
        <v>0</v>
      </c>
      <c r="M268" s="37">
        <f t="shared" si="77"/>
        <v>0.1</v>
      </c>
      <c r="N268" s="37">
        <f t="shared" si="77"/>
        <v>0.01</v>
      </c>
      <c r="O268" s="28" t="str">
        <f t="shared" si="77"/>
        <v>% reduction in cost</v>
      </c>
      <c r="P268" s="26" t="s">
        <v>1324</v>
      </c>
      <c r="Q268" s="26" t="s">
        <v>282</v>
      </c>
      <c r="R268" s="12" t="s">
        <v>283</v>
      </c>
      <c r="S268" s="54" t="s">
        <v>83</v>
      </c>
      <c r="T268" s="26"/>
    </row>
    <row r="269" spans="1:20" ht="105">
      <c r="A269" s="28" t="str">
        <f t="shared" si="74"/>
        <v>R&amp;D</v>
      </c>
      <c r="B269" s="28" t="str">
        <f t="shared" si="75"/>
        <v>Capital Cost Reduction</v>
      </c>
      <c r="C269" s="26" t="s">
        <v>331</v>
      </c>
      <c r="D269" s="26"/>
      <c r="E269" s="26"/>
      <c r="F269" s="26" t="s">
        <v>27</v>
      </c>
      <c r="G269" s="26"/>
      <c r="H269" s="27">
        <v>91</v>
      </c>
      <c r="I269" s="26" t="s">
        <v>49</v>
      </c>
      <c r="J269" s="48" t="str">
        <f t="shared" si="76"/>
        <v>R&amp;D Capital Cost Reductions</v>
      </c>
      <c r="K269" s="50" t="s">
        <v>580</v>
      </c>
      <c r="L269" s="33">
        <v>0</v>
      </c>
      <c r="M269" s="33">
        <v>0.1</v>
      </c>
      <c r="N269" s="32">
        <v>0.01</v>
      </c>
      <c r="O269" s="26" t="s">
        <v>35</v>
      </c>
      <c r="P269" s="12" t="s">
        <v>1325</v>
      </c>
      <c r="Q269" s="26" t="s">
        <v>282</v>
      </c>
      <c r="R269" s="12" t="s">
        <v>283</v>
      </c>
      <c r="S269" s="54" t="s">
        <v>83</v>
      </c>
      <c r="T269" s="26"/>
    </row>
    <row r="270" spans="1:20" ht="105">
      <c r="A270" s="26" t="s">
        <v>28</v>
      </c>
      <c r="B270" s="28" t="str">
        <f t="shared" si="75"/>
        <v>Capital Cost Reduction</v>
      </c>
      <c r="C270" s="26" t="s">
        <v>332</v>
      </c>
      <c r="D270" s="26" t="s">
        <v>463</v>
      </c>
      <c r="E270" s="26"/>
      <c r="F270" s="12" t="s">
        <v>469</v>
      </c>
      <c r="G270" s="26"/>
      <c r="H270" s="27">
        <v>92</v>
      </c>
      <c r="I270" s="26" t="s">
        <v>49</v>
      </c>
      <c r="J270" s="48" t="str">
        <f t="shared" si="76"/>
        <v>R&amp;D Capital Cost Reductions</v>
      </c>
      <c r="K270" s="50" t="s">
        <v>579</v>
      </c>
      <c r="L270" s="33">
        <v>0</v>
      </c>
      <c r="M270" s="33">
        <v>0.1</v>
      </c>
      <c r="N270" s="32">
        <v>0.01</v>
      </c>
      <c r="O270" s="26" t="s">
        <v>35</v>
      </c>
      <c r="P270" s="12" t="s">
        <v>1326</v>
      </c>
      <c r="Q270" s="26" t="s">
        <v>282</v>
      </c>
      <c r="R270" s="12" t="s">
        <v>283</v>
      </c>
      <c r="S270" s="54" t="s">
        <v>83</v>
      </c>
      <c r="T270" s="26"/>
    </row>
    <row r="271" spans="1:20" ht="105">
      <c r="A271" s="28" t="str">
        <f>A$270</f>
        <v>R&amp;D</v>
      </c>
      <c r="B271" s="28" t="str">
        <f t="shared" ref="B271:C281" si="78">B$270</f>
        <v>Capital Cost Reduction</v>
      </c>
      <c r="C271" s="28" t="str">
        <f t="shared" si="78"/>
        <v>RnD Electricity Capital Cost Perc Reduction</v>
      </c>
      <c r="D271" s="12" t="s">
        <v>351</v>
      </c>
      <c r="E271" s="28"/>
      <c r="F271" s="12" t="s">
        <v>562</v>
      </c>
      <c r="G271" s="26"/>
      <c r="H271" s="27">
        <v>93</v>
      </c>
      <c r="I271" s="26" t="s">
        <v>49</v>
      </c>
      <c r="J271" s="48" t="str">
        <f t="shared" si="76"/>
        <v>R&amp;D Capital Cost Reductions</v>
      </c>
      <c r="K271" s="37" t="s">
        <v>579</v>
      </c>
      <c r="L271" s="37">
        <f t="shared" ref="L271:O280" si="79">L$270</f>
        <v>0</v>
      </c>
      <c r="M271" s="34">
        <f t="shared" si="79"/>
        <v>0.1</v>
      </c>
      <c r="N271" s="34">
        <f t="shared" si="79"/>
        <v>0.01</v>
      </c>
      <c r="O271" s="28" t="str">
        <f t="shared" si="79"/>
        <v>% reduction in cost</v>
      </c>
      <c r="P271" s="12" t="s">
        <v>1327</v>
      </c>
      <c r="Q271" s="26" t="s">
        <v>282</v>
      </c>
      <c r="R271" s="12" t="s">
        <v>283</v>
      </c>
      <c r="S271" s="54" t="s">
        <v>83</v>
      </c>
      <c r="T271" s="26"/>
    </row>
    <row r="272" spans="1:20" ht="105">
      <c r="A272" s="28" t="str">
        <f t="shared" ref="A272:C280" si="80">A$270</f>
        <v>R&amp;D</v>
      </c>
      <c r="B272" s="28" t="str">
        <f t="shared" si="78"/>
        <v>Capital Cost Reduction</v>
      </c>
      <c r="C272" s="28" t="str">
        <f t="shared" si="78"/>
        <v>RnD Electricity Capital Cost Perc Reduction</v>
      </c>
      <c r="D272" s="12" t="s">
        <v>86</v>
      </c>
      <c r="E272" s="28"/>
      <c r="F272" s="12" t="s">
        <v>373</v>
      </c>
      <c r="G272" s="26"/>
      <c r="H272" s="27">
        <v>94</v>
      </c>
      <c r="I272" s="26" t="s">
        <v>49</v>
      </c>
      <c r="J272" s="48" t="str">
        <f t="shared" si="76"/>
        <v>R&amp;D Capital Cost Reductions</v>
      </c>
      <c r="K272" s="37" t="s">
        <v>579</v>
      </c>
      <c r="L272" s="37">
        <f t="shared" si="79"/>
        <v>0</v>
      </c>
      <c r="M272" s="34">
        <f t="shared" si="79"/>
        <v>0.1</v>
      </c>
      <c r="N272" s="34">
        <f t="shared" si="79"/>
        <v>0.01</v>
      </c>
      <c r="O272" s="28" t="str">
        <f t="shared" si="79"/>
        <v>% reduction in cost</v>
      </c>
      <c r="P272" s="12" t="s">
        <v>1328</v>
      </c>
      <c r="Q272" s="26" t="s">
        <v>282</v>
      </c>
      <c r="R272" s="12" t="s">
        <v>283</v>
      </c>
      <c r="S272" s="54" t="s">
        <v>83</v>
      </c>
      <c r="T272" s="26"/>
    </row>
    <row r="273" spans="1:20" ht="105">
      <c r="A273" s="28" t="str">
        <f t="shared" si="80"/>
        <v>R&amp;D</v>
      </c>
      <c r="B273" s="28" t="str">
        <f t="shared" si="78"/>
        <v>Capital Cost Reduction</v>
      </c>
      <c r="C273" s="28" t="str">
        <f t="shared" si="78"/>
        <v>RnD Electricity Capital Cost Perc Reduction</v>
      </c>
      <c r="D273" s="12" t="s">
        <v>87</v>
      </c>
      <c r="E273" s="28"/>
      <c r="F273" s="12" t="s">
        <v>374</v>
      </c>
      <c r="G273" s="26"/>
      <c r="H273" s="27">
        <v>95</v>
      </c>
      <c r="I273" s="26" t="s">
        <v>49</v>
      </c>
      <c r="J273" s="48" t="str">
        <f t="shared" si="76"/>
        <v>R&amp;D Capital Cost Reductions</v>
      </c>
      <c r="K273" s="37" t="s">
        <v>579</v>
      </c>
      <c r="L273" s="37">
        <f t="shared" si="79"/>
        <v>0</v>
      </c>
      <c r="M273" s="34">
        <f t="shared" si="79"/>
        <v>0.1</v>
      </c>
      <c r="N273" s="34">
        <f t="shared" si="79"/>
        <v>0.01</v>
      </c>
      <c r="O273" s="28" t="str">
        <f t="shared" si="79"/>
        <v>% reduction in cost</v>
      </c>
      <c r="P273" s="12" t="s">
        <v>1329</v>
      </c>
      <c r="Q273" s="26" t="s">
        <v>282</v>
      </c>
      <c r="R273" s="12" t="s">
        <v>283</v>
      </c>
      <c r="S273" s="54" t="s">
        <v>83</v>
      </c>
      <c r="T273" s="26"/>
    </row>
    <row r="274" spans="1:20" ht="105">
      <c r="A274" s="28" t="str">
        <f t="shared" si="80"/>
        <v>R&amp;D</v>
      </c>
      <c r="B274" s="28" t="str">
        <f t="shared" si="78"/>
        <v>Capital Cost Reduction</v>
      </c>
      <c r="C274" s="28" t="str">
        <f t="shared" si="78"/>
        <v>RnD Electricity Capital Cost Perc Reduction</v>
      </c>
      <c r="D274" s="12" t="s">
        <v>464</v>
      </c>
      <c r="E274" s="28"/>
      <c r="F274" s="12" t="s">
        <v>471</v>
      </c>
      <c r="G274" s="26"/>
      <c r="H274" s="27">
        <v>96</v>
      </c>
      <c r="I274" s="26" t="s">
        <v>49</v>
      </c>
      <c r="J274" s="48" t="str">
        <f t="shared" si="76"/>
        <v>R&amp;D Capital Cost Reductions</v>
      </c>
      <c r="K274" s="37" t="s">
        <v>579</v>
      </c>
      <c r="L274" s="37">
        <f t="shared" si="79"/>
        <v>0</v>
      </c>
      <c r="M274" s="34">
        <f t="shared" si="79"/>
        <v>0.1</v>
      </c>
      <c r="N274" s="34">
        <f t="shared" si="79"/>
        <v>0.01</v>
      </c>
      <c r="O274" s="28" t="str">
        <f t="shared" si="79"/>
        <v>% reduction in cost</v>
      </c>
      <c r="P274" s="12" t="s">
        <v>1330</v>
      </c>
      <c r="Q274" s="26" t="s">
        <v>282</v>
      </c>
      <c r="R274" s="12" t="s">
        <v>283</v>
      </c>
      <c r="S274" s="54" t="s">
        <v>83</v>
      </c>
      <c r="T274" s="26"/>
    </row>
    <row r="275" spans="1:20" ht="105">
      <c r="A275" s="28" t="str">
        <f t="shared" si="80"/>
        <v>R&amp;D</v>
      </c>
      <c r="B275" s="28" t="str">
        <f t="shared" si="78"/>
        <v>Capital Cost Reduction</v>
      </c>
      <c r="C275" s="28" t="str">
        <f t="shared" si="78"/>
        <v>RnD Electricity Capital Cost Perc Reduction</v>
      </c>
      <c r="D275" s="12" t="s">
        <v>88</v>
      </c>
      <c r="E275" s="28"/>
      <c r="F275" s="12" t="s">
        <v>375</v>
      </c>
      <c r="G275" s="26"/>
      <c r="H275" s="27">
        <v>97</v>
      </c>
      <c r="I275" s="26" t="s">
        <v>49</v>
      </c>
      <c r="J275" s="48" t="str">
        <f t="shared" si="76"/>
        <v>R&amp;D Capital Cost Reductions</v>
      </c>
      <c r="K275" s="37" t="s">
        <v>579</v>
      </c>
      <c r="L275" s="37">
        <f t="shared" si="79"/>
        <v>0</v>
      </c>
      <c r="M275" s="34">
        <f t="shared" si="79"/>
        <v>0.1</v>
      </c>
      <c r="N275" s="34">
        <f t="shared" si="79"/>
        <v>0.01</v>
      </c>
      <c r="O275" s="28" t="str">
        <f t="shared" si="79"/>
        <v>% reduction in cost</v>
      </c>
      <c r="P275" s="12" t="s">
        <v>1331</v>
      </c>
      <c r="Q275" s="26" t="s">
        <v>282</v>
      </c>
      <c r="R275" s="12" t="s">
        <v>283</v>
      </c>
      <c r="S275" s="54" t="s">
        <v>83</v>
      </c>
      <c r="T275" s="26"/>
    </row>
    <row r="276" spans="1:20" ht="105">
      <c r="A276" s="28" t="str">
        <f t="shared" si="80"/>
        <v>R&amp;D</v>
      </c>
      <c r="B276" s="28" t="str">
        <f t="shared" si="78"/>
        <v>Capital Cost Reduction</v>
      </c>
      <c r="C276" s="28" t="str">
        <f t="shared" si="78"/>
        <v>RnD Electricity Capital Cost Perc Reduction</v>
      </c>
      <c r="D276" s="12" t="s">
        <v>89</v>
      </c>
      <c r="E276" s="28"/>
      <c r="F276" s="12" t="s">
        <v>376</v>
      </c>
      <c r="G276" s="26"/>
      <c r="H276" s="27">
        <v>98</v>
      </c>
      <c r="I276" s="26" t="s">
        <v>49</v>
      </c>
      <c r="J276" s="48" t="str">
        <f t="shared" si="76"/>
        <v>R&amp;D Capital Cost Reductions</v>
      </c>
      <c r="K276" s="37" t="s">
        <v>579</v>
      </c>
      <c r="L276" s="37">
        <f t="shared" si="79"/>
        <v>0</v>
      </c>
      <c r="M276" s="34">
        <f t="shared" si="79"/>
        <v>0.1</v>
      </c>
      <c r="N276" s="34">
        <f t="shared" si="79"/>
        <v>0.01</v>
      </c>
      <c r="O276" s="28" t="str">
        <f t="shared" si="79"/>
        <v>% reduction in cost</v>
      </c>
      <c r="P276" s="12" t="s">
        <v>1332</v>
      </c>
      <c r="Q276" s="26" t="s">
        <v>282</v>
      </c>
      <c r="R276" s="12" t="s">
        <v>283</v>
      </c>
      <c r="S276" s="54" t="s">
        <v>83</v>
      </c>
      <c r="T276" s="26"/>
    </row>
    <row r="277" spans="1:20" ht="105">
      <c r="A277" s="28" t="str">
        <f t="shared" si="80"/>
        <v>R&amp;D</v>
      </c>
      <c r="B277" s="28" t="str">
        <f t="shared" si="78"/>
        <v>Capital Cost Reduction</v>
      </c>
      <c r="C277" s="28" t="str">
        <f t="shared" si="78"/>
        <v>RnD Electricity Capital Cost Perc Reduction</v>
      </c>
      <c r="D277" s="12" t="s">
        <v>90</v>
      </c>
      <c r="E277" s="28"/>
      <c r="F277" s="12" t="s">
        <v>377</v>
      </c>
      <c r="G277" s="26"/>
      <c r="H277" s="27">
        <v>99</v>
      </c>
      <c r="I277" s="26" t="s">
        <v>49</v>
      </c>
      <c r="J277" s="48" t="str">
        <f t="shared" si="76"/>
        <v>R&amp;D Capital Cost Reductions</v>
      </c>
      <c r="K277" s="37" t="s">
        <v>579</v>
      </c>
      <c r="L277" s="37">
        <f t="shared" si="79"/>
        <v>0</v>
      </c>
      <c r="M277" s="34">
        <f t="shared" si="79"/>
        <v>0.1</v>
      </c>
      <c r="N277" s="34">
        <f t="shared" si="79"/>
        <v>0.01</v>
      </c>
      <c r="O277" s="28" t="str">
        <f t="shared" si="79"/>
        <v>% reduction in cost</v>
      </c>
      <c r="P277" s="12" t="s">
        <v>1333</v>
      </c>
      <c r="Q277" s="26" t="s">
        <v>282</v>
      </c>
      <c r="R277" s="12" t="s">
        <v>283</v>
      </c>
      <c r="S277" s="54" t="s">
        <v>83</v>
      </c>
      <c r="T277" s="26"/>
    </row>
    <row r="278" spans="1:20" ht="105">
      <c r="A278" s="28" t="str">
        <f>A$270</f>
        <v>R&amp;D</v>
      </c>
      <c r="B278" s="28" t="str">
        <f t="shared" si="78"/>
        <v>Capital Cost Reduction</v>
      </c>
      <c r="C278" s="28" t="str">
        <f t="shared" si="78"/>
        <v>RnD Electricity Capital Cost Perc Reduction</v>
      </c>
      <c r="D278" s="12" t="s">
        <v>354</v>
      </c>
      <c r="E278" s="28"/>
      <c r="F278" s="12" t="s">
        <v>563</v>
      </c>
      <c r="G278" s="26"/>
      <c r="H278" s="27">
        <v>192</v>
      </c>
      <c r="I278" s="26" t="s">
        <v>49</v>
      </c>
      <c r="J278" s="48" t="str">
        <f t="shared" si="76"/>
        <v>R&amp;D Capital Cost Reductions</v>
      </c>
      <c r="K278" s="37" t="s">
        <v>579</v>
      </c>
      <c r="L278" s="37">
        <f t="shared" si="79"/>
        <v>0</v>
      </c>
      <c r="M278" s="34">
        <f t="shared" si="79"/>
        <v>0.1</v>
      </c>
      <c r="N278" s="34">
        <f t="shared" si="79"/>
        <v>0.01</v>
      </c>
      <c r="O278" s="28" t="str">
        <f t="shared" si="79"/>
        <v>% reduction in cost</v>
      </c>
      <c r="P278" s="12" t="s">
        <v>1334</v>
      </c>
      <c r="Q278" s="26" t="s">
        <v>282</v>
      </c>
      <c r="R278" s="12" t="s">
        <v>283</v>
      </c>
      <c r="S278" s="54" t="s">
        <v>83</v>
      </c>
      <c r="T278" s="26"/>
    </row>
    <row r="279" spans="1:20" ht="105">
      <c r="A279" s="28" t="str">
        <f t="shared" si="80"/>
        <v>R&amp;D</v>
      </c>
      <c r="B279" s="28" t="str">
        <f t="shared" si="80"/>
        <v>Capital Cost Reduction</v>
      </c>
      <c r="C279" s="28" t="str">
        <f t="shared" si="80"/>
        <v>RnD Electricity Capital Cost Perc Reduction</v>
      </c>
      <c r="D279" s="12" t="s">
        <v>460</v>
      </c>
      <c r="E279" s="28"/>
      <c r="F279" s="12" t="s">
        <v>461</v>
      </c>
      <c r="G279" s="26"/>
      <c r="H279" s="27">
        <v>180</v>
      </c>
      <c r="I279" s="26" t="s">
        <v>49</v>
      </c>
      <c r="J279" s="48" t="str">
        <f t="shared" si="76"/>
        <v>R&amp;D Capital Cost Reductions</v>
      </c>
      <c r="K279" s="37" t="s">
        <v>579</v>
      </c>
      <c r="L279" s="37">
        <f t="shared" si="79"/>
        <v>0</v>
      </c>
      <c r="M279" s="34">
        <f t="shared" si="79"/>
        <v>0.1</v>
      </c>
      <c r="N279" s="34">
        <f t="shared" si="79"/>
        <v>0.01</v>
      </c>
      <c r="O279" s="28" t="str">
        <f t="shared" si="79"/>
        <v>% reduction in cost</v>
      </c>
      <c r="P279" s="12" t="s">
        <v>1335</v>
      </c>
      <c r="Q279" s="26" t="s">
        <v>282</v>
      </c>
      <c r="R279" s="12" t="s">
        <v>283</v>
      </c>
      <c r="S279" s="54" t="s">
        <v>83</v>
      </c>
      <c r="T279" s="26"/>
    </row>
    <row r="280" spans="1:20" ht="105">
      <c r="A280" s="28" t="str">
        <f t="shared" si="80"/>
        <v>R&amp;D</v>
      </c>
      <c r="B280" s="28" t="str">
        <f t="shared" si="80"/>
        <v>Capital Cost Reduction</v>
      </c>
      <c r="C280" s="28" t="str">
        <f t="shared" si="80"/>
        <v>RnD Electricity Capital Cost Perc Reduction</v>
      </c>
      <c r="D280" s="12" t="s">
        <v>472</v>
      </c>
      <c r="E280" s="28"/>
      <c r="F280" s="12" t="s">
        <v>474</v>
      </c>
      <c r="G280" s="26"/>
      <c r="H280" s="27">
        <v>183</v>
      </c>
      <c r="I280" s="26" t="s">
        <v>49</v>
      </c>
      <c r="J280" s="48" t="str">
        <f t="shared" si="76"/>
        <v>R&amp;D Capital Cost Reductions</v>
      </c>
      <c r="K280" s="37" t="s">
        <v>579</v>
      </c>
      <c r="L280" s="37">
        <f t="shared" si="79"/>
        <v>0</v>
      </c>
      <c r="M280" s="34">
        <f t="shared" si="79"/>
        <v>0.1</v>
      </c>
      <c r="N280" s="34">
        <f t="shared" si="79"/>
        <v>0.01</v>
      </c>
      <c r="O280" s="28" t="str">
        <f t="shared" si="79"/>
        <v>% reduction in cost</v>
      </c>
      <c r="P280" s="12" t="s">
        <v>1336</v>
      </c>
      <c r="Q280" s="26" t="s">
        <v>282</v>
      </c>
      <c r="R280" s="12" t="s">
        <v>283</v>
      </c>
      <c r="S280" s="54" t="s">
        <v>83</v>
      </c>
      <c r="T280" s="26"/>
    </row>
    <row r="281" spans="1:20" ht="105">
      <c r="A281" s="26" t="s">
        <v>28</v>
      </c>
      <c r="B281" s="28" t="str">
        <f t="shared" si="78"/>
        <v>Capital Cost Reduction</v>
      </c>
      <c r="C281" s="26" t="s">
        <v>333</v>
      </c>
      <c r="D281" s="26" t="s">
        <v>149</v>
      </c>
      <c r="E281" s="26"/>
      <c r="F281" s="12" t="s">
        <v>378</v>
      </c>
      <c r="G281" s="26"/>
      <c r="H281" s="27">
        <v>100</v>
      </c>
      <c r="I281" s="26" t="s">
        <v>49</v>
      </c>
      <c r="J281" s="48" t="str">
        <f t="shared" si="76"/>
        <v>R&amp;D Capital Cost Reductions</v>
      </c>
      <c r="K281" s="50" t="s">
        <v>578</v>
      </c>
      <c r="L281" s="33">
        <v>0</v>
      </c>
      <c r="M281" s="33">
        <v>0.1</v>
      </c>
      <c r="N281" s="32">
        <v>0.01</v>
      </c>
      <c r="O281" s="26" t="s">
        <v>35</v>
      </c>
      <c r="P281" s="12" t="s">
        <v>1337</v>
      </c>
      <c r="Q281" s="26" t="s">
        <v>282</v>
      </c>
      <c r="R281" s="12" t="s">
        <v>283</v>
      </c>
      <c r="S281" s="54" t="s">
        <v>83</v>
      </c>
      <c r="T281" s="26"/>
    </row>
    <row r="282" spans="1:20" ht="105">
      <c r="A282" s="28" t="str">
        <f>A$281</f>
        <v>R&amp;D</v>
      </c>
      <c r="B282" s="28" t="str">
        <f t="shared" ref="B282:C289" si="81">B$281</f>
        <v>Capital Cost Reduction</v>
      </c>
      <c r="C282" s="28" t="str">
        <f t="shared" si="81"/>
        <v>RnD Industry Capital Cost Perc Reduction</v>
      </c>
      <c r="D282" s="12" t="s">
        <v>150</v>
      </c>
      <c r="E282" s="26"/>
      <c r="F282" s="12" t="s">
        <v>379</v>
      </c>
      <c r="G282" s="26"/>
      <c r="H282" s="27">
        <v>101</v>
      </c>
      <c r="I282" s="26" t="s">
        <v>49</v>
      </c>
      <c r="J282" s="48" t="str">
        <f t="shared" si="76"/>
        <v>R&amp;D Capital Cost Reductions</v>
      </c>
      <c r="K282" s="37" t="s">
        <v>578</v>
      </c>
      <c r="L282" s="37">
        <f t="shared" ref="L282:O288" si="82">L$281</f>
        <v>0</v>
      </c>
      <c r="M282" s="37">
        <f t="shared" si="82"/>
        <v>0.1</v>
      </c>
      <c r="N282" s="37">
        <f t="shared" si="82"/>
        <v>0.01</v>
      </c>
      <c r="O282" s="28" t="str">
        <f t="shared" si="82"/>
        <v>% reduction in cost</v>
      </c>
      <c r="P282" s="12" t="s">
        <v>1338</v>
      </c>
      <c r="Q282" s="26" t="s">
        <v>282</v>
      </c>
      <c r="R282" s="12" t="s">
        <v>283</v>
      </c>
      <c r="S282" s="54" t="s">
        <v>83</v>
      </c>
      <c r="T282" s="26"/>
    </row>
    <row r="283" spans="1:20" ht="105">
      <c r="A283" s="28" t="str">
        <f t="shared" ref="A283:A288" si="83">A$281</f>
        <v>R&amp;D</v>
      </c>
      <c r="B283" s="28" t="str">
        <f t="shared" si="81"/>
        <v>Capital Cost Reduction</v>
      </c>
      <c r="C283" s="28" t="str">
        <f t="shared" si="81"/>
        <v>RnD Industry Capital Cost Perc Reduction</v>
      </c>
      <c r="D283" s="12" t="s">
        <v>151</v>
      </c>
      <c r="E283" s="26"/>
      <c r="F283" s="12" t="s">
        <v>380</v>
      </c>
      <c r="G283" s="26"/>
      <c r="H283" s="27">
        <v>102</v>
      </c>
      <c r="I283" s="26" t="s">
        <v>49</v>
      </c>
      <c r="J283" s="48" t="str">
        <f t="shared" si="76"/>
        <v>R&amp;D Capital Cost Reductions</v>
      </c>
      <c r="K283" s="37" t="s">
        <v>578</v>
      </c>
      <c r="L283" s="37">
        <f t="shared" si="82"/>
        <v>0</v>
      </c>
      <c r="M283" s="37">
        <f t="shared" si="82"/>
        <v>0.1</v>
      </c>
      <c r="N283" s="37">
        <f t="shared" si="82"/>
        <v>0.01</v>
      </c>
      <c r="O283" s="28" t="str">
        <f t="shared" si="82"/>
        <v>% reduction in cost</v>
      </c>
      <c r="P283" s="12" t="s">
        <v>1339</v>
      </c>
      <c r="Q283" s="26" t="s">
        <v>282</v>
      </c>
      <c r="R283" s="12" t="s">
        <v>283</v>
      </c>
      <c r="S283" s="54" t="s">
        <v>83</v>
      </c>
      <c r="T283" s="26"/>
    </row>
    <row r="284" spans="1:20" ht="105">
      <c r="A284" s="28" t="str">
        <f t="shared" si="83"/>
        <v>R&amp;D</v>
      </c>
      <c r="B284" s="28" t="str">
        <f t="shared" si="81"/>
        <v>Capital Cost Reduction</v>
      </c>
      <c r="C284" s="28" t="str">
        <f t="shared" si="81"/>
        <v>RnD Industry Capital Cost Perc Reduction</v>
      </c>
      <c r="D284" s="12" t="s">
        <v>152</v>
      </c>
      <c r="E284" s="26"/>
      <c r="F284" s="12" t="s">
        <v>381</v>
      </c>
      <c r="G284" s="26"/>
      <c r="H284" s="27">
        <v>103</v>
      </c>
      <c r="I284" s="26" t="s">
        <v>49</v>
      </c>
      <c r="J284" s="48" t="str">
        <f t="shared" si="76"/>
        <v>R&amp;D Capital Cost Reductions</v>
      </c>
      <c r="K284" s="37" t="s">
        <v>578</v>
      </c>
      <c r="L284" s="37">
        <f t="shared" si="82"/>
        <v>0</v>
      </c>
      <c r="M284" s="37">
        <f t="shared" si="82"/>
        <v>0.1</v>
      </c>
      <c r="N284" s="37">
        <f t="shared" si="82"/>
        <v>0.01</v>
      </c>
      <c r="O284" s="28" t="str">
        <f t="shared" si="82"/>
        <v>% reduction in cost</v>
      </c>
      <c r="P284" s="12" t="s">
        <v>1340</v>
      </c>
      <c r="Q284" s="26" t="s">
        <v>282</v>
      </c>
      <c r="R284" s="12" t="s">
        <v>283</v>
      </c>
      <c r="S284" s="54" t="s">
        <v>83</v>
      </c>
      <c r="T284" s="26"/>
    </row>
    <row r="285" spans="1:20" ht="105">
      <c r="A285" s="28" t="str">
        <f t="shared" si="83"/>
        <v>R&amp;D</v>
      </c>
      <c r="B285" s="28" t="str">
        <f t="shared" si="81"/>
        <v>Capital Cost Reduction</v>
      </c>
      <c r="C285" s="28" t="str">
        <f t="shared" si="81"/>
        <v>RnD Industry Capital Cost Perc Reduction</v>
      </c>
      <c r="D285" s="12" t="s">
        <v>153</v>
      </c>
      <c r="E285" s="26"/>
      <c r="F285" s="12" t="s">
        <v>382</v>
      </c>
      <c r="G285" s="26"/>
      <c r="H285" s="27">
        <v>104</v>
      </c>
      <c r="I285" s="26" t="s">
        <v>49</v>
      </c>
      <c r="J285" s="48" t="str">
        <f t="shared" si="76"/>
        <v>R&amp;D Capital Cost Reductions</v>
      </c>
      <c r="K285" s="37" t="s">
        <v>578</v>
      </c>
      <c r="L285" s="37">
        <f t="shared" si="82"/>
        <v>0</v>
      </c>
      <c r="M285" s="37">
        <f t="shared" si="82"/>
        <v>0.1</v>
      </c>
      <c r="N285" s="37">
        <f t="shared" si="82"/>
        <v>0.01</v>
      </c>
      <c r="O285" s="28" t="str">
        <f t="shared" si="82"/>
        <v>% reduction in cost</v>
      </c>
      <c r="P285" s="12" t="s">
        <v>1341</v>
      </c>
      <c r="Q285" s="26" t="s">
        <v>282</v>
      </c>
      <c r="R285" s="12" t="s">
        <v>283</v>
      </c>
      <c r="S285" s="54" t="s">
        <v>83</v>
      </c>
      <c r="T285" s="26"/>
    </row>
    <row r="286" spans="1:20" ht="105">
      <c r="A286" s="28" t="str">
        <f t="shared" si="83"/>
        <v>R&amp;D</v>
      </c>
      <c r="B286" s="28" t="str">
        <f t="shared" si="81"/>
        <v>Capital Cost Reduction</v>
      </c>
      <c r="C286" s="28" t="str">
        <f t="shared" si="81"/>
        <v>RnD Industry Capital Cost Perc Reduction</v>
      </c>
      <c r="D286" s="12" t="s">
        <v>154</v>
      </c>
      <c r="E286" s="26"/>
      <c r="F286" s="12" t="s">
        <v>383</v>
      </c>
      <c r="G286" s="26"/>
      <c r="H286" s="27">
        <v>105</v>
      </c>
      <c r="I286" s="26" t="s">
        <v>49</v>
      </c>
      <c r="J286" s="48" t="str">
        <f t="shared" si="76"/>
        <v>R&amp;D Capital Cost Reductions</v>
      </c>
      <c r="K286" s="37" t="s">
        <v>578</v>
      </c>
      <c r="L286" s="37">
        <f t="shared" si="82"/>
        <v>0</v>
      </c>
      <c r="M286" s="37">
        <f t="shared" si="82"/>
        <v>0.1</v>
      </c>
      <c r="N286" s="37">
        <f t="shared" si="82"/>
        <v>0.01</v>
      </c>
      <c r="O286" s="28" t="str">
        <f t="shared" si="82"/>
        <v>% reduction in cost</v>
      </c>
      <c r="P286" s="12" t="s">
        <v>1342</v>
      </c>
      <c r="Q286" s="26" t="s">
        <v>282</v>
      </c>
      <c r="R286" s="12" t="s">
        <v>283</v>
      </c>
      <c r="S286" s="54" t="s">
        <v>83</v>
      </c>
      <c r="T286" s="26"/>
    </row>
    <row r="287" spans="1:20" ht="105">
      <c r="A287" s="28" t="str">
        <f t="shared" si="83"/>
        <v>R&amp;D</v>
      </c>
      <c r="B287" s="28" t="str">
        <f t="shared" si="81"/>
        <v>Capital Cost Reduction</v>
      </c>
      <c r="C287" s="28" t="str">
        <f t="shared" si="81"/>
        <v>RnD Industry Capital Cost Perc Reduction</v>
      </c>
      <c r="D287" s="12" t="s">
        <v>155</v>
      </c>
      <c r="E287" s="26"/>
      <c r="F287" s="12" t="s">
        <v>384</v>
      </c>
      <c r="G287" s="26"/>
      <c r="H287" s="27">
        <v>106</v>
      </c>
      <c r="I287" s="26" t="s">
        <v>49</v>
      </c>
      <c r="J287" s="48" t="str">
        <f t="shared" si="76"/>
        <v>R&amp;D Capital Cost Reductions</v>
      </c>
      <c r="K287" s="37" t="s">
        <v>578</v>
      </c>
      <c r="L287" s="37">
        <f t="shared" si="82"/>
        <v>0</v>
      </c>
      <c r="M287" s="37">
        <f t="shared" si="82"/>
        <v>0.1</v>
      </c>
      <c r="N287" s="37">
        <f t="shared" si="82"/>
        <v>0.01</v>
      </c>
      <c r="O287" s="28" t="str">
        <f t="shared" si="82"/>
        <v>% reduction in cost</v>
      </c>
      <c r="P287" s="12" t="s">
        <v>1343</v>
      </c>
      <c r="Q287" s="26" t="s">
        <v>282</v>
      </c>
      <c r="R287" s="12" t="s">
        <v>283</v>
      </c>
      <c r="S287" s="54" t="s">
        <v>83</v>
      </c>
      <c r="T287" s="26"/>
    </row>
    <row r="288" spans="1:20" ht="105">
      <c r="A288" s="28" t="str">
        <f t="shared" si="83"/>
        <v>R&amp;D</v>
      </c>
      <c r="B288" s="28" t="str">
        <f t="shared" si="81"/>
        <v>Capital Cost Reduction</v>
      </c>
      <c r="C288" s="28" t="str">
        <f t="shared" si="81"/>
        <v>RnD Industry Capital Cost Perc Reduction</v>
      </c>
      <c r="D288" s="12" t="s">
        <v>156</v>
      </c>
      <c r="E288" s="26"/>
      <c r="F288" s="12" t="s">
        <v>385</v>
      </c>
      <c r="G288" s="26"/>
      <c r="H288" s="27">
        <v>107</v>
      </c>
      <c r="I288" s="26" t="s">
        <v>49</v>
      </c>
      <c r="J288" s="48" t="str">
        <f t="shared" si="76"/>
        <v>R&amp;D Capital Cost Reductions</v>
      </c>
      <c r="K288" s="37" t="s">
        <v>578</v>
      </c>
      <c r="L288" s="37">
        <f t="shared" si="82"/>
        <v>0</v>
      </c>
      <c r="M288" s="37">
        <f t="shared" si="82"/>
        <v>0.1</v>
      </c>
      <c r="N288" s="37">
        <f t="shared" si="82"/>
        <v>0.01</v>
      </c>
      <c r="O288" s="28" t="str">
        <f t="shared" si="82"/>
        <v>% reduction in cost</v>
      </c>
      <c r="P288" s="12" t="s">
        <v>1344</v>
      </c>
      <c r="Q288" s="26" t="s">
        <v>282</v>
      </c>
      <c r="R288" s="12" t="s">
        <v>283</v>
      </c>
      <c r="S288" s="54" t="s">
        <v>83</v>
      </c>
      <c r="T288" s="26"/>
    </row>
    <row r="289" spans="1:20" ht="105">
      <c r="A289" s="12" t="s">
        <v>28</v>
      </c>
      <c r="B289" s="28" t="str">
        <f t="shared" si="81"/>
        <v>Capital Cost Reduction</v>
      </c>
      <c r="C289" s="12" t="s">
        <v>334</v>
      </c>
      <c r="D289" s="26" t="s">
        <v>549</v>
      </c>
      <c r="E289" s="26"/>
      <c r="F289" s="26" t="s">
        <v>505</v>
      </c>
      <c r="G289" s="26"/>
      <c r="H289" s="27">
        <v>108</v>
      </c>
      <c r="I289" s="26" t="s">
        <v>49</v>
      </c>
      <c r="J289" s="48" t="str">
        <f t="shared" si="76"/>
        <v>R&amp;D Capital Cost Reductions</v>
      </c>
      <c r="K289" s="50" t="s">
        <v>577</v>
      </c>
      <c r="L289" s="33">
        <v>0</v>
      </c>
      <c r="M289" s="33">
        <v>0.1</v>
      </c>
      <c r="N289" s="32">
        <v>0.01</v>
      </c>
      <c r="O289" s="26" t="s">
        <v>35</v>
      </c>
      <c r="P289" s="12" t="s">
        <v>1345</v>
      </c>
      <c r="Q289" s="26" t="s">
        <v>282</v>
      </c>
      <c r="R289" s="12" t="s">
        <v>283</v>
      </c>
      <c r="S289" s="54" t="s">
        <v>83</v>
      </c>
      <c r="T289" s="26"/>
    </row>
    <row r="290" spans="1:20" ht="105">
      <c r="A290" s="28" t="str">
        <f>A$289</f>
        <v>R&amp;D</v>
      </c>
      <c r="B290" s="28" t="str">
        <f t="shared" ref="B290:C294" si="84">B$289</f>
        <v>Capital Cost Reduction</v>
      </c>
      <c r="C290" s="28" t="str">
        <f t="shared" si="84"/>
        <v>RnD Transportation Capital Cost Perc Reduction</v>
      </c>
      <c r="D290" s="26" t="s">
        <v>550</v>
      </c>
      <c r="E290" s="26"/>
      <c r="F290" s="26" t="s">
        <v>506</v>
      </c>
      <c r="G290" s="26"/>
      <c r="H290" s="27">
        <v>109</v>
      </c>
      <c r="I290" s="26" t="s">
        <v>49</v>
      </c>
      <c r="J290" s="48" t="str">
        <f t="shared" si="76"/>
        <v>R&amp;D Capital Cost Reductions</v>
      </c>
      <c r="K290" s="37" t="s">
        <v>577</v>
      </c>
      <c r="L290" s="37">
        <f t="shared" ref="L290:O294" si="85">L$289</f>
        <v>0</v>
      </c>
      <c r="M290" s="37">
        <f t="shared" si="85"/>
        <v>0.1</v>
      </c>
      <c r="N290" s="37">
        <f t="shared" si="85"/>
        <v>0.01</v>
      </c>
      <c r="O290" s="28" t="str">
        <f t="shared" si="85"/>
        <v>% reduction in cost</v>
      </c>
      <c r="P290" s="12" t="s">
        <v>1346</v>
      </c>
      <c r="Q290" s="26" t="s">
        <v>282</v>
      </c>
      <c r="R290" s="12" t="s">
        <v>283</v>
      </c>
      <c r="S290" s="54" t="s">
        <v>83</v>
      </c>
      <c r="T290" s="26"/>
    </row>
    <row r="291" spans="1:20" ht="120">
      <c r="A291" s="28" t="str">
        <f>A$289</f>
        <v>R&amp;D</v>
      </c>
      <c r="B291" s="28" t="str">
        <f t="shared" si="84"/>
        <v>Capital Cost Reduction</v>
      </c>
      <c r="C291" s="28" t="str">
        <f t="shared" si="84"/>
        <v>RnD Transportation Capital Cost Perc Reduction</v>
      </c>
      <c r="D291" s="26" t="s">
        <v>551</v>
      </c>
      <c r="E291" s="26"/>
      <c r="F291" s="26" t="s">
        <v>507</v>
      </c>
      <c r="G291" s="26"/>
      <c r="H291" s="27">
        <v>110</v>
      </c>
      <c r="I291" s="26" t="s">
        <v>49</v>
      </c>
      <c r="J291" s="48" t="str">
        <f t="shared" si="76"/>
        <v>R&amp;D Capital Cost Reductions</v>
      </c>
      <c r="K291" s="37" t="s">
        <v>577</v>
      </c>
      <c r="L291" s="37">
        <f t="shared" si="85"/>
        <v>0</v>
      </c>
      <c r="M291" s="37">
        <f t="shared" si="85"/>
        <v>0.1</v>
      </c>
      <c r="N291" s="37">
        <f t="shared" si="85"/>
        <v>0.01</v>
      </c>
      <c r="O291" s="28" t="str">
        <f t="shared" si="85"/>
        <v>% reduction in cost</v>
      </c>
      <c r="P291" s="12" t="s">
        <v>1347</v>
      </c>
      <c r="Q291" s="26" t="s">
        <v>282</v>
      </c>
      <c r="R291" s="12" t="s">
        <v>283</v>
      </c>
      <c r="S291" s="54" t="s">
        <v>83</v>
      </c>
      <c r="T291" s="26"/>
    </row>
    <row r="292" spans="1:20" ht="120">
      <c r="A292" s="28" t="str">
        <f>A$289</f>
        <v>R&amp;D</v>
      </c>
      <c r="B292" s="28" t="str">
        <f t="shared" si="84"/>
        <v>Capital Cost Reduction</v>
      </c>
      <c r="C292" s="28" t="str">
        <f t="shared" si="84"/>
        <v>RnD Transportation Capital Cost Perc Reduction</v>
      </c>
      <c r="D292" s="26" t="s">
        <v>552</v>
      </c>
      <c r="E292" s="26"/>
      <c r="F292" s="26" t="s">
        <v>508</v>
      </c>
      <c r="G292" s="26"/>
      <c r="H292" s="27">
        <v>111</v>
      </c>
      <c r="I292" s="26" t="s">
        <v>49</v>
      </c>
      <c r="J292" s="48" t="str">
        <f t="shared" si="76"/>
        <v>R&amp;D Capital Cost Reductions</v>
      </c>
      <c r="K292" s="37" t="s">
        <v>577</v>
      </c>
      <c r="L292" s="37">
        <f t="shared" si="85"/>
        <v>0</v>
      </c>
      <c r="M292" s="37">
        <f t="shared" si="85"/>
        <v>0.1</v>
      </c>
      <c r="N292" s="37">
        <f t="shared" si="85"/>
        <v>0.01</v>
      </c>
      <c r="O292" s="28" t="str">
        <f t="shared" si="85"/>
        <v>% reduction in cost</v>
      </c>
      <c r="P292" s="12" t="s">
        <v>1348</v>
      </c>
      <c r="Q292" s="26" t="s">
        <v>282</v>
      </c>
      <c r="R292" s="12" t="s">
        <v>283</v>
      </c>
      <c r="S292" s="54" t="s">
        <v>83</v>
      </c>
      <c r="T292" s="26"/>
    </row>
    <row r="293" spans="1:20" ht="105">
      <c r="A293" s="28" t="str">
        <f>A$289</f>
        <v>R&amp;D</v>
      </c>
      <c r="B293" s="28" t="str">
        <f t="shared" si="84"/>
        <v>Capital Cost Reduction</v>
      </c>
      <c r="C293" s="28" t="str">
        <f t="shared" si="84"/>
        <v>RnD Transportation Capital Cost Perc Reduction</v>
      </c>
      <c r="D293" s="26" t="s">
        <v>553</v>
      </c>
      <c r="E293" s="26"/>
      <c r="F293" s="26" t="s">
        <v>509</v>
      </c>
      <c r="G293" s="26"/>
      <c r="H293" s="27">
        <v>112</v>
      </c>
      <c r="I293" s="26" t="s">
        <v>49</v>
      </c>
      <c r="J293" s="48" t="str">
        <f t="shared" si="76"/>
        <v>R&amp;D Capital Cost Reductions</v>
      </c>
      <c r="K293" s="37" t="s">
        <v>577</v>
      </c>
      <c r="L293" s="37">
        <f t="shared" si="85"/>
        <v>0</v>
      </c>
      <c r="M293" s="37">
        <f t="shared" si="85"/>
        <v>0.1</v>
      </c>
      <c r="N293" s="37">
        <f t="shared" si="85"/>
        <v>0.01</v>
      </c>
      <c r="O293" s="28" t="str">
        <f t="shared" si="85"/>
        <v>% reduction in cost</v>
      </c>
      <c r="P293" s="12" t="s">
        <v>1349</v>
      </c>
      <c r="Q293" s="26" t="s">
        <v>282</v>
      </c>
      <c r="R293" s="12" t="s">
        <v>283</v>
      </c>
      <c r="S293" s="54" t="s">
        <v>83</v>
      </c>
      <c r="T293" s="26"/>
    </row>
    <row r="294" spans="1:20" ht="105">
      <c r="A294" s="28" t="str">
        <f>A$289</f>
        <v>R&amp;D</v>
      </c>
      <c r="B294" s="28" t="str">
        <f t="shared" si="84"/>
        <v>Capital Cost Reduction</v>
      </c>
      <c r="C294" s="28" t="str">
        <f t="shared" si="84"/>
        <v>RnD Transportation Capital Cost Perc Reduction</v>
      </c>
      <c r="D294" s="26" t="s">
        <v>554</v>
      </c>
      <c r="E294" s="26"/>
      <c r="F294" s="26" t="s">
        <v>510</v>
      </c>
      <c r="G294" s="26"/>
      <c r="H294" s="27">
        <v>113</v>
      </c>
      <c r="I294" s="26" t="s">
        <v>49</v>
      </c>
      <c r="J294" s="48" t="str">
        <f t="shared" si="76"/>
        <v>R&amp;D Capital Cost Reductions</v>
      </c>
      <c r="K294" s="37" t="s">
        <v>577</v>
      </c>
      <c r="L294" s="37">
        <f t="shared" si="85"/>
        <v>0</v>
      </c>
      <c r="M294" s="37">
        <f t="shared" si="85"/>
        <v>0.1</v>
      </c>
      <c r="N294" s="37">
        <f t="shared" si="85"/>
        <v>0.01</v>
      </c>
      <c r="O294" s="28" t="str">
        <f t="shared" si="85"/>
        <v>% reduction in cost</v>
      </c>
      <c r="P294" s="12" t="s">
        <v>1350</v>
      </c>
      <c r="Q294" s="26" t="s">
        <v>282</v>
      </c>
      <c r="R294" s="12" t="s">
        <v>283</v>
      </c>
      <c r="S294" s="54" t="s">
        <v>83</v>
      </c>
      <c r="T294" s="26"/>
    </row>
    <row r="295" spans="1:20" ht="105">
      <c r="A295" s="26" t="s">
        <v>28</v>
      </c>
      <c r="B295" s="26" t="s">
        <v>386</v>
      </c>
      <c r="C295" s="26" t="s">
        <v>335</v>
      </c>
      <c r="D295" s="26" t="s">
        <v>129</v>
      </c>
      <c r="E295" s="26"/>
      <c r="F295" s="26" t="s">
        <v>367</v>
      </c>
      <c r="G295" s="26"/>
      <c r="H295" s="27">
        <v>114</v>
      </c>
      <c r="I295" s="26" t="s">
        <v>49</v>
      </c>
      <c r="J295" s="50" t="s">
        <v>421</v>
      </c>
      <c r="K295" s="50" t="s">
        <v>576</v>
      </c>
      <c r="L295" s="33">
        <v>0</v>
      </c>
      <c r="M295" s="33">
        <v>0.4</v>
      </c>
      <c r="N295" s="32">
        <v>0.01</v>
      </c>
      <c r="O295" s="26" t="s">
        <v>36</v>
      </c>
      <c r="P295" s="26" t="s">
        <v>1351</v>
      </c>
      <c r="Q295" s="26" t="s">
        <v>282</v>
      </c>
      <c r="R295" s="12" t="s">
        <v>283</v>
      </c>
      <c r="S295" s="54" t="s">
        <v>83</v>
      </c>
      <c r="T295" s="26"/>
    </row>
    <row r="296" spans="1:20" ht="105">
      <c r="A296" s="28" t="str">
        <f>A$295</f>
        <v>R&amp;D</v>
      </c>
      <c r="B296" s="28" t="str">
        <f t="shared" ref="B296:C302" si="86">B$295</f>
        <v>Fuel Use Reduction</v>
      </c>
      <c r="C296" s="28" t="str">
        <f t="shared" si="86"/>
        <v>RnD Building Fuel Use Perc Reduction</v>
      </c>
      <c r="D296" s="26" t="s">
        <v>130</v>
      </c>
      <c r="E296" s="26"/>
      <c r="F296" s="26" t="s">
        <v>368</v>
      </c>
      <c r="G296" s="26"/>
      <c r="H296" s="27">
        <v>115</v>
      </c>
      <c r="I296" s="26" t="s">
        <v>49</v>
      </c>
      <c r="J296" s="48" t="str">
        <f t="shared" ref="J296:J326" si="87">J$295</f>
        <v>R&amp;D Fuel Use Reductions</v>
      </c>
      <c r="K296" s="37" t="s">
        <v>576</v>
      </c>
      <c r="L296" s="37">
        <f t="shared" ref="L296:O300" si="88">L$295</f>
        <v>0</v>
      </c>
      <c r="M296" s="37">
        <f t="shared" si="88"/>
        <v>0.4</v>
      </c>
      <c r="N296" s="37">
        <f t="shared" si="88"/>
        <v>0.01</v>
      </c>
      <c r="O296" s="28" t="str">
        <f t="shared" si="88"/>
        <v>% reduction in fuel use</v>
      </c>
      <c r="P296" s="26" t="s">
        <v>1352</v>
      </c>
      <c r="Q296" s="26" t="s">
        <v>282</v>
      </c>
      <c r="R296" s="12" t="s">
        <v>283</v>
      </c>
      <c r="S296" s="54" t="s">
        <v>83</v>
      </c>
      <c r="T296" s="26"/>
    </row>
    <row r="297" spans="1:20" ht="60">
      <c r="A297" s="28" t="str">
        <f>A$295</f>
        <v>R&amp;D</v>
      </c>
      <c r="B297" s="28" t="str">
        <f t="shared" si="86"/>
        <v>Fuel Use Reduction</v>
      </c>
      <c r="C297" s="28" t="str">
        <f t="shared" si="86"/>
        <v>RnD Building Fuel Use Perc Reduction</v>
      </c>
      <c r="D297" s="26" t="s">
        <v>131</v>
      </c>
      <c r="E297" s="26"/>
      <c r="F297" s="26" t="s">
        <v>369</v>
      </c>
      <c r="G297" s="26"/>
      <c r="H297" s="27"/>
      <c r="I297" s="26" t="s">
        <v>50</v>
      </c>
      <c r="J297" s="48" t="str">
        <f t="shared" si="87"/>
        <v>R&amp;D Fuel Use Reductions</v>
      </c>
      <c r="K297" s="37" t="s">
        <v>576</v>
      </c>
      <c r="L297" s="37"/>
      <c r="M297" s="37"/>
      <c r="N297" s="37"/>
      <c r="O297" s="28"/>
      <c r="P297" s="26"/>
      <c r="Q297" s="26"/>
      <c r="R297" s="12"/>
      <c r="S297" s="54"/>
      <c r="T297" s="26"/>
    </row>
    <row r="298" spans="1:20" ht="105">
      <c r="A298" s="28" t="str">
        <f>A$295</f>
        <v>R&amp;D</v>
      </c>
      <c r="B298" s="28" t="str">
        <f t="shared" si="86"/>
        <v>Fuel Use Reduction</v>
      </c>
      <c r="C298" s="28" t="str">
        <f t="shared" si="86"/>
        <v>RnD Building Fuel Use Perc Reduction</v>
      </c>
      <c r="D298" s="26" t="s">
        <v>132</v>
      </c>
      <c r="E298" s="26"/>
      <c r="F298" s="26" t="s">
        <v>370</v>
      </c>
      <c r="G298" s="26"/>
      <c r="H298" s="27">
        <v>117</v>
      </c>
      <c r="I298" s="26" t="s">
        <v>49</v>
      </c>
      <c r="J298" s="48" t="str">
        <f t="shared" si="87"/>
        <v>R&amp;D Fuel Use Reductions</v>
      </c>
      <c r="K298" s="37" t="s">
        <v>576</v>
      </c>
      <c r="L298" s="37">
        <f t="shared" si="88"/>
        <v>0</v>
      </c>
      <c r="M298" s="37">
        <f t="shared" si="88"/>
        <v>0.4</v>
      </c>
      <c r="N298" s="37">
        <f t="shared" si="88"/>
        <v>0.01</v>
      </c>
      <c r="O298" s="28" t="str">
        <f t="shared" si="88"/>
        <v>% reduction in fuel use</v>
      </c>
      <c r="P298" s="26" t="s">
        <v>1353</v>
      </c>
      <c r="Q298" s="26" t="s">
        <v>282</v>
      </c>
      <c r="R298" s="12" t="s">
        <v>283</v>
      </c>
      <c r="S298" s="54" t="s">
        <v>83</v>
      </c>
      <c r="T298" s="26"/>
    </row>
    <row r="299" spans="1:20" ht="105">
      <c r="A299" s="28" t="str">
        <f>A$295</f>
        <v>R&amp;D</v>
      </c>
      <c r="B299" s="28" t="str">
        <f t="shared" si="86"/>
        <v>Fuel Use Reduction</v>
      </c>
      <c r="C299" s="28" t="str">
        <f t="shared" si="86"/>
        <v>RnD Building Fuel Use Perc Reduction</v>
      </c>
      <c r="D299" s="26" t="s">
        <v>133</v>
      </c>
      <c r="E299" s="26"/>
      <c r="F299" s="26" t="s">
        <v>371</v>
      </c>
      <c r="G299" s="26"/>
      <c r="H299" s="27">
        <v>118</v>
      </c>
      <c r="I299" s="26" t="s">
        <v>49</v>
      </c>
      <c r="J299" s="48" t="str">
        <f t="shared" si="87"/>
        <v>R&amp;D Fuel Use Reductions</v>
      </c>
      <c r="K299" s="37" t="s">
        <v>576</v>
      </c>
      <c r="L299" s="37">
        <f t="shared" si="88"/>
        <v>0</v>
      </c>
      <c r="M299" s="37">
        <f t="shared" si="88"/>
        <v>0.4</v>
      </c>
      <c r="N299" s="37">
        <f t="shared" si="88"/>
        <v>0.01</v>
      </c>
      <c r="O299" s="28" t="str">
        <f t="shared" si="88"/>
        <v>% reduction in fuel use</v>
      </c>
      <c r="P299" s="26" t="s">
        <v>1354</v>
      </c>
      <c r="Q299" s="26" t="s">
        <v>282</v>
      </c>
      <c r="R299" s="12" t="s">
        <v>283</v>
      </c>
      <c r="S299" s="54" t="s">
        <v>83</v>
      </c>
      <c r="T299" s="26"/>
    </row>
    <row r="300" spans="1:20" ht="105">
      <c r="A300" s="28" t="str">
        <f>A$295</f>
        <v>R&amp;D</v>
      </c>
      <c r="B300" s="28" t="str">
        <f t="shared" si="86"/>
        <v>Fuel Use Reduction</v>
      </c>
      <c r="C300" s="28" t="str">
        <f t="shared" si="86"/>
        <v>RnD Building Fuel Use Perc Reduction</v>
      </c>
      <c r="D300" s="26" t="s">
        <v>134</v>
      </c>
      <c r="E300" s="26"/>
      <c r="F300" s="26" t="s">
        <v>372</v>
      </c>
      <c r="G300" s="26"/>
      <c r="H300" s="27">
        <v>119</v>
      </c>
      <c r="I300" s="26" t="s">
        <v>49</v>
      </c>
      <c r="J300" s="48" t="str">
        <f t="shared" si="87"/>
        <v>R&amp;D Fuel Use Reductions</v>
      </c>
      <c r="K300" s="37" t="s">
        <v>576</v>
      </c>
      <c r="L300" s="37">
        <f t="shared" si="88"/>
        <v>0</v>
      </c>
      <c r="M300" s="37">
        <f t="shared" si="88"/>
        <v>0.4</v>
      </c>
      <c r="N300" s="37">
        <f t="shared" si="88"/>
        <v>0.01</v>
      </c>
      <c r="O300" s="28" t="str">
        <f t="shared" si="88"/>
        <v>% reduction in fuel use</v>
      </c>
      <c r="P300" s="26" t="s">
        <v>1355</v>
      </c>
      <c r="Q300" s="26" t="s">
        <v>282</v>
      </c>
      <c r="R300" s="12" t="s">
        <v>283</v>
      </c>
      <c r="S300" s="54" t="s">
        <v>83</v>
      </c>
      <c r="T300" s="26"/>
    </row>
    <row r="301" spans="1:20" ht="105">
      <c r="A301" s="26" t="s">
        <v>28</v>
      </c>
      <c r="B301" s="28" t="str">
        <f t="shared" si="86"/>
        <v>Fuel Use Reduction</v>
      </c>
      <c r="C301" s="26" t="s">
        <v>336</v>
      </c>
      <c r="D301" s="26"/>
      <c r="E301" s="26"/>
      <c r="F301" s="26" t="s">
        <v>27</v>
      </c>
      <c r="G301" s="26"/>
      <c r="H301" s="27">
        <v>120</v>
      </c>
      <c r="I301" s="26" t="s">
        <v>49</v>
      </c>
      <c r="J301" s="48" t="str">
        <f t="shared" si="87"/>
        <v>R&amp;D Fuel Use Reductions</v>
      </c>
      <c r="K301" s="50" t="s">
        <v>575</v>
      </c>
      <c r="L301" s="33">
        <v>0</v>
      </c>
      <c r="M301" s="33">
        <v>0.1</v>
      </c>
      <c r="N301" s="32">
        <v>0.01</v>
      </c>
      <c r="O301" s="26" t="s">
        <v>36</v>
      </c>
      <c r="P301" s="26" t="s">
        <v>1356</v>
      </c>
      <c r="Q301" s="26" t="s">
        <v>282</v>
      </c>
      <c r="R301" s="12" t="s">
        <v>283</v>
      </c>
      <c r="S301" s="54" t="s">
        <v>83</v>
      </c>
      <c r="T301" s="26"/>
    </row>
    <row r="302" spans="1:20" ht="105">
      <c r="A302" s="26" t="s">
        <v>28</v>
      </c>
      <c r="B302" s="28" t="str">
        <f t="shared" si="86"/>
        <v>Fuel Use Reduction</v>
      </c>
      <c r="C302" s="26" t="s">
        <v>337</v>
      </c>
      <c r="D302" s="26" t="s">
        <v>463</v>
      </c>
      <c r="E302" s="26"/>
      <c r="F302" s="12" t="s">
        <v>469</v>
      </c>
      <c r="G302" s="26"/>
      <c r="H302" s="27">
        <v>121</v>
      </c>
      <c r="I302" s="26" t="s">
        <v>49</v>
      </c>
      <c r="J302" s="48" t="str">
        <f t="shared" si="87"/>
        <v>R&amp;D Fuel Use Reductions</v>
      </c>
      <c r="K302" s="50" t="s">
        <v>574</v>
      </c>
      <c r="L302" s="33">
        <v>0</v>
      </c>
      <c r="M302" s="33">
        <v>0.1</v>
      </c>
      <c r="N302" s="32">
        <v>0.01</v>
      </c>
      <c r="O302" s="26" t="s">
        <v>36</v>
      </c>
      <c r="P302" s="26" t="s">
        <v>1357</v>
      </c>
      <c r="Q302" s="26" t="s">
        <v>282</v>
      </c>
      <c r="R302" s="12" t="s">
        <v>283</v>
      </c>
      <c r="S302" s="54" t="s">
        <v>83</v>
      </c>
      <c r="T302" s="26"/>
    </row>
    <row r="303" spans="1:20" ht="105">
      <c r="A303" s="28" t="str">
        <f>A$302</f>
        <v>R&amp;D</v>
      </c>
      <c r="B303" s="28" t="str">
        <f t="shared" ref="B303:C313" si="89">B$302</f>
        <v>Fuel Use Reduction</v>
      </c>
      <c r="C303" s="28" t="str">
        <f t="shared" si="89"/>
        <v>RnD Electricity Fuel Use Perc Reduction</v>
      </c>
      <c r="D303" s="12" t="s">
        <v>351</v>
      </c>
      <c r="E303" s="28"/>
      <c r="F303" s="12" t="s">
        <v>562</v>
      </c>
      <c r="G303" s="26"/>
      <c r="H303" s="27">
        <v>122</v>
      </c>
      <c r="I303" s="26" t="s">
        <v>49</v>
      </c>
      <c r="J303" s="48" t="str">
        <f t="shared" si="87"/>
        <v>R&amp;D Fuel Use Reductions</v>
      </c>
      <c r="K303" s="37" t="s">
        <v>574</v>
      </c>
      <c r="L303" s="37">
        <f t="shared" ref="L303:O304" si="90">L$302</f>
        <v>0</v>
      </c>
      <c r="M303" s="37">
        <f t="shared" si="90"/>
        <v>0.1</v>
      </c>
      <c r="N303" s="37">
        <f t="shared" si="90"/>
        <v>0.01</v>
      </c>
      <c r="O303" s="28" t="str">
        <f t="shared" si="90"/>
        <v>% reduction in fuel use</v>
      </c>
      <c r="P303" s="26" t="s">
        <v>1358</v>
      </c>
      <c r="Q303" s="26" t="s">
        <v>282</v>
      </c>
      <c r="R303" s="12" t="s">
        <v>283</v>
      </c>
      <c r="S303" s="54" t="s">
        <v>83</v>
      </c>
      <c r="T303" s="26"/>
    </row>
    <row r="304" spans="1:20" ht="105">
      <c r="A304" s="28" t="str">
        <f t="shared" ref="A304:C312" si="91">A$302</f>
        <v>R&amp;D</v>
      </c>
      <c r="B304" s="28" t="str">
        <f t="shared" si="89"/>
        <v>Fuel Use Reduction</v>
      </c>
      <c r="C304" s="28" t="str">
        <f t="shared" si="89"/>
        <v>RnD Electricity Fuel Use Perc Reduction</v>
      </c>
      <c r="D304" s="12" t="s">
        <v>86</v>
      </c>
      <c r="E304" s="28"/>
      <c r="F304" s="12" t="s">
        <v>373</v>
      </c>
      <c r="G304" s="26"/>
      <c r="H304" s="27">
        <v>123</v>
      </c>
      <c r="I304" s="26" t="s">
        <v>49</v>
      </c>
      <c r="J304" s="48" t="str">
        <f t="shared" si="87"/>
        <v>R&amp;D Fuel Use Reductions</v>
      </c>
      <c r="K304" s="37" t="s">
        <v>574</v>
      </c>
      <c r="L304" s="37">
        <f t="shared" si="90"/>
        <v>0</v>
      </c>
      <c r="M304" s="37">
        <f t="shared" si="90"/>
        <v>0.1</v>
      </c>
      <c r="N304" s="37">
        <f t="shared" si="90"/>
        <v>0.01</v>
      </c>
      <c r="O304" s="28" t="str">
        <f t="shared" si="90"/>
        <v>% reduction in fuel use</v>
      </c>
      <c r="P304" s="26" t="s">
        <v>1359</v>
      </c>
      <c r="Q304" s="26" t="s">
        <v>282</v>
      </c>
      <c r="R304" s="12" t="s">
        <v>283</v>
      </c>
      <c r="S304" s="54" t="s">
        <v>83</v>
      </c>
      <c r="T304" s="26"/>
    </row>
    <row r="305" spans="1:20" ht="45">
      <c r="A305" s="28" t="str">
        <f t="shared" si="91"/>
        <v>R&amp;D</v>
      </c>
      <c r="B305" s="28" t="str">
        <f t="shared" si="89"/>
        <v>Fuel Use Reduction</v>
      </c>
      <c r="C305" s="28" t="str">
        <f t="shared" si="89"/>
        <v>RnD Electricity Fuel Use Perc Reduction</v>
      </c>
      <c r="D305" s="12" t="s">
        <v>87</v>
      </c>
      <c r="E305" s="28"/>
      <c r="F305" s="12" t="s">
        <v>374</v>
      </c>
      <c r="G305" s="26"/>
      <c r="H305" s="27" t="s">
        <v>209</v>
      </c>
      <c r="I305" s="26" t="s">
        <v>50</v>
      </c>
      <c r="J305" s="48" t="str">
        <f t="shared" si="87"/>
        <v>R&amp;D Fuel Use Reductions</v>
      </c>
      <c r="K305" s="37" t="s">
        <v>574</v>
      </c>
      <c r="L305" s="37"/>
      <c r="M305" s="37"/>
      <c r="N305" s="37"/>
      <c r="O305" s="28"/>
      <c r="P305" s="26"/>
      <c r="Q305" s="26"/>
      <c r="R305" s="12"/>
      <c r="S305" s="54"/>
      <c r="T305" s="26"/>
    </row>
    <row r="306" spans="1:20" ht="60">
      <c r="A306" s="28" t="str">
        <f t="shared" si="91"/>
        <v>R&amp;D</v>
      </c>
      <c r="B306" s="28" t="str">
        <f t="shared" si="89"/>
        <v>Fuel Use Reduction</v>
      </c>
      <c r="C306" s="28" t="str">
        <f t="shared" si="89"/>
        <v>RnD Electricity Fuel Use Perc Reduction</v>
      </c>
      <c r="D306" s="12" t="s">
        <v>464</v>
      </c>
      <c r="E306" s="28"/>
      <c r="F306" s="12" t="s">
        <v>471</v>
      </c>
      <c r="G306" s="26"/>
      <c r="H306" s="27" t="s">
        <v>209</v>
      </c>
      <c r="I306" s="26" t="s">
        <v>50</v>
      </c>
      <c r="J306" s="48" t="str">
        <f t="shared" si="87"/>
        <v>R&amp;D Fuel Use Reductions</v>
      </c>
      <c r="K306" s="37" t="s">
        <v>574</v>
      </c>
      <c r="L306" s="37"/>
      <c r="M306" s="37"/>
      <c r="N306" s="37"/>
      <c r="O306" s="28"/>
      <c r="P306" s="26"/>
      <c r="Q306" s="26"/>
      <c r="R306" s="12"/>
      <c r="S306" s="54"/>
      <c r="T306" s="26"/>
    </row>
    <row r="307" spans="1:20" ht="45">
      <c r="A307" s="28" t="str">
        <f t="shared" si="91"/>
        <v>R&amp;D</v>
      </c>
      <c r="B307" s="28" t="str">
        <f t="shared" si="89"/>
        <v>Fuel Use Reduction</v>
      </c>
      <c r="C307" s="28" t="str">
        <f t="shared" si="89"/>
        <v>RnD Electricity Fuel Use Perc Reduction</v>
      </c>
      <c r="D307" s="12" t="s">
        <v>88</v>
      </c>
      <c r="E307" s="28"/>
      <c r="F307" s="12" t="s">
        <v>375</v>
      </c>
      <c r="G307" s="26"/>
      <c r="H307" s="27" t="s">
        <v>209</v>
      </c>
      <c r="I307" s="26" t="s">
        <v>50</v>
      </c>
      <c r="J307" s="48" t="str">
        <f t="shared" si="87"/>
        <v>R&amp;D Fuel Use Reductions</v>
      </c>
      <c r="K307" s="37" t="s">
        <v>574</v>
      </c>
      <c r="L307" s="37"/>
      <c r="M307" s="37"/>
      <c r="N307" s="37"/>
      <c r="O307" s="28"/>
      <c r="P307" s="26"/>
      <c r="Q307" s="26"/>
      <c r="R307" s="12"/>
      <c r="S307" s="54"/>
      <c r="T307" s="26"/>
    </row>
    <row r="308" spans="1:20" ht="60">
      <c r="A308" s="28" t="str">
        <f t="shared" si="91"/>
        <v>R&amp;D</v>
      </c>
      <c r="B308" s="28" t="str">
        <f t="shared" si="89"/>
        <v>Fuel Use Reduction</v>
      </c>
      <c r="C308" s="28" t="str">
        <f t="shared" si="89"/>
        <v>RnD Electricity Fuel Use Perc Reduction</v>
      </c>
      <c r="D308" s="12" t="s">
        <v>89</v>
      </c>
      <c r="E308" s="28"/>
      <c r="F308" s="12" t="s">
        <v>376</v>
      </c>
      <c r="G308" s="26"/>
      <c r="H308" s="27" t="s">
        <v>209</v>
      </c>
      <c r="I308" s="26" t="s">
        <v>50</v>
      </c>
      <c r="J308" s="48" t="str">
        <f t="shared" si="87"/>
        <v>R&amp;D Fuel Use Reductions</v>
      </c>
      <c r="K308" s="37" t="s">
        <v>574</v>
      </c>
      <c r="L308" s="37"/>
      <c r="M308" s="37"/>
      <c r="N308" s="37"/>
      <c r="O308" s="28"/>
      <c r="P308" s="26"/>
      <c r="Q308" s="26"/>
      <c r="R308" s="12"/>
      <c r="S308" s="54"/>
      <c r="T308" s="26"/>
    </row>
    <row r="309" spans="1:20" ht="105">
      <c r="A309" s="28" t="str">
        <f t="shared" si="91"/>
        <v>R&amp;D</v>
      </c>
      <c r="B309" s="28" t="str">
        <f t="shared" si="89"/>
        <v>Fuel Use Reduction</v>
      </c>
      <c r="C309" s="28" t="str">
        <f t="shared" si="89"/>
        <v>RnD Electricity Fuel Use Perc Reduction</v>
      </c>
      <c r="D309" s="12" t="s">
        <v>90</v>
      </c>
      <c r="E309" s="28"/>
      <c r="F309" s="12" t="s">
        <v>377</v>
      </c>
      <c r="G309" s="26"/>
      <c r="H309" s="27">
        <v>124</v>
      </c>
      <c r="I309" s="26" t="s">
        <v>49</v>
      </c>
      <c r="J309" s="48" t="str">
        <f t="shared" si="87"/>
        <v>R&amp;D Fuel Use Reductions</v>
      </c>
      <c r="K309" s="37" t="s">
        <v>574</v>
      </c>
      <c r="L309" s="37">
        <f t="shared" ref="L309:O311" si="92">L$302</f>
        <v>0</v>
      </c>
      <c r="M309" s="37">
        <f t="shared" si="92"/>
        <v>0.1</v>
      </c>
      <c r="N309" s="37">
        <f t="shared" si="92"/>
        <v>0.01</v>
      </c>
      <c r="O309" s="28" t="str">
        <f t="shared" si="92"/>
        <v>% reduction in fuel use</v>
      </c>
      <c r="P309" s="26" t="s">
        <v>1360</v>
      </c>
      <c r="Q309" s="26" t="s">
        <v>282</v>
      </c>
      <c r="R309" s="12" t="s">
        <v>283</v>
      </c>
      <c r="S309" s="54" t="s">
        <v>83</v>
      </c>
      <c r="T309" s="26"/>
    </row>
    <row r="310" spans="1:20" ht="105">
      <c r="A310" s="28" t="str">
        <f>A$302</f>
        <v>R&amp;D</v>
      </c>
      <c r="B310" s="28" t="str">
        <f t="shared" si="89"/>
        <v>Fuel Use Reduction</v>
      </c>
      <c r="C310" s="28" t="str">
        <f t="shared" si="89"/>
        <v>RnD Electricity Fuel Use Perc Reduction</v>
      </c>
      <c r="D310" s="12" t="s">
        <v>354</v>
      </c>
      <c r="E310" s="28"/>
      <c r="F310" s="12" t="s">
        <v>563</v>
      </c>
      <c r="G310" s="26"/>
      <c r="H310" s="27">
        <v>193</v>
      </c>
      <c r="I310" s="26" t="s">
        <v>49</v>
      </c>
      <c r="J310" s="48" t="str">
        <f t="shared" si="87"/>
        <v>R&amp;D Fuel Use Reductions</v>
      </c>
      <c r="K310" s="37" t="s">
        <v>574</v>
      </c>
      <c r="L310" s="37">
        <f t="shared" si="92"/>
        <v>0</v>
      </c>
      <c r="M310" s="37">
        <f t="shared" si="92"/>
        <v>0.1</v>
      </c>
      <c r="N310" s="37">
        <f t="shared" si="92"/>
        <v>0.01</v>
      </c>
      <c r="O310" s="28" t="str">
        <f t="shared" si="92"/>
        <v>% reduction in fuel use</v>
      </c>
      <c r="P310" s="26" t="s">
        <v>1361</v>
      </c>
      <c r="Q310" s="26" t="s">
        <v>282</v>
      </c>
      <c r="R310" s="12" t="s">
        <v>283</v>
      </c>
      <c r="S310" s="54" t="s">
        <v>83</v>
      </c>
      <c r="T310" s="26"/>
    </row>
    <row r="311" spans="1:20" ht="105">
      <c r="A311" s="28" t="str">
        <f t="shared" si="91"/>
        <v>R&amp;D</v>
      </c>
      <c r="B311" s="28" t="str">
        <f t="shared" si="91"/>
        <v>Fuel Use Reduction</v>
      </c>
      <c r="C311" s="28" t="str">
        <f t="shared" si="91"/>
        <v>RnD Electricity Fuel Use Perc Reduction</v>
      </c>
      <c r="D311" s="12" t="s">
        <v>460</v>
      </c>
      <c r="E311" s="28"/>
      <c r="F311" s="12" t="s">
        <v>461</v>
      </c>
      <c r="G311" s="26"/>
      <c r="H311" s="27">
        <v>181</v>
      </c>
      <c r="I311" s="26" t="s">
        <v>49</v>
      </c>
      <c r="J311" s="48" t="str">
        <f t="shared" si="87"/>
        <v>R&amp;D Fuel Use Reductions</v>
      </c>
      <c r="K311" s="37" t="s">
        <v>574</v>
      </c>
      <c r="L311" s="37">
        <f t="shared" si="92"/>
        <v>0</v>
      </c>
      <c r="M311" s="37">
        <f t="shared" si="92"/>
        <v>0.1</v>
      </c>
      <c r="N311" s="37">
        <f t="shared" si="92"/>
        <v>0.01</v>
      </c>
      <c r="O311" s="28" t="str">
        <f t="shared" si="92"/>
        <v>% reduction in fuel use</v>
      </c>
      <c r="P311" s="26" t="s">
        <v>1362</v>
      </c>
      <c r="Q311" s="26" t="s">
        <v>282</v>
      </c>
      <c r="R311" s="12" t="s">
        <v>283</v>
      </c>
      <c r="S311" s="54" t="s">
        <v>83</v>
      </c>
      <c r="T311" s="26"/>
    </row>
    <row r="312" spans="1:20" ht="60">
      <c r="A312" s="28" t="str">
        <f t="shared" si="91"/>
        <v>R&amp;D</v>
      </c>
      <c r="B312" s="28" t="str">
        <f t="shared" si="91"/>
        <v>Fuel Use Reduction</v>
      </c>
      <c r="C312" s="28" t="str">
        <f t="shared" si="91"/>
        <v>RnD Electricity Fuel Use Perc Reduction</v>
      </c>
      <c r="D312" s="12" t="s">
        <v>472</v>
      </c>
      <c r="E312" s="28"/>
      <c r="F312" s="12" t="s">
        <v>474</v>
      </c>
      <c r="G312" s="26"/>
      <c r="H312" s="27"/>
      <c r="I312" s="26" t="s">
        <v>50</v>
      </c>
      <c r="J312" s="48" t="str">
        <f t="shared" si="87"/>
        <v>R&amp;D Fuel Use Reductions</v>
      </c>
      <c r="K312" s="37" t="s">
        <v>574</v>
      </c>
      <c r="L312" s="37"/>
      <c r="M312" s="37"/>
      <c r="N312" s="37"/>
      <c r="O312" s="28"/>
      <c r="P312" s="26"/>
      <c r="Q312" s="26"/>
      <c r="R312" s="12"/>
      <c r="S312" s="54"/>
      <c r="T312" s="26"/>
    </row>
    <row r="313" spans="1:20" ht="105">
      <c r="A313" s="26" t="s">
        <v>28</v>
      </c>
      <c r="B313" s="28" t="str">
        <f t="shared" si="89"/>
        <v>Fuel Use Reduction</v>
      </c>
      <c r="C313" s="26" t="s">
        <v>338</v>
      </c>
      <c r="D313" s="26" t="s">
        <v>149</v>
      </c>
      <c r="E313" s="26"/>
      <c r="F313" s="12" t="s">
        <v>378</v>
      </c>
      <c r="G313" s="26"/>
      <c r="H313" s="27">
        <v>125</v>
      </c>
      <c r="I313" s="26" t="s">
        <v>49</v>
      </c>
      <c r="J313" s="48" t="str">
        <f t="shared" si="87"/>
        <v>R&amp;D Fuel Use Reductions</v>
      </c>
      <c r="K313" s="50" t="s">
        <v>573</v>
      </c>
      <c r="L313" s="33">
        <v>0</v>
      </c>
      <c r="M313" s="33">
        <v>0.1</v>
      </c>
      <c r="N313" s="32">
        <v>0.01</v>
      </c>
      <c r="O313" s="26" t="s">
        <v>36</v>
      </c>
      <c r="P313" s="26" t="s">
        <v>1363</v>
      </c>
      <c r="Q313" s="26" t="s">
        <v>282</v>
      </c>
      <c r="R313" s="12" t="s">
        <v>283</v>
      </c>
      <c r="S313" s="54" t="s">
        <v>83</v>
      </c>
      <c r="T313" s="26"/>
    </row>
    <row r="314" spans="1:20" ht="120">
      <c r="A314" s="28" t="str">
        <f>A$313</f>
        <v>R&amp;D</v>
      </c>
      <c r="B314" s="28" t="str">
        <f t="shared" ref="B314:C321" si="93">B$313</f>
        <v>Fuel Use Reduction</v>
      </c>
      <c r="C314" s="28" t="str">
        <f t="shared" si="93"/>
        <v>RnD Industry Fuel Use Perc Reduction</v>
      </c>
      <c r="D314" s="12" t="s">
        <v>150</v>
      </c>
      <c r="E314" s="26"/>
      <c r="F314" s="12" t="s">
        <v>379</v>
      </c>
      <c r="G314" s="26"/>
      <c r="H314" s="27">
        <v>126</v>
      </c>
      <c r="I314" s="26" t="s">
        <v>49</v>
      </c>
      <c r="J314" s="48" t="str">
        <f t="shared" si="87"/>
        <v>R&amp;D Fuel Use Reductions</v>
      </c>
      <c r="K314" s="37" t="s">
        <v>573</v>
      </c>
      <c r="L314" s="37">
        <f t="shared" ref="L314:O320" si="94">L$313</f>
        <v>0</v>
      </c>
      <c r="M314" s="37">
        <f t="shared" si="94"/>
        <v>0.1</v>
      </c>
      <c r="N314" s="37">
        <f t="shared" si="94"/>
        <v>0.01</v>
      </c>
      <c r="O314" s="28" t="str">
        <f t="shared" si="94"/>
        <v>% reduction in fuel use</v>
      </c>
      <c r="P314" s="26" t="s">
        <v>1364</v>
      </c>
      <c r="Q314" s="26" t="s">
        <v>282</v>
      </c>
      <c r="R314" s="12" t="s">
        <v>283</v>
      </c>
      <c r="S314" s="54" t="s">
        <v>83</v>
      </c>
      <c r="T314" s="26"/>
    </row>
    <row r="315" spans="1:20" ht="105">
      <c r="A315" s="28" t="str">
        <f t="shared" ref="A315:A320" si="95">A$313</f>
        <v>R&amp;D</v>
      </c>
      <c r="B315" s="28" t="str">
        <f t="shared" si="93"/>
        <v>Fuel Use Reduction</v>
      </c>
      <c r="C315" s="28" t="str">
        <f t="shared" si="93"/>
        <v>RnD Industry Fuel Use Perc Reduction</v>
      </c>
      <c r="D315" s="12" t="s">
        <v>151</v>
      </c>
      <c r="E315" s="26"/>
      <c r="F315" s="12" t="s">
        <v>380</v>
      </c>
      <c r="G315" s="26"/>
      <c r="H315" s="27">
        <v>127</v>
      </c>
      <c r="I315" s="26" t="s">
        <v>49</v>
      </c>
      <c r="J315" s="48" t="str">
        <f t="shared" si="87"/>
        <v>R&amp;D Fuel Use Reductions</v>
      </c>
      <c r="K315" s="37" t="s">
        <v>573</v>
      </c>
      <c r="L315" s="37">
        <f t="shared" si="94"/>
        <v>0</v>
      </c>
      <c r="M315" s="37">
        <f t="shared" si="94"/>
        <v>0.1</v>
      </c>
      <c r="N315" s="37">
        <f t="shared" si="94"/>
        <v>0.01</v>
      </c>
      <c r="O315" s="28" t="str">
        <f t="shared" si="94"/>
        <v>% reduction in fuel use</v>
      </c>
      <c r="P315" s="26" t="s">
        <v>1365</v>
      </c>
      <c r="Q315" s="26" t="s">
        <v>282</v>
      </c>
      <c r="R315" s="12" t="s">
        <v>283</v>
      </c>
      <c r="S315" s="54" t="s">
        <v>83</v>
      </c>
      <c r="T315" s="26"/>
    </row>
    <row r="316" spans="1:20" ht="105">
      <c r="A316" s="28" t="str">
        <f t="shared" si="95"/>
        <v>R&amp;D</v>
      </c>
      <c r="B316" s="28" t="str">
        <f t="shared" si="93"/>
        <v>Fuel Use Reduction</v>
      </c>
      <c r="C316" s="28" t="str">
        <f t="shared" si="93"/>
        <v>RnD Industry Fuel Use Perc Reduction</v>
      </c>
      <c r="D316" s="12" t="s">
        <v>152</v>
      </c>
      <c r="E316" s="26"/>
      <c r="F316" s="12" t="s">
        <v>381</v>
      </c>
      <c r="G316" s="26"/>
      <c r="H316" s="27">
        <v>128</v>
      </c>
      <c r="I316" s="26" t="s">
        <v>49</v>
      </c>
      <c r="J316" s="48" t="str">
        <f t="shared" si="87"/>
        <v>R&amp;D Fuel Use Reductions</v>
      </c>
      <c r="K316" s="37" t="s">
        <v>573</v>
      </c>
      <c r="L316" s="37">
        <f t="shared" si="94"/>
        <v>0</v>
      </c>
      <c r="M316" s="37">
        <f t="shared" si="94"/>
        <v>0.1</v>
      </c>
      <c r="N316" s="37">
        <f t="shared" si="94"/>
        <v>0.01</v>
      </c>
      <c r="O316" s="28" t="str">
        <f t="shared" si="94"/>
        <v>% reduction in fuel use</v>
      </c>
      <c r="P316" s="26" t="s">
        <v>1366</v>
      </c>
      <c r="Q316" s="26" t="s">
        <v>282</v>
      </c>
      <c r="R316" s="12" t="s">
        <v>283</v>
      </c>
      <c r="S316" s="54" t="s">
        <v>83</v>
      </c>
      <c r="T316" s="26"/>
    </row>
    <row r="317" spans="1:20" ht="105">
      <c r="A317" s="28" t="str">
        <f t="shared" si="95"/>
        <v>R&amp;D</v>
      </c>
      <c r="B317" s="28" t="str">
        <f t="shared" si="93"/>
        <v>Fuel Use Reduction</v>
      </c>
      <c r="C317" s="28" t="str">
        <f t="shared" si="93"/>
        <v>RnD Industry Fuel Use Perc Reduction</v>
      </c>
      <c r="D317" s="12" t="s">
        <v>153</v>
      </c>
      <c r="E317" s="26"/>
      <c r="F317" s="12" t="s">
        <v>382</v>
      </c>
      <c r="G317" s="26"/>
      <c r="H317" s="27">
        <v>129</v>
      </c>
      <c r="I317" s="26" t="s">
        <v>49</v>
      </c>
      <c r="J317" s="48" t="str">
        <f t="shared" si="87"/>
        <v>R&amp;D Fuel Use Reductions</v>
      </c>
      <c r="K317" s="37" t="s">
        <v>573</v>
      </c>
      <c r="L317" s="37">
        <f t="shared" si="94"/>
        <v>0</v>
      </c>
      <c r="M317" s="37">
        <f t="shared" si="94"/>
        <v>0.1</v>
      </c>
      <c r="N317" s="37">
        <f t="shared" si="94"/>
        <v>0.01</v>
      </c>
      <c r="O317" s="28" t="str">
        <f t="shared" si="94"/>
        <v>% reduction in fuel use</v>
      </c>
      <c r="P317" s="26" t="s">
        <v>1367</v>
      </c>
      <c r="Q317" s="26" t="s">
        <v>282</v>
      </c>
      <c r="R317" s="12" t="s">
        <v>283</v>
      </c>
      <c r="S317" s="54" t="s">
        <v>83</v>
      </c>
      <c r="T317" s="26"/>
    </row>
    <row r="318" spans="1:20" ht="105">
      <c r="A318" s="28" t="str">
        <f t="shared" si="95"/>
        <v>R&amp;D</v>
      </c>
      <c r="B318" s="28" t="str">
        <f t="shared" si="93"/>
        <v>Fuel Use Reduction</v>
      </c>
      <c r="C318" s="28" t="str">
        <f t="shared" si="93"/>
        <v>RnD Industry Fuel Use Perc Reduction</v>
      </c>
      <c r="D318" s="12" t="s">
        <v>154</v>
      </c>
      <c r="E318" s="26"/>
      <c r="F318" s="12" t="s">
        <v>383</v>
      </c>
      <c r="G318" s="26"/>
      <c r="H318" s="27">
        <v>130</v>
      </c>
      <c r="I318" s="26" t="s">
        <v>49</v>
      </c>
      <c r="J318" s="48" t="str">
        <f t="shared" si="87"/>
        <v>R&amp;D Fuel Use Reductions</v>
      </c>
      <c r="K318" s="37" t="s">
        <v>573</v>
      </c>
      <c r="L318" s="37">
        <f t="shared" si="94"/>
        <v>0</v>
      </c>
      <c r="M318" s="37">
        <f t="shared" si="94"/>
        <v>0.1</v>
      </c>
      <c r="N318" s="37">
        <f t="shared" si="94"/>
        <v>0.01</v>
      </c>
      <c r="O318" s="28" t="str">
        <f t="shared" si="94"/>
        <v>% reduction in fuel use</v>
      </c>
      <c r="P318" s="26" t="s">
        <v>1368</v>
      </c>
      <c r="Q318" s="26" t="s">
        <v>282</v>
      </c>
      <c r="R318" s="12" t="s">
        <v>283</v>
      </c>
      <c r="S318" s="54" t="s">
        <v>83</v>
      </c>
      <c r="T318" s="26"/>
    </row>
    <row r="319" spans="1:20" ht="105">
      <c r="A319" s="28" t="str">
        <f t="shared" si="95"/>
        <v>R&amp;D</v>
      </c>
      <c r="B319" s="28" t="str">
        <f t="shared" si="93"/>
        <v>Fuel Use Reduction</v>
      </c>
      <c r="C319" s="28" t="str">
        <f t="shared" si="93"/>
        <v>RnD Industry Fuel Use Perc Reduction</v>
      </c>
      <c r="D319" s="12" t="s">
        <v>155</v>
      </c>
      <c r="E319" s="26"/>
      <c r="F319" s="12" t="s">
        <v>384</v>
      </c>
      <c r="G319" s="26"/>
      <c r="H319" s="27">
        <v>131</v>
      </c>
      <c r="I319" s="26" t="s">
        <v>49</v>
      </c>
      <c r="J319" s="48" t="str">
        <f t="shared" si="87"/>
        <v>R&amp;D Fuel Use Reductions</v>
      </c>
      <c r="K319" s="37" t="s">
        <v>573</v>
      </c>
      <c r="L319" s="37">
        <f t="shared" si="94"/>
        <v>0</v>
      </c>
      <c r="M319" s="37">
        <f t="shared" si="94"/>
        <v>0.1</v>
      </c>
      <c r="N319" s="37">
        <f t="shared" si="94"/>
        <v>0.01</v>
      </c>
      <c r="O319" s="28" t="str">
        <f t="shared" si="94"/>
        <v>% reduction in fuel use</v>
      </c>
      <c r="P319" s="26" t="s">
        <v>1369</v>
      </c>
      <c r="Q319" s="26" t="s">
        <v>282</v>
      </c>
      <c r="R319" s="12" t="s">
        <v>283</v>
      </c>
      <c r="S319" s="54" t="s">
        <v>83</v>
      </c>
      <c r="T319" s="26"/>
    </row>
    <row r="320" spans="1:20" ht="105">
      <c r="A320" s="28" t="str">
        <f t="shared" si="95"/>
        <v>R&amp;D</v>
      </c>
      <c r="B320" s="28" t="str">
        <f t="shared" si="93"/>
        <v>Fuel Use Reduction</v>
      </c>
      <c r="C320" s="28" t="str">
        <f t="shared" si="93"/>
        <v>RnD Industry Fuel Use Perc Reduction</v>
      </c>
      <c r="D320" s="12" t="s">
        <v>156</v>
      </c>
      <c r="E320" s="26"/>
      <c r="F320" s="12" t="s">
        <v>385</v>
      </c>
      <c r="G320" s="26"/>
      <c r="H320" s="27">
        <v>132</v>
      </c>
      <c r="I320" s="26" t="s">
        <v>49</v>
      </c>
      <c r="J320" s="48" t="str">
        <f t="shared" si="87"/>
        <v>R&amp;D Fuel Use Reductions</v>
      </c>
      <c r="K320" s="37" t="s">
        <v>573</v>
      </c>
      <c r="L320" s="37">
        <f t="shared" si="94"/>
        <v>0</v>
      </c>
      <c r="M320" s="37">
        <f t="shared" si="94"/>
        <v>0.1</v>
      </c>
      <c r="N320" s="37">
        <f t="shared" si="94"/>
        <v>0.01</v>
      </c>
      <c r="O320" s="28" t="str">
        <f t="shared" si="94"/>
        <v>% reduction in fuel use</v>
      </c>
      <c r="P320" s="26" t="s">
        <v>1370</v>
      </c>
      <c r="Q320" s="26" t="s">
        <v>282</v>
      </c>
      <c r="R320" s="12" t="s">
        <v>283</v>
      </c>
      <c r="S320" s="54" t="s">
        <v>83</v>
      </c>
      <c r="T320" s="26"/>
    </row>
    <row r="321" spans="1:20" ht="105">
      <c r="A321" s="26" t="s">
        <v>28</v>
      </c>
      <c r="B321" s="28" t="str">
        <f t="shared" si="93"/>
        <v>Fuel Use Reduction</v>
      </c>
      <c r="C321" s="26" t="s">
        <v>339</v>
      </c>
      <c r="D321" s="26" t="s">
        <v>549</v>
      </c>
      <c r="E321" s="26"/>
      <c r="F321" s="26" t="s">
        <v>505</v>
      </c>
      <c r="G321" s="26"/>
      <c r="H321" s="27">
        <v>133</v>
      </c>
      <c r="I321" s="26" t="s">
        <v>49</v>
      </c>
      <c r="J321" s="48" t="str">
        <f t="shared" si="87"/>
        <v>R&amp;D Fuel Use Reductions</v>
      </c>
      <c r="K321" s="50" t="s">
        <v>572</v>
      </c>
      <c r="L321" s="33">
        <v>0</v>
      </c>
      <c r="M321" s="33">
        <v>0.1</v>
      </c>
      <c r="N321" s="32">
        <v>0.01</v>
      </c>
      <c r="O321" s="26" t="s">
        <v>36</v>
      </c>
      <c r="P321" s="26" t="s">
        <v>1371</v>
      </c>
      <c r="Q321" s="26" t="s">
        <v>282</v>
      </c>
      <c r="R321" s="12" t="s">
        <v>283</v>
      </c>
      <c r="S321" s="54" t="s">
        <v>83</v>
      </c>
      <c r="T321" s="26"/>
    </row>
    <row r="322" spans="1:20" ht="105">
      <c r="A322" s="28" t="str">
        <f>A$321</f>
        <v>R&amp;D</v>
      </c>
      <c r="B322" s="28" t="str">
        <f t="shared" ref="B322:C326" si="96">B$321</f>
        <v>Fuel Use Reduction</v>
      </c>
      <c r="C322" s="28" t="str">
        <f t="shared" si="96"/>
        <v>RnD Transportation Fuel Use Perc Reduction</v>
      </c>
      <c r="D322" s="26" t="s">
        <v>550</v>
      </c>
      <c r="E322" s="26"/>
      <c r="F322" s="26" t="s">
        <v>506</v>
      </c>
      <c r="G322" s="26"/>
      <c r="H322" s="27">
        <v>134</v>
      </c>
      <c r="I322" s="26" t="s">
        <v>49</v>
      </c>
      <c r="J322" s="48" t="str">
        <f t="shared" si="87"/>
        <v>R&amp;D Fuel Use Reductions</v>
      </c>
      <c r="K322" s="37" t="s">
        <v>572</v>
      </c>
      <c r="L322" s="37">
        <f t="shared" ref="L322:O326" si="97">L$321</f>
        <v>0</v>
      </c>
      <c r="M322" s="37">
        <f t="shared" si="97"/>
        <v>0.1</v>
      </c>
      <c r="N322" s="37">
        <f t="shared" si="97"/>
        <v>0.01</v>
      </c>
      <c r="O322" s="28" t="str">
        <f t="shared" si="97"/>
        <v>% reduction in fuel use</v>
      </c>
      <c r="P322" s="26" t="s">
        <v>1372</v>
      </c>
      <c r="Q322" s="26" t="s">
        <v>282</v>
      </c>
      <c r="R322" s="12" t="s">
        <v>283</v>
      </c>
      <c r="S322" s="54" t="s">
        <v>83</v>
      </c>
      <c r="T322" s="26"/>
    </row>
    <row r="323" spans="1:20" ht="120">
      <c r="A323" s="28" t="str">
        <f>A$321</f>
        <v>R&amp;D</v>
      </c>
      <c r="B323" s="28" t="str">
        <f t="shared" si="96"/>
        <v>Fuel Use Reduction</v>
      </c>
      <c r="C323" s="28" t="str">
        <f t="shared" si="96"/>
        <v>RnD Transportation Fuel Use Perc Reduction</v>
      </c>
      <c r="D323" s="26" t="s">
        <v>551</v>
      </c>
      <c r="E323" s="26"/>
      <c r="F323" s="26" t="s">
        <v>507</v>
      </c>
      <c r="G323" s="26"/>
      <c r="H323" s="27">
        <v>135</v>
      </c>
      <c r="I323" s="26" t="s">
        <v>49</v>
      </c>
      <c r="J323" s="48" t="str">
        <f t="shared" si="87"/>
        <v>R&amp;D Fuel Use Reductions</v>
      </c>
      <c r="K323" s="37" t="s">
        <v>572</v>
      </c>
      <c r="L323" s="37">
        <f t="shared" si="97"/>
        <v>0</v>
      </c>
      <c r="M323" s="37">
        <f t="shared" si="97"/>
        <v>0.1</v>
      </c>
      <c r="N323" s="37">
        <f t="shared" si="97"/>
        <v>0.01</v>
      </c>
      <c r="O323" s="28" t="str">
        <f t="shared" si="97"/>
        <v>% reduction in fuel use</v>
      </c>
      <c r="P323" s="26" t="s">
        <v>1373</v>
      </c>
      <c r="Q323" s="26" t="s">
        <v>282</v>
      </c>
      <c r="R323" s="12" t="s">
        <v>283</v>
      </c>
      <c r="S323" s="54" t="s">
        <v>83</v>
      </c>
      <c r="T323" s="26"/>
    </row>
    <row r="324" spans="1:20" ht="120">
      <c r="A324" s="28" t="str">
        <f>A$321</f>
        <v>R&amp;D</v>
      </c>
      <c r="B324" s="28" t="str">
        <f t="shared" si="96"/>
        <v>Fuel Use Reduction</v>
      </c>
      <c r="C324" s="28" t="str">
        <f t="shared" si="96"/>
        <v>RnD Transportation Fuel Use Perc Reduction</v>
      </c>
      <c r="D324" s="26" t="s">
        <v>552</v>
      </c>
      <c r="E324" s="26"/>
      <c r="F324" s="26" t="s">
        <v>508</v>
      </c>
      <c r="G324" s="26"/>
      <c r="H324" s="27">
        <v>136</v>
      </c>
      <c r="I324" s="26" t="s">
        <v>49</v>
      </c>
      <c r="J324" s="48" t="str">
        <f t="shared" si="87"/>
        <v>R&amp;D Fuel Use Reductions</v>
      </c>
      <c r="K324" s="37" t="s">
        <v>572</v>
      </c>
      <c r="L324" s="37">
        <f t="shared" si="97"/>
        <v>0</v>
      </c>
      <c r="M324" s="37">
        <f t="shared" si="97"/>
        <v>0.1</v>
      </c>
      <c r="N324" s="37">
        <f t="shared" si="97"/>
        <v>0.01</v>
      </c>
      <c r="O324" s="28" t="str">
        <f t="shared" si="97"/>
        <v>% reduction in fuel use</v>
      </c>
      <c r="P324" s="26" t="s">
        <v>1374</v>
      </c>
      <c r="Q324" s="26" t="s">
        <v>282</v>
      </c>
      <c r="R324" s="12" t="s">
        <v>283</v>
      </c>
      <c r="S324" s="54" t="s">
        <v>83</v>
      </c>
      <c r="T324" s="26"/>
    </row>
    <row r="325" spans="1:20" ht="105">
      <c r="A325" s="28" t="str">
        <f>A$321</f>
        <v>R&amp;D</v>
      </c>
      <c r="B325" s="28" t="str">
        <f t="shared" si="96"/>
        <v>Fuel Use Reduction</v>
      </c>
      <c r="C325" s="28" t="str">
        <f t="shared" si="96"/>
        <v>RnD Transportation Fuel Use Perc Reduction</v>
      </c>
      <c r="D325" s="26" t="s">
        <v>553</v>
      </c>
      <c r="E325" s="26"/>
      <c r="F325" s="26" t="s">
        <v>509</v>
      </c>
      <c r="G325" s="26"/>
      <c r="H325" s="27">
        <v>137</v>
      </c>
      <c r="I325" s="26" t="s">
        <v>49</v>
      </c>
      <c r="J325" s="48" t="str">
        <f t="shared" si="87"/>
        <v>R&amp;D Fuel Use Reductions</v>
      </c>
      <c r="K325" s="37" t="s">
        <v>572</v>
      </c>
      <c r="L325" s="37">
        <f t="shared" si="97"/>
        <v>0</v>
      </c>
      <c r="M325" s="37">
        <f t="shared" si="97"/>
        <v>0.1</v>
      </c>
      <c r="N325" s="37">
        <f t="shared" si="97"/>
        <v>0.01</v>
      </c>
      <c r="O325" s="28" t="str">
        <f t="shared" si="97"/>
        <v>% reduction in fuel use</v>
      </c>
      <c r="P325" s="26" t="s">
        <v>1375</v>
      </c>
      <c r="Q325" s="26" t="s">
        <v>282</v>
      </c>
      <c r="R325" s="12" t="s">
        <v>283</v>
      </c>
      <c r="S325" s="54" t="s">
        <v>83</v>
      </c>
      <c r="T325" s="26"/>
    </row>
    <row r="326" spans="1:20" ht="105">
      <c r="A326" s="28" t="str">
        <f>A$321</f>
        <v>R&amp;D</v>
      </c>
      <c r="B326" s="28" t="str">
        <f t="shared" si="96"/>
        <v>Fuel Use Reduction</v>
      </c>
      <c r="C326" s="28" t="str">
        <f t="shared" si="96"/>
        <v>RnD Transportation Fuel Use Perc Reduction</v>
      </c>
      <c r="D326" s="26" t="s">
        <v>554</v>
      </c>
      <c r="E326" s="26"/>
      <c r="F326" s="26" t="s">
        <v>510</v>
      </c>
      <c r="G326" s="26"/>
      <c r="H326" s="27">
        <v>138</v>
      </c>
      <c r="I326" s="26" t="s">
        <v>49</v>
      </c>
      <c r="J326" s="48" t="str">
        <f t="shared" si="87"/>
        <v>R&amp;D Fuel Use Reductions</v>
      </c>
      <c r="K326" s="37" t="s">
        <v>572</v>
      </c>
      <c r="L326" s="37">
        <f t="shared" si="97"/>
        <v>0</v>
      </c>
      <c r="M326" s="37">
        <f t="shared" si="97"/>
        <v>0.1</v>
      </c>
      <c r="N326" s="37">
        <f t="shared" si="97"/>
        <v>0.01</v>
      </c>
      <c r="O326" s="28" t="str">
        <f t="shared" si="97"/>
        <v>% reduction in fuel use</v>
      </c>
      <c r="P326" s="26" t="s">
        <v>1376</v>
      </c>
      <c r="Q326" s="26" t="s">
        <v>282</v>
      </c>
      <c r="R326" s="12" t="s">
        <v>283</v>
      </c>
      <c r="S326" s="54" t="s">
        <v>83</v>
      </c>
      <c r="T326" s="26"/>
    </row>
    <row r="333" spans="1:20">
      <c r="I333" s="23"/>
    </row>
  </sheetData>
  <autoFilter ref="A1:T326"/>
  <sortState ref="A119:I139">
    <sortCondition ref="B119:B139"/>
  </sortState>
  <customSheetViews>
    <customSheetView guid="{EACAC692-6FA5-4207-B9A8-44B823BD87B2}" scale="75" showPageBreaks="1" showAutoFilter="1" topLeftCell="L1">
      <pane ySplit="1" topLeftCell="A69" activePane="bottomLeft" state="frozen"/>
      <selection pane="bottomLeft" activeCell="P71" sqref="P71"/>
      <pageMargins left="0.7" right="0.7" top="0.75" bottom="0.75" header="0.3" footer="0.3"/>
      <pageSetup orientation="portrait" horizontalDpi="1200" verticalDpi="1200" r:id="rId1"/>
      <autoFilter ref="A1:T326"/>
    </customSheetView>
  </customSheetViews>
  <conditionalFormatting sqref="I1 I36 I43 I57 I63 I279:I309 I311 I313:I332 I334:I1048576 I38:I39 I21:I33 I66:I277">
    <cfRule type="containsText" dxfId="20" priority="27" operator="containsText" text="No">
      <formula>NOT(ISERROR(SEARCH("No",I1)))</formula>
    </cfRule>
  </conditionalFormatting>
  <conditionalFormatting sqref="I312">
    <cfRule type="containsText" dxfId="19" priority="26" operator="containsText" text="No">
      <formula>NOT(ISERROR(SEARCH("No",I312)))</formula>
    </cfRule>
  </conditionalFormatting>
  <conditionalFormatting sqref="I11 I19 I9">
    <cfRule type="containsText" dxfId="18" priority="25" operator="containsText" text="No">
      <formula>NOT(ISERROR(SEARCH("No",I9)))</formula>
    </cfRule>
  </conditionalFormatting>
  <conditionalFormatting sqref="I20">
    <cfRule type="containsText" dxfId="17" priority="24" operator="containsText" text="No">
      <formula>NOT(ISERROR(SEARCH("No",I20)))</formula>
    </cfRule>
  </conditionalFormatting>
  <conditionalFormatting sqref="I13:I18">
    <cfRule type="containsText" dxfId="16" priority="23" operator="containsText" text="No">
      <formula>NOT(ISERROR(SEARCH("No",I13)))</formula>
    </cfRule>
  </conditionalFormatting>
  <conditionalFormatting sqref="I34">
    <cfRule type="containsText" dxfId="15" priority="19" operator="containsText" text="No">
      <formula>NOT(ISERROR(SEARCH("No",I34)))</formula>
    </cfRule>
  </conditionalFormatting>
  <conditionalFormatting sqref="I40:I41">
    <cfRule type="containsText" dxfId="14" priority="18" operator="containsText" text="No">
      <formula>NOT(ISERROR(SEARCH("No",I40)))</formula>
    </cfRule>
  </conditionalFormatting>
  <conditionalFormatting sqref="I44:I50">
    <cfRule type="containsText" dxfId="13" priority="17" operator="containsText" text="No">
      <formula>NOT(ISERROR(SEARCH("No",I44)))</formula>
    </cfRule>
  </conditionalFormatting>
  <conditionalFormatting sqref="I52:I56">
    <cfRule type="containsText" dxfId="12" priority="16" operator="containsText" text="No">
      <formula>NOT(ISERROR(SEARCH("No",I52)))</formula>
    </cfRule>
  </conditionalFormatting>
  <conditionalFormatting sqref="I58:I62">
    <cfRule type="containsText" dxfId="11" priority="15" operator="containsText" text="No">
      <formula>NOT(ISERROR(SEARCH("No",I58)))</formula>
    </cfRule>
  </conditionalFormatting>
  <conditionalFormatting sqref="I64:I65">
    <cfRule type="containsText" dxfId="10" priority="14" operator="containsText" text="No">
      <formula>NOT(ISERROR(SEARCH("No",I64)))</formula>
    </cfRule>
  </conditionalFormatting>
  <conditionalFormatting sqref="I278">
    <cfRule type="containsText" dxfId="9" priority="13" operator="containsText" text="No">
      <formula>NOT(ISERROR(SEARCH("No",I278)))</formula>
    </cfRule>
  </conditionalFormatting>
  <conditionalFormatting sqref="I310">
    <cfRule type="containsText" dxfId="8" priority="12" operator="containsText" text="No">
      <formula>NOT(ISERROR(SEARCH("No",I310)))</formula>
    </cfRule>
  </conditionalFormatting>
  <conditionalFormatting sqref="I10">
    <cfRule type="containsText" dxfId="7" priority="11" operator="containsText" text="No">
      <formula>NOT(ISERROR(SEARCH("No",I10)))</formula>
    </cfRule>
  </conditionalFormatting>
  <conditionalFormatting sqref="I42">
    <cfRule type="containsText" dxfId="6" priority="10" operator="containsText" text="No">
      <formula>NOT(ISERROR(SEARCH("No",I42)))</formula>
    </cfRule>
  </conditionalFormatting>
  <conditionalFormatting sqref="I37">
    <cfRule type="containsText" dxfId="5" priority="9" operator="containsText" text="No">
      <formula>NOT(ISERROR(SEARCH("No",I37)))</formula>
    </cfRule>
  </conditionalFormatting>
  <conditionalFormatting sqref="I12">
    <cfRule type="containsText" dxfId="4" priority="8" operator="containsText" text="No">
      <formula>NOT(ISERROR(SEARCH("No",I12)))</formula>
    </cfRule>
  </conditionalFormatting>
  <conditionalFormatting sqref="I2:I7">
    <cfRule type="containsText" dxfId="3" priority="7" operator="containsText" text="No">
      <formula>NOT(ISERROR(SEARCH("No",I2)))</formula>
    </cfRule>
  </conditionalFormatting>
  <conditionalFormatting sqref="I35">
    <cfRule type="containsText" dxfId="2" priority="3" operator="containsText" text="No">
      <formula>NOT(ISERROR(SEARCH("No",I35)))</formula>
    </cfRule>
  </conditionalFormatting>
  <conditionalFormatting sqref="I8">
    <cfRule type="containsText" dxfId="1" priority="2" operator="containsText" text="No">
      <formula>NOT(ISERROR(SEARCH("No",I8)))</formula>
    </cfRule>
  </conditionalFormatting>
  <conditionalFormatting sqref="I51">
    <cfRule type="containsText" dxfId="0" priority="1" operator="containsText" text="No">
      <formula>NOT(ISERROR(SEARCH("No",I51)))</formula>
    </cfRule>
  </conditionalFormatting>
  <hyperlinks>
    <hyperlink ref="S9" r:id="rId2"/>
    <hyperlink ref="T197" r:id="rId3"/>
    <hyperlink ref="T207" r:id="rId4"/>
    <hyperlink ref="S36" r:id="rId5"/>
    <hyperlink ref="S125" r:id="rId6"/>
    <hyperlink ref="S182" r:id="rId7"/>
    <hyperlink ref="S95" r:id="rId8" display="https://www.cpuc.ca.gov/uploadedFiles/CPUCWebsite/Content/UtilitiesIndustries/Energy/EnergyPrograms/ElectPowerProcurementGeneration/irp/2018/2019 IRP Proposed Reference System Plan_20191106.pdf"/>
  </hyperlinks>
  <pageMargins left="0.7" right="0.7" top="0.75" bottom="0.75" header="0.3" footer="0.3"/>
  <pageSetup orientation="portrait" horizontalDpi="1200" verticalDpi="1200" r:id="rId9"/>
  <legacyDrawing r:id="rId1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76"/>
  <sheetViews>
    <sheetView tabSelected="1" workbookViewId="0">
      <pane ySplit="1" topLeftCell="A2" activePane="bottomLeft" state="frozen"/>
      <selection pane="bottomLeft"/>
    </sheetView>
  </sheetViews>
  <sheetFormatPr defaultColWidth="9.140625" defaultRowHeight="15"/>
  <cols>
    <col min="1" max="1" width="37.28515625" style="52" customWidth="1"/>
    <col min="2" max="2" width="27.5703125" style="52" customWidth="1"/>
    <col min="3" max="3" width="18.7109375" style="52" customWidth="1"/>
    <col min="4" max="4" width="16.42578125" style="52" customWidth="1"/>
    <col min="5" max="5" width="30.140625" style="52" customWidth="1"/>
    <col min="6" max="6" width="95" style="52" customWidth="1"/>
    <col min="7" max="7" width="37.42578125" style="52" customWidth="1"/>
    <col min="8" max="8" width="34.28515625" style="52" customWidth="1"/>
    <col min="9" max="16384" width="9.140625" style="52"/>
  </cols>
  <sheetData>
    <row r="1" spans="1:8" s="68" customFormat="1" ht="30">
      <c r="A1" s="65" t="s">
        <v>672</v>
      </c>
      <c r="B1" s="66" t="s">
        <v>673</v>
      </c>
      <c r="C1" s="66" t="s">
        <v>69</v>
      </c>
      <c r="D1" s="66" t="s">
        <v>71</v>
      </c>
      <c r="E1" s="66" t="s">
        <v>455</v>
      </c>
      <c r="F1" s="66" t="s">
        <v>70</v>
      </c>
      <c r="G1" s="66" t="s">
        <v>694</v>
      </c>
      <c r="H1" s="67" t="s">
        <v>348</v>
      </c>
    </row>
    <row r="2" spans="1:8">
      <c r="A2" s="74" t="s">
        <v>702</v>
      </c>
      <c r="B2" s="72" t="s">
        <v>704</v>
      </c>
      <c r="C2" s="73" t="s">
        <v>72</v>
      </c>
      <c r="D2" s="73" t="s">
        <v>73</v>
      </c>
      <c r="E2" s="73" t="s">
        <v>422</v>
      </c>
      <c r="F2" s="72" t="s">
        <v>671</v>
      </c>
      <c r="H2" s="72"/>
    </row>
    <row r="3" spans="1:8">
      <c r="A3" s="74" t="s">
        <v>702</v>
      </c>
      <c r="B3" s="72" t="s">
        <v>703</v>
      </c>
      <c r="C3" s="72" t="s">
        <v>72</v>
      </c>
      <c r="D3" s="72" t="s">
        <v>73</v>
      </c>
      <c r="E3" s="72" t="s">
        <v>422</v>
      </c>
      <c r="F3" s="72" t="s">
        <v>204</v>
      </c>
    </row>
    <row r="4" spans="1:8" ht="60">
      <c r="A4" s="74" t="s">
        <v>702</v>
      </c>
      <c r="B4" s="73" t="s">
        <v>705</v>
      </c>
      <c r="C4" s="72" t="s">
        <v>74</v>
      </c>
      <c r="D4" s="72" t="s">
        <v>73</v>
      </c>
      <c r="E4" s="73" t="s">
        <v>422</v>
      </c>
      <c r="F4" s="72" t="s">
        <v>1190</v>
      </c>
      <c r="G4" s="72" t="s">
        <v>1191</v>
      </c>
      <c r="H4" s="72" t="s">
        <v>1192</v>
      </c>
    </row>
    <row r="5" spans="1:8" ht="30">
      <c r="A5" s="74" t="s">
        <v>702</v>
      </c>
      <c r="B5" s="73" t="s">
        <v>706</v>
      </c>
      <c r="C5" s="72" t="s">
        <v>74</v>
      </c>
      <c r="D5" s="72" t="s">
        <v>73</v>
      </c>
      <c r="E5" s="73" t="s">
        <v>422</v>
      </c>
      <c r="F5" s="72" t="s">
        <v>779</v>
      </c>
      <c r="G5" s="72" t="s">
        <v>780</v>
      </c>
      <c r="H5" s="72" t="s">
        <v>781</v>
      </c>
    </row>
    <row r="6" spans="1:8" ht="30">
      <c r="A6" s="74" t="s">
        <v>702</v>
      </c>
      <c r="B6" s="73" t="s">
        <v>707</v>
      </c>
      <c r="C6" s="72" t="s">
        <v>74</v>
      </c>
      <c r="D6" s="72" t="s">
        <v>75</v>
      </c>
      <c r="E6" s="73" t="s">
        <v>422</v>
      </c>
      <c r="F6" s="72" t="s">
        <v>753</v>
      </c>
      <c r="G6" s="52" t="s">
        <v>754</v>
      </c>
      <c r="H6" s="72" t="s">
        <v>755</v>
      </c>
    </row>
    <row r="7" spans="1:8">
      <c r="A7" s="73" t="s">
        <v>708</v>
      </c>
      <c r="B7" s="73" t="s">
        <v>536</v>
      </c>
      <c r="C7" s="72" t="s">
        <v>72</v>
      </c>
      <c r="D7" s="72" t="s">
        <v>73</v>
      </c>
      <c r="E7" s="72" t="s">
        <v>422</v>
      </c>
      <c r="F7" s="72" t="s">
        <v>693</v>
      </c>
      <c r="H7" s="72"/>
    </row>
    <row r="8" spans="1:8">
      <c r="A8" s="73" t="s">
        <v>708</v>
      </c>
      <c r="B8" s="74" t="s">
        <v>543</v>
      </c>
      <c r="C8" s="72" t="s">
        <v>72</v>
      </c>
      <c r="D8" s="72" t="s">
        <v>73</v>
      </c>
      <c r="E8" s="72" t="s">
        <v>422</v>
      </c>
      <c r="F8" s="72" t="s">
        <v>684</v>
      </c>
      <c r="H8" s="72"/>
    </row>
    <row r="9" spans="1:8">
      <c r="A9" s="73" t="s">
        <v>708</v>
      </c>
      <c r="B9" s="74" t="s">
        <v>544</v>
      </c>
      <c r="C9" s="72" t="s">
        <v>72</v>
      </c>
      <c r="D9" s="72" t="s">
        <v>73</v>
      </c>
      <c r="E9" s="72" t="s">
        <v>422</v>
      </c>
      <c r="F9" s="72" t="s">
        <v>683</v>
      </c>
      <c r="H9" s="72"/>
    </row>
    <row r="10" spans="1:8">
      <c r="A10" s="73" t="s">
        <v>708</v>
      </c>
      <c r="B10" s="74" t="s">
        <v>680</v>
      </c>
      <c r="C10" s="72" t="s">
        <v>72</v>
      </c>
      <c r="D10" s="72" t="s">
        <v>73</v>
      </c>
      <c r="E10" s="72" t="s">
        <v>422</v>
      </c>
      <c r="F10" s="72" t="s">
        <v>682</v>
      </c>
      <c r="H10" s="72"/>
    </row>
    <row r="11" spans="1:8">
      <c r="A11" s="73" t="s">
        <v>708</v>
      </c>
      <c r="B11" s="74" t="s">
        <v>679</v>
      </c>
      <c r="C11" s="72" t="s">
        <v>72</v>
      </c>
      <c r="D11" s="72" t="s">
        <v>73</v>
      </c>
      <c r="E11" s="72" t="s">
        <v>681</v>
      </c>
      <c r="F11" s="72" t="s">
        <v>688</v>
      </c>
      <c r="H11" s="72"/>
    </row>
    <row r="12" spans="1:8">
      <c r="A12" s="73" t="s">
        <v>708</v>
      </c>
      <c r="B12" s="74" t="s">
        <v>539</v>
      </c>
      <c r="C12" s="72" t="s">
        <v>72</v>
      </c>
      <c r="D12" s="72" t="s">
        <v>73</v>
      </c>
      <c r="E12" s="72" t="s">
        <v>681</v>
      </c>
      <c r="F12" s="72" t="s">
        <v>689</v>
      </c>
      <c r="H12" s="72"/>
    </row>
    <row r="13" spans="1:8">
      <c r="A13" s="73" t="s">
        <v>708</v>
      </c>
      <c r="B13" s="74" t="s">
        <v>541</v>
      </c>
      <c r="C13" s="72" t="s">
        <v>72</v>
      </c>
      <c r="D13" s="72" t="s">
        <v>73</v>
      </c>
      <c r="E13" s="72" t="s">
        <v>681</v>
      </c>
      <c r="F13" s="72" t="s">
        <v>686</v>
      </c>
      <c r="H13" s="72"/>
    </row>
    <row r="14" spans="1:8">
      <c r="A14" s="73" t="s">
        <v>708</v>
      </c>
      <c r="B14" s="74" t="s">
        <v>542</v>
      </c>
      <c r="C14" s="72" t="s">
        <v>72</v>
      </c>
      <c r="D14" s="72" t="s">
        <v>73</v>
      </c>
      <c r="E14" s="72" t="s">
        <v>681</v>
      </c>
      <c r="F14" s="72" t="s">
        <v>685</v>
      </c>
      <c r="H14" s="72"/>
    </row>
    <row r="15" spans="1:8">
      <c r="A15" s="73" t="s">
        <v>708</v>
      </c>
      <c r="B15" s="74" t="s">
        <v>538</v>
      </c>
      <c r="C15" s="72" t="s">
        <v>72</v>
      </c>
      <c r="D15" s="72" t="s">
        <v>73</v>
      </c>
      <c r="E15" s="72" t="s">
        <v>422</v>
      </c>
      <c r="F15" s="72" t="s">
        <v>690</v>
      </c>
      <c r="H15" s="72"/>
    </row>
    <row r="16" spans="1:8">
      <c r="A16" s="73" t="s">
        <v>708</v>
      </c>
      <c r="B16" s="74" t="s">
        <v>537</v>
      </c>
      <c r="C16" s="72" t="s">
        <v>72</v>
      </c>
      <c r="D16" s="72" t="s">
        <v>73</v>
      </c>
      <c r="E16" s="72" t="s">
        <v>681</v>
      </c>
      <c r="F16" s="72" t="s">
        <v>692</v>
      </c>
      <c r="H16" s="72"/>
    </row>
    <row r="17" spans="1:8">
      <c r="A17" s="73" t="s">
        <v>708</v>
      </c>
      <c r="B17" s="74" t="s">
        <v>540</v>
      </c>
      <c r="C17" s="72" t="s">
        <v>72</v>
      </c>
      <c r="D17" s="72" t="s">
        <v>73</v>
      </c>
      <c r="E17" s="72" t="s">
        <v>422</v>
      </c>
      <c r="F17" s="72" t="s">
        <v>687</v>
      </c>
      <c r="H17" s="72"/>
    </row>
    <row r="18" spans="1:8">
      <c r="A18" s="73" t="s">
        <v>708</v>
      </c>
      <c r="B18" s="74" t="s">
        <v>515</v>
      </c>
      <c r="C18" s="72" t="s">
        <v>72</v>
      </c>
      <c r="D18" s="72" t="s">
        <v>73</v>
      </c>
      <c r="E18" s="72" t="s">
        <v>422</v>
      </c>
      <c r="F18" s="72" t="s">
        <v>691</v>
      </c>
      <c r="H18" s="72"/>
    </row>
    <row r="19" spans="1:8" ht="60">
      <c r="A19" s="73" t="s">
        <v>709</v>
      </c>
      <c r="B19" s="73" t="s">
        <v>705</v>
      </c>
      <c r="C19" s="72" t="s">
        <v>74</v>
      </c>
      <c r="D19" s="72" t="s">
        <v>75</v>
      </c>
      <c r="E19" s="72" t="s">
        <v>422</v>
      </c>
      <c r="F19" s="72" t="s">
        <v>1193</v>
      </c>
      <c r="G19" s="52" t="s">
        <v>1194</v>
      </c>
      <c r="H19" s="72" t="s">
        <v>1195</v>
      </c>
    </row>
    <row r="20" spans="1:8" ht="90">
      <c r="A20" s="73" t="s">
        <v>709</v>
      </c>
      <c r="B20" s="73" t="s">
        <v>710</v>
      </c>
      <c r="C20" s="72" t="s">
        <v>74</v>
      </c>
      <c r="D20" s="72" t="s">
        <v>75</v>
      </c>
      <c r="E20" s="72" t="s">
        <v>422</v>
      </c>
      <c r="F20" s="72" t="s">
        <v>1196</v>
      </c>
      <c r="G20" s="52" t="s">
        <v>1197</v>
      </c>
      <c r="H20" s="72" t="s">
        <v>1198</v>
      </c>
    </row>
    <row r="21" spans="1:8" ht="30">
      <c r="A21" s="73" t="s">
        <v>709</v>
      </c>
      <c r="B21" s="73" t="s">
        <v>711</v>
      </c>
      <c r="C21" s="72" t="s">
        <v>74</v>
      </c>
      <c r="D21" s="72" t="s">
        <v>75</v>
      </c>
      <c r="E21" s="72" t="s">
        <v>422</v>
      </c>
      <c r="F21" s="52" t="s">
        <v>1387</v>
      </c>
      <c r="G21" s="52" t="s">
        <v>1386</v>
      </c>
      <c r="H21" s="72" t="s">
        <v>755</v>
      </c>
    </row>
    <row r="22" spans="1:8">
      <c r="A22" s="73" t="s">
        <v>426</v>
      </c>
      <c r="B22" s="73"/>
      <c r="C22" s="72" t="s">
        <v>72</v>
      </c>
      <c r="D22" s="72" t="s">
        <v>450</v>
      </c>
      <c r="E22" s="52" t="s">
        <v>422</v>
      </c>
      <c r="F22" s="52" t="s">
        <v>204</v>
      </c>
      <c r="H22" s="72"/>
    </row>
    <row r="23" spans="1:8" ht="45">
      <c r="A23" s="73" t="s">
        <v>427</v>
      </c>
      <c r="B23" s="73" t="s">
        <v>712</v>
      </c>
      <c r="C23" s="72" t="s">
        <v>74</v>
      </c>
      <c r="D23" s="72" t="s">
        <v>451</v>
      </c>
      <c r="E23" s="52" t="s">
        <v>1126</v>
      </c>
      <c r="F23" s="52" t="s">
        <v>756</v>
      </c>
      <c r="H23" s="72"/>
    </row>
    <row r="24" spans="1:8" ht="45">
      <c r="A24" s="73" t="s">
        <v>427</v>
      </c>
      <c r="B24" s="102" t="s">
        <v>1258</v>
      </c>
      <c r="C24" s="72" t="s">
        <v>74</v>
      </c>
      <c r="D24" s="72" t="s">
        <v>451</v>
      </c>
      <c r="E24" s="52" t="s">
        <v>1126</v>
      </c>
      <c r="F24" s="52" t="s">
        <v>1246</v>
      </c>
      <c r="H24" s="72"/>
    </row>
    <row r="25" spans="1:8" ht="45">
      <c r="A25" s="73" t="s">
        <v>713</v>
      </c>
      <c r="B25" s="73" t="s">
        <v>714</v>
      </c>
      <c r="C25" s="72" t="s">
        <v>74</v>
      </c>
      <c r="D25" s="72" t="s">
        <v>73</v>
      </c>
      <c r="E25" s="52" t="s">
        <v>1127</v>
      </c>
      <c r="F25" s="52" t="s">
        <v>1206</v>
      </c>
      <c r="G25" s="52" t="s">
        <v>1207</v>
      </c>
      <c r="H25" s="72" t="s">
        <v>1208</v>
      </c>
    </row>
    <row r="26" spans="1:8" ht="45">
      <c r="A26" s="73" t="s">
        <v>713</v>
      </c>
      <c r="B26" s="73" t="s">
        <v>715</v>
      </c>
      <c r="C26" s="72" t="s">
        <v>74</v>
      </c>
      <c r="D26" s="72" t="s">
        <v>73</v>
      </c>
      <c r="E26" s="52" t="s">
        <v>1127</v>
      </c>
      <c r="F26" s="52" t="s">
        <v>1209</v>
      </c>
      <c r="G26" s="52" t="s">
        <v>1210</v>
      </c>
      <c r="H26" s="72" t="s">
        <v>1211</v>
      </c>
    </row>
    <row r="27" spans="1:8" ht="45">
      <c r="A27" s="73" t="s">
        <v>713</v>
      </c>
      <c r="B27" s="73" t="s">
        <v>1256</v>
      </c>
      <c r="C27" s="72" t="s">
        <v>74</v>
      </c>
      <c r="D27" s="72" t="s">
        <v>73</v>
      </c>
      <c r="E27" s="52" t="s">
        <v>1127</v>
      </c>
      <c r="F27" s="52" t="s">
        <v>1247</v>
      </c>
      <c r="G27" s="52" t="s">
        <v>1248</v>
      </c>
      <c r="H27" s="72" t="s">
        <v>1249</v>
      </c>
    </row>
    <row r="28" spans="1:8" ht="45">
      <c r="A28" s="73" t="s">
        <v>713</v>
      </c>
      <c r="B28" s="73" t="s">
        <v>1257</v>
      </c>
      <c r="C28" s="72" t="s">
        <v>74</v>
      </c>
      <c r="D28" s="72" t="s">
        <v>73</v>
      </c>
      <c r="E28" s="52" t="s">
        <v>1127</v>
      </c>
      <c r="F28" s="52" t="s">
        <v>1250</v>
      </c>
      <c r="G28" s="52" t="s">
        <v>1251</v>
      </c>
      <c r="H28" s="72" t="s">
        <v>1252</v>
      </c>
    </row>
    <row r="29" spans="1:8" ht="90">
      <c r="A29" s="73" t="s">
        <v>713</v>
      </c>
      <c r="B29" s="73" t="s">
        <v>716</v>
      </c>
      <c r="C29" s="72" t="s">
        <v>74</v>
      </c>
      <c r="D29" s="72" t="s">
        <v>73</v>
      </c>
      <c r="E29" s="52" t="s">
        <v>1127</v>
      </c>
      <c r="F29" s="52" t="s">
        <v>1253</v>
      </c>
      <c r="G29" s="52" t="s">
        <v>782</v>
      </c>
      <c r="H29" s="72" t="s">
        <v>783</v>
      </c>
    </row>
    <row r="30" spans="1:8" ht="30">
      <c r="A30" s="73" t="s">
        <v>717</v>
      </c>
      <c r="B30" s="73" t="s">
        <v>718</v>
      </c>
      <c r="C30" s="72" t="s">
        <v>72</v>
      </c>
      <c r="D30" s="72" t="s">
        <v>73</v>
      </c>
      <c r="E30" s="72" t="s">
        <v>423</v>
      </c>
      <c r="F30" s="72" t="s">
        <v>294</v>
      </c>
      <c r="H30" s="72"/>
    </row>
    <row r="31" spans="1:8" ht="30">
      <c r="A31" s="73" t="s">
        <v>717</v>
      </c>
      <c r="B31" s="73" t="s">
        <v>719</v>
      </c>
      <c r="C31" s="72" t="s">
        <v>72</v>
      </c>
      <c r="D31" s="72" t="s">
        <v>73</v>
      </c>
      <c r="E31" s="72" t="s">
        <v>1127</v>
      </c>
      <c r="F31" s="72" t="s">
        <v>76</v>
      </c>
      <c r="H31" s="72"/>
    </row>
    <row r="32" spans="1:8" ht="135">
      <c r="A32" s="73" t="s">
        <v>720</v>
      </c>
      <c r="B32" s="73" t="s">
        <v>721</v>
      </c>
      <c r="C32" s="72" t="s">
        <v>74</v>
      </c>
      <c r="D32" s="72" t="s">
        <v>75</v>
      </c>
      <c r="E32" s="72" t="s">
        <v>424</v>
      </c>
      <c r="F32" s="72" t="s">
        <v>1388</v>
      </c>
      <c r="G32" s="52" t="s">
        <v>1236</v>
      </c>
      <c r="H32" s="72" t="s">
        <v>669</v>
      </c>
    </row>
    <row r="33" spans="1:8" ht="150">
      <c r="A33" s="73" t="s">
        <v>720</v>
      </c>
      <c r="B33" s="73" t="s">
        <v>722</v>
      </c>
      <c r="C33" s="72" t="s">
        <v>74</v>
      </c>
      <c r="D33" s="72" t="s">
        <v>73</v>
      </c>
      <c r="E33" s="72" t="s">
        <v>424</v>
      </c>
      <c r="F33" s="72" t="s">
        <v>1389</v>
      </c>
      <c r="G33" s="52" t="s">
        <v>1237</v>
      </c>
      <c r="H33" s="72" t="s">
        <v>670</v>
      </c>
    </row>
    <row r="34" spans="1:8" ht="120">
      <c r="A34" s="73" t="s">
        <v>720</v>
      </c>
      <c r="B34" s="73" t="s">
        <v>723</v>
      </c>
      <c r="C34" s="72" t="s">
        <v>74</v>
      </c>
      <c r="D34" s="72" t="s">
        <v>75</v>
      </c>
      <c r="E34" s="72" t="s">
        <v>425</v>
      </c>
      <c r="F34" s="72" t="s">
        <v>1390</v>
      </c>
      <c r="G34" s="52" t="s">
        <v>1238</v>
      </c>
      <c r="H34" s="72" t="s">
        <v>476</v>
      </c>
    </row>
    <row r="35" spans="1:8" ht="135">
      <c r="A35" s="73" t="s">
        <v>720</v>
      </c>
      <c r="B35" s="73" t="s">
        <v>724</v>
      </c>
      <c r="C35" s="72" t="s">
        <v>74</v>
      </c>
      <c r="D35" s="72" t="s">
        <v>73</v>
      </c>
      <c r="E35" s="72" t="s">
        <v>425</v>
      </c>
      <c r="F35" s="72" t="s">
        <v>1391</v>
      </c>
      <c r="G35" s="52" t="s">
        <v>1239</v>
      </c>
      <c r="H35" s="72" t="s">
        <v>477</v>
      </c>
    </row>
    <row r="36" spans="1:8" ht="105">
      <c r="A36" s="73" t="s">
        <v>725</v>
      </c>
      <c r="B36" s="73" t="s">
        <v>726</v>
      </c>
      <c r="C36" s="72" t="s">
        <v>74</v>
      </c>
      <c r="D36" s="72" t="s">
        <v>757</v>
      </c>
      <c r="E36" s="72" t="s">
        <v>1128</v>
      </c>
      <c r="F36" s="72" t="s">
        <v>1123</v>
      </c>
      <c r="G36" s="52" t="s">
        <v>1124</v>
      </c>
      <c r="H36" s="72" t="s">
        <v>1125</v>
      </c>
    </row>
    <row r="37" spans="1:8" ht="30">
      <c r="A37" s="73" t="s">
        <v>725</v>
      </c>
      <c r="B37" s="73" t="s">
        <v>727</v>
      </c>
      <c r="C37" s="72" t="s">
        <v>74</v>
      </c>
      <c r="D37" s="72" t="s">
        <v>73</v>
      </c>
      <c r="E37" s="72" t="s">
        <v>424</v>
      </c>
      <c r="F37" s="72" t="s">
        <v>758</v>
      </c>
      <c r="G37" s="52" t="s">
        <v>760</v>
      </c>
      <c r="H37" s="72" t="s">
        <v>759</v>
      </c>
    </row>
    <row r="38" spans="1:8" ht="45">
      <c r="A38" s="73" t="s">
        <v>728</v>
      </c>
      <c r="B38" s="73" t="s">
        <v>729</v>
      </c>
      <c r="C38" s="72" t="s">
        <v>74</v>
      </c>
      <c r="D38" s="72" t="s">
        <v>75</v>
      </c>
      <c r="E38" s="72" t="s">
        <v>1101</v>
      </c>
      <c r="F38" s="72" t="s">
        <v>761</v>
      </c>
      <c r="G38" s="52" t="s">
        <v>762</v>
      </c>
      <c r="H38" s="72" t="s">
        <v>763</v>
      </c>
    </row>
    <row r="39" spans="1:8" ht="45">
      <c r="A39" s="73" t="s">
        <v>728</v>
      </c>
      <c r="B39" s="73" t="s">
        <v>730</v>
      </c>
      <c r="C39" s="72" t="s">
        <v>74</v>
      </c>
      <c r="D39" s="72" t="s">
        <v>75</v>
      </c>
      <c r="E39" s="72" t="s">
        <v>1102</v>
      </c>
      <c r="F39" s="72" t="s">
        <v>764</v>
      </c>
      <c r="G39" s="52" t="s">
        <v>1098</v>
      </c>
      <c r="H39" s="72" t="s">
        <v>765</v>
      </c>
    </row>
    <row r="40" spans="1:8" ht="45">
      <c r="A40" s="73" t="s">
        <v>731</v>
      </c>
      <c r="B40" s="73" t="s">
        <v>732</v>
      </c>
      <c r="C40" s="72" t="s">
        <v>74</v>
      </c>
      <c r="D40" s="72" t="s">
        <v>75</v>
      </c>
      <c r="E40" s="72" t="s">
        <v>511</v>
      </c>
      <c r="F40" s="72" t="s">
        <v>1140</v>
      </c>
      <c r="G40" s="72" t="s">
        <v>1138</v>
      </c>
      <c r="H40" s="72" t="s">
        <v>1139</v>
      </c>
    </row>
    <row r="41" spans="1:8" ht="60">
      <c r="A41" s="73" t="s">
        <v>731</v>
      </c>
      <c r="B41" s="73" t="s">
        <v>733</v>
      </c>
      <c r="C41" s="72" t="s">
        <v>74</v>
      </c>
      <c r="D41" s="72" t="s">
        <v>75</v>
      </c>
      <c r="E41" s="72" t="s">
        <v>767</v>
      </c>
      <c r="F41" s="72" t="s">
        <v>1141</v>
      </c>
      <c r="G41" s="72" t="s">
        <v>1104</v>
      </c>
      <c r="H41" s="72" t="s">
        <v>1105</v>
      </c>
    </row>
    <row r="42" spans="1:8" ht="45">
      <c r="A42" s="73" t="s">
        <v>731</v>
      </c>
      <c r="B42" s="73" t="s">
        <v>1107</v>
      </c>
      <c r="C42" s="72" t="s">
        <v>74</v>
      </c>
      <c r="D42" s="72" t="s">
        <v>75</v>
      </c>
      <c r="E42" s="72" t="s">
        <v>767</v>
      </c>
      <c r="F42" s="72" t="s">
        <v>1106</v>
      </c>
      <c r="G42" s="72" t="s">
        <v>1104</v>
      </c>
      <c r="H42" s="72" t="s">
        <v>1105</v>
      </c>
    </row>
    <row r="43" spans="1:8" ht="30">
      <c r="A43" s="73" t="s">
        <v>731</v>
      </c>
      <c r="B43" s="73" t="s">
        <v>1108</v>
      </c>
      <c r="C43" s="72" t="s">
        <v>74</v>
      </c>
      <c r="D43" s="72" t="s">
        <v>75</v>
      </c>
      <c r="E43" s="72" t="s">
        <v>767</v>
      </c>
      <c r="F43" s="72" t="s">
        <v>1143</v>
      </c>
      <c r="G43" s="72" t="s">
        <v>1111</v>
      </c>
      <c r="H43" s="72" t="s">
        <v>1144</v>
      </c>
    </row>
    <row r="44" spans="1:8" ht="30">
      <c r="A44" s="73" t="s">
        <v>731</v>
      </c>
      <c r="B44" s="73" t="s">
        <v>179</v>
      </c>
      <c r="C44" s="72" t="s">
        <v>74</v>
      </c>
      <c r="D44" s="72" t="s">
        <v>75</v>
      </c>
      <c r="E44" s="72" t="s">
        <v>767</v>
      </c>
      <c r="F44" s="72" t="s">
        <v>768</v>
      </c>
      <c r="G44" s="72" t="s">
        <v>769</v>
      </c>
      <c r="H44" s="72" t="s">
        <v>770</v>
      </c>
    </row>
    <row r="45" spans="1:8" ht="45">
      <c r="A45" s="75" t="s">
        <v>734</v>
      </c>
      <c r="B45" s="73" t="s">
        <v>732</v>
      </c>
      <c r="C45" s="72" t="s">
        <v>74</v>
      </c>
      <c r="D45" s="72" t="s">
        <v>75</v>
      </c>
      <c r="E45" s="72" t="s">
        <v>766</v>
      </c>
      <c r="F45" s="72" t="s">
        <v>1137</v>
      </c>
      <c r="G45" s="72" t="s">
        <v>1138</v>
      </c>
      <c r="H45" s="72" t="s">
        <v>1139</v>
      </c>
    </row>
    <row r="46" spans="1:8" ht="45">
      <c r="A46" s="75" t="s">
        <v>734</v>
      </c>
      <c r="B46" s="73" t="s">
        <v>733</v>
      </c>
      <c r="C46" s="72" t="s">
        <v>74</v>
      </c>
      <c r="D46" s="72" t="s">
        <v>75</v>
      </c>
      <c r="E46" s="72" t="s">
        <v>1222</v>
      </c>
      <c r="F46" s="72" t="s">
        <v>1142</v>
      </c>
      <c r="G46" s="72" t="s">
        <v>1104</v>
      </c>
      <c r="H46" s="72" t="s">
        <v>1105</v>
      </c>
    </row>
    <row r="47" spans="1:8" ht="45">
      <c r="A47" s="75" t="s">
        <v>734</v>
      </c>
      <c r="B47" s="73" t="s">
        <v>1107</v>
      </c>
      <c r="C47" s="72" t="s">
        <v>74</v>
      </c>
      <c r="D47" s="72" t="s">
        <v>75</v>
      </c>
      <c r="E47" s="72" t="s">
        <v>766</v>
      </c>
      <c r="F47" s="72" t="s">
        <v>1103</v>
      </c>
      <c r="G47" s="72" t="s">
        <v>1104</v>
      </c>
      <c r="H47" s="72" t="s">
        <v>1105</v>
      </c>
    </row>
    <row r="48" spans="1:8" ht="30">
      <c r="A48" s="75" t="s">
        <v>734</v>
      </c>
      <c r="B48" s="73" t="s">
        <v>1108</v>
      </c>
      <c r="C48" s="72" t="s">
        <v>74</v>
      </c>
      <c r="D48" s="72" t="s">
        <v>75</v>
      </c>
      <c r="E48" s="72" t="s">
        <v>766</v>
      </c>
      <c r="F48" s="72" t="s">
        <v>1145</v>
      </c>
      <c r="G48" s="72" t="s">
        <v>1111</v>
      </c>
      <c r="H48" s="72" t="s">
        <v>1144</v>
      </c>
    </row>
    <row r="49" spans="1:8" ht="30">
      <c r="A49" s="75" t="s">
        <v>734</v>
      </c>
      <c r="B49" s="73" t="s">
        <v>179</v>
      </c>
      <c r="C49" s="72" t="s">
        <v>74</v>
      </c>
      <c r="D49" s="72" t="s">
        <v>75</v>
      </c>
      <c r="E49" s="72" t="s">
        <v>766</v>
      </c>
      <c r="F49" s="72" t="s">
        <v>771</v>
      </c>
      <c r="G49" s="72" t="s">
        <v>769</v>
      </c>
      <c r="H49" s="72" t="s">
        <v>770</v>
      </c>
    </row>
    <row r="50" spans="1:8" ht="150">
      <c r="A50" s="73" t="s">
        <v>752</v>
      </c>
      <c r="B50" s="73" t="s">
        <v>735</v>
      </c>
      <c r="C50" s="72" t="s">
        <v>74</v>
      </c>
      <c r="D50" s="72" t="s">
        <v>75</v>
      </c>
      <c r="E50" s="72" t="s">
        <v>422</v>
      </c>
      <c r="F50" s="72" t="s">
        <v>546</v>
      </c>
      <c r="G50" s="72" t="s">
        <v>1109</v>
      </c>
      <c r="H50" s="72" t="s">
        <v>512</v>
      </c>
    </row>
    <row r="51" spans="1:8" ht="75">
      <c r="A51" s="73" t="s">
        <v>752</v>
      </c>
      <c r="B51" s="73" t="s">
        <v>736</v>
      </c>
      <c r="C51" s="72" t="s">
        <v>74</v>
      </c>
      <c r="D51" s="72" t="s">
        <v>75</v>
      </c>
      <c r="E51" s="72" t="s">
        <v>479</v>
      </c>
      <c r="F51" s="72" t="s">
        <v>545</v>
      </c>
      <c r="G51" s="72" t="s">
        <v>513</v>
      </c>
      <c r="H51" s="72" t="s">
        <v>514</v>
      </c>
    </row>
    <row r="52" spans="1:8" ht="135">
      <c r="A52" s="73" t="s">
        <v>752</v>
      </c>
      <c r="B52" s="73" t="s">
        <v>1223</v>
      </c>
      <c r="C52" s="72" t="s">
        <v>74</v>
      </c>
      <c r="D52" s="72" t="s">
        <v>75</v>
      </c>
      <c r="E52" s="72" t="s">
        <v>479</v>
      </c>
      <c r="F52" s="72" t="s">
        <v>1224</v>
      </c>
      <c r="G52" s="72" t="s">
        <v>1109</v>
      </c>
      <c r="H52" s="72" t="s">
        <v>512</v>
      </c>
    </row>
    <row r="53" spans="1:8" ht="75">
      <c r="A53" s="75" t="s">
        <v>737</v>
      </c>
      <c r="B53" s="73" t="s">
        <v>738</v>
      </c>
      <c r="C53" s="72" t="s">
        <v>74</v>
      </c>
      <c r="D53" s="72" t="s">
        <v>75</v>
      </c>
      <c r="E53" s="72" t="s">
        <v>479</v>
      </c>
      <c r="F53" s="72" t="s">
        <v>772</v>
      </c>
      <c r="G53" s="52" t="s">
        <v>773</v>
      </c>
      <c r="H53" s="72" t="s">
        <v>774</v>
      </c>
    </row>
    <row r="54" spans="1:8" ht="45">
      <c r="A54" s="75" t="s">
        <v>737</v>
      </c>
      <c r="B54" s="73" t="s">
        <v>739</v>
      </c>
      <c r="C54" s="72" t="s">
        <v>74</v>
      </c>
      <c r="D54" s="72" t="s">
        <v>75</v>
      </c>
      <c r="E54" s="72" t="s">
        <v>479</v>
      </c>
      <c r="F54" s="72" t="s">
        <v>1392</v>
      </c>
      <c r="G54" s="104" t="s">
        <v>1261</v>
      </c>
      <c r="H54" s="72" t="s">
        <v>1205</v>
      </c>
    </row>
    <row r="55" spans="1:8" ht="75">
      <c r="A55" s="75" t="s">
        <v>1225</v>
      </c>
      <c r="B55" s="73" t="s">
        <v>1228</v>
      </c>
      <c r="C55" s="72" t="s">
        <v>74</v>
      </c>
      <c r="D55" s="72" t="s">
        <v>75</v>
      </c>
      <c r="E55" s="72" t="s">
        <v>422</v>
      </c>
      <c r="F55" s="72" t="s">
        <v>1229</v>
      </c>
      <c r="G55" s="52" t="s">
        <v>1230</v>
      </c>
      <c r="H55" s="72" t="s">
        <v>1231</v>
      </c>
    </row>
    <row r="56" spans="1:8" ht="45">
      <c r="A56" s="75" t="s">
        <v>1225</v>
      </c>
      <c r="B56" s="73" t="s">
        <v>1232</v>
      </c>
      <c r="C56" s="72" t="s">
        <v>74</v>
      </c>
      <c r="D56" s="72" t="s">
        <v>75</v>
      </c>
      <c r="E56" s="72" t="s">
        <v>422</v>
      </c>
      <c r="F56" s="72" t="s">
        <v>1233</v>
      </c>
      <c r="G56" s="52" t="s">
        <v>754</v>
      </c>
      <c r="H56" s="72" t="s">
        <v>755</v>
      </c>
    </row>
    <row r="57" spans="1:8" ht="60">
      <c r="A57" s="75" t="s">
        <v>1225</v>
      </c>
      <c r="B57" s="73" t="s">
        <v>1226</v>
      </c>
      <c r="C57" s="72" t="s">
        <v>74</v>
      </c>
      <c r="D57" s="72" t="s">
        <v>75</v>
      </c>
      <c r="E57" s="72" t="s">
        <v>422</v>
      </c>
      <c r="F57" s="72" t="s">
        <v>1235</v>
      </c>
      <c r="G57" s="52" t="s">
        <v>1230</v>
      </c>
      <c r="H57" s="72" t="s">
        <v>1231</v>
      </c>
    </row>
    <row r="58" spans="1:8" ht="45">
      <c r="A58" s="75" t="s">
        <v>1225</v>
      </c>
      <c r="B58" s="73" t="s">
        <v>1227</v>
      </c>
      <c r="C58" s="72" t="s">
        <v>74</v>
      </c>
      <c r="D58" s="72" t="s">
        <v>75</v>
      </c>
      <c r="E58" s="72" t="s">
        <v>422</v>
      </c>
      <c r="F58" s="72" t="s">
        <v>775</v>
      </c>
      <c r="G58" s="52" t="s">
        <v>754</v>
      </c>
      <c r="H58" s="72" t="s">
        <v>755</v>
      </c>
    </row>
    <row r="59" spans="1:8" ht="60">
      <c r="A59" s="75" t="s">
        <v>740</v>
      </c>
      <c r="B59" s="73" t="s">
        <v>741</v>
      </c>
      <c r="C59" s="72" t="s">
        <v>74</v>
      </c>
      <c r="D59" s="72" t="s">
        <v>75</v>
      </c>
      <c r="E59" s="72" t="s">
        <v>479</v>
      </c>
      <c r="F59" s="72" t="s">
        <v>776</v>
      </c>
      <c r="G59" s="52" t="s">
        <v>777</v>
      </c>
      <c r="H59" s="72" t="s">
        <v>778</v>
      </c>
    </row>
    <row r="60" spans="1:8" ht="30">
      <c r="A60" s="75" t="s">
        <v>740</v>
      </c>
      <c r="B60" s="73" t="s">
        <v>742</v>
      </c>
      <c r="C60" s="72" t="s">
        <v>74</v>
      </c>
      <c r="D60" s="72" t="s">
        <v>75</v>
      </c>
      <c r="E60" s="72" t="s">
        <v>479</v>
      </c>
      <c r="F60" s="72" t="s">
        <v>1134</v>
      </c>
      <c r="G60" s="52" t="s">
        <v>1135</v>
      </c>
      <c r="H60" s="72" t="s">
        <v>1136</v>
      </c>
    </row>
    <row r="61" spans="1:8" ht="60">
      <c r="A61" s="75" t="s">
        <v>740</v>
      </c>
      <c r="B61" s="73" t="s">
        <v>743</v>
      </c>
      <c r="C61" s="72" t="s">
        <v>74</v>
      </c>
      <c r="D61" s="72" t="s">
        <v>75</v>
      </c>
      <c r="E61" s="72" t="s">
        <v>479</v>
      </c>
      <c r="F61" s="72" t="s">
        <v>1255</v>
      </c>
      <c r="G61" s="52" t="s">
        <v>1259</v>
      </c>
      <c r="H61" s="72" t="s">
        <v>1260</v>
      </c>
    </row>
    <row r="62" spans="1:8">
      <c r="A62" s="73" t="s">
        <v>454</v>
      </c>
      <c r="B62" s="73" t="s">
        <v>105</v>
      </c>
      <c r="C62" s="72" t="s">
        <v>72</v>
      </c>
      <c r="D62" s="72" t="s">
        <v>73</v>
      </c>
      <c r="E62" s="72" t="s">
        <v>424</v>
      </c>
      <c r="F62" s="72" t="s">
        <v>678</v>
      </c>
      <c r="H62" s="72"/>
    </row>
    <row r="63" spans="1:8">
      <c r="A63" s="73" t="s">
        <v>454</v>
      </c>
      <c r="B63" s="73" t="s">
        <v>1379</v>
      </c>
      <c r="C63" s="72" t="s">
        <v>72</v>
      </c>
      <c r="D63" s="72" t="s">
        <v>73</v>
      </c>
      <c r="E63" s="71" t="s">
        <v>1378</v>
      </c>
      <c r="F63" s="72" t="s">
        <v>1380</v>
      </c>
      <c r="H63" s="72"/>
    </row>
    <row r="64" spans="1:8">
      <c r="A64" s="73" t="s">
        <v>454</v>
      </c>
      <c r="B64" s="73" t="s">
        <v>99</v>
      </c>
      <c r="C64" s="72" t="s">
        <v>72</v>
      </c>
      <c r="D64" s="72" t="s">
        <v>73</v>
      </c>
      <c r="E64" s="71" t="s">
        <v>784</v>
      </c>
      <c r="F64" s="72" t="s">
        <v>677</v>
      </c>
      <c r="H64" s="72"/>
    </row>
    <row r="65" spans="1:8">
      <c r="A65" s="73" t="s">
        <v>454</v>
      </c>
      <c r="B65" s="73" t="s">
        <v>674</v>
      </c>
      <c r="C65" s="72" t="s">
        <v>72</v>
      </c>
      <c r="D65" s="72" t="s">
        <v>73</v>
      </c>
      <c r="E65" s="71" t="s">
        <v>675</v>
      </c>
      <c r="F65" s="72" t="s">
        <v>676</v>
      </c>
      <c r="H65" s="72"/>
    </row>
    <row r="66" spans="1:8">
      <c r="A66" s="73" t="s">
        <v>454</v>
      </c>
      <c r="B66" s="73" t="s">
        <v>744</v>
      </c>
      <c r="C66" s="72" t="s">
        <v>72</v>
      </c>
      <c r="D66" s="72" t="s">
        <v>73</v>
      </c>
      <c r="E66" s="71" t="s">
        <v>675</v>
      </c>
      <c r="F66" s="72" t="s">
        <v>785</v>
      </c>
      <c r="H66" s="72"/>
    </row>
    <row r="67" spans="1:8" ht="60">
      <c r="A67" s="75" t="s">
        <v>745</v>
      </c>
      <c r="B67" s="73" t="s">
        <v>105</v>
      </c>
      <c r="C67" s="72" t="s">
        <v>74</v>
      </c>
      <c r="D67" s="72" t="s">
        <v>757</v>
      </c>
      <c r="E67" s="72" t="s">
        <v>1128</v>
      </c>
      <c r="F67" s="72" t="s">
        <v>786</v>
      </c>
      <c r="G67" s="52" t="s">
        <v>787</v>
      </c>
      <c r="H67" s="72" t="s">
        <v>788</v>
      </c>
    </row>
    <row r="68" spans="1:8" ht="30">
      <c r="A68" s="75" t="s">
        <v>745</v>
      </c>
      <c r="B68" s="73" t="s">
        <v>949</v>
      </c>
      <c r="C68" s="72" t="s">
        <v>74</v>
      </c>
      <c r="D68" s="72" t="s">
        <v>757</v>
      </c>
      <c r="E68" s="72" t="s">
        <v>1129</v>
      </c>
      <c r="F68" s="72" t="s">
        <v>1393</v>
      </c>
      <c r="G68" s="52" t="s">
        <v>1381</v>
      </c>
      <c r="H68" s="72" t="s">
        <v>1382</v>
      </c>
    </row>
    <row r="69" spans="1:8" ht="75">
      <c r="A69" s="75" t="s">
        <v>745</v>
      </c>
      <c r="B69" s="73" t="s">
        <v>99</v>
      </c>
      <c r="C69" s="72" t="s">
        <v>74</v>
      </c>
      <c r="D69" s="72" t="s">
        <v>757</v>
      </c>
      <c r="E69" s="72" t="s">
        <v>1130</v>
      </c>
      <c r="F69" s="72" t="s">
        <v>790</v>
      </c>
      <c r="G69" s="52" t="s">
        <v>789</v>
      </c>
      <c r="H69" s="72" t="s">
        <v>791</v>
      </c>
    </row>
    <row r="70" spans="1:8">
      <c r="A70" s="75" t="s">
        <v>745</v>
      </c>
      <c r="B70" s="73" t="s">
        <v>107</v>
      </c>
      <c r="C70" s="72" t="s">
        <v>74</v>
      </c>
      <c r="D70" s="72" t="s">
        <v>757</v>
      </c>
      <c r="E70" s="72" t="s">
        <v>1131</v>
      </c>
      <c r="F70" s="72" t="s">
        <v>792</v>
      </c>
      <c r="G70" s="52" t="s">
        <v>402</v>
      </c>
      <c r="H70" s="27">
        <v>969696</v>
      </c>
    </row>
    <row r="71" spans="1:8" ht="75">
      <c r="A71" s="75" t="s">
        <v>745</v>
      </c>
      <c r="B71" s="73" t="s">
        <v>108</v>
      </c>
      <c r="C71" s="72" t="s">
        <v>74</v>
      </c>
      <c r="D71" s="72" t="s">
        <v>757</v>
      </c>
      <c r="E71" s="72" t="s">
        <v>1131</v>
      </c>
      <c r="F71" s="72" t="s">
        <v>1383</v>
      </c>
      <c r="G71" s="52" t="s">
        <v>1384</v>
      </c>
      <c r="H71" s="72" t="s">
        <v>1385</v>
      </c>
    </row>
    <row r="72" spans="1:8" ht="30">
      <c r="A72" s="75" t="s">
        <v>746</v>
      </c>
      <c r="B72" s="73" t="s">
        <v>747</v>
      </c>
      <c r="C72" s="72" t="s">
        <v>72</v>
      </c>
      <c r="D72" s="72" t="s">
        <v>73</v>
      </c>
      <c r="E72" s="72" t="s">
        <v>1132</v>
      </c>
      <c r="F72" s="72" t="s">
        <v>793</v>
      </c>
      <c r="H72" s="72"/>
    </row>
    <row r="73" spans="1:8" ht="30">
      <c r="A73" s="75" t="s">
        <v>746</v>
      </c>
      <c r="B73" s="73" t="s">
        <v>748</v>
      </c>
      <c r="C73" s="72" t="s">
        <v>74</v>
      </c>
      <c r="D73" s="72" t="s">
        <v>73</v>
      </c>
      <c r="E73" s="72" t="s">
        <v>1234</v>
      </c>
      <c r="F73" s="72" t="s">
        <v>797</v>
      </c>
      <c r="G73" s="52" t="s">
        <v>798</v>
      </c>
      <c r="H73" s="72" t="s">
        <v>799</v>
      </c>
    </row>
    <row r="74" spans="1:8">
      <c r="A74" s="75" t="s">
        <v>746</v>
      </c>
      <c r="B74" s="73" t="s">
        <v>749</v>
      </c>
      <c r="C74" s="72" t="s">
        <v>72</v>
      </c>
      <c r="D74" s="72" t="s">
        <v>73</v>
      </c>
      <c r="E74" s="72" t="s">
        <v>1133</v>
      </c>
      <c r="F74" s="72" t="s">
        <v>794</v>
      </c>
      <c r="H74" s="72"/>
    </row>
    <row r="75" spans="1:8">
      <c r="A75" s="75" t="s">
        <v>746</v>
      </c>
      <c r="B75" s="73" t="s">
        <v>750</v>
      </c>
      <c r="C75" s="72" t="s">
        <v>72</v>
      </c>
      <c r="D75" s="72" t="s">
        <v>73</v>
      </c>
      <c r="E75" s="72" t="s">
        <v>1133</v>
      </c>
      <c r="F75" s="72" t="s">
        <v>795</v>
      </c>
      <c r="H75" s="72"/>
    </row>
    <row r="76" spans="1:8">
      <c r="A76" s="75" t="s">
        <v>746</v>
      </c>
      <c r="B76" s="73" t="s">
        <v>751</v>
      </c>
      <c r="C76" s="72" t="s">
        <v>72</v>
      </c>
      <c r="D76" s="72" t="s">
        <v>73</v>
      </c>
      <c r="E76" s="72" t="s">
        <v>1133</v>
      </c>
      <c r="F76" s="72" t="s">
        <v>796</v>
      </c>
      <c r="H76" s="72"/>
    </row>
  </sheetData>
  <customSheetViews>
    <customSheetView guid="{EACAC692-6FA5-4207-B9A8-44B823BD87B2}" showPageBreaks="1">
      <pane ySplit="1" topLeftCell="A52" activePane="bottomLeft" state="frozen"/>
      <selection pane="bottomLeft" activeCell="A54" sqref="A54"/>
      <pageMargins left="0.7" right="0.7" top="0.75" bottom="0.75" header="0.3" footer="0.3"/>
      <pageSetup orientation="portrait" horizontalDpi="1200" verticalDpi="1200" r:id="rId1"/>
    </customSheetView>
  </customSheetViews>
  <pageMargins left="0.7" right="0.7" top="0.75" bottom="0.75" header="0.3" footer="0.3"/>
  <pageSetup orientation="portrait" horizontalDpi="1200" verticalDpi="1200"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workbookViewId="0">
      <selection activeCell="A4" sqref="A4"/>
    </sheetView>
  </sheetViews>
  <sheetFormatPr defaultColWidth="8.85546875" defaultRowHeight="15"/>
  <cols>
    <col min="1" max="1" width="43.28515625" style="11" customWidth="1"/>
    <col min="2" max="2" width="34.140625" style="11" customWidth="1"/>
    <col min="3" max="16384" width="8.85546875" style="11"/>
  </cols>
  <sheetData>
    <row r="1" spans="1:2">
      <c r="A1" s="21" t="s">
        <v>81</v>
      </c>
      <c r="B1" s="21" t="s">
        <v>82</v>
      </c>
    </row>
    <row r="2" spans="1:2">
      <c r="A2" s="11" t="s">
        <v>170</v>
      </c>
      <c r="B2" s="11" t="s">
        <v>83</v>
      </c>
    </row>
    <row r="3" spans="1:2">
      <c r="A3" s="11" t="s">
        <v>1265</v>
      </c>
      <c r="B3" s="11" t="s">
        <v>1266</v>
      </c>
    </row>
    <row r="4" spans="1:2">
      <c r="A4" s="11" t="s">
        <v>1267</v>
      </c>
      <c r="B4" s="11" t="s">
        <v>1268</v>
      </c>
    </row>
  </sheetData>
  <customSheetViews>
    <customSheetView guid="{EACAC692-6FA5-4207-B9A8-44B823BD87B2}" showPageBreaks="1">
      <selection activeCell="A4" sqref="A4"/>
      <pageMargins left="0.7" right="0.7" top="0.75" bottom="0.75" header="0.3" footer="0.3"/>
      <pageSetup orientation="portrait" horizontalDpi="1200" verticalDpi="1200" r:id="rId1"/>
    </customSheetView>
  </customSheetViews>
  <pageMargins left="0.7" right="0.7" top="0.75" bottom="0.75" header="0.3" footer="0.3"/>
  <pageSetup orientation="portrait" horizontalDpi="1200" verticalDpi="1200"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05"/>
  <sheetViews>
    <sheetView workbookViewId="0">
      <selection activeCell="B46" sqref="B46"/>
    </sheetView>
  </sheetViews>
  <sheetFormatPr defaultColWidth="8.85546875" defaultRowHeight="15"/>
  <cols>
    <col min="1" max="1" width="49.28515625" style="5" customWidth="1"/>
    <col min="2" max="2" width="14.42578125" style="5" customWidth="1"/>
    <col min="3" max="3" width="12.85546875" style="5" customWidth="1"/>
    <col min="4" max="4" width="13.7109375" style="5" customWidth="1"/>
    <col min="5" max="5" width="73.42578125" style="5" customWidth="1"/>
    <col min="6" max="16384" width="8.85546875" style="11"/>
  </cols>
  <sheetData>
    <row r="1" spans="1:5" s="5" customFormat="1" ht="45">
      <c r="A1" s="1" t="s">
        <v>391</v>
      </c>
      <c r="B1" s="10" t="s">
        <v>392</v>
      </c>
      <c r="C1" s="10" t="s">
        <v>394</v>
      </c>
      <c r="D1" s="10" t="s">
        <v>395</v>
      </c>
      <c r="E1" s="1" t="s">
        <v>393</v>
      </c>
    </row>
    <row r="2" spans="1:5" ht="30">
      <c r="A2" s="5" t="s">
        <v>800</v>
      </c>
      <c r="B2" s="5">
        <v>2020</v>
      </c>
      <c r="C2" s="7">
        <f>$B46</f>
        <v>430.72400412319996</v>
      </c>
      <c r="D2" s="7">
        <f>$B46</f>
        <v>430.72400412319996</v>
      </c>
      <c r="E2" s="5" t="s">
        <v>808</v>
      </c>
    </row>
    <row r="3" spans="1:5" ht="30">
      <c r="A3" s="5" t="s">
        <v>806</v>
      </c>
      <c r="B3" s="5">
        <v>2030</v>
      </c>
      <c r="C3" s="97">
        <f>$B$47</f>
        <v>258.43440247391999</v>
      </c>
      <c r="D3" s="97">
        <f>$B$47</f>
        <v>258.43440247391999</v>
      </c>
      <c r="E3" s="5" t="s">
        <v>807</v>
      </c>
    </row>
    <row r="4" spans="1:5">
      <c r="C4" s="7"/>
      <c r="D4" s="7"/>
    </row>
    <row r="5" spans="1:5">
      <c r="C5" s="7"/>
      <c r="D5" s="7"/>
    </row>
    <row r="6" spans="1:5">
      <c r="C6" s="97"/>
      <c r="D6" s="7"/>
    </row>
    <row r="7" spans="1:5">
      <c r="A7" s="4" t="s">
        <v>811</v>
      </c>
      <c r="C7" s="7"/>
      <c r="D7" s="7"/>
    </row>
    <row r="8" spans="1:5">
      <c r="C8" s="7"/>
      <c r="D8" s="7"/>
    </row>
    <row r="9" spans="1:5">
      <c r="A9" s="1" t="s">
        <v>801</v>
      </c>
      <c r="C9" s="7"/>
      <c r="D9" s="7"/>
    </row>
    <row r="10" spans="1:5">
      <c r="A10" s="11" t="s">
        <v>802</v>
      </c>
      <c r="C10" s="7"/>
      <c r="D10" s="7"/>
    </row>
    <row r="11" spans="1:5">
      <c r="A11" s="76">
        <v>2017</v>
      </c>
      <c r="C11" s="7"/>
      <c r="D11" s="7"/>
    </row>
    <row r="12" spans="1:5">
      <c r="A12" s="11" t="s">
        <v>804</v>
      </c>
      <c r="C12" s="7"/>
      <c r="D12" s="7"/>
    </row>
    <row r="13" spans="1:5">
      <c r="A13" s="11" t="s">
        <v>803</v>
      </c>
      <c r="C13" s="7"/>
      <c r="D13" s="7"/>
    </row>
    <row r="14" spans="1:5">
      <c r="A14" s="11" t="s">
        <v>805</v>
      </c>
      <c r="C14" s="7"/>
      <c r="D14" s="7"/>
    </row>
    <row r="15" spans="1:5">
      <c r="C15" s="7"/>
      <c r="D15" s="7"/>
    </row>
    <row r="16" spans="1:5">
      <c r="A16" s="1" t="s">
        <v>809</v>
      </c>
      <c r="C16" s="7"/>
      <c r="D16" s="7"/>
    </row>
    <row r="17" spans="1:4">
      <c r="A17" s="11" t="s">
        <v>802</v>
      </c>
      <c r="C17" s="7"/>
      <c r="D17" s="7"/>
    </row>
    <row r="18" spans="1:4">
      <c r="A18" s="76">
        <v>2017</v>
      </c>
      <c r="C18" s="7"/>
      <c r="D18" s="7"/>
    </row>
    <row r="19" spans="1:4">
      <c r="A19" s="11" t="s">
        <v>804</v>
      </c>
      <c r="C19" s="7"/>
      <c r="D19" s="7"/>
    </row>
    <row r="20" spans="1:4">
      <c r="A20" s="11" t="s">
        <v>803</v>
      </c>
      <c r="C20" s="7"/>
      <c r="D20" s="7"/>
    </row>
    <row r="21" spans="1:4">
      <c r="A21" s="11" t="s">
        <v>810</v>
      </c>
      <c r="C21" s="7"/>
      <c r="D21" s="7"/>
    </row>
    <row r="22" spans="1:4">
      <c r="A22" s="11"/>
      <c r="C22" s="7"/>
      <c r="D22" s="7"/>
    </row>
    <row r="23" spans="1:4">
      <c r="A23" s="21" t="s">
        <v>1083</v>
      </c>
      <c r="C23" s="7"/>
      <c r="D23" s="7"/>
    </row>
    <row r="24" spans="1:4">
      <c r="A24" s="11" t="s">
        <v>802</v>
      </c>
      <c r="C24" s="7"/>
      <c r="D24" s="7"/>
    </row>
    <row r="25" spans="1:4">
      <c r="A25" s="76">
        <v>2017</v>
      </c>
      <c r="C25" s="7"/>
      <c r="D25" s="7"/>
    </row>
    <row r="26" spans="1:4">
      <c r="A26" s="11" t="s">
        <v>1084</v>
      </c>
      <c r="C26" s="7"/>
      <c r="D26" s="7"/>
    </row>
    <row r="27" spans="1:4">
      <c r="A27" s="11" t="s">
        <v>1085</v>
      </c>
      <c r="C27" s="7"/>
      <c r="D27" s="7"/>
    </row>
    <row r="28" spans="1:4">
      <c r="A28" s="11" t="s">
        <v>1086</v>
      </c>
      <c r="C28" s="7"/>
      <c r="D28" s="7"/>
    </row>
    <row r="29" spans="1:4">
      <c r="A29" s="11"/>
      <c r="C29" s="7"/>
      <c r="D29" s="7"/>
    </row>
    <row r="30" spans="1:4">
      <c r="A30" s="11"/>
      <c r="C30" s="7"/>
      <c r="D30" s="7"/>
    </row>
    <row r="31" spans="1:4">
      <c r="A31" s="11"/>
      <c r="C31" s="7"/>
      <c r="D31" s="7"/>
    </row>
    <row r="32" spans="1:4">
      <c r="A32" s="79" t="s">
        <v>1089</v>
      </c>
      <c r="B32" s="10" t="s">
        <v>1090</v>
      </c>
      <c r="C32" s="78" t="s">
        <v>1091</v>
      </c>
      <c r="D32" s="7"/>
    </row>
    <row r="33" spans="1:4">
      <c r="A33" s="11" t="s">
        <v>543</v>
      </c>
      <c r="B33" s="5">
        <v>25</v>
      </c>
      <c r="C33" s="7">
        <v>28</v>
      </c>
      <c r="D33" s="7"/>
    </row>
    <row r="34" spans="1:4">
      <c r="A34" s="11" t="s">
        <v>544</v>
      </c>
      <c r="B34" s="5">
        <v>298</v>
      </c>
      <c r="C34" s="7">
        <v>265</v>
      </c>
      <c r="D34" s="7"/>
    </row>
    <row r="35" spans="1:4">
      <c r="A35" s="11"/>
      <c r="C35" s="7"/>
      <c r="D35" s="7"/>
    </row>
    <row r="36" spans="1:4">
      <c r="A36" s="11"/>
      <c r="B36" s="77"/>
      <c r="C36" s="7"/>
      <c r="D36" s="7"/>
    </row>
    <row r="37" spans="1:4" ht="30">
      <c r="A37" s="21" t="s">
        <v>1092</v>
      </c>
      <c r="B37" s="10" t="s">
        <v>1087</v>
      </c>
      <c r="C37" s="10" t="s">
        <v>1088</v>
      </c>
      <c r="D37" s="7"/>
    </row>
    <row r="38" spans="1:4">
      <c r="A38" s="11" t="s">
        <v>536</v>
      </c>
      <c r="B38" s="62">
        <f>SUMIFS(I$59:I$905,H$59:H$905,A38)</f>
        <v>382.35165463259995</v>
      </c>
      <c r="C38" s="62">
        <f>B38</f>
        <v>382.35165463259995</v>
      </c>
      <c r="D38" s="7"/>
    </row>
    <row r="39" spans="1:4">
      <c r="A39" s="11" t="s">
        <v>543</v>
      </c>
      <c r="B39" s="62">
        <f>SUMIFS(I$59:I$905,H$59:H$905,A39)</f>
        <v>29.665009375</v>
      </c>
      <c r="C39" s="62">
        <f>B39*(C33/B33)</f>
        <v>33.224810500000004</v>
      </c>
      <c r="D39" s="7"/>
    </row>
    <row r="40" spans="1:4">
      <c r="A40" s="11" t="s">
        <v>544</v>
      </c>
      <c r="B40" s="62">
        <f>SUMIFS(I$59:I$905,H$59:H$905,A40)</f>
        <v>15.501105570999998</v>
      </c>
      <c r="C40" s="62">
        <f>B40*(C34/B34)</f>
        <v>13.784540188976509</v>
      </c>
      <c r="D40" s="7"/>
    </row>
    <row r="41" spans="1:4">
      <c r="A41" s="11" t="s">
        <v>535</v>
      </c>
      <c r="B41" s="62">
        <f>SUM(I$59:I$905)-SUM(B38:B40)</f>
        <v>3.2062345446000222</v>
      </c>
      <c r="C41" s="62">
        <f>B41</f>
        <v>3.2062345446000222</v>
      </c>
      <c r="D41" s="7"/>
    </row>
    <row r="42" spans="1:4">
      <c r="A42" s="14" t="s">
        <v>1093</v>
      </c>
      <c r="B42" s="80">
        <f>SUM(B38:B41)</f>
        <v>430.72400412319996</v>
      </c>
      <c r="C42" s="83">
        <f>SUM(C38:C41)</f>
        <v>432.56723986617646</v>
      </c>
      <c r="D42" s="7"/>
    </row>
    <row r="43" spans="1:4" ht="15.75" thickBot="1">
      <c r="A43" s="11"/>
      <c r="C43" s="7"/>
      <c r="D43" s="7"/>
    </row>
    <row r="44" spans="1:4" ht="15.75" thickBot="1">
      <c r="A44" s="85" t="s">
        <v>1097</v>
      </c>
      <c r="B44" s="86" t="s">
        <v>1090</v>
      </c>
      <c r="C44" s="87" t="s">
        <v>1090</v>
      </c>
      <c r="D44" s="7"/>
    </row>
    <row r="45" spans="1:4">
      <c r="A45" s="11"/>
      <c r="C45" s="87" t="s">
        <v>1091</v>
      </c>
      <c r="D45" s="7"/>
    </row>
    <row r="46" spans="1:4">
      <c r="A46" s="14" t="s">
        <v>1094</v>
      </c>
      <c r="B46" s="84">
        <f>IF(B44="AR4",B42,C42)</f>
        <v>430.72400412319996</v>
      </c>
      <c r="C46" s="7"/>
      <c r="D46" s="7"/>
    </row>
    <row r="47" spans="1:4">
      <c r="A47" s="14" t="s">
        <v>1095</v>
      </c>
      <c r="B47" s="84">
        <f>B46*0.6</f>
        <v>258.43440247391999</v>
      </c>
      <c r="C47" s="7"/>
      <c r="D47" s="62"/>
    </row>
    <row r="48" spans="1:4">
      <c r="A48" s="14" t="s">
        <v>1096</v>
      </c>
      <c r="B48" s="84">
        <f>B46*0.2</f>
        <v>86.144800824640001</v>
      </c>
      <c r="C48" s="7"/>
      <c r="D48" s="7"/>
    </row>
    <row r="49" spans="1:9">
      <c r="A49" s="11"/>
      <c r="C49" s="7"/>
      <c r="D49" s="7"/>
    </row>
    <row r="51" spans="1:9">
      <c r="A51" s="81" t="s">
        <v>812</v>
      </c>
      <c r="B51" s="82"/>
      <c r="C51" s="82"/>
      <c r="D51" s="82"/>
      <c r="E51" s="82"/>
      <c r="F51" s="82"/>
      <c r="G51" s="82"/>
      <c r="H51" s="82"/>
      <c r="I51" s="82"/>
    </row>
    <row r="52" spans="1:9">
      <c r="A52" s="71" t="s">
        <v>813</v>
      </c>
      <c r="B52" s="71"/>
      <c r="C52" s="71"/>
      <c r="D52" s="71"/>
      <c r="E52" s="71"/>
      <c r="F52" s="71"/>
      <c r="G52" s="71"/>
      <c r="H52" s="71"/>
      <c r="I52" s="71"/>
    </row>
    <row r="53" spans="1:9">
      <c r="A53" s="71" t="s">
        <v>814</v>
      </c>
      <c r="B53" s="71"/>
      <c r="C53" s="71"/>
      <c r="D53" s="71"/>
      <c r="E53" s="71"/>
      <c r="F53" s="71"/>
      <c r="G53" s="71"/>
      <c r="H53" s="71"/>
      <c r="I53" s="71"/>
    </row>
    <row r="54" spans="1:9">
      <c r="A54" s="71" t="s">
        <v>815</v>
      </c>
      <c r="B54" s="71"/>
      <c r="C54" s="71"/>
      <c r="D54" s="71"/>
      <c r="E54" s="71"/>
      <c r="F54" s="71"/>
      <c r="G54" s="71"/>
      <c r="H54" s="71"/>
      <c r="I54" s="71"/>
    </row>
    <row r="55" spans="1:9">
      <c r="A55" s="71" t="s">
        <v>816</v>
      </c>
      <c r="B55" s="71"/>
      <c r="C55" s="71"/>
      <c r="D55" s="71"/>
      <c r="E55" s="71"/>
      <c r="F55" s="71"/>
      <c r="G55" s="71"/>
      <c r="H55" s="71"/>
      <c r="I55" s="71"/>
    </row>
    <row r="56" spans="1:9">
      <c r="A56" s="71"/>
      <c r="B56" s="71"/>
      <c r="C56" s="71"/>
      <c r="D56" s="71"/>
      <c r="E56" s="71"/>
      <c r="F56" s="71"/>
      <c r="G56" s="71"/>
      <c r="H56" s="71"/>
      <c r="I56" s="71"/>
    </row>
    <row r="57" spans="1:9">
      <c r="A57" s="71" t="s">
        <v>817</v>
      </c>
      <c r="B57" s="71"/>
      <c r="C57" s="71"/>
      <c r="D57" s="71"/>
      <c r="E57" s="71"/>
      <c r="F57" s="71"/>
      <c r="G57" s="71"/>
      <c r="H57" s="71"/>
      <c r="I57" s="71"/>
    </row>
    <row r="58" spans="1:9">
      <c r="A58" s="71" t="s">
        <v>818</v>
      </c>
      <c r="B58" s="71" t="s">
        <v>819</v>
      </c>
      <c r="C58" s="71" t="s">
        <v>820</v>
      </c>
      <c r="D58" s="71" t="s">
        <v>821</v>
      </c>
      <c r="E58" s="71" t="s">
        <v>822</v>
      </c>
      <c r="F58" s="71" t="s">
        <v>823</v>
      </c>
      <c r="G58" s="71" t="s">
        <v>824</v>
      </c>
      <c r="H58" s="71" t="s">
        <v>825</v>
      </c>
      <c r="I58" s="71">
        <v>1990</v>
      </c>
    </row>
    <row r="59" spans="1:9">
      <c r="A59" s="71" t="s">
        <v>826</v>
      </c>
      <c r="B59" s="71" t="s">
        <v>827</v>
      </c>
      <c r="C59" s="71" t="s">
        <v>828</v>
      </c>
      <c r="D59" s="71" t="s">
        <v>829</v>
      </c>
      <c r="E59" s="71" t="s">
        <v>830</v>
      </c>
      <c r="F59" s="71" t="s">
        <v>831</v>
      </c>
      <c r="G59" s="71" t="s">
        <v>832</v>
      </c>
      <c r="H59" s="71" t="s">
        <v>543</v>
      </c>
      <c r="I59" s="71">
        <v>3.5886749999999998</v>
      </c>
    </row>
    <row r="60" spans="1:9">
      <c r="A60" s="71" t="s">
        <v>826</v>
      </c>
      <c r="B60" s="71" t="s">
        <v>827</v>
      </c>
      <c r="C60" s="71" t="s">
        <v>828</v>
      </c>
      <c r="D60" s="71" t="s">
        <v>829</v>
      </c>
      <c r="E60" s="71" t="s">
        <v>830</v>
      </c>
      <c r="F60" s="71" t="s">
        <v>831</v>
      </c>
      <c r="G60" s="71" t="s">
        <v>833</v>
      </c>
      <c r="H60" s="71" t="s">
        <v>543</v>
      </c>
      <c r="I60" s="71">
        <v>0.15400525000000001</v>
      </c>
    </row>
    <row r="61" spans="1:9">
      <c r="A61" s="71" t="s">
        <v>826</v>
      </c>
      <c r="B61" s="71" t="s">
        <v>827</v>
      </c>
      <c r="C61" s="71" t="s">
        <v>828</v>
      </c>
      <c r="D61" s="71" t="s">
        <v>829</v>
      </c>
      <c r="E61" s="71" t="s">
        <v>830</v>
      </c>
      <c r="F61" s="71" t="s">
        <v>831</v>
      </c>
      <c r="G61" s="71" t="s">
        <v>834</v>
      </c>
      <c r="H61" s="71" t="s">
        <v>543</v>
      </c>
      <c r="I61" s="71">
        <v>0.58133749999999995</v>
      </c>
    </row>
    <row r="62" spans="1:9">
      <c r="A62" s="71" t="s">
        <v>826</v>
      </c>
      <c r="B62" s="71" t="s">
        <v>827</v>
      </c>
      <c r="C62" s="71" t="s">
        <v>828</v>
      </c>
      <c r="D62" s="71" t="s">
        <v>829</v>
      </c>
      <c r="E62" s="71" t="s">
        <v>830</v>
      </c>
      <c r="F62" s="71" t="s">
        <v>831</v>
      </c>
      <c r="G62" s="71" t="s">
        <v>835</v>
      </c>
      <c r="H62" s="71" t="s">
        <v>543</v>
      </c>
      <c r="I62" s="71">
        <v>0.14474424999999999</v>
      </c>
    </row>
    <row r="63" spans="1:9">
      <c r="A63" s="71" t="s">
        <v>826</v>
      </c>
      <c r="B63" s="71" t="s">
        <v>827</v>
      </c>
      <c r="C63" s="71" t="s">
        <v>828</v>
      </c>
      <c r="D63" s="71" t="s">
        <v>829</v>
      </c>
      <c r="E63" s="71" t="s">
        <v>830</v>
      </c>
      <c r="F63" s="71" t="s">
        <v>831</v>
      </c>
      <c r="G63" s="71" t="s">
        <v>836</v>
      </c>
      <c r="H63" s="71" t="s">
        <v>543</v>
      </c>
      <c r="I63" s="71">
        <v>0.13683124999999999</v>
      </c>
    </row>
    <row r="64" spans="1:9">
      <c r="A64" s="71" t="s">
        <v>826</v>
      </c>
      <c r="B64" s="71" t="s">
        <v>827</v>
      </c>
      <c r="C64" s="71" t="s">
        <v>828</v>
      </c>
      <c r="D64" s="71" t="s">
        <v>829</v>
      </c>
      <c r="E64" s="71" t="s">
        <v>830</v>
      </c>
      <c r="F64" s="71" t="s">
        <v>831</v>
      </c>
      <c r="G64" s="71" t="s">
        <v>529</v>
      </c>
      <c r="H64" s="71" t="s">
        <v>543</v>
      </c>
      <c r="I64" s="71">
        <v>9.3602000000000005E-2</v>
      </c>
    </row>
    <row r="65" spans="1:9">
      <c r="A65" s="71" t="s">
        <v>826</v>
      </c>
      <c r="B65" s="71" t="s">
        <v>827</v>
      </c>
      <c r="C65" s="71" t="s">
        <v>828</v>
      </c>
      <c r="D65" s="71" t="s">
        <v>829</v>
      </c>
      <c r="E65" s="71" t="s">
        <v>830</v>
      </c>
      <c r="F65" s="71" t="s">
        <v>831</v>
      </c>
      <c r="G65" s="71" t="s">
        <v>837</v>
      </c>
      <c r="H65" s="71" t="s">
        <v>543</v>
      </c>
      <c r="I65" s="71">
        <v>3.7368499999999999E-2</v>
      </c>
    </row>
    <row r="66" spans="1:9">
      <c r="A66" s="71" t="s">
        <v>826</v>
      </c>
      <c r="B66" s="71" t="s">
        <v>827</v>
      </c>
      <c r="C66" s="71" t="s">
        <v>828</v>
      </c>
      <c r="D66" s="71" t="s">
        <v>829</v>
      </c>
      <c r="E66" s="71" t="s">
        <v>830</v>
      </c>
      <c r="F66" s="71" t="s">
        <v>831</v>
      </c>
      <c r="G66" s="71" t="s">
        <v>838</v>
      </c>
      <c r="H66" s="71" t="s">
        <v>543</v>
      </c>
      <c r="I66" s="71">
        <v>0.136937</v>
      </c>
    </row>
    <row r="67" spans="1:9">
      <c r="A67" s="71" t="s">
        <v>826</v>
      </c>
      <c r="B67" s="71" t="s">
        <v>827</v>
      </c>
      <c r="C67" s="71" t="s">
        <v>828</v>
      </c>
      <c r="D67" s="71" t="s">
        <v>829</v>
      </c>
      <c r="E67" s="71" t="s">
        <v>830</v>
      </c>
      <c r="F67" s="71" t="s">
        <v>831</v>
      </c>
      <c r="G67" s="71" t="s">
        <v>839</v>
      </c>
      <c r="H67" s="71" t="s">
        <v>543</v>
      </c>
      <c r="I67" s="71">
        <v>0.51637750000000004</v>
      </c>
    </row>
    <row r="68" spans="1:9">
      <c r="A68" s="71" t="s">
        <v>826</v>
      </c>
      <c r="B68" s="71" t="s">
        <v>827</v>
      </c>
      <c r="C68" s="71" t="s">
        <v>828</v>
      </c>
      <c r="D68" s="71" t="s">
        <v>829</v>
      </c>
      <c r="E68" s="71" t="s">
        <v>830</v>
      </c>
      <c r="F68" s="71" t="s">
        <v>831</v>
      </c>
      <c r="G68" s="71" t="s">
        <v>840</v>
      </c>
      <c r="H68" s="71" t="s">
        <v>543</v>
      </c>
      <c r="I68" s="71">
        <v>1.76197</v>
      </c>
    </row>
    <row r="69" spans="1:9">
      <c r="A69" s="71" t="s">
        <v>826</v>
      </c>
      <c r="B69" s="71" t="s">
        <v>827</v>
      </c>
      <c r="C69" s="71" t="s">
        <v>828</v>
      </c>
      <c r="D69" s="71" t="s">
        <v>829</v>
      </c>
      <c r="E69" s="71" t="s">
        <v>830</v>
      </c>
      <c r="F69" s="71" t="s">
        <v>831</v>
      </c>
      <c r="G69" s="71" t="s">
        <v>841</v>
      </c>
      <c r="H69" s="71" t="s">
        <v>543</v>
      </c>
      <c r="I69" s="71">
        <v>0.2891975</v>
      </c>
    </row>
    <row r="70" spans="1:9">
      <c r="A70" s="71" t="s">
        <v>826</v>
      </c>
      <c r="B70" s="71" t="s">
        <v>827</v>
      </c>
      <c r="C70" s="71" t="s">
        <v>828</v>
      </c>
      <c r="D70" s="71" t="s">
        <v>842</v>
      </c>
      <c r="E70" s="71" t="s">
        <v>830</v>
      </c>
      <c r="F70" s="71" t="s">
        <v>831</v>
      </c>
      <c r="G70" s="71" t="s">
        <v>843</v>
      </c>
      <c r="H70" s="71" t="s">
        <v>543</v>
      </c>
      <c r="I70" s="71">
        <v>0.2</v>
      </c>
    </row>
    <row r="71" spans="1:9">
      <c r="A71" s="71" t="s">
        <v>826</v>
      </c>
      <c r="B71" s="71" t="s">
        <v>827</v>
      </c>
      <c r="C71" s="71" t="s">
        <v>828</v>
      </c>
      <c r="D71" s="71" t="s">
        <v>842</v>
      </c>
      <c r="E71" s="71" t="s">
        <v>830</v>
      </c>
      <c r="F71" s="71" t="s">
        <v>831</v>
      </c>
      <c r="G71" s="71" t="s">
        <v>530</v>
      </c>
      <c r="H71" s="71" t="s">
        <v>543</v>
      </c>
      <c r="I71" s="71">
        <v>4.2103749999999997E-3</v>
      </c>
    </row>
    <row r="72" spans="1:9">
      <c r="A72" s="71" t="s">
        <v>826</v>
      </c>
      <c r="B72" s="71" t="s">
        <v>827</v>
      </c>
      <c r="C72" s="71" t="s">
        <v>828</v>
      </c>
      <c r="D72" s="71" t="s">
        <v>842</v>
      </c>
      <c r="E72" s="71" t="s">
        <v>830</v>
      </c>
      <c r="F72" s="71" t="s">
        <v>831</v>
      </c>
      <c r="G72" s="71" t="s">
        <v>531</v>
      </c>
      <c r="H72" s="71" t="s">
        <v>543</v>
      </c>
      <c r="I72" s="71">
        <v>0.28557250000000001</v>
      </c>
    </row>
    <row r="73" spans="1:9">
      <c r="A73" s="71" t="s">
        <v>826</v>
      </c>
      <c r="B73" s="71" t="s">
        <v>827</v>
      </c>
      <c r="C73" s="71" t="s">
        <v>828</v>
      </c>
      <c r="D73" s="71" t="s">
        <v>842</v>
      </c>
      <c r="E73" s="71" t="s">
        <v>830</v>
      </c>
      <c r="F73" s="71" t="s">
        <v>831</v>
      </c>
      <c r="G73" s="71" t="s">
        <v>844</v>
      </c>
      <c r="H73" s="71" t="s">
        <v>543</v>
      </c>
      <c r="I73" s="71">
        <v>7.3125000000000004E-3</v>
      </c>
    </row>
    <row r="74" spans="1:9">
      <c r="A74" s="71" t="s">
        <v>826</v>
      </c>
      <c r="B74" s="71" t="s">
        <v>827</v>
      </c>
      <c r="C74" s="71" t="s">
        <v>845</v>
      </c>
      <c r="D74" s="71" t="s">
        <v>829</v>
      </c>
      <c r="E74" s="71" t="s">
        <v>830</v>
      </c>
      <c r="F74" s="71" t="s">
        <v>831</v>
      </c>
      <c r="G74" s="71" t="s">
        <v>846</v>
      </c>
      <c r="H74" s="71" t="s">
        <v>543</v>
      </c>
      <c r="I74" s="71">
        <v>3.200625E-2</v>
      </c>
    </row>
    <row r="75" spans="1:9">
      <c r="A75" s="71" t="s">
        <v>826</v>
      </c>
      <c r="B75" s="71" t="s">
        <v>827</v>
      </c>
      <c r="C75" s="71" t="s">
        <v>845</v>
      </c>
      <c r="D75" s="71" t="s">
        <v>829</v>
      </c>
      <c r="E75" s="71" t="s">
        <v>830</v>
      </c>
      <c r="F75" s="71" t="s">
        <v>831</v>
      </c>
      <c r="G75" s="71" t="s">
        <v>832</v>
      </c>
      <c r="H75" s="71" t="s">
        <v>543</v>
      </c>
      <c r="I75" s="71">
        <v>4.7759999999999998</v>
      </c>
    </row>
    <row r="76" spans="1:9">
      <c r="A76" s="71" t="s">
        <v>826</v>
      </c>
      <c r="B76" s="71" t="s">
        <v>827</v>
      </c>
      <c r="C76" s="71" t="s">
        <v>845</v>
      </c>
      <c r="D76" s="71" t="s">
        <v>829</v>
      </c>
      <c r="E76" s="71" t="s">
        <v>830</v>
      </c>
      <c r="F76" s="71" t="s">
        <v>831</v>
      </c>
      <c r="G76" s="71" t="s">
        <v>846</v>
      </c>
      <c r="H76" s="71" t="s">
        <v>544</v>
      </c>
      <c r="I76" s="71">
        <v>0.227457142</v>
      </c>
    </row>
    <row r="77" spans="1:9">
      <c r="A77" s="71" t="s">
        <v>826</v>
      </c>
      <c r="B77" s="71" t="s">
        <v>827</v>
      </c>
      <c r="C77" s="71" t="s">
        <v>845</v>
      </c>
      <c r="D77" s="71" t="s">
        <v>829</v>
      </c>
      <c r="E77" s="71" t="s">
        <v>830</v>
      </c>
      <c r="F77" s="71" t="s">
        <v>831</v>
      </c>
      <c r="G77" s="71" t="s">
        <v>832</v>
      </c>
      <c r="H77" s="71" t="s">
        <v>544</v>
      </c>
      <c r="I77" s="71">
        <v>8.0517216000000003E-2</v>
      </c>
    </row>
    <row r="78" spans="1:9">
      <c r="A78" s="71" t="s">
        <v>826</v>
      </c>
      <c r="B78" s="71" t="s">
        <v>827</v>
      </c>
      <c r="C78" s="71" t="s">
        <v>845</v>
      </c>
      <c r="D78" s="71" t="s">
        <v>829</v>
      </c>
      <c r="E78" s="71" t="s">
        <v>830</v>
      </c>
      <c r="F78" s="71" t="s">
        <v>831</v>
      </c>
      <c r="G78" s="71" t="s">
        <v>847</v>
      </c>
      <c r="H78" s="71" t="s">
        <v>544</v>
      </c>
      <c r="I78" s="71">
        <v>0</v>
      </c>
    </row>
    <row r="79" spans="1:9">
      <c r="A79" s="71" t="s">
        <v>826</v>
      </c>
      <c r="B79" s="71" t="s">
        <v>827</v>
      </c>
      <c r="C79" s="71" t="s">
        <v>845</v>
      </c>
      <c r="D79" s="71" t="s">
        <v>829</v>
      </c>
      <c r="E79" s="71" t="s">
        <v>830</v>
      </c>
      <c r="F79" s="71" t="s">
        <v>831</v>
      </c>
      <c r="G79" s="71" t="s">
        <v>848</v>
      </c>
      <c r="H79" s="71" t="s">
        <v>543</v>
      </c>
      <c r="I79" s="71">
        <v>9.080075E-3</v>
      </c>
    </row>
    <row r="80" spans="1:9">
      <c r="A80" s="71" t="s">
        <v>826</v>
      </c>
      <c r="B80" s="71" t="s">
        <v>827</v>
      </c>
      <c r="C80" s="71" t="s">
        <v>845</v>
      </c>
      <c r="D80" s="71" t="s">
        <v>829</v>
      </c>
      <c r="E80" s="71" t="s">
        <v>830</v>
      </c>
      <c r="F80" s="71" t="s">
        <v>831</v>
      </c>
      <c r="G80" s="71" t="s">
        <v>849</v>
      </c>
      <c r="H80" s="71" t="s">
        <v>544</v>
      </c>
      <c r="I80" s="71">
        <v>0</v>
      </c>
    </row>
    <row r="81" spans="1:9">
      <c r="A81" s="71" t="s">
        <v>826</v>
      </c>
      <c r="B81" s="71" t="s">
        <v>827</v>
      </c>
      <c r="C81" s="71" t="s">
        <v>845</v>
      </c>
      <c r="D81" s="71" t="s">
        <v>829</v>
      </c>
      <c r="E81" s="71" t="s">
        <v>830</v>
      </c>
      <c r="F81" s="71" t="s">
        <v>831</v>
      </c>
      <c r="G81" s="71" t="s">
        <v>847</v>
      </c>
      <c r="H81" s="71" t="s">
        <v>543</v>
      </c>
      <c r="I81" s="71">
        <v>1.4302499999999999E-2</v>
      </c>
    </row>
    <row r="82" spans="1:9">
      <c r="A82" s="71" t="s">
        <v>826</v>
      </c>
      <c r="B82" s="71" t="s">
        <v>827</v>
      </c>
      <c r="C82" s="71" t="s">
        <v>845</v>
      </c>
      <c r="D82" s="71" t="s">
        <v>829</v>
      </c>
      <c r="E82" s="71" t="s">
        <v>830</v>
      </c>
      <c r="F82" s="71" t="s">
        <v>831</v>
      </c>
      <c r="G82" s="71" t="s">
        <v>850</v>
      </c>
      <c r="H82" s="71" t="s">
        <v>543</v>
      </c>
      <c r="I82" s="71">
        <v>1.2428349999999999E-2</v>
      </c>
    </row>
    <row r="83" spans="1:9">
      <c r="A83" s="71" t="s">
        <v>826</v>
      </c>
      <c r="B83" s="71" t="s">
        <v>827</v>
      </c>
      <c r="C83" s="71" t="s">
        <v>845</v>
      </c>
      <c r="D83" s="71" t="s">
        <v>829</v>
      </c>
      <c r="E83" s="71" t="s">
        <v>830</v>
      </c>
      <c r="F83" s="71" t="s">
        <v>831</v>
      </c>
      <c r="G83" s="71" t="s">
        <v>849</v>
      </c>
      <c r="H83" s="71" t="s">
        <v>543</v>
      </c>
      <c r="I83" s="71">
        <v>4.9327249999999998E-3</v>
      </c>
    </row>
    <row r="84" spans="1:9">
      <c r="A84" s="71" t="s">
        <v>826</v>
      </c>
      <c r="B84" s="71" t="s">
        <v>827</v>
      </c>
      <c r="C84" s="71" t="s">
        <v>845</v>
      </c>
      <c r="D84" s="71" t="s">
        <v>829</v>
      </c>
      <c r="E84" s="71" t="s">
        <v>830</v>
      </c>
      <c r="F84" s="71" t="s">
        <v>831</v>
      </c>
      <c r="G84" s="71" t="s">
        <v>851</v>
      </c>
      <c r="H84" s="71" t="s">
        <v>544</v>
      </c>
      <c r="I84" s="71">
        <v>0</v>
      </c>
    </row>
    <row r="85" spans="1:9">
      <c r="A85" s="71" t="s">
        <v>826</v>
      </c>
      <c r="B85" s="71" t="s">
        <v>827</v>
      </c>
      <c r="C85" s="71" t="s">
        <v>845</v>
      </c>
      <c r="D85" s="71" t="s">
        <v>829</v>
      </c>
      <c r="E85" s="71" t="s">
        <v>830</v>
      </c>
      <c r="F85" s="71" t="s">
        <v>831</v>
      </c>
      <c r="G85" s="71" t="s">
        <v>850</v>
      </c>
      <c r="H85" s="71" t="s">
        <v>544</v>
      </c>
      <c r="I85" s="71">
        <v>0</v>
      </c>
    </row>
    <row r="86" spans="1:9">
      <c r="A86" s="71" t="s">
        <v>826</v>
      </c>
      <c r="B86" s="71" t="s">
        <v>827</v>
      </c>
      <c r="C86" s="71" t="s">
        <v>845</v>
      </c>
      <c r="D86" s="71" t="s">
        <v>829</v>
      </c>
      <c r="E86" s="71" t="s">
        <v>830</v>
      </c>
      <c r="F86" s="71" t="s">
        <v>831</v>
      </c>
      <c r="G86" s="71" t="s">
        <v>852</v>
      </c>
      <c r="H86" s="71" t="s">
        <v>544</v>
      </c>
      <c r="I86" s="71">
        <v>0.160581472</v>
      </c>
    </row>
    <row r="87" spans="1:9">
      <c r="A87" s="71" t="s">
        <v>826</v>
      </c>
      <c r="B87" s="71" t="s">
        <v>827</v>
      </c>
      <c r="C87" s="71" t="s">
        <v>845</v>
      </c>
      <c r="D87" s="71" t="s">
        <v>829</v>
      </c>
      <c r="E87" s="71" t="s">
        <v>830</v>
      </c>
      <c r="F87" s="71" t="s">
        <v>831</v>
      </c>
      <c r="G87" s="71" t="s">
        <v>853</v>
      </c>
      <c r="H87" s="71" t="s">
        <v>543</v>
      </c>
      <c r="I87" s="71">
        <v>5.188425E-2</v>
      </c>
    </row>
    <row r="88" spans="1:9">
      <c r="A88" s="71" t="s">
        <v>826</v>
      </c>
      <c r="B88" s="71" t="s">
        <v>827</v>
      </c>
      <c r="C88" s="71" t="s">
        <v>845</v>
      </c>
      <c r="D88" s="71" t="s">
        <v>829</v>
      </c>
      <c r="E88" s="71" t="s">
        <v>830</v>
      </c>
      <c r="F88" s="71" t="s">
        <v>831</v>
      </c>
      <c r="G88" s="71" t="s">
        <v>852</v>
      </c>
      <c r="H88" s="71" t="s">
        <v>543</v>
      </c>
      <c r="I88" s="71">
        <v>3.5150000000000001E-2</v>
      </c>
    </row>
    <row r="89" spans="1:9">
      <c r="A89" s="71" t="s">
        <v>826</v>
      </c>
      <c r="B89" s="71" t="s">
        <v>827</v>
      </c>
      <c r="C89" s="71" t="s">
        <v>845</v>
      </c>
      <c r="D89" s="71" t="s">
        <v>829</v>
      </c>
      <c r="E89" s="71" t="s">
        <v>830</v>
      </c>
      <c r="F89" s="71" t="s">
        <v>831</v>
      </c>
      <c r="G89" s="71" t="s">
        <v>851</v>
      </c>
      <c r="H89" s="71" t="s">
        <v>543</v>
      </c>
      <c r="I89" s="71">
        <v>1.0641825000000001E-2</v>
      </c>
    </row>
    <row r="90" spans="1:9">
      <c r="A90" s="71" t="s">
        <v>826</v>
      </c>
      <c r="B90" s="71" t="s">
        <v>827</v>
      </c>
      <c r="C90" s="71" t="s">
        <v>845</v>
      </c>
      <c r="D90" s="71" t="s">
        <v>829</v>
      </c>
      <c r="E90" s="71" t="s">
        <v>830</v>
      </c>
      <c r="F90" s="71" t="s">
        <v>831</v>
      </c>
      <c r="G90" s="71" t="s">
        <v>848</v>
      </c>
      <c r="H90" s="71" t="s">
        <v>544</v>
      </c>
      <c r="I90" s="71">
        <v>3.9097302E-2</v>
      </c>
    </row>
    <row r="91" spans="1:9">
      <c r="A91" s="71" t="s">
        <v>826</v>
      </c>
      <c r="B91" s="71" t="s">
        <v>827</v>
      </c>
      <c r="C91" s="71" t="s">
        <v>845</v>
      </c>
      <c r="D91" s="71" t="s">
        <v>829</v>
      </c>
      <c r="E91" s="71" t="s">
        <v>830</v>
      </c>
      <c r="F91" s="71" t="s">
        <v>831</v>
      </c>
      <c r="G91" s="71" t="s">
        <v>853</v>
      </c>
      <c r="H91" s="71" t="s">
        <v>544</v>
      </c>
      <c r="I91" s="71">
        <v>0</v>
      </c>
    </row>
    <row r="92" spans="1:9">
      <c r="A92" s="71" t="s">
        <v>826</v>
      </c>
      <c r="B92" s="71" t="s">
        <v>827</v>
      </c>
      <c r="C92" s="71" t="s">
        <v>845</v>
      </c>
      <c r="D92" s="71" t="s">
        <v>842</v>
      </c>
      <c r="E92" s="71" t="s">
        <v>830</v>
      </c>
      <c r="F92" s="71" t="s">
        <v>831</v>
      </c>
      <c r="G92" s="71" t="s">
        <v>843</v>
      </c>
      <c r="H92" s="71" t="s">
        <v>544</v>
      </c>
      <c r="I92" s="71">
        <v>1.9708081000000001E-3</v>
      </c>
    </row>
    <row r="93" spans="1:9">
      <c r="A93" s="71" t="s">
        <v>826</v>
      </c>
      <c r="B93" s="71" t="s">
        <v>827</v>
      </c>
      <c r="C93" s="71" t="s">
        <v>845</v>
      </c>
      <c r="D93" s="71" t="s">
        <v>842</v>
      </c>
      <c r="E93" s="71" t="s">
        <v>830</v>
      </c>
      <c r="F93" s="71" t="s">
        <v>831</v>
      </c>
      <c r="G93" s="71" t="s">
        <v>843</v>
      </c>
      <c r="H93" s="71" t="s">
        <v>543</v>
      </c>
      <c r="I93" s="71">
        <v>1.9530749999999999E-2</v>
      </c>
    </row>
    <row r="94" spans="1:9">
      <c r="A94" s="71" t="s">
        <v>826</v>
      </c>
      <c r="B94" s="71" t="s">
        <v>827</v>
      </c>
      <c r="C94" s="71" t="s">
        <v>845</v>
      </c>
      <c r="D94" s="71" t="s">
        <v>842</v>
      </c>
      <c r="E94" s="71" t="s">
        <v>830</v>
      </c>
      <c r="F94" s="71" t="s">
        <v>831</v>
      </c>
      <c r="G94" s="71" t="s">
        <v>530</v>
      </c>
      <c r="H94" s="71" t="s">
        <v>544</v>
      </c>
      <c r="I94" s="71">
        <v>0</v>
      </c>
    </row>
    <row r="95" spans="1:9">
      <c r="A95" s="71" t="s">
        <v>826</v>
      </c>
      <c r="B95" s="71" t="s">
        <v>827</v>
      </c>
      <c r="C95" s="71" t="s">
        <v>845</v>
      </c>
      <c r="D95" s="71" t="s">
        <v>842</v>
      </c>
      <c r="E95" s="71" t="s">
        <v>830</v>
      </c>
      <c r="F95" s="71" t="s">
        <v>831</v>
      </c>
      <c r="G95" s="71" t="s">
        <v>530</v>
      </c>
      <c r="H95" s="71" t="s">
        <v>543</v>
      </c>
      <c r="I95" s="71">
        <v>3.1566999999999999E-4</v>
      </c>
    </row>
    <row r="96" spans="1:9">
      <c r="A96" s="71" t="s">
        <v>826</v>
      </c>
      <c r="B96" s="71" t="s">
        <v>827</v>
      </c>
      <c r="C96" s="71" t="s">
        <v>845</v>
      </c>
      <c r="D96" s="71" t="s">
        <v>842</v>
      </c>
      <c r="E96" s="71" t="s">
        <v>830</v>
      </c>
      <c r="F96" s="71" t="s">
        <v>831</v>
      </c>
      <c r="G96" s="71" t="s">
        <v>531</v>
      </c>
      <c r="H96" s="71" t="s">
        <v>543</v>
      </c>
      <c r="I96" s="71">
        <v>4.1600249999999998E-2</v>
      </c>
    </row>
    <row r="97" spans="1:9">
      <c r="A97" s="71" t="s">
        <v>826</v>
      </c>
      <c r="B97" s="71" t="s">
        <v>827</v>
      </c>
      <c r="C97" s="71" t="s">
        <v>845</v>
      </c>
      <c r="D97" s="71" t="s">
        <v>842</v>
      </c>
      <c r="E97" s="71" t="s">
        <v>830</v>
      </c>
      <c r="F97" s="71" t="s">
        <v>831</v>
      </c>
      <c r="G97" s="71" t="s">
        <v>531</v>
      </c>
      <c r="H97" s="71" t="s">
        <v>544</v>
      </c>
      <c r="I97" s="71">
        <v>0</v>
      </c>
    </row>
    <row r="98" spans="1:9">
      <c r="A98" s="71" t="s">
        <v>826</v>
      </c>
      <c r="B98" s="71" t="s">
        <v>827</v>
      </c>
      <c r="C98" s="71" t="s">
        <v>845</v>
      </c>
      <c r="D98" s="71" t="s">
        <v>844</v>
      </c>
      <c r="E98" s="71" t="s">
        <v>830</v>
      </c>
      <c r="F98" s="71" t="s">
        <v>831</v>
      </c>
      <c r="G98" s="71" t="s">
        <v>854</v>
      </c>
      <c r="H98" s="71" t="s">
        <v>543</v>
      </c>
      <c r="I98" s="71">
        <v>1.9715275000000001E-2</v>
      </c>
    </row>
    <row r="99" spans="1:9">
      <c r="A99" s="71" t="s">
        <v>826</v>
      </c>
      <c r="B99" s="71" t="s">
        <v>827</v>
      </c>
      <c r="C99" s="71" t="s">
        <v>845</v>
      </c>
      <c r="D99" s="71" t="s">
        <v>844</v>
      </c>
      <c r="E99" s="71" t="s">
        <v>830</v>
      </c>
      <c r="F99" s="71" t="s">
        <v>831</v>
      </c>
      <c r="G99" s="71" t="s">
        <v>855</v>
      </c>
      <c r="H99" s="71" t="s">
        <v>544</v>
      </c>
      <c r="I99" s="71">
        <v>1.128499E-4</v>
      </c>
    </row>
    <row r="100" spans="1:9">
      <c r="A100" s="71" t="s">
        <v>826</v>
      </c>
      <c r="B100" s="71" t="s">
        <v>827</v>
      </c>
      <c r="C100" s="71" t="s">
        <v>845</v>
      </c>
      <c r="D100" s="71" t="s">
        <v>844</v>
      </c>
      <c r="E100" s="71" t="s">
        <v>830</v>
      </c>
      <c r="F100" s="71" t="s">
        <v>831</v>
      </c>
      <c r="G100" s="71" t="s">
        <v>856</v>
      </c>
      <c r="H100" s="71" t="s">
        <v>543</v>
      </c>
      <c r="I100" s="71">
        <v>1.55152E-2</v>
      </c>
    </row>
    <row r="101" spans="1:9">
      <c r="A101" s="71" t="s">
        <v>826</v>
      </c>
      <c r="B101" s="71" t="s">
        <v>827</v>
      </c>
      <c r="C101" s="71" t="s">
        <v>845</v>
      </c>
      <c r="D101" s="71" t="s">
        <v>844</v>
      </c>
      <c r="E101" s="71" t="s">
        <v>830</v>
      </c>
      <c r="F101" s="71" t="s">
        <v>831</v>
      </c>
      <c r="G101" s="71" t="s">
        <v>856</v>
      </c>
      <c r="H101" s="71" t="s">
        <v>544</v>
      </c>
      <c r="I101" s="71">
        <v>1.7430789999999999E-4</v>
      </c>
    </row>
    <row r="102" spans="1:9">
      <c r="A102" s="71" t="s">
        <v>826</v>
      </c>
      <c r="B102" s="71" t="s">
        <v>827</v>
      </c>
      <c r="C102" s="71" t="s">
        <v>845</v>
      </c>
      <c r="D102" s="71" t="s">
        <v>844</v>
      </c>
      <c r="E102" s="71" t="s">
        <v>830</v>
      </c>
      <c r="F102" s="71" t="s">
        <v>831</v>
      </c>
      <c r="G102" s="71" t="s">
        <v>857</v>
      </c>
      <c r="H102" s="71" t="s">
        <v>543</v>
      </c>
      <c r="I102" s="71">
        <v>1.468115E-2</v>
      </c>
    </row>
    <row r="103" spans="1:9">
      <c r="A103" s="71" t="s">
        <v>826</v>
      </c>
      <c r="B103" s="71" t="s">
        <v>827</v>
      </c>
      <c r="C103" s="71" t="s">
        <v>845</v>
      </c>
      <c r="D103" s="71" t="s">
        <v>844</v>
      </c>
      <c r="E103" s="71" t="s">
        <v>830</v>
      </c>
      <c r="F103" s="71" t="s">
        <v>831</v>
      </c>
      <c r="G103" s="71" t="s">
        <v>854</v>
      </c>
      <c r="H103" s="71" t="s">
        <v>544</v>
      </c>
      <c r="I103" s="71">
        <v>2.571815E-4</v>
      </c>
    </row>
    <row r="104" spans="1:9">
      <c r="A104" s="71" t="s">
        <v>826</v>
      </c>
      <c r="B104" s="71" t="s">
        <v>827</v>
      </c>
      <c r="C104" s="71" t="s">
        <v>845</v>
      </c>
      <c r="D104" s="71" t="s">
        <v>844</v>
      </c>
      <c r="E104" s="71" t="s">
        <v>830</v>
      </c>
      <c r="F104" s="71" t="s">
        <v>831</v>
      </c>
      <c r="G104" s="71" t="s">
        <v>858</v>
      </c>
      <c r="H104" s="71" t="s">
        <v>544</v>
      </c>
      <c r="I104" s="71">
        <v>2.03146E-4</v>
      </c>
    </row>
    <row r="105" spans="1:9">
      <c r="A105" s="71" t="s">
        <v>826</v>
      </c>
      <c r="B105" s="71" t="s">
        <v>827</v>
      </c>
      <c r="C105" s="71" t="s">
        <v>845</v>
      </c>
      <c r="D105" s="71" t="s">
        <v>844</v>
      </c>
      <c r="E105" s="71" t="s">
        <v>830</v>
      </c>
      <c r="F105" s="71" t="s">
        <v>831</v>
      </c>
      <c r="G105" s="71" t="s">
        <v>855</v>
      </c>
      <c r="H105" s="71" t="s">
        <v>543</v>
      </c>
      <c r="I105" s="71">
        <v>1.1458525000000001E-2</v>
      </c>
    </row>
    <row r="106" spans="1:9">
      <c r="A106" s="71" t="s">
        <v>826</v>
      </c>
      <c r="B106" s="71" t="s">
        <v>827</v>
      </c>
      <c r="C106" s="71" t="s">
        <v>845</v>
      </c>
      <c r="D106" s="71" t="s">
        <v>844</v>
      </c>
      <c r="E106" s="71" t="s">
        <v>830</v>
      </c>
      <c r="F106" s="71" t="s">
        <v>831</v>
      </c>
      <c r="G106" s="71" t="s">
        <v>858</v>
      </c>
      <c r="H106" s="71" t="s">
        <v>543</v>
      </c>
      <c r="I106" s="71">
        <v>1.8082075E-2</v>
      </c>
    </row>
    <row r="107" spans="1:9">
      <c r="A107" s="71" t="s">
        <v>826</v>
      </c>
      <c r="B107" s="71" t="s">
        <v>827</v>
      </c>
      <c r="C107" s="71" t="s">
        <v>845</v>
      </c>
      <c r="D107" s="71" t="s">
        <v>844</v>
      </c>
      <c r="E107" s="71" t="s">
        <v>830</v>
      </c>
      <c r="F107" s="71" t="s">
        <v>831</v>
      </c>
      <c r="G107" s="71" t="s">
        <v>857</v>
      </c>
      <c r="H107" s="71" t="s">
        <v>544</v>
      </c>
      <c r="I107" s="71">
        <v>1.649376E-4</v>
      </c>
    </row>
    <row r="108" spans="1:9">
      <c r="A108" s="71" t="s">
        <v>826</v>
      </c>
      <c r="B108" s="71" t="s">
        <v>827</v>
      </c>
      <c r="C108" s="71" t="s">
        <v>845</v>
      </c>
      <c r="D108" s="71" t="s">
        <v>532</v>
      </c>
      <c r="E108" s="71" t="s">
        <v>830</v>
      </c>
      <c r="F108" s="71" t="s">
        <v>831</v>
      </c>
      <c r="G108" s="71" t="s">
        <v>859</v>
      </c>
      <c r="H108" s="71" t="s">
        <v>544</v>
      </c>
      <c r="I108" s="71">
        <v>6.9719483999999997E-3</v>
      </c>
    </row>
    <row r="109" spans="1:9">
      <c r="A109" s="71" t="s">
        <v>826</v>
      </c>
      <c r="B109" s="71" t="s">
        <v>827</v>
      </c>
      <c r="C109" s="71" t="s">
        <v>845</v>
      </c>
      <c r="D109" s="71" t="s">
        <v>532</v>
      </c>
      <c r="E109" s="71" t="s">
        <v>830</v>
      </c>
      <c r="F109" s="71" t="s">
        <v>831</v>
      </c>
      <c r="G109" s="71" t="s">
        <v>860</v>
      </c>
      <c r="H109" s="71" t="s">
        <v>543</v>
      </c>
      <c r="I109" s="71">
        <v>2.1283175000000001E-2</v>
      </c>
    </row>
    <row r="110" spans="1:9">
      <c r="A110" s="71" t="s">
        <v>826</v>
      </c>
      <c r="B110" s="71" t="s">
        <v>827</v>
      </c>
      <c r="C110" s="71" t="s">
        <v>845</v>
      </c>
      <c r="D110" s="71" t="s">
        <v>532</v>
      </c>
      <c r="E110" s="71" t="s">
        <v>830</v>
      </c>
      <c r="F110" s="71" t="s">
        <v>831</v>
      </c>
      <c r="G110" s="71" t="s">
        <v>859</v>
      </c>
      <c r="H110" s="71" t="s">
        <v>543</v>
      </c>
      <c r="I110" s="71">
        <v>1.8515875000000001E-2</v>
      </c>
    </row>
    <row r="111" spans="1:9">
      <c r="A111" s="71" t="s">
        <v>826</v>
      </c>
      <c r="B111" s="71" t="s">
        <v>827</v>
      </c>
      <c r="C111" s="71" t="s">
        <v>845</v>
      </c>
      <c r="D111" s="71" t="s">
        <v>532</v>
      </c>
      <c r="E111" s="71" t="s">
        <v>830</v>
      </c>
      <c r="F111" s="71" t="s">
        <v>831</v>
      </c>
      <c r="G111" s="71" t="s">
        <v>861</v>
      </c>
      <c r="H111" s="71" t="s">
        <v>544</v>
      </c>
      <c r="I111" s="71">
        <v>1.10693292E-2</v>
      </c>
    </row>
    <row r="112" spans="1:9">
      <c r="A112" s="71" t="s">
        <v>826</v>
      </c>
      <c r="B112" s="71" t="s">
        <v>827</v>
      </c>
      <c r="C112" s="71" t="s">
        <v>845</v>
      </c>
      <c r="D112" s="71" t="s">
        <v>532</v>
      </c>
      <c r="E112" s="71" t="s">
        <v>830</v>
      </c>
      <c r="F112" s="71" t="s">
        <v>831</v>
      </c>
      <c r="G112" s="71" t="s">
        <v>862</v>
      </c>
      <c r="H112" s="71" t="s">
        <v>543</v>
      </c>
      <c r="I112" s="71">
        <v>8.4489000000000005E-4</v>
      </c>
    </row>
    <row r="113" spans="1:9">
      <c r="A113" s="71" t="s">
        <v>826</v>
      </c>
      <c r="B113" s="71" t="s">
        <v>827</v>
      </c>
      <c r="C113" s="71" t="s">
        <v>845</v>
      </c>
      <c r="D113" s="71" t="s">
        <v>532</v>
      </c>
      <c r="E113" s="71" t="s">
        <v>830</v>
      </c>
      <c r="F113" s="71" t="s">
        <v>831</v>
      </c>
      <c r="G113" s="71" t="s">
        <v>863</v>
      </c>
      <c r="H113" s="71" t="s">
        <v>544</v>
      </c>
      <c r="I113" s="71">
        <v>1.85347358E-2</v>
      </c>
    </row>
    <row r="114" spans="1:9">
      <c r="A114" s="71" t="s">
        <v>826</v>
      </c>
      <c r="B114" s="71" t="s">
        <v>827</v>
      </c>
      <c r="C114" s="71" t="s">
        <v>845</v>
      </c>
      <c r="D114" s="71" t="s">
        <v>532</v>
      </c>
      <c r="E114" s="71" t="s">
        <v>830</v>
      </c>
      <c r="F114" s="71" t="s">
        <v>831</v>
      </c>
      <c r="G114" s="71" t="s">
        <v>862</v>
      </c>
      <c r="H114" s="71" t="s">
        <v>544</v>
      </c>
      <c r="I114" s="71">
        <v>1.529065E-4</v>
      </c>
    </row>
    <row r="115" spans="1:9">
      <c r="A115" s="71" t="s">
        <v>826</v>
      </c>
      <c r="B115" s="71" t="s">
        <v>827</v>
      </c>
      <c r="C115" s="71" t="s">
        <v>845</v>
      </c>
      <c r="D115" s="71" t="s">
        <v>532</v>
      </c>
      <c r="E115" s="71" t="s">
        <v>830</v>
      </c>
      <c r="F115" s="71" t="s">
        <v>831</v>
      </c>
      <c r="G115" s="71" t="s">
        <v>860</v>
      </c>
      <c r="H115" s="71" t="s">
        <v>544</v>
      </c>
      <c r="I115" s="71">
        <v>3.2252838000000001E-3</v>
      </c>
    </row>
    <row r="116" spans="1:9">
      <c r="A116" s="71" t="s">
        <v>826</v>
      </c>
      <c r="B116" s="71" t="s">
        <v>827</v>
      </c>
      <c r="C116" s="71" t="s">
        <v>845</v>
      </c>
      <c r="D116" s="71" t="s">
        <v>532</v>
      </c>
      <c r="E116" s="71" t="s">
        <v>830</v>
      </c>
      <c r="F116" s="71" t="s">
        <v>831</v>
      </c>
      <c r="G116" s="71" t="s">
        <v>861</v>
      </c>
      <c r="H116" s="71" t="s">
        <v>543</v>
      </c>
      <c r="I116" s="71">
        <v>2.8258749999999999E-2</v>
      </c>
    </row>
    <row r="117" spans="1:9">
      <c r="A117" s="71" t="s">
        <v>826</v>
      </c>
      <c r="B117" s="71" t="s">
        <v>827</v>
      </c>
      <c r="C117" s="71" t="s">
        <v>845</v>
      </c>
      <c r="D117" s="71" t="s">
        <v>532</v>
      </c>
      <c r="E117" s="71" t="s">
        <v>830</v>
      </c>
      <c r="F117" s="71" t="s">
        <v>831</v>
      </c>
      <c r="G117" s="71" t="s">
        <v>863</v>
      </c>
      <c r="H117" s="71" t="s">
        <v>543</v>
      </c>
      <c r="I117" s="71">
        <v>0.11427850000000001</v>
      </c>
    </row>
    <row r="118" spans="1:9">
      <c r="A118" s="71" t="s">
        <v>826</v>
      </c>
      <c r="B118" s="71" t="s">
        <v>827</v>
      </c>
      <c r="C118" s="71" t="s">
        <v>864</v>
      </c>
      <c r="D118" s="71" t="s">
        <v>865</v>
      </c>
      <c r="E118" s="71" t="s">
        <v>830</v>
      </c>
      <c r="F118" s="71" t="s">
        <v>866</v>
      </c>
      <c r="G118" s="71" t="s">
        <v>867</v>
      </c>
      <c r="H118" s="71" t="s">
        <v>536</v>
      </c>
      <c r="I118" s="71">
        <v>-6.6902799999999996</v>
      </c>
    </row>
    <row r="119" spans="1:9">
      <c r="A119" s="71" t="s">
        <v>826</v>
      </c>
      <c r="B119" s="71" t="s">
        <v>827</v>
      </c>
      <c r="C119" s="71" t="s">
        <v>868</v>
      </c>
      <c r="D119" s="71" t="s">
        <v>865</v>
      </c>
      <c r="E119" s="71" t="s">
        <v>830</v>
      </c>
      <c r="F119" s="71" t="s">
        <v>869</v>
      </c>
      <c r="G119" s="71" t="s">
        <v>870</v>
      </c>
      <c r="H119" s="71" t="s">
        <v>544</v>
      </c>
      <c r="I119" s="71">
        <v>1.20672418E-2</v>
      </c>
    </row>
    <row r="120" spans="1:9">
      <c r="A120" s="71" t="s">
        <v>826</v>
      </c>
      <c r="B120" s="71" t="s">
        <v>827</v>
      </c>
      <c r="C120" s="71" t="s">
        <v>868</v>
      </c>
      <c r="D120" s="71" t="s">
        <v>865</v>
      </c>
      <c r="E120" s="71" t="s">
        <v>830</v>
      </c>
      <c r="F120" s="71" t="s">
        <v>869</v>
      </c>
      <c r="G120" s="71" t="s">
        <v>871</v>
      </c>
      <c r="H120" s="71" t="s">
        <v>544</v>
      </c>
      <c r="I120" s="71">
        <v>2.4134484E-3</v>
      </c>
    </row>
    <row r="121" spans="1:9">
      <c r="A121" s="71" t="s">
        <v>826</v>
      </c>
      <c r="B121" s="71" t="s">
        <v>827</v>
      </c>
      <c r="C121" s="71" t="s">
        <v>868</v>
      </c>
      <c r="D121" s="71" t="s">
        <v>865</v>
      </c>
      <c r="E121" s="71" t="s">
        <v>830</v>
      </c>
      <c r="F121" s="71" t="s">
        <v>872</v>
      </c>
      <c r="G121" s="71" t="s">
        <v>870</v>
      </c>
      <c r="H121" s="71" t="s">
        <v>543</v>
      </c>
      <c r="I121" s="71">
        <v>0.18239949999999999</v>
      </c>
    </row>
    <row r="122" spans="1:9">
      <c r="A122" s="71" t="s">
        <v>826</v>
      </c>
      <c r="B122" s="71" t="s">
        <v>827</v>
      </c>
      <c r="C122" s="71" t="s">
        <v>868</v>
      </c>
      <c r="D122" s="71" t="s">
        <v>865</v>
      </c>
      <c r="E122" s="71" t="s">
        <v>830</v>
      </c>
      <c r="F122" s="71" t="s">
        <v>872</v>
      </c>
      <c r="G122" s="71" t="s">
        <v>871</v>
      </c>
      <c r="H122" s="71" t="s">
        <v>543</v>
      </c>
      <c r="I122" s="71">
        <v>2.6057E-2</v>
      </c>
    </row>
    <row r="123" spans="1:9">
      <c r="A123" s="71" t="s">
        <v>826</v>
      </c>
      <c r="B123" s="71" t="s">
        <v>827</v>
      </c>
      <c r="C123" s="71" t="s">
        <v>873</v>
      </c>
      <c r="D123" s="71" t="s">
        <v>874</v>
      </c>
      <c r="E123" s="71" t="s">
        <v>830</v>
      </c>
      <c r="F123" s="71" t="s">
        <v>875</v>
      </c>
      <c r="G123" s="71" t="s">
        <v>876</v>
      </c>
      <c r="H123" s="71" t="s">
        <v>543</v>
      </c>
      <c r="I123" s="71">
        <v>1.6041425E-3</v>
      </c>
    </row>
    <row r="124" spans="1:9">
      <c r="A124" s="71" t="s">
        <v>826</v>
      </c>
      <c r="B124" s="71" t="s">
        <v>827</v>
      </c>
      <c r="C124" s="71" t="s">
        <v>873</v>
      </c>
      <c r="D124" s="71" t="s">
        <v>877</v>
      </c>
      <c r="E124" s="71" t="s">
        <v>830</v>
      </c>
      <c r="F124" s="71" t="s">
        <v>875</v>
      </c>
      <c r="G124" s="71" t="s">
        <v>878</v>
      </c>
      <c r="H124" s="71" t="s">
        <v>543</v>
      </c>
      <c r="I124" s="71">
        <v>5.2514750000000002E-3</v>
      </c>
    </row>
    <row r="125" spans="1:9">
      <c r="A125" s="71" t="s">
        <v>826</v>
      </c>
      <c r="B125" s="71" t="s">
        <v>827</v>
      </c>
      <c r="C125" s="71" t="s">
        <v>873</v>
      </c>
      <c r="D125" s="71" t="s">
        <v>874</v>
      </c>
      <c r="E125" s="71" t="s">
        <v>830</v>
      </c>
      <c r="F125" s="71" t="s">
        <v>875</v>
      </c>
      <c r="G125" s="71" t="s">
        <v>879</v>
      </c>
      <c r="H125" s="71" t="s">
        <v>543</v>
      </c>
      <c r="I125" s="71">
        <v>1.7509275000000001E-2</v>
      </c>
    </row>
    <row r="126" spans="1:9">
      <c r="A126" s="71" t="s">
        <v>826</v>
      </c>
      <c r="B126" s="71" t="s">
        <v>827</v>
      </c>
      <c r="C126" s="71" t="s">
        <v>873</v>
      </c>
      <c r="D126" s="71" t="s">
        <v>877</v>
      </c>
      <c r="E126" s="71" t="s">
        <v>830</v>
      </c>
      <c r="F126" s="71" t="s">
        <v>875</v>
      </c>
      <c r="G126" s="71" t="s">
        <v>880</v>
      </c>
      <c r="H126" s="71" t="s">
        <v>544</v>
      </c>
      <c r="I126" s="71">
        <v>1.5665710999999999E-2</v>
      </c>
    </row>
    <row r="127" spans="1:9">
      <c r="A127" s="71" t="s">
        <v>826</v>
      </c>
      <c r="B127" s="71" t="s">
        <v>827</v>
      </c>
      <c r="C127" s="71" t="s">
        <v>873</v>
      </c>
      <c r="D127" s="71" t="s">
        <v>874</v>
      </c>
      <c r="E127" s="71" t="s">
        <v>830</v>
      </c>
      <c r="F127" s="71" t="s">
        <v>875</v>
      </c>
      <c r="G127" s="71" t="s">
        <v>881</v>
      </c>
      <c r="H127" s="71" t="s">
        <v>543</v>
      </c>
      <c r="I127" s="71">
        <v>1.78627E-3</v>
      </c>
    </row>
    <row r="128" spans="1:9">
      <c r="A128" s="71" t="s">
        <v>826</v>
      </c>
      <c r="B128" s="71" t="s">
        <v>827</v>
      </c>
      <c r="C128" s="71" t="s">
        <v>873</v>
      </c>
      <c r="D128" s="71" t="s">
        <v>874</v>
      </c>
      <c r="E128" s="71" t="s">
        <v>830</v>
      </c>
      <c r="F128" s="71" t="s">
        <v>875</v>
      </c>
      <c r="G128" s="71" t="s">
        <v>882</v>
      </c>
      <c r="H128" s="71" t="s">
        <v>544</v>
      </c>
      <c r="I128" s="71">
        <v>3.5616065999999999E-3</v>
      </c>
    </row>
    <row r="129" spans="1:9">
      <c r="A129" s="71" t="s">
        <v>826</v>
      </c>
      <c r="B129" s="71" t="s">
        <v>827</v>
      </c>
      <c r="C129" s="71" t="s">
        <v>873</v>
      </c>
      <c r="D129" s="71" t="s">
        <v>874</v>
      </c>
      <c r="E129" s="71" t="s">
        <v>830</v>
      </c>
      <c r="F129" s="71" t="s">
        <v>875</v>
      </c>
      <c r="G129" s="71" t="s">
        <v>876</v>
      </c>
      <c r="H129" s="71" t="s">
        <v>544</v>
      </c>
      <c r="I129" s="71">
        <v>1.5482887999999999E-3</v>
      </c>
    </row>
    <row r="130" spans="1:9">
      <c r="A130" s="71" t="s">
        <v>826</v>
      </c>
      <c r="B130" s="71" t="s">
        <v>827</v>
      </c>
      <c r="C130" s="71" t="s">
        <v>873</v>
      </c>
      <c r="D130" s="71" t="s">
        <v>874</v>
      </c>
      <c r="E130" s="71" t="s">
        <v>830</v>
      </c>
      <c r="F130" s="71" t="s">
        <v>875</v>
      </c>
      <c r="G130" s="71" t="s">
        <v>879</v>
      </c>
      <c r="H130" s="71" t="s">
        <v>544</v>
      </c>
      <c r="I130" s="71">
        <v>5.7975006000000003E-2</v>
      </c>
    </row>
    <row r="131" spans="1:9">
      <c r="A131" s="71" t="s">
        <v>826</v>
      </c>
      <c r="B131" s="71" t="s">
        <v>827</v>
      </c>
      <c r="C131" s="71" t="s">
        <v>873</v>
      </c>
      <c r="D131" s="71" t="s">
        <v>877</v>
      </c>
      <c r="E131" s="71" t="s">
        <v>830</v>
      </c>
      <c r="F131" s="71" t="s">
        <v>875</v>
      </c>
      <c r="G131" s="71" t="s">
        <v>878</v>
      </c>
      <c r="H131" s="71" t="s">
        <v>544</v>
      </c>
      <c r="I131" s="71">
        <v>7.6338361999999998E-3</v>
      </c>
    </row>
    <row r="132" spans="1:9">
      <c r="A132" s="71" t="s">
        <v>826</v>
      </c>
      <c r="B132" s="71" t="s">
        <v>827</v>
      </c>
      <c r="C132" s="71" t="s">
        <v>873</v>
      </c>
      <c r="D132" s="71" t="s">
        <v>877</v>
      </c>
      <c r="E132" s="71" t="s">
        <v>830</v>
      </c>
      <c r="F132" s="71" t="s">
        <v>875</v>
      </c>
      <c r="G132" s="71" t="s">
        <v>880</v>
      </c>
      <c r="H132" s="71" t="s">
        <v>543</v>
      </c>
      <c r="I132" s="71">
        <v>7.6883000000000003E-3</v>
      </c>
    </row>
    <row r="133" spans="1:9">
      <c r="A133" s="71" t="s">
        <v>826</v>
      </c>
      <c r="B133" s="71" t="s">
        <v>827</v>
      </c>
      <c r="C133" s="71" t="s">
        <v>873</v>
      </c>
      <c r="D133" s="71" t="s">
        <v>874</v>
      </c>
      <c r="E133" s="71" t="s">
        <v>830</v>
      </c>
      <c r="F133" s="71" t="s">
        <v>875</v>
      </c>
      <c r="G133" s="71" t="s">
        <v>882</v>
      </c>
      <c r="H133" s="71" t="s">
        <v>543</v>
      </c>
      <c r="I133" s="71">
        <v>5.438025E-3</v>
      </c>
    </row>
    <row r="134" spans="1:9">
      <c r="A134" s="71" t="s">
        <v>826</v>
      </c>
      <c r="B134" s="71" t="s">
        <v>827</v>
      </c>
      <c r="C134" s="71" t="s">
        <v>873</v>
      </c>
      <c r="D134" s="71" t="s">
        <v>874</v>
      </c>
      <c r="E134" s="71" t="s">
        <v>830</v>
      </c>
      <c r="F134" s="71" t="s">
        <v>875</v>
      </c>
      <c r="G134" s="71" t="s">
        <v>881</v>
      </c>
      <c r="H134" s="71" t="s">
        <v>544</v>
      </c>
      <c r="I134" s="71">
        <v>1.2167041999999999E-3</v>
      </c>
    </row>
    <row r="135" spans="1:9">
      <c r="A135" s="71" t="s">
        <v>826</v>
      </c>
      <c r="B135" s="71" t="s">
        <v>827</v>
      </c>
      <c r="C135" s="71" t="s">
        <v>883</v>
      </c>
      <c r="D135" s="71" t="s">
        <v>884</v>
      </c>
      <c r="E135" s="71" t="s">
        <v>830</v>
      </c>
      <c r="F135" s="71" t="s">
        <v>885</v>
      </c>
      <c r="G135" s="71" t="s">
        <v>516</v>
      </c>
      <c r="H135" s="71" t="s">
        <v>536</v>
      </c>
      <c r="I135" s="71">
        <v>7.2075100000000003E-2</v>
      </c>
    </row>
    <row r="136" spans="1:9">
      <c r="A136" s="71" t="s">
        <v>826</v>
      </c>
      <c r="B136" s="71" t="s">
        <v>827</v>
      </c>
      <c r="C136" s="71" t="s">
        <v>883</v>
      </c>
      <c r="D136" s="71" t="s">
        <v>884</v>
      </c>
      <c r="E136" s="71" t="s">
        <v>830</v>
      </c>
      <c r="F136" s="71" t="s">
        <v>886</v>
      </c>
      <c r="G136" s="71" t="s">
        <v>516</v>
      </c>
      <c r="H136" s="71" t="s">
        <v>536</v>
      </c>
      <c r="I136" s="71">
        <v>4.5358200000000001E-4</v>
      </c>
    </row>
    <row r="137" spans="1:9">
      <c r="A137" s="71" t="s">
        <v>826</v>
      </c>
      <c r="B137" s="71" t="s">
        <v>827</v>
      </c>
      <c r="C137" s="71" t="s">
        <v>883</v>
      </c>
      <c r="D137" s="71" t="s">
        <v>887</v>
      </c>
      <c r="E137" s="71" t="s">
        <v>888</v>
      </c>
      <c r="F137" s="71" t="s">
        <v>889</v>
      </c>
      <c r="G137" s="71" t="s">
        <v>516</v>
      </c>
      <c r="H137" s="71" t="s">
        <v>544</v>
      </c>
      <c r="I137" s="71">
        <v>8.9232822000000003E-2</v>
      </c>
    </row>
    <row r="138" spans="1:9">
      <c r="A138" s="71" t="s">
        <v>826</v>
      </c>
      <c r="B138" s="71" t="s">
        <v>827</v>
      </c>
      <c r="C138" s="71" t="s">
        <v>883</v>
      </c>
      <c r="D138" s="71" t="s">
        <v>890</v>
      </c>
      <c r="E138" s="71" t="s">
        <v>888</v>
      </c>
      <c r="F138" s="71" t="s">
        <v>891</v>
      </c>
      <c r="G138" s="71" t="s">
        <v>516</v>
      </c>
      <c r="H138" s="71" t="s">
        <v>544</v>
      </c>
      <c r="I138" s="71">
        <v>7.4864156000000001E-2</v>
      </c>
    </row>
    <row r="139" spans="1:9">
      <c r="A139" s="71" t="s">
        <v>826</v>
      </c>
      <c r="B139" s="71" t="s">
        <v>827</v>
      </c>
      <c r="C139" s="71" t="s">
        <v>883</v>
      </c>
      <c r="D139" s="71" t="s">
        <v>892</v>
      </c>
      <c r="E139" s="71" t="s">
        <v>888</v>
      </c>
      <c r="F139" s="71" t="s">
        <v>893</v>
      </c>
      <c r="G139" s="71" t="s">
        <v>894</v>
      </c>
      <c r="H139" s="71" t="s">
        <v>544</v>
      </c>
      <c r="I139" s="71">
        <v>2.1527996800000002</v>
      </c>
    </row>
    <row r="140" spans="1:9">
      <c r="A140" s="71" t="s">
        <v>826</v>
      </c>
      <c r="B140" s="71" t="s">
        <v>827</v>
      </c>
      <c r="C140" s="71" t="s">
        <v>895</v>
      </c>
      <c r="D140" s="71" t="s">
        <v>865</v>
      </c>
      <c r="E140" s="71" t="s">
        <v>888</v>
      </c>
      <c r="F140" s="71" t="s">
        <v>896</v>
      </c>
      <c r="G140" s="71" t="s">
        <v>516</v>
      </c>
      <c r="H140" s="71" t="s">
        <v>544</v>
      </c>
      <c r="I140" s="71">
        <v>0.174195304</v>
      </c>
    </row>
    <row r="141" spans="1:9">
      <c r="A141" s="71" t="s">
        <v>826</v>
      </c>
      <c r="B141" s="71" t="s">
        <v>827</v>
      </c>
      <c r="C141" s="71" t="s">
        <v>883</v>
      </c>
      <c r="D141" s="71" t="s">
        <v>897</v>
      </c>
      <c r="E141" s="71" t="s">
        <v>888</v>
      </c>
      <c r="F141" s="71" t="s">
        <v>898</v>
      </c>
      <c r="G141" s="71" t="s">
        <v>516</v>
      </c>
      <c r="H141" s="71" t="s">
        <v>544</v>
      </c>
      <c r="I141" s="71">
        <v>1.01154312</v>
      </c>
    </row>
    <row r="142" spans="1:9">
      <c r="A142" s="71" t="s">
        <v>826</v>
      </c>
      <c r="B142" s="71" t="s">
        <v>827</v>
      </c>
      <c r="C142" s="71" t="s">
        <v>883</v>
      </c>
      <c r="D142" s="71" t="s">
        <v>892</v>
      </c>
      <c r="E142" s="71" t="s">
        <v>888</v>
      </c>
      <c r="F142" s="71" t="s">
        <v>893</v>
      </c>
      <c r="G142" s="71" t="s">
        <v>899</v>
      </c>
      <c r="H142" s="71" t="s">
        <v>544</v>
      </c>
      <c r="I142" s="71">
        <v>1.14646262E-2</v>
      </c>
    </row>
    <row r="143" spans="1:9">
      <c r="A143" s="71" t="s">
        <v>826</v>
      </c>
      <c r="B143" s="71" t="s">
        <v>827</v>
      </c>
      <c r="C143" s="71" t="s">
        <v>883</v>
      </c>
      <c r="D143" s="71" t="s">
        <v>890</v>
      </c>
      <c r="E143" s="71" t="s">
        <v>888</v>
      </c>
      <c r="F143" s="71" t="s">
        <v>900</v>
      </c>
      <c r="G143" s="71" t="s">
        <v>516</v>
      </c>
      <c r="H143" s="71" t="s">
        <v>544</v>
      </c>
      <c r="I143" s="71">
        <v>1.4893593000000001</v>
      </c>
    </row>
    <row r="144" spans="1:9">
      <c r="A144" s="71" t="s">
        <v>826</v>
      </c>
      <c r="B144" s="71" t="s">
        <v>827</v>
      </c>
      <c r="C144" s="71" t="s">
        <v>883</v>
      </c>
      <c r="D144" s="71" t="s">
        <v>892</v>
      </c>
      <c r="E144" s="71" t="s">
        <v>901</v>
      </c>
      <c r="F144" s="71" t="s">
        <v>893</v>
      </c>
      <c r="G144" s="71" t="s">
        <v>894</v>
      </c>
      <c r="H144" s="71" t="s">
        <v>544</v>
      </c>
      <c r="I144" s="71">
        <v>0.239199832</v>
      </c>
    </row>
    <row r="145" spans="1:9">
      <c r="A145" s="71" t="s">
        <v>826</v>
      </c>
      <c r="B145" s="71" t="s">
        <v>827</v>
      </c>
      <c r="C145" s="71" t="s">
        <v>883</v>
      </c>
      <c r="D145" s="71" t="s">
        <v>890</v>
      </c>
      <c r="E145" s="71" t="s">
        <v>901</v>
      </c>
      <c r="F145" s="71" t="s">
        <v>902</v>
      </c>
      <c r="G145" s="71" t="s">
        <v>516</v>
      </c>
      <c r="H145" s="71" t="s">
        <v>544</v>
      </c>
      <c r="I145" s="71">
        <v>0.34690179999999998</v>
      </c>
    </row>
    <row r="146" spans="1:9">
      <c r="A146" s="71" t="s">
        <v>826</v>
      </c>
      <c r="B146" s="71" t="s">
        <v>827</v>
      </c>
      <c r="C146" s="71" t="s">
        <v>883</v>
      </c>
      <c r="D146" s="71" t="s">
        <v>892</v>
      </c>
      <c r="E146" s="71" t="s">
        <v>901</v>
      </c>
      <c r="F146" s="71" t="s">
        <v>893</v>
      </c>
      <c r="G146" s="71" t="s">
        <v>899</v>
      </c>
      <c r="H146" s="71" t="s">
        <v>544</v>
      </c>
      <c r="I146" s="71">
        <v>2.8661580000000002E-3</v>
      </c>
    </row>
    <row r="147" spans="1:9">
      <c r="A147" s="71" t="s">
        <v>826</v>
      </c>
      <c r="B147" s="71" t="s">
        <v>827</v>
      </c>
      <c r="C147" s="71" t="s">
        <v>883</v>
      </c>
      <c r="D147" s="71" t="s">
        <v>890</v>
      </c>
      <c r="E147" s="71" t="s">
        <v>901</v>
      </c>
      <c r="F147" s="71" t="s">
        <v>903</v>
      </c>
      <c r="G147" s="71" t="s">
        <v>516</v>
      </c>
      <c r="H147" s="71" t="s">
        <v>544</v>
      </c>
      <c r="I147" s="71">
        <v>0.31221162000000002</v>
      </c>
    </row>
    <row r="148" spans="1:9">
      <c r="A148" s="71" t="s">
        <v>826</v>
      </c>
      <c r="B148" s="71" t="s">
        <v>827</v>
      </c>
      <c r="C148" s="71" t="s">
        <v>883</v>
      </c>
      <c r="D148" s="71" t="s">
        <v>892</v>
      </c>
      <c r="E148" s="71" t="s">
        <v>901</v>
      </c>
      <c r="F148" s="71" t="s">
        <v>904</v>
      </c>
      <c r="G148" s="71" t="s">
        <v>894</v>
      </c>
      <c r="H148" s="71" t="s">
        <v>544</v>
      </c>
      <c r="I148" s="71">
        <v>0.48437814000000001</v>
      </c>
    </row>
    <row r="149" spans="1:9">
      <c r="A149" s="71" t="s">
        <v>826</v>
      </c>
      <c r="B149" s="71" t="s">
        <v>827</v>
      </c>
      <c r="C149" s="71" t="s">
        <v>883</v>
      </c>
      <c r="D149" s="71" t="s">
        <v>892</v>
      </c>
      <c r="E149" s="71" t="s">
        <v>901</v>
      </c>
      <c r="F149" s="71" t="s">
        <v>904</v>
      </c>
      <c r="G149" s="71" t="s">
        <v>899</v>
      </c>
      <c r="H149" s="71" t="s">
        <v>544</v>
      </c>
      <c r="I149" s="71">
        <v>2.5795416000000001E-3</v>
      </c>
    </row>
    <row r="150" spans="1:9">
      <c r="A150" s="71" t="s">
        <v>826</v>
      </c>
      <c r="B150" s="71" t="s">
        <v>827</v>
      </c>
      <c r="C150" s="71" t="s">
        <v>905</v>
      </c>
      <c r="D150" s="71" t="s">
        <v>874</v>
      </c>
      <c r="E150" s="71" t="s">
        <v>830</v>
      </c>
      <c r="F150" s="71" t="s">
        <v>906</v>
      </c>
      <c r="G150" s="71" t="s">
        <v>516</v>
      </c>
      <c r="H150" s="71" t="s">
        <v>543</v>
      </c>
      <c r="I150" s="71">
        <v>0.48756250000000001</v>
      </c>
    </row>
    <row r="151" spans="1:9">
      <c r="A151" s="71" t="s">
        <v>826</v>
      </c>
      <c r="B151" s="71" t="s">
        <v>827</v>
      </c>
      <c r="C151" s="71" t="s">
        <v>907</v>
      </c>
      <c r="D151" s="71" t="s">
        <v>865</v>
      </c>
      <c r="E151" s="71" t="s">
        <v>830</v>
      </c>
      <c r="F151" s="71" t="s">
        <v>908</v>
      </c>
      <c r="G151" s="71" t="s">
        <v>909</v>
      </c>
      <c r="H151" s="71" t="s">
        <v>543</v>
      </c>
      <c r="I151" s="71">
        <v>6.5475000000000004E-6</v>
      </c>
    </row>
    <row r="152" spans="1:9">
      <c r="A152" s="71" t="s">
        <v>826</v>
      </c>
      <c r="B152" s="71" t="s">
        <v>827</v>
      </c>
      <c r="C152" s="71" t="s">
        <v>907</v>
      </c>
      <c r="D152" s="71" t="s">
        <v>910</v>
      </c>
      <c r="E152" s="71" t="s">
        <v>830</v>
      </c>
      <c r="F152" s="71" t="s">
        <v>908</v>
      </c>
      <c r="G152" s="71" t="s">
        <v>911</v>
      </c>
      <c r="H152" s="71" t="s">
        <v>536</v>
      </c>
      <c r="I152" s="71">
        <v>0.44681900000000002</v>
      </c>
    </row>
    <row r="153" spans="1:9">
      <c r="A153" s="71" t="s">
        <v>826</v>
      </c>
      <c r="B153" s="71" t="s">
        <v>827</v>
      </c>
      <c r="C153" s="71" t="s">
        <v>907</v>
      </c>
      <c r="D153" s="71" t="s">
        <v>865</v>
      </c>
      <c r="E153" s="71" t="s">
        <v>830</v>
      </c>
      <c r="F153" s="71" t="s">
        <v>908</v>
      </c>
      <c r="G153" s="71" t="s">
        <v>911</v>
      </c>
      <c r="H153" s="71" t="s">
        <v>544</v>
      </c>
      <c r="I153" s="71">
        <v>1.8559999999999999E-7</v>
      </c>
    </row>
    <row r="154" spans="1:9">
      <c r="A154" s="71" t="s">
        <v>826</v>
      </c>
      <c r="B154" s="71" t="s">
        <v>827</v>
      </c>
      <c r="C154" s="71" t="s">
        <v>907</v>
      </c>
      <c r="D154" s="71" t="s">
        <v>910</v>
      </c>
      <c r="E154" s="71" t="s">
        <v>830</v>
      </c>
      <c r="F154" s="71" t="s">
        <v>908</v>
      </c>
      <c r="G154" s="71" t="s">
        <v>911</v>
      </c>
      <c r="H154" s="71" t="s">
        <v>544</v>
      </c>
      <c r="I154" s="71">
        <v>2.511449E-4</v>
      </c>
    </row>
    <row r="155" spans="1:9">
      <c r="A155" s="71" t="s">
        <v>826</v>
      </c>
      <c r="B155" s="71" t="s">
        <v>827</v>
      </c>
      <c r="C155" s="71" t="s">
        <v>907</v>
      </c>
      <c r="D155" s="71" t="s">
        <v>865</v>
      </c>
      <c r="E155" s="71" t="s">
        <v>830</v>
      </c>
      <c r="F155" s="71" t="s">
        <v>908</v>
      </c>
      <c r="G155" s="71" t="s">
        <v>912</v>
      </c>
      <c r="H155" s="71" t="s">
        <v>543</v>
      </c>
      <c r="I155" s="71">
        <v>3.0818250000000001E-4</v>
      </c>
    </row>
    <row r="156" spans="1:9">
      <c r="A156" s="71" t="s">
        <v>826</v>
      </c>
      <c r="B156" s="71" t="s">
        <v>827</v>
      </c>
      <c r="C156" s="71" t="s">
        <v>907</v>
      </c>
      <c r="D156" s="71" t="s">
        <v>913</v>
      </c>
      <c r="E156" s="71" t="s">
        <v>830</v>
      </c>
      <c r="F156" s="71" t="s">
        <v>908</v>
      </c>
      <c r="G156" s="71" t="s">
        <v>911</v>
      </c>
      <c r="H156" s="71" t="s">
        <v>536</v>
      </c>
      <c r="I156" s="71">
        <v>3.82662E-2</v>
      </c>
    </row>
    <row r="157" spans="1:9">
      <c r="A157" s="71" t="s">
        <v>826</v>
      </c>
      <c r="B157" s="71" t="s">
        <v>827</v>
      </c>
      <c r="C157" s="71" t="s">
        <v>907</v>
      </c>
      <c r="D157" s="71" t="s">
        <v>914</v>
      </c>
      <c r="E157" s="71" t="s">
        <v>830</v>
      </c>
      <c r="F157" s="71" t="s">
        <v>908</v>
      </c>
      <c r="G157" s="71" t="s">
        <v>911</v>
      </c>
      <c r="H157" s="71" t="s">
        <v>536</v>
      </c>
      <c r="I157" s="71">
        <v>5.3038200000000001E-2</v>
      </c>
    </row>
    <row r="158" spans="1:9">
      <c r="A158" s="71" t="s">
        <v>826</v>
      </c>
      <c r="B158" s="71" t="s">
        <v>827</v>
      </c>
      <c r="C158" s="71" t="s">
        <v>907</v>
      </c>
      <c r="D158" s="71" t="s">
        <v>914</v>
      </c>
      <c r="E158" s="71" t="s">
        <v>830</v>
      </c>
      <c r="F158" s="71" t="s">
        <v>908</v>
      </c>
      <c r="G158" s="71" t="s">
        <v>911</v>
      </c>
      <c r="H158" s="71" t="s">
        <v>544</v>
      </c>
      <c r="I158" s="71">
        <v>2.98113E-5</v>
      </c>
    </row>
    <row r="159" spans="1:9">
      <c r="A159" s="71" t="s">
        <v>826</v>
      </c>
      <c r="B159" s="71" t="s">
        <v>827</v>
      </c>
      <c r="C159" s="71" t="s">
        <v>907</v>
      </c>
      <c r="D159" s="71" t="s">
        <v>865</v>
      </c>
      <c r="E159" s="71" t="s">
        <v>830</v>
      </c>
      <c r="F159" s="71" t="s">
        <v>908</v>
      </c>
      <c r="G159" s="71" t="s">
        <v>915</v>
      </c>
      <c r="H159" s="71" t="s">
        <v>543</v>
      </c>
      <c r="I159" s="71">
        <v>1.1475525E-2</v>
      </c>
    </row>
    <row r="160" spans="1:9">
      <c r="A160" s="71" t="s">
        <v>826</v>
      </c>
      <c r="B160" s="71" t="s">
        <v>827</v>
      </c>
      <c r="C160" s="71" t="s">
        <v>907</v>
      </c>
      <c r="D160" s="71" t="s">
        <v>865</v>
      </c>
      <c r="E160" s="71" t="s">
        <v>830</v>
      </c>
      <c r="F160" s="71" t="s">
        <v>908</v>
      </c>
      <c r="G160" s="71" t="s">
        <v>909</v>
      </c>
      <c r="H160" s="71" t="s">
        <v>536</v>
      </c>
      <c r="I160" s="71">
        <v>1.89233E-3</v>
      </c>
    </row>
    <row r="161" spans="1:9">
      <c r="A161" s="71" t="s">
        <v>826</v>
      </c>
      <c r="B161" s="71" t="s">
        <v>827</v>
      </c>
      <c r="C161" s="71" t="s">
        <v>907</v>
      </c>
      <c r="D161" s="71" t="s">
        <v>865</v>
      </c>
      <c r="E161" s="71" t="s">
        <v>830</v>
      </c>
      <c r="F161" s="71" t="s">
        <v>908</v>
      </c>
      <c r="G161" s="71" t="s">
        <v>519</v>
      </c>
      <c r="H161" s="71" t="s">
        <v>544</v>
      </c>
      <c r="I161" s="71">
        <v>1.0885790999999999E-3</v>
      </c>
    </row>
    <row r="162" spans="1:9">
      <c r="A162" s="71" t="s">
        <v>826</v>
      </c>
      <c r="B162" s="71" t="s">
        <v>827</v>
      </c>
      <c r="C162" s="71" t="s">
        <v>907</v>
      </c>
      <c r="D162" s="71" t="s">
        <v>865</v>
      </c>
      <c r="E162" s="71" t="s">
        <v>830</v>
      </c>
      <c r="F162" s="71" t="s">
        <v>908</v>
      </c>
      <c r="G162" s="71" t="s">
        <v>911</v>
      </c>
      <c r="H162" s="71" t="s">
        <v>536</v>
      </c>
      <c r="I162" s="71">
        <v>3.3013600000000003E-4</v>
      </c>
    </row>
    <row r="163" spans="1:9">
      <c r="A163" s="71" t="s">
        <v>826</v>
      </c>
      <c r="B163" s="71" t="s">
        <v>827</v>
      </c>
      <c r="C163" s="71" t="s">
        <v>907</v>
      </c>
      <c r="D163" s="71" t="s">
        <v>865</v>
      </c>
      <c r="E163" s="71" t="s">
        <v>830</v>
      </c>
      <c r="F163" s="71" t="s">
        <v>908</v>
      </c>
      <c r="G163" s="71" t="s">
        <v>911</v>
      </c>
      <c r="H163" s="71" t="s">
        <v>543</v>
      </c>
      <c r="I163" s="71">
        <v>7.7840000000000004E-7</v>
      </c>
    </row>
    <row r="164" spans="1:9">
      <c r="A164" s="71" t="s">
        <v>826</v>
      </c>
      <c r="B164" s="71" t="s">
        <v>827</v>
      </c>
      <c r="C164" s="71" t="s">
        <v>907</v>
      </c>
      <c r="D164" s="71" t="s">
        <v>865</v>
      </c>
      <c r="E164" s="71" t="s">
        <v>830</v>
      </c>
      <c r="F164" s="71" t="s">
        <v>908</v>
      </c>
      <c r="G164" s="71" t="s">
        <v>915</v>
      </c>
      <c r="H164" s="71" t="s">
        <v>536</v>
      </c>
      <c r="I164" s="71">
        <v>3.3553000000000002</v>
      </c>
    </row>
    <row r="165" spans="1:9">
      <c r="A165" s="71" t="s">
        <v>826</v>
      </c>
      <c r="B165" s="71" t="s">
        <v>827</v>
      </c>
      <c r="C165" s="71" t="s">
        <v>907</v>
      </c>
      <c r="D165" s="71" t="s">
        <v>913</v>
      </c>
      <c r="E165" s="71" t="s">
        <v>830</v>
      </c>
      <c r="F165" s="71" t="s">
        <v>908</v>
      </c>
      <c r="G165" s="71" t="s">
        <v>911</v>
      </c>
      <c r="H165" s="71" t="s">
        <v>544</v>
      </c>
      <c r="I165" s="71">
        <v>2.1508399999999999E-5</v>
      </c>
    </row>
    <row r="166" spans="1:9">
      <c r="A166" s="71" t="s">
        <v>826</v>
      </c>
      <c r="B166" s="71" t="s">
        <v>827</v>
      </c>
      <c r="C166" s="71" t="s">
        <v>907</v>
      </c>
      <c r="D166" s="71" t="s">
        <v>865</v>
      </c>
      <c r="E166" s="71" t="s">
        <v>830</v>
      </c>
      <c r="F166" s="71" t="s">
        <v>908</v>
      </c>
      <c r="G166" s="71" t="s">
        <v>909</v>
      </c>
      <c r="H166" s="71" t="s">
        <v>544</v>
      </c>
      <c r="I166" s="71">
        <v>4.6828000000000003E-6</v>
      </c>
    </row>
    <row r="167" spans="1:9">
      <c r="A167" s="71" t="s">
        <v>826</v>
      </c>
      <c r="B167" s="71" t="s">
        <v>827</v>
      </c>
      <c r="C167" s="71" t="s">
        <v>907</v>
      </c>
      <c r="D167" s="71" t="s">
        <v>913</v>
      </c>
      <c r="E167" s="71" t="s">
        <v>830</v>
      </c>
      <c r="F167" s="71" t="s">
        <v>908</v>
      </c>
      <c r="G167" s="71" t="s">
        <v>911</v>
      </c>
      <c r="H167" s="71" t="s">
        <v>543</v>
      </c>
      <c r="I167" s="71">
        <v>9.0219500000000006E-5</v>
      </c>
    </row>
    <row r="168" spans="1:9">
      <c r="A168" s="71" t="s">
        <v>826</v>
      </c>
      <c r="B168" s="71" t="s">
        <v>827</v>
      </c>
      <c r="C168" s="71" t="s">
        <v>907</v>
      </c>
      <c r="D168" s="71" t="s">
        <v>865</v>
      </c>
      <c r="E168" s="71" t="s">
        <v>830</v>
      </c>
      <c r="F168" s="71" t="s">
        <v>908</v>
      </c>
      <c r="G168" s="71" t="s">
        <v>912</v>
      </c>
      <c r="H168" s="71" t="s">
        <v>536</v>
      </c>
      <c r="I168" s="71">
        <v>0.15356500000000001</v>
      </c>
    </row>
    <row r="169" spans="1:9">
      <c r="A169" s="71" t="s">
        <v>826</v>
      </c>
      <c r="B169" s="71" t="s">
        <v>827</v>
      </c>
      <c r="C169" s="71" t="s">
        <v>907</v>
      </c>
      <c r="D169" s="71" t="s">
        <v>914</v>
      </c>
      <c r="E169" s="71" t="s">
        <v>830</v>
      </c>
      <c r="F169" s="71" t="s">
        <v>908</v>
      </c>
      <c r="G169" s="71" t="s">
        <v>911</v>
      </c>
      <c r="H169" s="71" t="s">
        <v>543</v>
      </c>
      <c r="I169" s="71">
        <v>1.2504749999999999E-4</v>
      </c>
    </row>
    <row r="170" spans="1:9">
      <c r="A170" s="71" t="s">
        <v>826</v>
      </c>
      <c r="B170" s="71" t="s">
        <v>827</v>
      </c>
      <c r="C170" s="71" t="s">
        <v>907</v>
      </c>
      <c r="D170" s="71" t="s">
        <v>865</v>
      </c>
      <c r="E170" s="71" t="s">
        <v>830</v>
      </c>
      <c r="F170" s="71" t="s">
        <v>908</v>
      </c>
      <c r="G170" s="71" t="s">
        <v>915</v>
      </c>
      <c r="H170" s="71" t="s">
        <v>544</v>
      </c>
      <c r="I170" s="71">
        <v>8.2073074000000006E-3</v>
      </c>
    </row>
    <row r="171" spans="1:9">
      <c r="A171" s="71" t="s">
        <v>826</v>
      </c>
      <c r="B171" s="71" t="s">
        <v>827</v>
      </c>
      <c r="C171" s="71" t="s">
        <v>907</v>
      </c>
      <c r="D171" s="71" t="s">
        <v>910</v>
      </c>
      <c r="E171" s="71" t="s">
        <v>830</v>
      </c>
      <c r="F171" s="71" t="s">
        <v>908</v>
      </c>
      <c r="G171" s="71" t="s">
        <v>911</v>
      </c>
      <c r="H171" s="71" t="s">
        <v>543</v>
      </c>
      <c r="I171" s="71">
        <v>1.05346E-3</v>
      </c>
    </row>
    <row r="172" spans="1:9">
      <c r="A172" s="71" t="s">
        <v>826</v>
      </c>
      <c r="B172" s="71" t="s">
        <v>827</v>
      </c>
      <c r="C172" s="71" t="s">
        <v>907</v>
      </c>
      <c r="D172" s="71" t="s">
        <v>865</v>
      </c>
      <c r="E172" s="71" t="s">
        <v>830</v>
      </c>
      <c r="F172" s="71" t="s">
        <v>908</v>
      </c>
      <c r="G172" s="71" t="s">
        <v>519</v>
      </c>
      <c r="H172" s="71" t="s">
        <v>543</v>
      </c>
      <c r="I172" s="71">
        <v>1.5220625E-3</v>
      </c>
    </row>
    <row r="173" spans="1:9">
      <c r="A173" s="71" t="s">
        <v>826</v>
      </c>
      <c r="B173" s="71" t="s">
        <v>827</v>
      </c>
      <c r="C173" s="71" t="s">
        <v>907</v>
      </c>
      <c r="D173" s="71" t="s">
        <v>865</v>
      </c>
      <c r="E173" s="71" t="s">
        <v>830</v>
      </c>
      <c r="F173" s="71" t="s">
        <v>908</v>
      </c>
      <c r="G173" s="71" t="s">
        <v>519</v>
      </c>
      <c r="H173" s="71" t="s">
        <v>536</v>
      </c>
      <c r="I173" s="71">
        <v>0.43329000000000001</v>
      </c>
    </row>
    <row r="174" spans="1:9">
      <c r="A174" s="71" t="s">
        <v>826</v>
      </c>
      <c r="B174" s="71" t="s">
        <v>827</v>
      </c>
      <c r="C174" s="71" t="s">
        <v>907</v>
      </c>
      <c r="D174" s="71" t="s">
        <v>865</v>
      </c>
      <c r="E174" s="71" t="s">
        <v>830</v>
      </c>
      <c r="F174" s="71" t="s">
        <v>908</v>
      </c>
      <c r="G174" s="71" t="s">
        <v>912</v>
      </c>
      <c r="H174" s="71" t="s">
        <v>544</v>
      </c>
      <c r="I174" s="71">
        <v>7.34704E-5</v>
      </c>
    </row>
    <row r="175" spans="1:9">
      <c r="A175" s="71" t="s">
        <v>826</v>
      </c>
      <c r="B175" s="71" t="s">
        <v>198</v>
      </c>
      <c r="C175" s="71" t="s">
        <v>916</v>
      </c>
      <c r="D175" s="71" t="s">
        <v>917</v>
      </c>
      <c r="E175" s="71" t="s">
        <v>830</v>
      </c>
      <c r="F175" s="71" t="s">
        <v>908</v>
      </c>
      <c r="G175" s="71" t="s">
        <v>918</v>
      </c>
      <c r="H175" s="71" t="s">
        <v>544</v>
      </c>
      <c r="I175" s="71">
        <v>4.4115E-6</v>
      </c>
    </row>
    <row r="176" spans="1:9">
      <c r="A176" s="71" t="s">
        <v>826</v>
      </c>
      <c r="B176" s="71" t="s">
        <v>198</v>
      </c>
      <c r="C176" s="71" t="s">
        <v>916</v>
      </c>
      <c r="D176" s="71" t="s">
        <v>917</v>
      </c>
      <c r="E176" s="71" t="s">
        <v>830</v>
      </c>
      <c r="F176" s="71" t="s">
        <v>908</v>
      </c>
      <c r="G176" s="71" t="s">
        <v>919</v>
      </c>
      <c r="H176" s="71" t="s">
        <v>543</v>
      </c>
      <c r="I176" s="71">
        <v>0</v>
      </c>
    </row>
    <row r="177" spans="1:9">
      <c r="A177" s="71" t="s">
        <v>826</v>
      </c>
      <c r="B177" s="71" t="s">
        <v>198</v>
      </c>
      <c r="C177" s="71" t="s">
        <v>916</v>
      </c>
      <c r="D177" s="71" t="s">
        <v>917</v>
      </c>
      <c r="E177" s="71" t="s">
        <v>830</v>
      </c>
      <c r="F177" s="71" t="s">
        <v>908</v>
      </c>
      <c r="G177" s="71" t="s">
        <v>911</v>
      </c>
      <c r="H177" s="71" t="s">
        <v>543</v>
      </c>
      <c r="I177" s="71">
        <v>1.8214629999999999E-4</v>
      </c>
    </row>
    <row r="178" spans="1:9">
      <c r="A178" s="71" t="s">
        <v>826</v>
      </c>
      <c r="B178" s="71" t="s">
        <v>198</v>
      </c>
      <c r="C178" s="71" t="s">
        <v>916</v>
      </c>
      <c r="D178" s="71" t="s">
        <v>917</v>
      </c>
      <c r="E178" s="71" t="s">
        <v>830</v>
      </c>
      <c r="F178" s="71" t="s">
        <v>908</v>
      </c>
      <c r="G178" s="71" t="s">
        <v>920</v>
      </c>
      <c r="H178" s="71" t="s">
        <v>544</v>
      </c>
      <c r="I178" s="71">
        <v>2.2390000000000001E-7</v>
      </c>
    </row>
    <row r="179" spans="1:9">
      <c r="A179" s="71" t="s">
        <v>826</v>
      </c>
      <c r="B179" s="71" t="s">
        <v>198</v>
      </c>
      <c r="C179" s="71" t="s">
        <v>916</v>
      </c>
      <c r="D179" s="71" t="s">
        <v>917</v>
      </c>
      <c r="E179" s="71" t="s">
        <v>830</v>
      </c>
      <c r="F179" s="71" t="s">
        <v>908</v>
      </c>
      <c r="G179" s="71" t="s">
        <v>920</v>
      </c>
      <c r="H179" s="71" t="s">
        <v>543</v>
      </c>
      <c r="I179" s="71">
        <v>1.878E-7</v>
      </c>
    </row>
    <row r="180" spans="1:9">
      <c r="A180" s="71" t="s">
        <v>826</v>
      </c>
      <c r="B180" s="71" t="s">
        <v>198</v>
      </c>
      <c r="C180" s="71" t="s">
        <v>916</v>
      </c>
      <c r="D180" s="71" t="s">
        <v>917</v>
      </c>
      <c r="E180" s="71" t="s">
        <v>830</v>
      </c>
      <c r="F180" s="71" t="s">
        <v>908</v>
      </c>
      <c r="G180" s="71" t="s">
        <v>915</v>
      </c>
      <c r="H180" s="71" t="s">
        <v>543</v>
      </c>
      <c r="I180" s="71">
        <v>4.5920000000000002E-6</v>
      </c>
    </row>
    <row r="181" spans="1:9">
      <c r="A181" s="71" t="s">
        <v>826</v>
      </c>
      <c r="B181" s="71" t="s">
        <v>198</v>
      </c>
      <c r="C181" s="71" t="s">
        <v>921</v>
      </c>
      <c r="D181" s="71" t="s">
        <v>865</v>
      </c>
      <c r="E181" s="71" t="s">
        <v>830</v>
      </c>
      <c r="F181" s="71" t="s">
        <v>908</v>
      </c>
      <c r="G181" s="71" t="s">
        <v>911</v>
      </c>
      <c r="H181" s="71" t="s">
        <v>536</v>
      </c>
      <c r="I181" s="71">
        <v>0.56282500000000002</v>
      </c>
    </row>
    <row r="182" spans="1:9">
      <c r="A182" s="71" t="s">
        <v>826</v>
      </c>
      <c r="B182" s="71" t="s">
        <v>198</v>
      </c>
      <c r="C182" s="71" t="s">
        <v>922</v>
      </c>
      <c r="D182" s="71" t="s">
        <v>923</v>
      </c>
      <c r="E182" s="71" t="s">
        <v>830</v>
      </c>
      <c r="F182" s="71" t="s">
        <v>908</v>
      </c>
      <c r="G182" s="71" t="s">
        <v>911</v>
      </c>
      <c r="H182" s="71" t="s">
        <v>544</v>
      </c>
      <c r="I182" s="71">
        <v>1.434617E-4</v>
      </c>
    </row>
    <row r="183" spans="1:9">
      <c r="A183" s="71" t="s">
        <v>826</v>
      </c>
      <c r="B183" s="71" t="s">
        <v>198</v>
      </c>
      <c r="C183" s="71" t="s">
        <v>924</v>
      </c>
      <c r="D183" s="71" t="s">
        <v>4</v>
      </c>
      <c r="E183" s="71" t="s">
        <v>830</v>
      </c>
      <c r="F183" s="71" t="s">
        <v>908</v>
      </c>
      <c r="G183" s="71" t="s">
        <v>911</v>
      </c>
      <c r="H183" s="71" t="s">
        <v>536</v>
      </c>
      <c r="I183" s="71">
        <v>6.96716E-3</v>
      </c>
    </row>
    <row r="184" spans="1:9">
      <c r="A184" s="71" t="s">
        <v>826</v>
      </c>
      <c r="B184" s="71" t="s">
        <v>198</v>
      </c>
      <c r="C184" s="71" t="s">
        <v>921</v>
      </c>
      <c r="D184" s="71" t="s">
        <v>865</v>
      </c>
      <c r="E184" s="71" t="s">
        <v>830</v>
      </c>
      <c r="F184" s="71" t="s">
        <v>908</v>
      </c>
      <c r="G184" s="71" t="s">
        <v>911</v>
      </c>
      <c r="H184" s="71" t="s">
        <v>543</v>
      </c>
      <c r="I184" s="71">
        <v>1.3269625000000001E-3</v>
      </c>
    </row>
    <row r="185" spans="1:9">
      <c r="A185" s="71" t="s">
        <v>826</v>
      </c>
      <c r="B185" s="71" t="s">
        <v>198</v>
      </c>
      <c r="C185" s="71" t="s">
        <v>925</v>
      </c>
      <c r="D185" s="71" t="s">
        <v>926</v>
      </c>
      <c r="E185" s="71" t="s">
        <v>830</v>
      </c>
      <c r="F185" s="71" t="s">
        <v>908</v>
      </c>
      <c r="G185" s="71" t="s">
        <v>911</v>
      </c>
      <c r="H185" s="71" t="s">
        <v>544</v>
      </c>
      <c r="I185" s="71">
        <v>2.7101000000000001E-6</v>
      </c>
    </row>
    <row r="186" spans="1:9">
      <c r="A186" s="71" t="s">
        <v>826</v>
      </c>
      <c r="B186" s="71" t="s">
        <v>198</v>
      </c>
      <c r="C186" s="71" t="s">
        <v>927</v>
      </c>
      <c r="D186" s="71" t="s">
        <v>928</v>
      </c>
      <c r="E186" s="71" t="s">
        <v>830</v>
      </c>
      <c r="F186" s="71" t="s">
        <v>908</v>
      </c>
      <c r="G186" s="71" t="s">
        <v>911</v>
      </c>
      <c r="H186" s="71" t="s">
        <v>543</v>
      </c>
      <c r="I186" s="71">
        <v>1.6415500000000001E-3</v>
      </c>
    </row>
    <row r="187" spans="1:9">
      <c r="A187" s="71" t="s">
        <v>826</v>
      </c>
      <c r="B187" s="71" t="s">
        <v>198</v>
      </c>
      <c r="C187" s="71" t="s">
        <v>929</v>
      </c>
      <c r="D187" s="71" t="s">
        <v>930</v>
      </c>
      <c r="E187" s="71" t="s">
        <v>830</v>
      </c>
      <c r="F187" s="71" t="s">
        <v>908</v>
      </c>
      <c r="G187" s="71" t="s">
        <v>911</v>
      </c>
      <c r="H187" s="71" t="s">
        <v>544</v>
      </c>
      <c r="I187" s="71">
        <v>7.9426799999999997E-5</v>
      </c>
    </row>
    <row r="188" spans="1:9">
      <c r="A188" s="71" t="s">
        <v>826</v>
      </c>
      <c r="B188" s="71" t="s">
        <v>198</v>
      </c>
      <c r="C188" s="71" t="s">
        <v>922</v>
      </c>
      <c r="D188" s="71" t="s">
        <v>923</v>
      </c>
      <c r="E188" s="71" t="s">
        <v>830</v>
      </c>
      <c r="F188" s="71" t="s">
        <v>908</v>
      </c>
      <c r="G188" s="71" t="s">
        <v>911</v>
      </c>
      <c r="H188" s="71" t="s">
        <v>543</v>
      </c>
      <c r="I188" s="71">
        <v>6.0176749999999997E-4</v>
      </c>
    </row>
    <row r="189" spans="1:9">
      <c r="A189" s="71" t="s">
        <v>826</v>
      </c>
      <c r="B189" s="71" t="s">
        <v>198</v>
      </c>
      <c r="C189" s="71" t="s">
        <v>924</v>
      </c>
      <c r="D189" s="71" t="s">
        <v>4</v>
      </c>
      <c r="E189" s="71" t="s">
        <v>830</v>
      </c>
      <c r="F189" s="71" t="s">
        <v>908</v>
      </c>
      <c r="G189" s="71" t="s">
        <v>911</v>
      </c>
      <c r="H189" s="71" t="s">
        <v>543</v>
      </c>
      <c r="I189" s="71">
        <v>1.6426399999999999E-5</v>
      </c>
    </row>
    <row r="190" spans="1:9">
      <c r="A190" s="71" t="s">
        <v>826</v>
      </c>
      <c r="B190" s="71" t="s">
        <v>198</v>
      </c>
      <c r="C190" s="71" t="s">
        <v>929</v>
      </c>
      <c r="D190" s="71" t="s">
        <v>930</v>
      </c>
      <c r="E190" s="71" t="s">
        <v>830</v>
      </c>
      <c r="F190" s="71" t="s">
        <v>908</v>
      </c>
      <c r="G190" s="71" t="s">
        <v>911</v>
      </c>
      <c r="H190" s="71" t="s">
        <v>543</v>
      </c>
      <c r="I190" s="71">
        <v>3.331675E-4</v>
      </c>
    </row>
    <row r="191" spans="1:9">
      <c r="A191" s="71" t="s">
        <v>826</v>
      </c>
      <c r="B191" s="71" t="s">
        <v>198</v>
      </c>
      <c r="C191" s="71" t="s">
        <v>865</v>
      </c>
      <c r="D191" s="71" t="s">
        <v>865</v>
      </c>
      <c r="E191" s="71" t="s">
        <v>830</v>
      </c>
      <c r="F191" s="71" t="s">
        <v>908</v>
      </c>
      <c r="G191" s="71" t="s">
        <v>915</v>
      </c>
      <c r="H191" s="71" t="s">
        <v>536</v>
      </c>
      <c r="I191" s="71">
        <v>1.7986</v>
      </c>
    </row>
    <row r="192" spans="1:9">
      <c r="A192" s="71" t="s">
        <v>826</v>
      </c>
      <c r="B192" s="71" t="s">
        <v>198</v>
      </c>
      <c r="C192" s="71" t="s">
        <v>927</v>
      </c>
      <c r="D192" s="71" t="s">
        <v>928</v>
      </c>
      <c r="E192" s="71" t="s">
        <v>830</v>
      </c>
      <c r="F192" s="71" t="s">
        <v>908</v>
      </c>
      <c r="G192" s="71" t="s">
        <v>911</v>
      </c>
      <c r="H192" s="71" t="s">
        <v>544</v>
      </c>
      <c r="I192" s="71">
        <v>3.9134549999999998E-4</v>
      </c>
    </row>
    <row r="193" spans="1:9">
      <c r="A193" s="71" t="s">
        <v>826</v>
      </c>
      <c r="B193" s="71" t="s">
        <v>198</v>
      </c>
      <c r="C193" s="71" t="s">
        <v>931</v>
      </c>
      <c r="D193" s="71" t="s">
        <v>865</v>
      </c>
      <c r="E193" s="71" t="s">
        <v>830</v>
      </c>
      <c r="F193" s="71" t="s">
        <v>908</v>
      </c>
      <c r="G193" s="71" t="s">
        <v>911</v>
      </c>
      <c r="H193" s="71" t="s">
        <v>544</v>
      </c>
      <c r="I193" s="71">
        <v>7.4188889999999999E-4</v>
      </c>
    </row>
    <row r="194" spans="1:9">
      <c r="A194" s="71" t="s">
        <v>826</v>
      </c>
      <c r="B194" s="71" t="s">
        <v>198</v>
      </c>
      <c r="C194" s="71" t="s">
        <v>922</v>
      </c>
      <c r="D194" s="71" t="s">
        <v>932</v>
      </c>
      <c r="E194" s="71" t="s">
        <v>830</v>
      </c>
      <c r="F194" s="71" t="s">
        <v>908</v>
      </c>
      <c r="G194" s="71" t="s">
        <v>911</v>
      </c>
      <c r="H194" s="71" t="s">
        <v>543</v>
      </c>
      <c r="I194" s="71">
        <v>3.849575E-3</v>
      </c>
    </row>
    <row r="195" spans="1:9">
      <c r="A195" s="71" t="s">
        <v>826</v>
      </c>
      <c r="B195" s="71" t="s">
        <v>198</v>
      </c>
      <c r="C195" s="71" t="s">
        <v>933</v>
      </c>
      <c r="D195" s="71" t="s">
        <v>865</v>
      </c>
      <c r="E195" s="71" t="s">
        <v>830</v>
      </c>
      <c r="F195" s="71" t="s">
        <v>908</v>
      </c>
      <c r="G195" s="71" t="s">
        <v>911</v>
      </c>
      <c r="H195" s="71" t="s">
        <v>544</v>
      </c>
      <c r="I195" s="71">
        <v>3.760611E-4</v>
      </c>
    </row>
    <row r="196" spans="1:9">
      <c r="A196" s="71" t="s">
        <v>826</v>
      </c>
      <c r="B196" s="71" t="s">
        <v>198</v>
      </c>
      <c r="C196" s="71" t="s">
        <v>934</v>
      </c>
      <c r="D196" s="71" t="s">
        <v>935</v>
      </c>
      <c r="E196" s="71" t="s">
        <v>830</v>
      </c>
      <c r="F196" s="71" t="s">
        <v>908</v>
      </c>
      <c r="G196" s="71" t="s">
        <v>911</v>
      </c>
      <c r="H196" s="71" t="s">
        <v>543</v>
      </c>
      <c r="I196" s="71">
        <v>1.860198E-4</v>
      </c>
    </row>
    <row r="197" spans="1:9">
      <c r="A197" s="71" t="s">
        <v>826</v>
      </c>
      <c r="B197" s="71" t="s">
        <v>198</v>
      </c>
      <c r="C197" s="71" t="s">
        <v>925</v>
      </c>
      <c r="D197" s="71" t="s">
        <v>936</v>
      </c>
      <c r="E197" s="71" t="s">
        <v>830</v>
      </c>
      <c r="F197" s="71" t="s">
        <v>908</v>
      </c>
      <c r="G197" s="71" t="s">
        <v>911</v>
      </c>
      <c r="H197" s="71" t="s">
        <v>543</v>
      </c>
      <c r="I197" s="71">
        <v>3.4096300000000001E-5</v>
      </c>
    </row>
    <row r="198" spans="1:9">
      <c r="A198" s="71" t="s">
        <v>826</v>
      </c>
      <c r="B198" s="71" t="s">
        <v>198</v>
      </c>
      <c r="C198" s="71" t="s">
        <v>865</v>
      </c>
      <c r="D198" s="71" t="s">
        <v>865</v>
      </c>
      <c r="E198" s="71" t="s">
        <v>830</v>
      </c>
      <c r="F198" s="71" t="s">
        <v>908</v>
      </c>
      <c r="G198" s="71" t="s">
        <v>520</v>
      </c>
      <c r="H198" s="71" t="s">
        <v>536</v>
      </c>
      <c r="I198" s="71">
        <v>0.413719</v>
      </c>
    </row>
    <row r="199" spans="1:9">
      <c r="A199" s="71" t="s">
        <v>826</v>
      </c>
      <c r="B199" s="71" t="s">
        <v>198</v>
      </c>
      <c r="C199" s="71" t="s">
        <v>865</v>
      </c>
      <c r="D199" s="71" t="s">
        <v>865</v>
      </c>
      <c r="E199" s="71" t="s">
        <v>830</v>
      </c>
      <c r="F199" s="71" t="s">
        <v>908</v>
      </c>
      <c r="G199" s="71" t="s">
        <v>909</v>
      </c>
      <c r="H199" s="71" t="s">
        <v>536</v>
      </c>
      <c r="I199" s="71">
        <v>6.8865399999999993E-2</v>
      </c>
    </row>
    <row r="200" spans="1:9">
      <c r="A200" s="71" t="s">
        <v>826</v>
      </c>
      <c r="B200" s="71" t="s">
        <v>198</v>
      </c>
      <c r="C200" s="71" t="s">
        <v>929</v>
      </c>
      <c r="D200" s="71" t="s">
        <v>937</v>
      </c>
      <c r="E200" s="71" t="s">
        <v>830</v>
      </c>
      <c r="F200" s="71" t="s">
        <v>908</v>
      </c>
      <c r="G200" s="71" t="s">
        <v>911</v>
      </c>
      <c r="H200" s="71" t="s">
        <v>544</v>
      </c>
      <c r="I200" s="71">
        <v>4.1402900000000003E-5</v>
      </c>
    </row>
    <row r="201" spans="1:9">
      <c r="A201" s="71" t="s">
        <v>826</v>
      </c>
      <c r="B201" s="71" t="s">
        <v>198</v>
      </c>
      <c r="C201" s="71" t="s">
        <v>927</v>
      </c>
      <c r="D201" s="71" t="s">
        <v>928</v>
      </c>
      <c r="E201" s="71" t="s">
        <v>830</v>
      </c>
      <c r="F201" s="71" t="s">
        <v>908</v>
      </c>
      <c r="G201" s="71" t="s">
        <v>911</v>
      </c>
      <c r="H201" s="71" t="s">
        <v>536</v>
      </c>
      <c r="I201" s="71">
        <v>0.69625400000000004</v>
      </c>
    </row>
    <row r="202" spans="1:9">
      <c r="A202" s="71" t="s">
        <v>826</v>
      </c>
      <c r="B202" s="71" t="s">
        <v>198</v>
      </c>
      <c r="C202" s="71" t="s">
        <v>865</v>
      </c>
      <c r="D202" s="71" t="s">
        <v>865</v>
      </c>
      <c r="E202" s="71" t="s">
        <v>830</v>
      </c>
      <c r="F202" s="71" t="s">
        <v>908</v>
      </c>
      <c r="G202" s="71" t="s">
        <v>911</v>
      </c>
      <c r="H202" s="71" t="s">
        <v>543</v>
      </c>
      <c r="I202" s="71">
        <v>5.2770250000000003E-3</v>
      </c>
    </row>
    <row r="203" spans="1:9">
      <c r="A203" s="71" t="s">
        <v>826</v>
      </c>
      <c r="B203" s="71" t="s">
        <v>198</v>
      </c>
      <c r="C203" s="71" t="s">
        <v>865</v>
      </c>
      <c r="D203" s="71" t="s">
        <v>865</v>
      </c>
      <c r="E203" s="71" t="s">
        <v>830</v>
      </c>
      <c r="F203" s="71" t="s">
        <v>908</v>
      </c>
      <c r="G203" s="71" t="s">
        <v>909</v>
      </c>
      <c r="H203" s="71" t="s">
        <v>543</v>
      </c>
      <c r="I203" s="71">
        <v>2.38275E-4</v>
      </c>
    </row>
    <row r="204" spans="1:9">
      <c r="A204" s="71" t="s">
        <v>826</v>
      </c>
      <c r="B204" s="71" t="s">
        <v>198</v>
      </c>
      <c r="C204" s="71" t="s">
        <v>925</v>
      </c>
      <c r="D204" s="71" t="s">
        <v>926</v>
      </c>
      <c r="E204" s="71" t="s">
        <v>830</v>
      </c>
      <c r="F204" s="71" t="s">
        <v>908</v>
      </c>
      <c r="G204" s="71" t="s">
        <v>911</v>
      </c>
      <c r="H204" s="71" t="s">
        <v>543</v>
      </c>
      <c r="I204" s="71">
        <v>1.13681E-5</v>
      </c>
    </row>
    <row r="205" spans="1:9">
      <c r="A205" s="71" t="s">
        <v>826</v>
      </c>
      <c r="B205" s="71" t="s">
        <v>198</v>
      </c>
      <c r="C205" s="71" t="s">
        <v>938</v>
      </c>
      <c r="D205" s="71" t="s">
        <v>865</v>
      </c>
      <c r="E205" s="71" t="s">
        <v>830</v>
      </c>
      <c r="F205" s="71" t="s">
        <v>908</v>
      </c>
      <c r="G205" s="71" t="s">
        <v>911</v>
      </c>
      <c r="H205" s="71" t="s">
        <v>536</v>
      </c>
      <c r="I205" s="71">
        <v>1.4524900000000001</v>
      </c>
    </row>
    <row r="206" spans="1:9">
      <c r="A206" s="71" t="s">
        <v>826</v>
      </c>
      <c r="B206" s="71" t="s">
        <v>198</v>
      </c>
      <c r="C206" s="71" t="s">
        <v>922</v>
      </c>
      <c r="D206" s="71" t="s">
        <v>932</v>
      </c>
      <c r="E206" s="71" t="s">
        <v>830</v>
      </c>
      <c r="F206" s="71" t="s">
        <v>908</v>
      </c>
      <c r="G206" s="71" t="s">
        <v>911</v>
      </c>
      <c r="H206" s="71" t="s">
        <v>544</v>
      </c>
      <c r="I206" s="71">
        <v>9.177387E-4</v>
      </c>
    </row>
    <row r="207" spans="1:9">
      <c r="A207" s="71" t="s">
        <v>826</v>
      </c>
      <c r="B207" s="71" t="s">
        <v>198</v>
      </c>
      <c r="C207" s="71" t="s">
        <v>929</v>
      </c>
      <c r="D207" s="71" t="s">
        <v>930</v>
      </c>
      <c r="E207" s="71" t="s">
        <v>830</v>
      </c>
      <c r="F207" s="71" t="s">
        <v>908</v>
      </c>
      <c r="G207" s="71" t="s">
        <v>911</v>
      </c>
      <c r="H207" s="71" t="s">
        <v>536</v>
      </c>
      <c r="I207" s="71">
        <v>0.14131099999999999</v>
      </c>
    </row>
    <row r="208" spans="1:9">
      <c r="A208" s="71" t="s">
        <v>826</v>
      </c>
      <c r="B208" s="71" t="s">
        <v>198</v>
      </c>
      <c r="C208" s="71" t="s">
        <v>938</v>
      </c>
      <c r="D208" s="71" t="s">
        <v>865</v>
      </c>
      <c r="E208" s="71" t="s">
        <v>830</v>
      </c>
      <c r="F208" s="71" t="s">
        <v>908</v>
      </c>
      <c r="G208" s="71" t="s">
        <v>911</v>
      </c>
      <c r="H208" s="71" t="s">
        <v>544</v>
      </c>
      <c r="I208" s="71">
        <v>8.1640680000000005E-4</v>
      </c>
    </row>
    <row r="209" spans="1:9">
      <c r="A209" s="71" t="s">
        <v>826</v>
      </c>
      <c r="B209" s="71" t="s">
        <v>198</v>
      </c>
      <c r="C209" s="71" t="s">
        <v>934</v>
      </c>
      <c r="D209" s="71" t="s">
        <v>939</v>
      </c>
      <c r="E209" s="71" t="s">
        <v>830</v>
      </c>
      <c r="F209" s="71" t="s">
        <v>908</v>
      </c>
      <c r="G209" s="71" t="s">
        <v>911</v>
      </c>
      <c r="H209" s="71" t="s">
        <v>536</v>
      </c>
      <c r="I209" s="71">
        <v>0.31257299999999999</v>
      </c>
    </row>
    <row r="210" spans="1:9">
      <c r="A210" s="71" t="s">
        <v>826</v>
      </c>
      <c r="B210" s="71" t="s">
        <v>198</v>
      </c>
      <c r="C210" s="71" t="s">
        <v>924</v>
      </c>
      <c r="D210" s="71" t="s">
        <v>940</v>
      </c>
      <c r="E210" s="71" t="s">
        <v>830</v>
      </c>
      <c r="F210" s="71" t="s">
        <v>908</v>
      </c>
      <c r="G210" s="71" t="s">
        <v>911</v>
      </c>
      <c r="H210" s="71" t="s">
        <v>536</v>
      </c>
      <c r="I210" s="71">
        <v>2.3601799999999999E-2</v>
      </c>
    </row>
    <row r="211" spans="1:9">
      <c r="A211" s="71" t="s">
        <v>826</v>
      </c>
      <c r="B211" s="71" t="s">
        <v>198</v>
      </c>
      <c r="C211" s="71" t="s">
        <v>865</v>
      </c>
      <c r="D211" s="71" t="s">
        <v>865</v>
      </c>
      <c r="E211" s="71" t="s">
        <v>830</v>
      </c>
      <c r="F211" s="71" t="s">
        <v>908</v>
      </c>
      <c r="G211" s="71" t="s">
        <v>520</v>
      </c>
      <c r="H211" s="71" t="s">
        <v>544</v>
      </c>
      <c r="I211" s="71">
        <v>9.3946589999999999E-4</v>
      </c>
    </row>
    <row r="212" spans="1:9">
      <c r="A212" s="71" t="s">
        <v>826</v>
      </c>
      <c r="B212" s="71" t="s">
        <v>198</v>
      </c>
      <c r="C212" s="71" t="s">
        <v>929</v>
      </c>
      <c r="D212" s="71" t="s">
        <v>941</v>
      </c>
      <c r="E212" s="71" t="s">
        <v>830</v>
      </c>
      <c r="F212" s="71" t="s">
        <v>908</v>
      </c>
      <c r="G212" s="71" t="s">
        <v>911</v>
      </c>
      <c r="H212" s="71" t="s">
        <v>544</v>
      </c>
      <c r="I212" s="71">
        <v>4.7199999999999999E-7</v>
      </c>
    </row>
    <row r="213" spans="1:9">
      <c r="A213" s="71" t="s">
        <v>826</v>
      </c>
      <c r="B213" s="71" t="s">
        <v>198</v>
      </c>
      <c r="C213" s="71" t="s">
        <v>865</v>
      </c>
      <c r="D213" s="71" t="s">
        <v>865</v>
      </c>
      <c r="E213" s="71" t="s">
        <v>830</v>
      </c>
      <c r="F213" s="71" t="s">
        <v>908</v>
      </c>
      <c r="G213" s="71" t="s">
        <v>520</v>
      </c>
      <c r="H213" s="71" t="s">
        <v>543</v>
      </c>
      <c r="I213" s="71">
        <v>1.3135725E-3</v>
      </c>
    </row>
    <row r="214" spans="1:9">
      <c r="A214" s="71" t="s">
        <v>826</v>
      </c>
      <c r="B214" s="71" t="s">
        <v>198</v>
      </c>
      <c r="C214" s="71" t="s">
        <v>927</v>
      </c>
      <c r="D214" s="71" t="s">
        <v>942</v>
      </c>
      <c r="E214" s="71" t="s">
        <v>830</v>
      </c>
      <c r="F214" s="71" t="s">
        <v>908</v>
      </c>
      <c r="G214" s="71" t="s">
        <v>911</v>
      </c>
      <c r="H214" s="71" t="s">
        <v>544</v>
      </c>
      <c r="I214" s="71">
        <v>4.0288999999999999E-4</v>
      </c>
    </row>
    <row r="215" spans="1:9">
      <c r="A215" s="71" t="s">
        <v>826</v>
      </c>
      <c r="B215" s="71" t="s">
        <v>198</v>
      </c>
      <c r="C215" s="71" t="s">
        <v>865</v>
      </c>
      <c r="D215" s="71" t="s">
        <v>865</v>
      </c>
      <c r="E215" s="71" t="s">
        <v>830</v>
      </c>
      <c r="F215" s="71" t="s">
        <v>908</v>
      </c>
      <c r="G215" s="71" t="s">
        <v>911</v>
      </c>
      <c r="H215" s="71" t="s">
        <v>544</v>
      </c>
      <c r="I215" s="71">
        <v>1.2580428000000001E-3</v>
      </c>
    </row>
    <row r="216" spans="1:9">
      <c r="A216" s="71" t="s">
        <v>826</v>
      </c>
      <c r="B216" s="71" t="s">
        <v>198</v>
      </c>
      <c r="C216" s="71" t="s">
        <v>934</v>
      </c>
      <c r="D216" s="71" t="s">
        <v>943</v>
      </c>
      <c r="E216" s="71" t="s">
        <v>830</v>
      </c>
      <c r="F216" s="71" t="s">
        <v>908</v>
      </c>
      <c r="G216" s="71" t="s">
        <v>911</v>
      </c>
      <c r="H216" s="71" t="s">
        <v>543</v>
      </c>
      <c r="I216" s="71">
        <v>6.8207249999999999E-4</v>
      </c>
    </row>
    <row r="217" spans="1:9">
      <c r="A217" s="71" t="s">
        <v>826</v>
      </c>
      <c r="B217" s="71" t="s">
        <v>198</v>
      </c>
      <c r="C217" s="71" t="s">
        <v>925</v>
      </c>
      <c r="D217" s="71" t="s">
        <v>944</v>
      </c>
      <c r="E217" s="71" t="s">
        <v>830</v>
      </c>
      <c r="F217" s="71" t="s">
        <v>908</v>
      </c>
      <c r="G217" s="71" t="s">
        <v>911</v>
      </c>
      <c r="H217" s="71" t="s">
        <v>544</v>
      </c>
      <c r="I217" s="71">
        <v>1.1929999999999999E-7</v>
      </c>
    </row>
    <row r="218" spans="1:9">
      <c r="A218" s="71" t="s">
        <v>826</v>
      </c>
      <c r="B218" s="71" t="s">
        <v>198</v>
      </c>
      <c r="C218" s="71" t="s">
        <v>934</v>
      </c>
      <c r="D218" s="71" t="s">
        <v>943</v>
      </c>
      <c r="E218" s="71" t="s">
        <v>830</v>
      </c>
      <c r="F218" s="71" t="s">
        <v>908</v>
      </c>
      <c r="G218" s="71" t="s">
        <v>911</v>
      </c>
      <c r="H218" s="71" t="s">
        <v>544</v>
      </c>
      <c r="I218" s="71">
        <v>1.6260640000000001E-4</v>
      </c>
    </row>
    <row r="219" spans="1:9">
      <c r="A219" s="71" t="s">
        <v>826</v>
      </c>
      <c r="B219" s="71" t="s">
        <v>198</v>
      </c>
      <c r="C219" s="71" t="s">
        <v>931</v>
      </c>
      <c r="D219" s="71" t="s">
        <v>865</v>
      </c>
      <c r="E219" s="71" t="s">
        <v>830</v>
      </c>
      <c r="F219" s="71" t="s">
        <v>908</v>
      </c>
      <c r="G219" s="71" t="s">
        <v>911</v>
      </c>
      <c r="H219" s="71" t="s">
        <v>543</v>
      </c>
      <c r="I219" s="71">
        <v>3.11195E-3</v>
      </c>
    </row>
    <row r="220" spans="1:9">
      <c r="A220" s="71" t="s">
        <v>826</v>
      </c>
      <c r="B220" s="71" t="s">
        <v>198</v>
      </c>
      <c r="C220" s="71" t="s">
        <v>865</v>
      </c>
      <c r="D220" s="71" t="s">
        <v>865</v>
      </c>
      <c r="E220" s="71" t="s">
        <v>830</v>
      </c>
      <c r="F220" s="71" t="s">
        <v>908</v>
      </c>
      <c r="G220" s="71" t="s">
        <v>912</v>
      </c>
      <c r="H220" s="71" t="s">
        <v>543</v>
      </c>
      <c r="I220" s="71">
        <v>4.5992500000000003E-4</v>
      </c>
    </row>
    <row r="221" spans="1:9">
      <c r="A221" s="71" t="s">
        <v>826</v>
      </c>
      <c r="B221" s="71" t="s">
        <v>198</v>
      </c>
      <c r="C221" s="71" t="s">
        <v>927</v>
      </c>
      <c r="D221" s="71" t="s">
        <v>942</v>
      </c>
      <c r="E221" s="71" t="s">
        <v>830</v>
      </c>
      <c r="F221" s="71" t="s">
        <v>908</v>
      </c>
      <c r="G221" s="71" t="s">
        <v>911</v>
      </c>
      <c r="H221" s="71" t="s">
        <v>543</v>
      </c>
      <c r="I221" s="71">
        <v>1.689975E-3</v>
      </c>
    </row>
    <row r="222" spans="1:9">
      <c r="A222" s="71" t="s">
        <v>826</v>
      </c>
      <c r="B222" s="71" t="s">
        <v>198</v>
      </c>
      <c r="C222" s="71" t="s">
        <v>934</v>
      </c>
      <c r="D222" s="71" t="s">
        <v>935</v>
      </c>
      <c r="E222" s="71" t="s">
        <v>830</v>
      </c>
      <c r="F222" s="71" t="s">
        <v>908</v>
      </c>
      <c r="G222" s="71" t="s">
        <v>911</v>
      </c>
      <c r="H222" s="71" t="s">
        <v>544</v>
      </c>
      <c r="I222" s="71">
        <v>4.4347200000000001E-5</v>
      </c>
    </row>
    <row r="223" spans="1:9">
      <c r="A223" s="71" t="s">
        <v>826</v>
      </c>
      <c r="B223" s="71" t="s">
        <v>198</v>
      </c>
      <c r="C223" s="71" t="s">
        <v>929</v>
      </c>
      <c r="D223" s="71" t="s">
        <v>937</v>
      </c>
      <c r="E223" s="71" t="s">
        <v>830</v>
      </c>
      <c r="F223" s="71" t="s">
        <v>908</v>
      </c>
      <c r="G223" s="71" t="s">
        <v>911</v>
      </c>
      <c r="H223" s="71" t="s">
        <v>543</v>
      </c>
      <c r="I223" s="71">
        <v>1.736695E-4</v>
      </c>
    </row>
    <row r="224" spans="1:9">
      <c r="A224" s="71" t="s">
        <v>826</v>
      </c>
      <c r="B224" s="71" t="s">
        <v>198</v>
      </c>
      <c r="C224" s="71" t="s">
        <v>924</v>
      </c>
      <c r="D224" s="71" t="s">
        <v>4</v>
      </c>
      <c r="E224" s="71" t="s">
        <v>830</v>
      </c>
      <c r="F224" s="71" t="s">
        <v>908</v>
      </c>
      <c r="G224" s="71" t="s">
        <v>911</v>
      </c>
      <c r="H224" s="71" t="s">
        <v>544</v>
      </c>
      <c r="I224" s="71">
        <v>3.9160000000000003E-6</v>
      </c>
    </row>
    <row r="225" spans="1:9">
      <c r="A225" s="71" t="s">
        <v>826</v>
      </c>
      <c r="B225" s="71" t="s">
        <v>198</v>
      </c>
      <c r="C225" s="71" t="s">
        <v>929</v>
      </c>
      <c r="D225" s="71" t="s">
        <v>941</v>
      </c>
      <c r="E225" s="71" t="s">
        <v>830</v>
      </c>
      <c r="F225" s="71" t="s">
        <v>908</v>
      </c>
      <c r="G225" s="71" t="s">
        <v>911</v>
      </c>
      <c r="H225" s="71" t="s">
        <v>543</v>
      </c>
      <c r="I225" s="71">
        <v>1.9800999999999999E-6</v>
      </c>
    </row>
    <row r="226" spans="1:9">
      <c r="A226" s="71" t="s">
        <v>826</v>
      </c>
      <c r="B226" s="71" t="s">
        <v>198</v>
      </c>
      <c r="C226" s="71" t="s">
        <v>925</v>
      </c>
      <c r="D226" s="71" t="s">
        <v>865</v>
      </c>
      <c r="E226" s="71" t="s">
        <v>830</v>
      </c>
      <c r="F226" s="71" t="s">
        <v>908</v>
      </c>
      <c r="G226" s="71" t="s">
        <v>911</v>
      </c>
      <c r="H226" s="71" t="s">
        <v>543</v>
      </c>
      <c r="I226" s="71">
        <v>5.5694000000000004E-6</v>
      </c>
    </row>
    <row r="227" spans="1:9">
      <c r="A227" s="71" t="s">
        <v>826</v>
      </c>
      <c r="B227" s="71" t="s">
        <v>198</v>
      </c>
      <c r="C227" s="71" t="s">
        <v>925</v>
      </c>
      <c r="D227" s="71" t="s">
        <v>945</v>
      </c>
      <c r="E227" s="71" t="s">
        <v>830</v>
      </c>
      <c r="F227" s="71" t="s">
        <v>908</v>
      </c>
      <c r="G227" s="71" t="s">
        <v>911</v>
      </c>
      <c r="H227" s="71" t="s">
        <v>543</v>
      </c>
      <c r="I227" s="71">
        <v>1.126488E-4</v>
      </c>
    </row>
    <row r="228" spans="1:9">
      <c r="A228" s="71" t="s">
        <v>826</v>
      </c>
      <c r="B228" s="71" t="s">
        <v>198</v>
      </c>
      <c r="C228" s="71" t="s">
        <v>924</v>
      </c>
      <c r="D228" s="71" t="s">
        <v>946</v>
      </c>
      <c r="E228" s="71" t="s">
        <v>830</v>
      </c>
      <c r="F228" s="71" t="s">
        <v>908</v>
      </c>
      <c r="G228" s="71" t="s">
        <v>911</v>
      </c>
      <c r="H228" s="71" t="s">
        <v>543</v>
      </c>
      <c r="I228" s="71">
        <v>8.9254999999999995E-6</v>
      </c>
    </row>
    <row r="229" spans="1:9">
      <c r="A229" s="71" t="s">
        <v>826</v>
      </c>
      <c r="B229" s="71" t="s">
        <v>198</v>
      </c>
      <c r="C229" s="71" t="s">
        <v>924</v>
      </c>
      <c r="D229" s="71" t="s">
        <v>940</v>
      </c>
      <c r="E229" s="71" t="s">
        <v>830</v>
      </c>
      <c r="F229" s="71" t="s">
        <v>908</v>
      </c>
      <c r="G229" s="71" t="s">
        <v>911</v>
      </c>
      <c r="H229" s="71" t="s">
        <v>544</v>
      </c>
      <c r="I229" s="71">
        <v>1.3265899999999999E-5</v>
      </c>
    </row>
    <row r="230" spans="1:9">
      <c r="A230" s="71" t="s">
        <v>826</v>
      </c>
      <c r="B230" s="71" t="s">
        <v>198</v>
      </c>
      <c r="C230" s="71" t="s">
        <v>924</v>
      </c>
      <c r="D230" s="71" t="s">
        <v>940</v>
      </c>
      <c r="E230" s="71" t="s">
        <v>830</v>
      </c>
      <c r="F230" s="71" t="s">
        <v>908</v>
      </c>
      <c r="G230" s="71" t="s">
        <v>911</v>
      </c>
      <c r="H230" s="71" t="s">
        <v>543</v>
      </c>
      <c r="I230" s="71">
        <v>5.5645500000000001E-5</v>
      </c>
    </row>
    <row r="231" spans="1:9">
      <c r="A231" s="71" t="s">
        <v>826</v>
      </c>
      <c r="B231" s="71" t="s">
        <v>198</v>
      </c>
      <c r="C231" s="71" t="s">
        <v>865</v>
      </c>
      <c r="D231" s="71" t="s">
        <v>865</v>
      </c>
      <c r="E231" s="71" t="s">
        <v>830</v>
      </c>
      <c r="F231" s="71" t="s">
        <v>908</v>
      </c>
      <c r="G231" s="71" t="s">
        <v>947</v>
      </c>
      <c r="H231" s="71" t="s">
        <v>543</v>
      </c>
      <c r="I231" s="71">
        <v>3.027875E-2</v>
      </c>
    </row>
    <row r="232" spans="1:9">
      <c r="A232" s="71" t="s">
        <v>826</v>
      </c>
      <c r="B232" s="71" t="s">
        <v>198</v>
      </c>
      <c r="C232" s="71" t="s">
        <v>929</v>
      </c>
      <c r="D232" s="71" t="s">
        <v>937</v>
      </c>
      <c r="E232" s="71" t="s">
        <v>830</v>
      </c>
      <c r="F232" s="71" t="s">
        <v>908</v>
      </c>
      <c r="G232" s="71" t="s">
        <v>911</v>
      </c>
      <c r="H232" s="71" t="s">
        <v>536</v>
      </c>
      <c r="I232" s="71">
        <v>7.3661000000000004E-2</v>
      </c>
    </row>
    <row r="233" spans="1:9">
      <c r="A233" s="71" t="s">
        <v>826</v>
      </c>
      <c r="B233" s="71" t="s">
        <v>198</v>
      </c>
      <c r="C233" s="71" t="s">
        <v>931</v>
      </c>
      <c r="D233" s="71" t="s">
        <v>865</v>
      </c>
      <c r="E233" s="71" t="s">
        <v>830</v>
      </c>
      <c r="F233" s="71" t="s">
        <v>908</v>
      </c>
      <c r="G233" s="71" t="s">
        <v>911</v>
      </c>
      <c r="H233" s="71" t="s">
        <v>536</v>
      </c>
      <c r="I233" s="71">
        <v>1.31992</v>
      </c>
    </row>
    <row r="234" spans="1:9">
      <c r="A234" s="71" t="s">
        <v>826</v>
      </c>
      <c r="B234" s="71" t="s">
        <v>198</v>
      </c>
      <c r="C234" s="71" t="s">
        <v>865</v>
      </c>
      <c r="D234" s="71" t="s">
        <v>865</v>
      </c>
      <c r="E234" s="71" t="s">
        <v>830</v>
      </c>
      <c r="F234" s="71" t="s">
        <v>908</v>
      </c>
      <c r="G234" s="71" t="s">
        <v>915</v>
      </c>
      <c r="H234" s="71" t="s">
        <v>544</v>
      </c>
      <c r="I234" s="71">
        <v>4.3995229999999998E-3</v>
      </c>
    </row>
    <row r="235" spans="1:9">
      <c r="A235" s="71" t="s">
        <v>826</v>
      </c>
      <c r="B235" s="71" t="s">
        <v>198</v>
      </c>
      <c r="C235" s="71" t="s">
        <v>925</v>
      </c>
      <c r="D235" s="71" t="s">
        <v>945</v>
      </c>
      <c r="E235" s="71" t="s">
        <v>830</v>
      </c>
      <c r="F235" s="71" t="s">
        <v>908</v>
      </c>
      <c r="G235" s="71" t="s">
        <v>911</v>
      </c>
      <c r="H235" s="71" t="s">
        <v>536</v>
      </c>
      <c r="I235" s="71">
        <v>4.77794E-2</v>
      </c>
    </row>
    <row r="236" spans="1:9">
      <c r="A236" s="71" t="s">
        <v>826</v>
      </c>
      <c r="B236" s="71" t="s">
        <v>198</v>
      </c>
      <c r="C236" s="71" t="s">
        <v>929</v>
      </c>
      <c r="D236" s="71" t="s">
        <v>948</v>
      </c>
      <c r="E236" s="71" t="s">
        <v>830</v>
      </c>
      <c r="F236" s="71" t="s">
        <v>908</v>
      </c>
      <c r="G236" s="71" t="s">
        <v>911</v>
      </c>
      <c r="H236" s="71" t="s">
        <v>544</v>
      </c>
      <c r="I236" s="71">
        <v>6.8579300000000003E-5</v>
      </c>
    </row>
    <row r="237" spans="1:9">
      <c r="A237" s="71" t="s">
        <v>826</v>
      </c>
      <c r="B237" s="71" t="s">
        <v>198</v>
      </c>
      <c r="C237" s="71" t="s">
        <v>934</v>
      </c>
      <c r="D237" s="71" t="s">
        <v>939</v>
      </c>
      <c r="E237" s="71" t="s">
        <v>830</v>
      </c>
      <c r="F237" s="71" t="s">
        <v>908</v>
      </c>
      <c r="G237" s="71" t="s">
        <v>911</v>
      </c>
      <c r="H237" s="71" t="s">
        <v>544</v>
      </c>
      <c r="I237" s="71">
        <v>1.756889E-4</v>
      </c>
    </row>
    <row r="238" spans="1:9">
      <c r="A238" s="71" t="s">
        <v>826</v>
      </c>
      <c r="B238" s="71" t="s">
        <v>198</v>
      </c>
      <c r="C238" s="71" t="s">
        <v>929</v>
      </c>
      <c r="D238" s="71" t="s">
        <v>941</v>
      </c>
      <c r="E238" s="71" t="s">
        <v>830</v>
      </c>
      <c r="F238" s="71" t="s">
        <v>908</v>
      </c>
      <c r="G238" s="71" t="s">
        <v>911</v>
      </c>
      <c r="H238" s="71" t="s">
        <v>536</v>
      </c>
      <c r="I238" s="71">
        <v>8.3984000000000001E-4</v>
      </c>
    </row>
    <row r="239" spans="1:9">
      <c r="A239" s="71" t="s">
        <v>826</v>
      </c>
      <c r="B239" s="71" t="s">
        <v>198</v>
      </c>
      <c r="C239" s="71" t="s">
        <v>934</v>
      </c>
      <c r="D239" s="71" t="s">
        <v>935</v>
      </c>
      <c r="E239" s="71" t="s">
        <v>830</v>
      </c>
      <c r="F239" s="71" t="s">
        <v>908</v>
      </c>
      <c r="G239" s="71" t="s">
        <v>911</v>
      </c>
      <c r="H239" s="71" t="s">
        <v>536</v>
      </c>
      <c r="I239" s="71">
        <v>7.8899300000000006E-2</v>
      </c>
    </row>
    <row r="240" spans="1:9">
      <c r="A240" s="71" t="s">
        <v>826</v>
      </c>
      <c r="B240" s="71" t="s">
        <v>198</v>
      </c>
      <c r="C240" s="71" t="s">
        <v>929</v>
      </c>
      <c r="D240" s="71" t="s">
        <v>948</v>
      </c>
      <c r="E240" s="71" t="s">
        <v>830</v>
      </c>
      <c r="F240" s="71" t="s">
        <v>908</v>
      </c>
      <c r="G240" s="71" t="s">
        <v>911</v>
      </c>
      <c r="H240" s="71" t="s">
        <v>536</v>
      </c>
      <c r="I240" s="71">
        <v>0.122012</v>
      </c>
    </row>
    <row r="241" spans="1:9">
      <c r="A241" s="71" t="s">
        <v>826</v>
      </c>
      <c r="B241" s="71" t="s">
        <v>198</v>
      </c>
      <c r="C241" s="71" t="s">
        <v>865</v>
      </c>
      <c r="D241" s="71" t="s">
        <v>865</v>
      </c>
      <c r="E241" s="71" t="s">
        <v>830</v>
      </c>
      <c r="F241" s="71" t="s">
        <v>908</v>
      </c>
      <c r="G241" s="71" t="s">
        <v>519</v>
      </c>
      <c r="H241" s="71" t="s">
        <v>536</v>
      </c>
      <c r="I241" s="71">
        <v>0.72017900000000001</v>
      </c>
    </row>
    <row r="242" spans="1:9">
      <c r="A242" s="71" t="s">
        <v>826</v>
      </c>
      <c r="B242" s="71" t="s">
        <v>198</v>
      </c>
      <c r="C242" s="71" t="s">
        <v>934</v>
      </c>
      <c r="D242" s="71" t="s">
        <v>943</v>
      </c>
      <c r="E242" s="71" t="s">
        <v>830</v>
      </c>
      <c r="F242" s="71" t="s">
        <v>908</v>
      </c>
      <c r="G242" s="71" t="s">
        <v>911</v>
      </c>
      <c r="H242" s="71" t="s">
        <v>536</v>
      </c>
      <c r="I242" s="71">
        <v>0.289298</v>
      </c>
    </row>
    <row r="243" spans="1:9">
      <c r="A243" s="71" t="s">
        <v>826</v>
      </c>
      <c r="B243" s="71" t="s">
        <v>198</v>
      </c>
      <c r="C243" s="71" t="s">
        <v>922</v>
      </c>
      <c r="D243" s="71" t="s">
        <v>932</v>
      </c>
      <c r="E243" s="71" t="s">
        <v>830</v>
      </c>
      <c r="F243" s="71" t="s">
        <v>908</v>
      </c>
      <c r="G243" s="71" t="s">
        <v>911</v>
      </c>
      <c r="H243" s="71" t="s">
        <v>536</v>
      </c>
      <c r="I243" s="71">
        <v>1.6327700000000001</v>
      </c>
    </row>
    <row r="244" spans="1:9">
      <c r="A244" s="71" t="s">
        <v>826</v>
      </c>
      <c r="B244" s="71" t="s">
        <v>198</v>
      </c>
      <c r="C244" s="71" t="s">
        <v>921</v>
      </c>
      <c r="D244" s="71" t="s">
        <v>865</v>
      </c>
      <c r="E244" s="71" t="s">
        <v>830</v>
      </c>
      <c r="F244" s="71" t="s">
        <v>908</v>
      </c>
      <c r="G244" s="71" t="s">
        <v>911</v>
      </c>
      <c r="H244" s="71" t="s">
        <v>544</v>
      </c>
      <c r="I244" s="71">
        <v>3.1634790000000001E-4</v>
      </c>
    </row>
    <row r="245" spans="1:9">
      <c r="A245" s="71" t="s">
        <v>826</v>
      </c>
      <c r="B245" s="71" t="s">
        <v>198</v>
      </c>
      <c r="C245" s="71" t="s">
        <v>925</v>
      </c>
      <c r="D245" s="71" t="s">
        <v>926</v>
      </c>
      <c r="E245" s="71" t="s">
        <v>830</v>
      </c>
      <c r="F245" s="71" t="s">
        <v>908</v>
      </c>
      <c r="G245" s="71" t="s">
        <v>911</v>
      </c>
      <c r="H245" s="71" t="s">
        <v>536</v>
      </c>
      <c r="I245" s="71">
        <v>4.8216999999999999E-3</v>
      </c>
    </row>
    <row r="246" spans="1:9">
      <c r="A246" s="71" t="s">
        <v>826</v>
      </c>
      <c r="B246" s="71" t="s">
        <v>198</v>
      </c>
      <c r="C246" s="71" t="s">
        <v>929</v>
      </c>
      <c r="D246" s="71" t="s">
        <v>948</v>
      </c>
      <c r="E246" s="71" t="s">
        <v>830</v>
      </c>
      <c r="F246" s="71" t="s">
        <v>908</v>
      </c>
      <c r="G246" s="71" t="s">
        <v>911</v>
      </c>
      <c r="H246" s="71" t="s">
        <v>543</v>
      </c>
      <c r="I246" s="71">
        <v>2.8766499999999999E-4</v>
      </c>
    </row>
    <row r="247" spans="1:9">
      <c r="A247" s="71" t="s">
        <v>826</v>
      </c>
      <c r="B247" s="71" t="s">
        <v>198</v>
      </c>
      <c r="C247" s="71" t="s">
        <v>925</v>
      </c>
      <c r="D247" s="71" t="s">
        <v>865</v>
      </c>
      <c r="E247" s="71" t="s">
        <v>830</v>
      </c>
      <c r="F247" s="71" t="s">
        <v>908</v>
      </c>
      <c r="G247" s="71" t="s">
        <v>911</v>
      </c>
      <c r="H247" s="71" t="s">
        <v>536</v>
      </c>
      <c r="I247" s="71">
        <v>2.3622199999999999E-3</v>
      </c>
    </row>
    <row r="248" spans="1:9">
      <c r="A248" s="71" t="s">
        <v>826</v>
      </c>
      <c r="B248" s="71" t="s">
        <v>198</v>
      </c>
      <c r="C248" s="71" t="s">
        <v>865</v>
      </c>
      <c r="D248" s="71" t="s">
        <v>865</v>
      </c>
      <c r="E248" s="71" t="s">
        <v>830</v>
      </c>
      <c r="F248" s="71" t="s">
        <v>908</v>
      </c>
      <c r="G248" s="71" t="s">
        <v>519</v>
      </c>
      <c r="H248" s="71" t="s">
        <v>544</v>
      </c>
      <c r="I248" s="71">
        <v>1.8093457E-3</v>
      </c>
    </row>
    <row r="249" spans="1:9">
      <c r="A249" s="71" t="s">
        <v>826</v>
      </c>
      <c r="B249" s="71" t="s">
        <v>198</v>
      </c>
      <c r="C249" s="71" t="s">
        <v>865</v>
      </c>
      <c r="D249" s="71" t="s">
        <v>865</v>
      </c>
      <c r="E249" s="71" t="s">
        <v>830</v>
      </c>
      <c r="F249" s="71" t="s">
        <v>908</v>
      </c>
      <c r="G249" s="71" t="s">
        <v>915</v>
      </c>
      <c r="H249" s="71" t="s">
        <v>543</v>
      </c>
      <c r="I249" s="71">
        <v>6.1514500000000001E-3</v>
      </c>
    </row>
    <row r="250" spans="1:9">
      <c r="A250" s="71" t="s">
        <v>826</v>
      </c>
      <c r="B250" s="71" t="s">
        <v>198</v>
      </c>
      <c r="C250" s="71" t="s">
        <v>934</v>
      </c>
      <c r="D250" s="71" t="s">
        <v>939</v>
      </c>
      <c r="E250" s="71" t="s">
        <v>830</v>
      </c>
      <c r="F250" s="71" t="s">
        <v>908</v>
      </c>
      <c r="G250" s="71" t="s">
        <v>911</v>
      </c>
      <c r="H250" s="71" t="s">
        <v>543</v>
      </c>
      <c r="I250" s="71">
        <v>7.3695E-4</v>
      </c>
    </row>
    <row r="251" spans="1:9">
      <c r="A251" s="71" t="s">
        <v>826</v>
      </c>
      <c r="B251" s="71" t="s">
        <v>198</v>
      </c>
      <c r="C251" s="71" t="s">
        <v>865</v>
      </c>
      <c r="D251" s="71" t="s">
        <v>865</v>
      </c>
      <c r="E251" s="71" t="s">
        <v>830</v>
      </c>
      <c r="F251" s="71" t="s">
        <v>908</v>
      </c>
      <c r="G251" s="71" t="s">
        <v>949</v>
      </c>
      <c r="H251" s="71" t="s">
        <v>544</v>
      </c>
      <c r="I251" s="71">
        <v>2.590812E-4</v>
      </c>
    </row>
    <row r="252" spans="1:9">
      <c r="A252" s="71" t="s">
        <v>826</v>
      </c>
      <c r="B252" s="71" t="s">
        <v>198</v>
      </c>
      <c r="C252" s="71" t="s">
        <v>916</v>
      </c>
      <c r="D252" s="71" t="s">
        <v>917</v>
      </c>
      <c r="E252" s="71" t="s">
        <v>830</v>
      </c>
      <c r="F252" s="71" t="s">
        <v>908</v>
      </c>
      <c r="G252" s="71" t="s">
        <v>950</v>
      </c>
      <c r="H252" s="71" t="s">
        <v>544</v>
      </c>
      <c r="I252" s="71">
        <v>0</v>
      </c>
    </row>
    <row r="253" spans="1:9">
      <c r="A253" s="71" t="s">
        <v>826</v>
      </c>
      <c r="B253" s="71" t="s">
        <v>198</v>
      </c>
      <c r="C253" s="71" t="s">
        <v>925</v>
      </c>
      <c r="D253" s="71" t="s">
        <v>936</v>
      </c>
      <c r="E253" s="71" t="s">
        <v>830</v>
      </c>
      <c r="F253" s="71" t="s">
        <v>908</v>
      </c>
      <c r="G253" s="71" t="s">
        <v>911</v>
      </c>
      <c r="H253" s="71" t="s">
        <v>536</v>
      </c>
      <c r="I253" s="71">
        <v>1.4461699999999999E-2</v>
      </c>
    </row>
    <row r="254" spans="1:9">
      <c r="A254" s="71" t="s">
        <v>826</v>
      </c>
      <c r="B254" s="71" t="s">
        <v>198</v>
      </c>
      <c r="C254" s="71" t="s">
        <v>922</v>
      </c>
      <c r="D254" s="71" t="s">
        <v>923</v>
      </c>
      <c r="E254" s="71" t="s">
        <v>830</v>
      </c>
      <c r="F254" s="71" t="s">
        <v>908</v>
      </c>
      <c r="G254" s="71" t="s">
        <v>911</v>
      </c>
      <c r="H254" s="71" t="s">
        <v>536</v>
      </c>
      <c r="I254" s="71">
        <v>0.25523699999999999</v>
      </c>
    </row>
    <row r="255" spans="1:9">
      <c r="A255" s="71" t="s">
        <v>826</v>
      </c>
      <c r="B255" s="71" t="s">
        <v>198</v>
      </c>
      <c r="C255" s="71" t="s">
        <v>865</v>
      </c>
      <c r="D255" s="71" t="s">
        <v>865</v>
      </c>
      <c r="E255" s="71" t="s">
        <v>830</v>
      </c>
      <c r="F255" s="71" t="s">
        <v>908</v>
      </c>
      <c r="G255" s="71" t="s">
        <v>949</v>
      </c>
      <c r="H255" s="71" t="s">
        <v>536</v>
      </c>
      <c r="I255" s="71">
        <v>5.4575100000000001E-2</v>
      </c>
    </row>
    <row r="256" spans="1:9">
      <c r="A256" s="71" t="s">
        <v>826</v>
      </c>
      <c r="B256" s="71" t="s">
        <v>198</v>
      </c>
      <c r="C256" s="71" t="s">
        <v>916</v>
      </c>
      <c r="D256" s="71" t="s">
        <v>917</v>
      </c>
      <c r="E256" s="71" t="s">
        <v>830</v>
      </c>
      <c r="F256" s="71" t="s">
        <v>908</v>
      </c>
      <c r="G256" s="71" t="s">
        <v>104</v>
      </c>
      <c r="H256" s="71" t="s">
        <v>544</v>
      </c>
      <c r="I256" s="71">
        <v>0</v>
      </c>
    </row>
    <row r="257" spans="1:9">
      <c r="A257" s="71" t="s">
        <v>826</v>
      </c>
      <c r="B257" s="71" t="s">
        <v>198</v>
      </c>
      <c r="C257" s="71" t="s">
        <v>925</v>
      </c>
      <c r="D257" s="71" t="s">
        <v>945</v>
      </c>
      <c r="E257" s="71" t="s">
        <v>830</v>
      </c>
      <c r="F257" s="71" t="s">
        <v>908</v>
      </c>
      <c r="G257" s="71" t="s">
        <v>911</v>
      </c>
      <c r="H257" s="71" t="s">
        <v>544</v>
      </c>
      <c r="I257" s="71">
        <v>2.6855500000000001E-5</v>
      </c>
    </row>
    <row r="258" spans="1:9">
      <c r="A258" s="71" t="s">
        <v>826</v>
      </c>
      <c r="B258" s="71" t="s">
        <v>198</v>
      </c>
      <c r="C258" s="71" t="s">
        <v>925</v>
      </c>
      <c r="D258" s="71" t="s">
        <v>865</v>
      </c>
      <c r="E258" s="71" t="s">
        <v>830</v>
      </c>
      <c r="F258" s="71" t="s">
        <v>908</v>
      </c>
      <c r="G258" s="71" t="s">
        <v>911</v>
      </c>
      <c r="H258" s="71" t="s">
        <v>544</v>
      </c>
      <c r="I258" s="71">
        <v>1.3277E-6</v>
      </c>
    </row>
    <row r="259" spans="1:9">
      <c r="A259" s="71" t="s">
        <v>826</v>
      </c>
      <c r="B259" s="71" t="s">
        <v>198</v>
      </c>
      <c r="C259" s="71" t="s">
        <v>865</v>
      </c>
      <c r="D259" s="71" t="s">
        <v>865</v>
      </c>
      <c r="E259" s="71" t="s">
        <v>830</v>
      </c>
      <c r="F259" s="71" t="s">
        <v>908</v>
      </c>
      <c r="G259" s="71" t="s">
        <v>912</v>
      </c>
      <c r="H259" s="71" t="s">
        <v>544</v>
      </c>
      <c r="I259" s="71">
        <v>1.0964609999999999E-4</v>
      </c>
    </row>
    <row r="260" spans="1:9">
      <c r="A260" s="71" t="s">
        <v>826</v>
      </c>
      <c r="B260" s="71" t="s">
        <v>198</v>
      </c>
      <c r="C260" s="71" t="s">
        <v>927</v>
      </c>
      <c r="D260" s="71" t="s">
        <v>942</v>
      </c>
      <c r="E260" s="71" t="s">
        <v>830</v>
      </c>
      <c r="F260" s="71" t="s">
        <v>908</v>
      </c>
      <c r="G260" s="71" t="s">
        <v>911</v>
      </c>
      <c r="H260" s="71" t="s">
        <v>536</v>
      </c>
      <c r="I260" s="71">
        <v>0.71679400000000004</v>
      </c>
    </row>
    <row r="261" spans="1:9">
      <c r="A261" s="71" t="s">
        <v>826</v>
      </c>
      <c r="B261" s="71" t="s">
        <v>198</v>
      </c>
      <c r="C261" s="71" t="s">
        <v>933</v>
      </c>
      <c r="D261" s="71" t="s">
        <v>865</v>
      </c>
      <c r="E261" s="71" t="s">
        <v>830</v>
      </c>
      <c r="F261" s="71" t="s">
        <v>908</v>
      </c>
      <c r="G261" s="71" t="s">
        <v>911</v>
      </c>
      <c r="H261" s="71" t="s">
        <v>543</v>
      </c>
      <c r="I261" s="71">
        <v>1.5774325000000001E-3</v>
      </c>
    </row>
    <row r="262" spans="1:9">
      <c r="A262" s="71" t="s">
        <v>826</v>
      </c>
      <c r="B262" s="71" t="s">
        <v>198</v>
      </c>
      <c r="C262" s="71" t="s">
        <v>865</v>
      </c>
      <c r="D262" s="71" t="s">
        <v>865</v>
      </c>
      <c r="E262" s="71" t="s">
        <v>830</v>
      </c>
      <c r="F262" s="71" t="s">
        <v>908</v>
      </c>
      <c r="G262" s="71" t="s">
        <v>909</v>
      </c>
      <c r="H262" s="71" t="s">
        <v>544</v>
      </c>
      <c r="I262" s="71">
        <v>1.7041429999999999E-4</v>
      </c>
    </row>
    <row r="263" spans="1:9">
      <c r="A263" s="71" t="s">
        <v>826</v>
      </c>
      <c r="B263" s="71" t="s">
        <v>198</v>
      </c>
      <c r="C263" s="71" t="s">
        <v>916</v>
      </c>
      <c r="D263" s="71" t="s">
        <v>917</v>
      </c>
      <c r="E263" s="71" t="s">
        <v>830</v>
      </c>
      <c r="F263" s="71" t="s">
        <v>908</v>
      </c>
      <c r="G263" s="71" t="s">
        <v>104</v>
      </c>
      <c r="H263" s="71" t="s">
        <v>543</v>
      </c>
      <c r="I263" s="71">
        <v>0</v>
      </c>
    </row>
    <row r="264" spans="1:9">
      <c r="A264" s="71" t="s">
        <v>826</v>
      </c>
      <c r="B264" s="71" t="s">
        <v>198</v>
      </c>
      <c r="C264" s="71" t="s">
        <v>925</v>
      </c>
      <c r="D264" s="71" t="s">
        <v>936</v>
      </c>
      <c r="E264" s="71" t="s">
        <v>830</v>
      </c>
      <c r="F264" s="71" t="s">
        <v>908</v>
      </c>
      <c r="G264" s="71" t="s">
        <v>911</v>
      </c>
      <c r="H264" s="71" t="s">
        <v>544</v>
      </c>
      <c r="I264" s="71">
        <v>8.1285000000000002E-6</v>
      </c>
    </row>
    <row r="265" spans="1:9">
      <c r="A265" s="71" t="s">
        <v>826</v>
      </c>
      <c r="B265" s="71" t="s">
        <v>198</v>
      </c>
      <c r="C265" s="71" t="s">
        <v>916</v>
      </c>
      <c r="D265" s="71" t="s">
        <v>917</v>
      </c>
      <c r="E265" s="71" t="s">
        <v>830</v>
      </c>
      <c r="F265" s="71" t="s">
        <v>908</v>
      </c>
      <c r="G265" s="71" t="s">
        <v>918</v>
      </c>
      <c r="H265" s="71" t="s">
        <v>536</v>
      </c>
      <c r="I265" s="71">
        <v>9.4979899999999996E-3</v>
      </c>
    </row>
    <row r="266" spans="1:9">
      <c r="A266" s="71" t="s">
        <v>826</v>
      </c>
      <c r="B266" s="71" t="s">
        <v>198</v>
      </c>
      <c r="C266" s="71" t="s">
        <v>925</v>
      </c>
      <c r="D266" s="71" t="s">
        <v>944</v>
      </c>
      <c r="E266" s="71" t="s">
        <v>830</v>
      </c>
      <c r="F266" s="71" t="s">
        <v>908</v>
      </c>
      <c r="G266" s="71" t="s">
        <v>911</v>
      </c>
      <c r="H266" s="71" t="s">
        <v>536</v>
      </c>
      <c r="I266" s="71">
        <v>2.1221900000000001E-4</v>
      </c>
    </row>
    <row r="267" spans="1:9">
      <c r="A267" s="71" t="s">
        <v>826</v>
      </c>
      <c r="B267" s="71" t="s">
        <v>198</v>
      </c>
      <c r="C267" s="71" t="s">
        <v>924</v>
      </c>
      <c r="D267" s="71" t="s">
        <v>946</v>
      </c>
      <c r="E267" s="71" t="s">
        <v>830</v>
      </c>
      <c r="F267" s="71" t="s">
        <v>908</v>
      </c>
      <c r="G267" s="71" t="s">
        <v>911</v>
      </c>
      <c r="H267" s="71" t="s">
        <v>544</v>
      </c>
      <c r="I267" s="71">
        <v>2.1278000000000002E-6</v>
      </c>
    </row>
    <row r="268" spans="1:9">
      <c r="A268" s="71" t="s">
        <v>826</v>
      </c>
      <c r="B268" s="71" t="s">
        <v>198</v>
      </c>
      <c r="C268" s="71" t="s">
        <v>925</v>
      </c>
      <c r="D268" s="71" t="s">
        <v>944</v>
      </c>
      <c r="E268" s="71" t="s">
        <v>830</v>
      </c>
      <c r="F268" s="71" t="s">
        <v>908</v>
      </c>
      <c r="G268" s="71" t="s">
        <v>911</v>
      </c>
      <c r="H268" s="71" t="s">
        <v>543</v>
      </c>
      <c r="I268" s="71">
        <v>5.003E-7</v>
      </c>
    </row>
    <row r="269" spans="1:9">
      <c r="A269" s="71" t="s">
        <v>826</v>
      </c>
      <c r="B269" s="71" t="s">
        <v>198</v>
      </c>
      <c r="C269" s="71" t="s">
        <v>924</v>
      </c>
      <c r="D269" s="71" t="s">
        <v>946</v>
      </c>
      <c r="E269" s="71" t="s">
        <v>830</v>
      </c>
      <c r="F269" s="71" t="s">
        <v>908</v>
      </c>
      <c r="G269" s="71" t="s">
        <v>911</v>
      </c>
      <c r="H269" s="71" t="s">
        <v>536</v>
      </c>
      <c r="I269" s="71">
        <v>3.7856999999999999E-3</v>
      </c>
    </row>
    <row r="270" spans="1:9">
      <c r="A270" s="71" t="s">
        <v>826</v>
      </c>
      <c r="B270" s="71" t="s">
        <v>198</v>
      </c>
      <c r="C270" s="71" t="s">
        <v>865</v>
      </c>
      <c r="D270" s="71" t="s">
        <v>865</v>
      </c>
      <c r="E270" s="71" t="s">
        <v>830</v>
      </c>
      <c r="F270" s="71" t="s">
        <v>908</v>
      </c>
      <c r="G270" s="71" t="s">
        <v>949</v>
      </c>
      <c r="H270" s="71" t="s">
        <v>543</v>
      </c>
      <c r="I270" s="71">
        <v>1.449E-4</v>
      </c>
    </row>
    <row r="271" spans="1:9">
      <c r="A271" s="71" t="s">
        <v>826</v>
      </c>
      <c r="B271" s="71" t="s">
        <v>198</v>
      </c>
      <c r="C271" s="71" t="s">
        <v>865</v>
      </c>
      <c r="D271" s="71" t="s">
        <v>865</v>
      </c>
      <c r="E271" s="71" t="s">
        <v>830</v>
      </c>
      <c r="F271" s="71" t="s">
        <v>908</v>
      </c>
      <c r="G271" s="71" t="s">
        <v>912</v>
      </c>
      <c r="H271" s="71" t="s">
        <v>536</v>
      </c>
      <c r="I271" s="71">
        <v>0.22917799999999999</v>
      </c>
    </row>
    <row r="272" spans="1:9">
      <c r="A272" s="71" t="s">
        <v>826</v>
      </c>
      <c r="B272" s="71" t="s">
        <v>198</v>
      </c>
      <c r="C272" s="71" t="s">
        <v>865</v>
      </c>
      <c r="D272" s="71" t="s">
        <v>865</v>
      </c>
      <c r="E272" s="71" t="s">
        <v>830</v>
      </c>
      <c r="F272" s="71" t="s">
        <v>908</v>
      </c>
      <c r="G272" s="71" t="s">
        <v>947</v>
      </c>
      <c r="H272" s="71" t="s">
        <v>544</v>
      </c>
      <c r="I272" s="71">
        <v>4.8122827999999996E-3</v>
      </c>
    </row>
    <row r="273" spans="1:9">
      <c r="A273" s="71" t="s">
        <v>826</v>
      </c>
      <c r="B273" s="71" t="s">
        <v>198</v>
      </c>
      <c r="C273" s="71" t="s">
        <v>933</v>
      </c>
      <c r="D273" s="71" t="s">
        <v>865</v>
      </c>
      <c r="E273" s="71" t="s">
        <v>830</v>
      </c>
      <c r="F273" s="71" t="s">
        <v>908</v>
      </c>
      <c r="G273" s="71" t="s">
        <v>911</v>
      </c>
      <c r="H273" s="71" t="s">
        <v>536</v>
      </c>
      <c r="I273" s="71">
        <v>0.66905899999999996</v>
      </c>
    </row>
    <row r="274" spans="1:9">
      <c r="A274" s="71" t="s">
        <v>826</v>
      </c>
      <c r="B274" s="71" t="s">
        <v>198</v>
      </c>
      <c r="C274" s="71" t="s">
        <v>938</v>
      </c>
      <c r="D274" s="71" t="s">
        <v>865</v>
      </c>
      <c r="E274" s="71" t="s">
        <v>830</v>
      </c>
      <c r="F274" s="71" t="s">
        <v>908</v>
      </c>
      <c r="G274" s="71" t="s">
        <v>911</v>
      </c>
      <c r="H274" s="71" t="s">
        <v>543</v>
      </c>
      <c r="I274" s="71">
        <v>3.4245249999999999E-3</v>
      </c>
    </row>
    <row r="275" spans="1:9">
      <c r="A275" s="71" t="s">
        <v>826</v>
      </c>
      <c r="B275" s="71" t="s">
        <v>198</v>
      </c>
      <c r="C275" s="71" t="s">
        <v>916</v>
      </c>
      <c r="D275" s="71" t="s">
        <v>917</v>
      </c>
      <c r="E275" s="71" t="s">
        <v>830</v>
      </c>
      <c r="F275" s="71" t="s">
        <v>908</v>
      </c>
      <c r="G275" s="71" t="s">
        <v>919</v>
      </c>
      <c r="H275" s="71" t="s">
        <v>544</v>
      </c>
      <c r="I275" s="71">
        <v>0</v>
      </c>
    </row>
    <row r="276" spans="1:9">
      <c r="A276" s="71" t="s">
        <v>826</v>
      </c>
      <c r="B276" s="71" t="s">
        <v>198</v>
      </c>
      <c r="C276" s="71" t="s">
        <v>865</v>
      </c>
      <c r="D276" s="71" t="s">
        <v>865</v>
      </c>
      <c r="E276" s="71" t="s">
        <v>830</v>
      </c>
      <c r="F276" s="71" t="s">
        <v>908</v>
      </c>
      <c r="G276" s="71" t="s">
        <v>519</v>
      </c>
      <c r="H276" s="71" t="s">
        <v>543</v>
      </c>
      <c r="I276" s="71">
        <v>2.5298500000000002E-3</v>
      </c>
    </row>
    <row r="277" spans="1:9">
      <c r="A277" s="71" t="s">
        <v>826</v>
      </c>
      <c r="B277" s="71" t="s">
        <v>198</v>
      </c>
      <c r="C277" s="71" t="s">
        <v>865</v>
      </c>
      <c r="D277" s="71" t="s">
        <v>865</v>
      </c>
      <c r="E277" s="71" t="s">
        <v>830</v>
      </c>
      <c r="F277" s="71" t="s">
        <v>908</v>
      </c>
      <c r="G277" s="71" t="s">
        <v>911</v>
      </c>
      <c r="H277" s="71" t="s">
        <v>536</v>
      </c>
      <c r="I277" s="71">
        <v>2.2382200000000001</v>
      </c>
    </row>
    <row r="278" spans="1:9">
      <c r="A278" s="71" t="s">
        <v>826</v>
      </c>
      <c r="B278" s="71" t="s">
        <v>198</v>
      </c>
      <c r="C278" s="71" t="s">
        <v>916</v>
      </c>
      <c r="D278" s="71" t="s">
        <v>917</v>
      </c>
      <c r="E278" s="71" t="s">
        <v>830</v>
      </c>
      <c r="F278" s="71" t="s">
        <v>908</v>
      </c>
      <c r="G278" s="71" t="s">
        <v>951</v>
      </c>
      <c r="H278" s="71" t="s">
        <v>543</v>
      </c>
      <c r="I278" s="71">
        <v>0</v>
      </c>
    </row>
    <row r="279" spans="1:9">
      <c r="A279" s="71" t="s">
        <v>826</v>
      </c>
      <c r="B279" s="71" t="s">
        <v>198</v>
      </c>
      <c r="C279" s="71" t="s">
        <v>916</v>
      </c>
      <c r="D279" s="71" t="s">
        <v>917</v>
      </c>
      <c r="E279" s="71" t="s">
        <v>830</v>
      </c>
      <c r="F279" s="71" t="s">
        <v>908</v>
      </c>
      <c r="G279" s="71" t="s">
        <v>951</v>
      </c>
      <c r="H279" s="71" t="s">
        <v>536</v>
      </c>
      <c r="I279" s="71">
        <v>0</v>
      </c>
    </row>
    <row r="280" spans="1:9">
      <c r="A280" s="71" t="s">
        <v>826</v>
      </c>
      <c r="B280" s="71" t="s">
        <v>198</v>
      </c>
      <c r="C280" s="71" t="s">
        <v>916</v>
      </c>
      <c r="D280" s="71" t="s">
        <v>917</v>
      </c>
      <c r="E280" s="71" t="s">
        <v>830</v>
      </c>
      <c r="F280" s="71" t="s">
        <v>908</v>
      </c>
      <c r="G280" s="71" t="s">
        <v>951</v>
      </c>
      <c r="H280" s="71" t="s">
        <v>544</v>
      </c>
      <c r="I280" s="71">
        <v>0</v>
      </c>
    </row>
    <row r="281" spans="1:9">
      <c r="A281" s="71" t="s">
        <v>826</v>
      </c>
      <c r="B281" s="71" t="s">
        <v>198</v>
      </c>
      <c r="C281" s="71" t="s">
        <v>916</v>
      </c>
      <c r="D281" s="71" t="s">
        <v>917</v>
      </c>
      <c r="E281" s="71" t="s">
        <v>830</v>
      </c>
      <c r="F281" s="71" t="s">
        <v>908</v>
      </c>
      <c r="G281" s="71" t="s">
        <v>911</v>
      </c>
      <c r="H281" s="71" t="s">
        <v>544</v>
      </c>
      <c r="I281" s="71">
        <v>2.171183E-4</v>
      </c>
    </row>
    <row r="282" spans="1:9">
      <c r="A282" s="71" t="s">
        <v>826</v>
      </c>
      <c r="B282" s="71" t="s">
        <v>198</v>
      </c>
      <c r="C282" s="71" t="s">
        <v>916</v>
      </c>
      <c r="D282" s="71" t="s">
        <v>917</v>
      </c>
      <c r="E282" s="71" t="s">
        <v>830</v>
      </c>
      <c r="F282" s="71" t="s">
        <v>908</v>
      </c>
      <c r="G282" s="71" t="s">
        <v>911</v>
      </c>
      <c r="H282" s="71" t="s">
        <v>536</v>
      </c>
      <c r="I282" s="71">
        <v>0.38629599999999997</v>
      </c>
    </row>
    <row r="283" spans="1:9">
      <c r="A283" s="71" t="s">
        <v>826</v>
      </c>
      <c r="B283" s="71" t="s">
        <v>198</v>
      </c>
      <c r="C283" s="71" t="s">
        <v>916</v>
      </c>
      <c r="D283" s="71" t="s">
        <v>917</v>
      </c>
      <c r="E283" s="71" t="s">
        <v>830</v>
      </c>
      <c r="F283" s="71" t="s">
        <v>908</v>
      </c>
      <c r="G283" s="71" t="s">
        <v>952</v>
      </c>
      <c r="H283" s="71" t="s">
        <v>536</v>
      </c>
      <c r="I283" s="71">
        <v>5.9200000000000001E-7</v>
      </c>
    </row>
    <row r="284" spans="1:9">
      <c r="A284" s="71" t="s">
        <v>826</v>
      </c>
      <c r="B284" s="71" t="s">
        <v>198</v>
      </c>
      <c r="C284" s="71" t="s">
        <v>916</v>
      </c>
      <c r="D284" s="71" t="s">
        <v>917</v>
      </c>
      <c r="E284" s="71" t="s">
        <v>830</v>
      </c>
      <c r="F284" s="71" t="s">
        <v>908</v>
      </c>
      <c r="G284" s="71" t="s">
        <v>919</v>
      </c>
      <c r="H284" s="71" t="s">
        <v>536</v>
      </c>
      <c r="I284" s="71">
        <v>0</v>
      </c>
    </row>
    <row r="285" spans="1:9">
      <c r="A285" s="71" t="s">
        <v>826</v>
      </c>
      <c r="B285" s="71" t="s">
        <v>198</v>
      </c>
      <c r="C285" s="71" t="s">
        <v>916</v>
      </c>
      <c r="D285" s="71" t="s">
        <v>917</v>
      </c>
      <c r="E285" s="71" t="s">
        <v>830</v>
      </c>
      <c r="F285" s="71" t="s">
        <v>908</v>
      </c>
      <c r="G285" s="71" t="s">
        <v>915</v>
      </c>
      <c r="H285" s="71" t="s">
        <v>536</v>
      </c>
      <c r="I285" s="71">
        <v>4.4756900000000001E-3</v>
      </c>
    </row>
    <row r="286" spans="1:9">
      <c r="A286" s="71" t="s">
        <v>826</v>
      </c>
      <c r="B286" s="71" t="s">
        <v>198</v>
      </c>
      <c r="C286" s="71" t="s">
        <v>916</v>
      </c>
      <c r="D286" s="71" t="s">
        <v>917</v>
      </c>
      <c r="E286" s="71" t="s">
        <v>830</v>
      </c>
      <c r="F286" s="71" t="s">
        <v>908</v>
      </c>
      <c r="G286" s="71" t="s">
        <v>952</v>
      </c>
      <c r="H286" s="71" t="s">
        <v>544</v>
      </c>
      <c r="I286" s="71">
        <v>9.5000000000000007E-9</v>
      </c>
    </row>
    <row r="287" spans="1:9">
      <c r="A287" s="71" t="s">
        <v>826</v>
      </c>
      <c r="B287" s="71" t="s">
        <v>198</v>
      </c>
      <c r="C287" s="71" t="s">
        <v>916</v>
      </c>
      <c r="D287" s="71" t="s">
        <v>917</v>
      </c>
      <c r="E287" s="71" t="s">
        <v>830</v>
      </c>
      <c r="F287" s="71" t="s">
        <v>908</v>
      </c>
      <c r="G287" s="71" t="s">
        <v>950</v>
      </c>
      <c r="H287" s="71" t="s">
        <v>543</v>
      </c>
      <c r="I287" s="71">
        <v>0</v>
      </c>
    </row>
    <row r="288" spans="1:9">
      <c r="A288" s="71" t="s">
        <v>826</v>
      </c>
      <c r="B288" s="71" t="s">
        <v>198</v>
      </c>
      <c r="C288" s="71" t="s">
        <v>916</v>
      </c>
      <c r="D288" s="71" t="s">
        <v>917</v>
      </c>
      <c r="E288" s="71" t="s">
        <v>830</v>
      </c>
      <c r="F288" s="71" t="s">
        <v>908</v>
      </c>
      <c r="G288" s="71" t="s">
        <v>915</v>
      </c>
      <c r="H288" s="71" t="s">
        <v>544</v>
      </c>
      <c r="I288" s="71">
        <v>1.09474E-5</v>
      </c>
    </row>
    <row r="289" spans="1:9">
      <c r="A289" s="71" t="s">
        <v>826</v>
      </c>
      <c r="B289" s="71" t="s">
        <v>198</v>
      </c>
      <c r="C289" s="71" t="s">
        <v>916</v>
      </c>
      <c r="D289" s="71" t="s">
        <v>917</v>
      </c>
      <c r="E289" s="71" t="s">
        <v>830</v>
      </c>
      <c r="F289" s="71" t="s">
        <v>908</v>
      </c>
      <c r="G289" s="71" t="s">
        <v>952</v>
      </c>
      <c r="H289" s="71" t="s">
        <v>543</v>
      </c>
      <c r="I289" s="71">
        <v>6E-9</v>
      </c>
    </row>
    <row r="290" spans="1:9">
      <c r="A290" s="71" t="s">
        <v>826</v>
      </c>
      <c r="B290" s="71" t="s">
        <v>198</v>
      </c>
      <c r="C290" s="71" t="s">
        <v>916</v>
      </c>
      <c r="D290" s="71" t="s">
        <v>917</v>
      </c>
      <c r="E290" s="71" t="s">
        <v>830</v>
      </c>
      <c r="F290" s="71" t="s">
        <v>908</v>
      </c>
      <c r="G290" s="71" t="s">
        <v>918</v>
      </c>
      <c r="H290" s="71" t="s">
        <v>543</v>
      </c>
      <c r="I290" s="71">
        <v>3.7009E-6</v>
      </c>
    </row>
    <row r="291" spans="1:9">
      <c r="A291" s="71" t="s">
        <v>826</v>
      </c>
      <c r="B291" s="71" t="s">
        <v>953</v>
      </c>
      <c r="C291" s="71" t="s">
        <v>954</v>
      </c>
      <c r="D291" s="71" t="s">
        <v>955</v>
      </c>
      <c r="E291" s="71" t="s">
        <v>956</v>
      </c>
      <c r="F291" s="71" t="s">
        <v>908</v>
      </c>
      <c r="G291" s="71" t="s">
        <v>911</v>
      </c>
      <c r="H291" s="71" t="s">
        <v>543</v>
      </c>
      <c r="I291" s="71">
        <v>3.98225E-5</v>
      </c>
    </row>
    <row r="292" spans="1:9">
      <c r="A292" s="71" t="s">
        <v>826</v>
      </c>
      <c r="B292" s="71" t="s">
        <v>953</v>
      </c>
      <c r="C292" s="71" t="s">
        <v>954</v>
      </c>
      <c r="D292" s="71" t="s">
        <v>957</v>
      </c>
      <c r="E292" s="71" t="s">
        <v>958</v>
      </c>
      <c r="F292" s="71" t="s">
        <v>908</v>
      </c>
      <c r="G292" s="71" t="s">
        <v>915</v>
      </c>
      <c r="H292" s="71" t="s">
        <v>536</v>
      </c>
      <c r="I292" s="71">
        <v>9.8845500000000006E-4</v>
      </c>
    </row>
    <row r="293" spans="1:9">
      <c r="A293" s="71" t="s">
        <v>826</v>
      </c>
      <c r="B293" s="71" t="s">
        <v>953</v>
      </c>
      <c r="C293" s="71" t="s">
        <v>954</v>
      </c>
      <c r="D293" s="71" t="s">
        <v>955</v>
      </c>
      <c r="E293" s="71" t="s">
        <v>959</v>
      </c>
      <c r="F293" s="71" t="s">
        <v>908</v>
      </c>
      <c r="G293" s="71" t="s">
        <v>911</v>
      </c>
      <c r="H293" s="71" t="s">
        <v>544</v>
      </c>
      <c r="I293" s="71">
        <v>7.9394000000000006E-6</v>
      </c>
    </row>
    <row r="294" spans="1:9">
      <c r="A294" s="71" t="s">
        <v>826</v>
      </c>
      <c r="B294" s="71" t="s">
        <v>953</v>
      </c>
      <c r="C294" s="71" t="s">
        <v>954</v>
      </c>
      <c r="D294" s="71" t="s">
        <v>955</v>
      </c>
      <c r="E294" s="71" t="s">
        <v>960</v>
      </c>
      <c r="F294" s="71" t="s">
        <v>908</v>
      </c>
      <c r="G294" s="71" t="s">
        <v>520</v>
      </c>
      <c r="H294" s="71" t="s">
        <v>543</v>
      </c>
      <c r="I294" s="71">
        <v>6.5199999999999996E-7</v>
      </c>
    </row>
    <row r="295" spans="1:9">
      <c r="A295" s="71" t="s">
        <v>826</v>
      </c>
      <c r="B295" s="71" t="s">
        <v>953</v>
      </c>
      <c r="C295" s="71" t="s">
        <v>961</v>
      </c>
      <c r="D295" s="71" t="s">
        <v>865</v>
      </c>
      <c r="E295" s="71" t="s">
        <v>830</v>
      </c>
      <c r="F295" s="71" t="s">
        <v>962</v>
      </c>
      <c r="G295" s="71" t="s">
        <v>516</v>
      </c>
      <c r="H295" s="71" t="s">
        <v>534</v>
      </c>
      <c r="I295" s="71">
        <v>0.96919608000000002</v>
      </c>
    </row>
    <row r="296" spans="1:9">
      <c r="A296" s="71" t="s">
        <v>826</v>
      </c>
      <c r="B296" s="71" t="s">
        <v>953</v>
      </c>
      <c r="C296" s="71" t="s">
        <v>954</v>
      </c>
      <c r="D296" s="71" t="s">
        <v>955</v>
      </c>
      <c r="E296" s="71" t="s">
        <v>956</v>
      </c>
      <c r="F296" s="71" t="s">
        <v>908</v>
      </c>
      <c r="G296" s="71" t="s">
        <v>911</v>
      </c>
      <c r="H296" s="71" t="s">
        <v>544</v>
      </c>
      <c r="I296" s="71">
        <v>4.7468400000000001E-5</v>
      </c>
    </row>
    <row r="297" spans="1:9">
      <c r="A297" s="71" t="s">
        <v>826</v>
      </c>
      <c r="B297" s="71" t="s">
        <v>953</v>
      </c>
      <c r="C297" s="71" t="s">
        <v>954</v>
      </c>
      <c r="D297" s="71" t="s">
        <v>955</v>
      </c>
      <c r="E297" s="71" t="s">
        <v>963</v>
      </c>
      <c r="F297" s="71" t="s">
        <v>908</v>
      </c>
      <c r="G297" s="71" t="s">
        <v>520</v>
      </c>
      <c r="H297" s="71" t="s">
        <v>544</v>
      </c>
      <c r="I297" s="71">
        <v>0</v>
      </c>
    </row>
    <row r="298" spans="1:9">
      <c r="A298" s="71" t="s">
        <v>826</v>
      </c>
      <c r="B298" s="71" t="s">
        <v>953</v>
      </c>
      <c r="C298" s="71" t="s">
        <v>954</v>
      </c>
      <c r="D298" s="71" t="s">
        <v>957</v>
      </c>
      <c r="E298" s="71" t="s">
        <v>964</v>
      </c>
      <c r="F298" s="71" t="s">
        <v>908</v>
      </c>
      <c r="G298" s="71" t="s">
        <v>949</v>
      </c>
      <c r="H298" s="71" t="s">
        <v>543</v>
      </c>
      <c r="I298" s="71">
        <v>7.2337799999999997E-5</v>
      </c>
    </row>
    <row r="299" spans="1:9">
      <c r="A299" s="71" t="s">
        <v>826</v>
      </c>
      <c r="B299" s="71" t="s">
        <v>953</v>
      </c>
      <c r="C299" s="71" t="s">
        <v>954</v>
      </c>
      <c r="D299" s="71" t="s">
        <v>955</v>
      </c>
      <c r="E299" s="71" t="s">
        <v>960</v>
      </c>
      <c r="F299" s="71" t="s">
        <v>908</v>
      </c>
      <c r="G299" s="71" t="s">
        <v>949</v>
      </c>
      <c r="H299" s="71" t="s">
        <v>543</v>
      </c>
      <c r="I299" s="71">
        <v>1.04461E-4</v>
      </c>
    </row>
    <row r="300" spans="1:9">
      <c r="A300" s="71" t="s">
        <v>826</v>
      </c>
      <c r="B300" s="71" t="s">
        <v>953</v>
      </c>
      <c r="C300" s="71" t="s">
        <v>954</v>
      </c>
      <c r="D300" s="71" t="s">
        <v>955</v>
      </c>
      <c r="E300" s="71" t="s">
        <v>965</v>
      </c>
      <c r="F300" s="71" t="s">
        <v>908</v>
      </c>
      <c r="G300" s="71" t="s">
        <v>915</v>
      </c>
      <c r="H300" s="71" t="s">
        <v>544</v>
      </c>
      <c r="I300" s="71">
        <v>1.0986E-6</v>
      </c>
    </row>
    <row r="301" spans="1:9">
      <c r="A301" s="71" t="s">
        <v>826</v>
      </c>
      <c r="B301" s="71" t="s">
        <v>953</v>
      </c>
      <c r="C301" s="71" t="s">
        <v>954</v>
      </c>
      <c r="D301" s="71" t="s">
        <v>955</v>
      </c>
      <c r="E301" s="71" t="s">
        <v>965</v>
      </c>
      <c r="F301" s="71" t="s">
        <v>908</v>
      </c>
      <c r="G301" s="71" t="s">
        <v>949</v>
      </c>
      <c r="H301" s="71" t="s">
        <v>544</v>
      </c>
      <c r="I301" s="71">
        <v>2.9687803E-3</v>
      </c>
    </row>
    <row r="302" spans="1:9">
      <c r="A302" s="71" t="s">
        <v>826</v>
      </c>
      <c r="B302" s="71" t="s">
        <v>953</v>
      </c>
      <c r="C302" s="71" t="s">
        <v>954</v>
      </c>
      <c r="D302" s="71" t="s">
        <v>955</v>
      </c>
      <c r="E302" s="71" t="s">
        <v>959</v>
      </c>
      <c r="F302" s="71" t="s">
        <v>908</v>
      </c>
      <c r="G302" s="71" t="s">
        <v>949</v>
      </c>
      <c r="H302" s="71" t="s">
        <v>536</v>
      </c>
      <c r="I302" s="71">
        <v>5.0066199999999998</v>
      </c>
    </row>
    <row r="303" spans="1:9">
      <c r="A303" s="71" t="s">
        <v>826</v>
      </c>
      <c r="B303" s="71" t="s">
        <v>953</v>
      </c>
      <c r="C303" s="71" t="s">
        <v>954</v>
      </c>
      <c r="D303" s="71" t="s">
        <v>955</v>
      </c>
      <c r="E303" s="71" t="s">
        <v>966</v>
      </c>
      <c r="F303" s="71" t="s">
        <v>908</v>
      </c>
      <c r="G303" s="71" t="s">
        <v>949</v>
      </c>
      <c r="H303" s="71" t="s">
        <v>543</v>
      </c>
      <c r="I303" s="71">
        <v>8.6541500000000002E-4</v>
      </c>
    </row>
    <row r="304" spans="1:9">
      <c r="A304" s="71" t="s">
        <v>826</v>
      </c>
      <c r="B304" s="71" t="s">
        <v>953</v>
      </c>
      <c r="C304" s="71" t="s">
        <v>954</v>
      </c>
      <c r="D304" s="71" t="s">
        <v>955</v>
      </c>
      <c r="E304" s="71" t="s">
        <v>965</v>
      </c>
      <c r="F304" s="71" t="s">
        <v>908</v>
      </c>
      <c r="G304" s="71" t="s">
        <v>915</v>
      </c>
      <c r="H304" s="71" t="s">
        <v>536</v>
      </c>
      <c r="I304" s="71">
        <v>4.4912100000000003E-4</v>
      </c>
    </row>
    <row r="305" spans="1:9">
      <c r="A305" s="71" t="s">
        <v>826</v>
      </c>
      <c r="B305" s="71" t="s">
        <v>953</v>
      </c>
      <c r="C305" s="71" t="s">
        <v>954</v>
      </c>
      <c r="D305" s="71" t="s">
        <v>955</v>
      </c>
      <c r="E305" s="71" t="s">
        <v>960</v>
      </c>
      <c r="F305" s="71" t="s">
        <v>908</v>
      </c>
      <c r="G305" s="71" t="s">
        <v>520</v>
      </c>
      <c r="H305" s="71" t="s">
        <v>536</v>
      </c>
      <c r="I305" s="71">
        <v>6.8453800000000005E-4</v>
      </c>
    </row>
    <row r="306" spans="1:9">
      <c r="A306" s="71" t="s">
        <v>826</v>
      </c>
      <c r="B306" s="71" t="s">
        <v>953</v>
      </c>
      <c r="C306" s="71" t="s">
        <v>954</v>
      </c>
      <c r="D306" s="71" t="s">
        <v>955</v>
      </c>
      <c r="E306" s="71" t="s">
        <v>967</v>
      </c>
      <c r="F306" s="71" t="s">
        <v>908</v>
      </c>
      <c r="G306" s="71" t="s">
        <v>915</v>
      </c>
      <c r="H306" s="71" t="s">
        <v>544</v>
      </c>
      <c r="I306" s="71">
        <v>3.9261799999999997E-5</v>
      </c>
    </row>
    <row r="307" spans="1:9">
      <c r="A307" s="71" t="s">
        <v>826</v>
      </c>
      <c r="B307" s="71" t="s">
        <v>953</v>
      </c>
      <c r="C307" s="71" t="s">
        <v>954</v>
      </c>
      <c r="D307" s="71" t="s">
        <v>955</v>
      </c>
      <c r="E307" s="71" t="s">
        <v>968</v>
      </c>
      <c r="F307" s="71" t="s">
        <v>908</v>
      </c>
      <c r="G307" s="71" t="s">
        <v>949</v>
      </c>
      <c r="H307" s="71" t="s">
        <v>544</v>
      </c>
      <c r="I307" s="71">
        <v>5.3107175999999997E-3</v>
      </c>
    </row>
    <row r="308" spans="1:9">
      <c r="A308" s="71" t="s">
        <v>826</v>
      </c>
      <c r="B308" s="71" t="s">
        <v>953</v>
      </c>
      <c r="C308" s="71" t="s">
        <v>954</v>
      </c>
      <c r="D308" s="71" t="s">
        <v>957</v>
      </c>
      <c r="E308" s="71" t="s">
        <v>964</v>
      </c>
      <c r="F308" s="71" t="s">
        <v>908</v>
      </c>
      <c r="G308" s="71" t="s">
        <v>915</v>
      </c>
      <c r="H308" s="71" t="s">
        <v>544</v>
      </c>
      <c r="I308" s="71">
        <v>2.0897000000000001E-6</v>
      </c>
    </row>
    <row r="309" spans="1:9">
      <c r="A309" s="71" t="s">
        <v>826</v>
      </c>
      <c r="B309" s="71" t="s">
        <v>953</v>
      </c>
      <c r="C309" s="71" t="s">
        <v>954</v>
      </c>
      <c r="D309" s="71" t="s">
        <v>955</v>
      </c>
      <c r="E309" s="71" t="s">
        <v>966</v>
      </c>
      <c r="F309" s="71" t="s">
        <v>908</v>
      </c>
      <c r="G309" s="71" t="s">
        <v>915</v>
      </c>
      <c r="H309" s="71" t="s">
        <v>543</v>
      </c>
      <c r="I309" s="71">
        <v>5.7942000000000004E-6</v>
      </c>
    </row>
    <row r="310" spans="1:9">
      <c r="A310" s="71" t="s">
        <v>826</v>
      </c>
      <c r="B310" s="71" t="s">
        <v>953</v>
      </c>
      <c r="C310" s="71" t="s">
        <v>954</v>
      </c>
      <c r="D310" s="71" t="s">
        <v>955</v>
      </c>
      <c r="E310" s="71" t="s">
        <v>963</v>
      </c>
      <c r="F310" s="71" t="s">
        <v>908</v>
      </c>
      <c r="G310" s="71" t="s">
        <v>911</v>
      </c>
      <c r="H310" s="71" t="s">
        <v>544</v>
      </c>
      <c r="I310" s="71">
        <v>3.06284E-5</v>
      </c>
    </row>
    <row r="311" spans="1:9">
      <c r="A311" s="71" t="s">
        <v>826</v>
      </c>
      <c r="B311" s="71" t="s">
        <v>953</v>
      </c>
      <c r="C311" s="71" t="s">
        <v>954</v>
      </c>
      <c r="D311" s="71" t="s">
        <v>955</v>
      </c>
      <c r="E311" s="71" t="s">
        <v>965</v>
      </c>
      <c r="F311" s="71" t="s">
        <v>908</v>
      </c>
      <c r="G311" s="71" t="s">
        <v>949</v>
      </c>
      <c r="H311" s="71" t="s">
        <v>543</v>
      </c>
      <c r="I311" s="71">
        <v>1.6603930000000001E-4</v>
      </c>
    </row>
    <row r="312" spans="1:9">
      <c r="A312" s="71" t="s">
        <v>826</v>
      </c>
      <c r="B312" s="71" t="s">
        <v>953</v>
      </c>
      <c r="C312" s="71" t="s">
        <v>954</v>
      </c>
      <c r="D312" s="71" t="s">
        <v>955</v>
      </c>
      <c r="E312" s="71" t="s">
        <v>960</v>
      </c>
      <c r="F312" s="71" t="s">
        <v>908</v>
      </c>
      <c r="G312" s="71" t="s">
        <v>949</v>
      </c>
      <c r="H312" s="71" t="s">
        <v>544</v>
      </c>
      <c r="I312" s="71">
        <v>1.8677627E-3</v>
      </c>
    </row>
    <row r="313" spans="1:9">
      <c r="A313" s="71" t="s">
        <v>826</v>
      </c>
      <c r="B313" s="71" t="s">
        <v>953</v>
      </c>
      <c r="C313" s="71" t="s">
        <v>954</v>
      </c>
      <c r="D313" s="71" t="s">
        <v>955</v>
      </c>
      <c r="E313" s="71" t="s">
        <v>963</v>
      </c>
      <c r="F313" s="71" t="s">
        <v>908</v>
      </c>
      <c r="G313" s="71" t="s">
        <v>520</v>
      </c>
      <c r="H313" s="71" t="s">
        <v>543</v>
      </c>
      <c r="I313" s="71">
        <v>0</v>
      </c>
    </row>
    <row r="314" spans="1:9">
      <c r="A314" s="71" t="s">
        <v>826</v>
      </c>
      <c r="B314" s="71" t="s">
        <v>953</v>
      </c>
      <c r="C314" s="71" t="s">
        <v>954</v>
      </c>
      <c r="D314" s="71" t="s">
        <v>955</v>
      </c>
      <c r="E314" s="71" t="s">
        <v>959</v>
      </c>
      <c r="F314" s="71" t="s">
        <v>908</v>
      </c>
      <c r="G314" s="71" t="s">
        <v>911</v>
      </c>
      <c r="H314" s="71" t="s">
        <v>543</v>
      </c>
      <c r="I314" s="71">
        <v>6.6606000000000002E-6</v>
      </c>
    </row>
    <row r="315" spans="1:9">
      <c r="A315" s="71" t="s">
        <v>826</v>
      </c>
      <c r="B315" s="71" t="s">
        <v>953</v>
      </c>
      <c r="C315" s="71" t="s">
        <v>954</v>
      </c>
      <c r="D315" s="71" t="s">
        <v>955</v>
      </c>
      <c r="E315" s="71" t="s">
        <v>956</v>
      </c>
      <c r="F315" s="71" t="s">
        <v>908</v>
      </c>
      <c r="G315" s="71" t="s">
        <v>949</v>
      </c>
      <c r="H315" s="71" t="s">
        <v>536</v>
      </c>
      <c r="I315" s="71">
        <v>6.5945400000000003</v>
      </c>
    </row>
    <row r="316" spans="1:9">
      <c r="A316" s="71" t="s">
        <v>826</v>
      </c>
      <c r="B316" s="71" t="s">
        <v>953</v>
      </c>
      <c r="C316" s="71" t="s">
        <v>954</v>
      </c>
      <c r="D316" s="71" t="s">
        <v>955</v>
      </c>
      <c r="E316" s="71" t="s">
        <v>967</v>
      </c>
      <c r="F316" s="71" t="s">
        <v>908</v>
      </c>
      <c r="G316" s="71" t="s">
        <v>949</v>
      </c>
      <c r="H316" s="71" t="s">
        <v>544</v>
      </c>
      <c r="I316" s="71">
        <v>5.3133698E-2</v>
      </c>
    </row>
    <row r="317" spans="1:9">
      <c r="A317" s="71" t="s">
        <v>826</v>
      </c>
      <c r="B317" s="71" t="s">
        <v>953</v>
      </c>
      <c r="C317" s="71" t="s">
        <v>954</v>
      </c>
      <c r="D317" s="71" t="s">
        <v>957</v>
      </c>
      <c r="E317" s="71" t="s">
        <v>964</v>
      </c>
      <c r="F317" s="71" t="s">
        <v>908</v>
      </c>
      <c r="G317" s="71" t="s">
        <v>915</v>
      </c>
      <c r="H317" s="71" t="s">
        <v>543</v>
      </c>
      <c r="I317" s="71">
        <v>8.766E-7</v>
      </c>
    </row>
    <row r="318" spans="1:9">
      <c r="A318" s="71" t="s">
        <v>826</v>
      </c>
      <c r="B318" s="71" t="s">
        <v>953</v>
      </c>
      <c r="C318" s="71" t="s">
        <v>954</v>
      </c>
      <c r="D318" s="71" t="s">
        <v>955</v>
      </c>
      <c r="E318" s="71" t="s">
        <v>963</v>
      </c>
      <c r="F318" s="71" t="s">
        <v>908</v>
      </c>
      <c r="G318" s="71" t="s">
        <v>520</v>
      </c>
      <c r="H318" s="71" t="s">
        <v>536</v>
      </c>
      <c r="I318" s="71">
        <v>0</v>
      </c>
    </row>
    <row r="319" spans="1:9">
      <c r="A319" s="71" t="s">
        <v>826</v>
      </c>
      <c r="B319" s="71" t="s">
        <v>953</v>
      </c>
      <c r="C319" s="71" t="s">
        <v>969</v>
      </c>
      <c r="D319" s="71" t="s">
        <v>957</v>
      </c>
      <c r="E319" s="71" t="s">
        <v>830</v>
      </c>
      <c r="F319" s="71" t="s">
        <v>970</v>
      </c>
      <c r="G319" s="71" t="s">
        <v>971</v>
      </c>
      <c r="H319" s="71" t="s">
        <v>544</v>
      </c>
      <c r="I319" s="71">
        <v>3.6065449999999999E-2</v>
      </c>
    </row>
    <row r="320" spans="1:9">
      <c r="A320" s="71" t="s">
        <v>826</v>
      </c>
      <c r="B320" s="71" t="s">
        <v>953</v>
      </c>
      <c r="C320" s="71" t="s">
        <v>954</v>
      </c>
      <c r="D320" s="71" t="s">
        <v>955</v>
      </c>
      <c r="E320" s="71" t="s">
        <v>963</v>
      </c>
      <c r="F320" s="71" t="s">
        <v>908</v>
      </c>
      <c r="G320" s="71" t="s">
        <v>915</v>
      </c>
      <c r="H320" s="71" t="s">
        <v>543</v>
      </c>
      <c r="I320" s="71">
        <v>9.7429999999999993E-7</v>
      </c>
    </row>
    <row r="321" spans="1:9">
      <c r="A321" s="71" t="s">
        <v>826</v>
      </c>
      <c r="B321" s="71" t="s">
        <v>953</v>
      </c>
      <c r="C321" s="71" t="s">
        <v>954</v>
      </c>
      <c r="D321" s="71" t="s">
        <v>955</v>
      </c>
      <c r="E321" s="71" t="s">
        <v>959</v>
      </c>
      <c r="F321" s="71" t="s">
        <v>908</v>
      </c>
      <c r="G321" s="71" t="s">
        <v>949</v>
      </c>
      <c r="H321" s="71" t="s">
        <v>543</v>
      </c>
      <c r="I321" s="71">
        <v>1.2900625E-3</v>
      </c>
    </row>
    <row r="322" spans="1:9">
      <c r="A322" s="71" t="s">
        <v>826</v>
      </c>
      <c r="B322" s="71" t="s">
        <v>953</v>
      </c>
      <c r="C322" s="71" t="s">
        <v>954</v>
      </c>
      <c r="D322" s="71" t="s">
        <v>957</v>
      </c>
      <c r="E322" s="71" t="s">
        <v>958</v>
      </c>
      <c r="F322" s="71" t="s">
        <v>908</v>
      </c>
      <c r="G322" s="71" t="s">
        <v>915</v>
      </c>
      <c r="H322" s="71" t="s">
        <v>544</v>
      </c>
      <c r="I322" s="71">
        <v>2.4178E-6</v>
      </c>
    </row>
    <row r="323" spans="1:9">
      <c r="A323" s="71" t="s">
        <v>826</v>
      </c>
      <c r="B323" s="71" t="s">
        <v>953</v>
      </c>
      <c r="C323" s="71" t="s">
        <v>954</v>
      </c>
      <c r="D323" s="71" t="s">
        <v>955</v>
      </c>
      <c r="E323" s="71" t="s">
        <v>960</v>
      </c>
      <c r="F323" s="71" t="s">
        <v>908</v>
      </c>
      <c r="G323" s="71" t="s">
        <v>915</v>
      </c>
      <c r="H323" s="71" t="s">
        <v>536</v>
      </c>
      <c r="I323" s="71">
        <v>6.4210999999999999E-4</v>
      </c>
    </row>
    <row r="324" spans="1:9">
      <c r="A324" s="71" t="s">
        <v>826</v>
      </c>
      <c r="B324" s="71" t="s">
        <v>953</v>
      </c>
      <c r="C324" s="71" t="s">
        <v>969</v>
      </c>
      <c r="D324" s="71" t="s">
        <v>957</v>
      </c>
      <c r="E324" s="71" t="s">
        <v>830</v>
      </c>
      <c r="F324" s="71" t="s">
        <v>970</v>
      </c>
      <c r="G324" s="71" t="s">
        <v>971</v>
      </c>
      <c r="H324" s="71" t="s">
        <v>543</v>
      </c>
      <c r="I324" s="71">
        <v>2.0170750000000001E-3</v>
      </c>
    </row>
    <row r="325" spans="1:9">
      <c r="A325" s="71" t="s">
        <v>826</v>
      </c>
      <c r="B325" s="71" t="s">
        <v>953</v>
      </c>
      <c r="C325" s="71" t="s">
        <v>954</v>
      </c>
      <c r="D325" s="71" t="s">
        <v>955</v>
      </c>
      <c r="E325" s="71" t="s">
        <v>959</v>
      </c>
      <c r="F325" s="71" t="s">
        <v>908</v>
      </c>
      <c r="G325" s="71" t="s">
        <v>911</v>
      </c>
      <c r="H325" s="71" t="s">
        <v>536</v>
      </c>
      <c r="I325" s="71">
        <v>1.41253E-2</v>
      </c>
    </row>
    <row r="326" spans="1:9">
      <c r="A326" s="71" t="s">
        <v>826</v>
      </c>
      <c r="B326" s="71" t="s">
        <v>953</v>
      </c>
      <c r="C326" s="71" t="s">
        <v>954</v>
      </c>
      <c r="D326" s="71" t="s">
        <v>955</v>
      </c>
      <c r="E326" s="71" t="s">
        <v>960</v>
      </c>
      <c r="F326" s="71" t="s">
        <v>908</v>
      </c>
      <c r="G326" s="71" t="s">
        <v>915</v>
      </c>
      <c r="H326" s="71" t="s">
        <v>543</v>
      </c>
      <c r="I326" s="71">
        <v>6.5880000000000005E-7</v>
      </c>
    </row>
    <row r="327" spans="1:9">
      <c r="A327" s="71" t="s">
        <v>826</v>
      </c>
      <c r="B327" s="71" t="s">
        <v>953</v>
      </c>
      <c r="C327" s="71" t="s">
        <v>954</v>
      </c>
      <c r="D327" s="71" t="s">
        <v>957</v>
      </c>
      <c r="E327" s="71" t="s">
        <v>958</v>
      </c>
      <c r="F327" s="71" t="s">
        <v>908</v>
      </c>
      <c r="G327" s="71" t="s">
        <v>915</v>
      </c>
      <c r="H327" s="71" t="s">
        <v>543</v>
      </c>
      <c r="I327" s="71">
        <v>1.0142E-6</v>
      </c>
    </row>
    <row r="328" spans="1:9">
      <c r="A328" s="71" t="s">
        <v>826</v>
      </c>
      <c r="B328" s="71" t="s">
        <v>953</v>
      </c>
      <c r="C328" s="71" t="s">
        <v>954</v>
      </c>
      <c r="D328" s="71" t="s">
        <v>955</v>
      </c>
      <c r="E328" s="71" t="s">
        <v>965</v>
      </c>
      <c r="F328" s="71" t="s">
        <v>908</v>
      </c>
      <c r="G328" s="71" t="s">
        <v>949</v>
      </c>
      <c r="H328" s="71" t="s">
        <v>536</v>
      </c>
      <c r="I328" s="71">
        <v>0.62029199999999995</v>
      </c>
    </row>
    <row r="329" spans="1:9">
      <c r="A329" s="71" t="s">
        <v>826</v>
      </c>
      <c r="B329" s="71" t="s">
        <v>953</v>
      </c>
      <c r="C329" s="71" t="s">
        <v>954</v>
      </c>
      <c r="D329" s="71" t="s">
        <v>955</v>
      </c>
      <c r="E329" s="71" t="s">
        <v>967</v>
      </c>
      <c r="F329" s="71" t="s">
        <v>908</v>
      </c>
      <c r="G329" s="71" t="s">
        <v>949</v>
      </c>
      <c r="H329" s="71" t="s">
        <v>543</v>
      </c>
      <c r="I329" s="71">
        <v>2.971675E-3</v>
      </c>
    </row>
    <row r="330" spans="1:9">
      <c r="A330" s="71" t="s">
        <v>826</v>
      </c>
      <c r="B330" s="71" t="s">
        <v>953</v>
      </c>
      <c r="C330" s="71" t="s">
        <v>969</v>
      </c>
      <c r="D330" s="71" t="s">
        <v>955</v>
      </c>
      <c r="E330" s="71" t="s">
        <v>830</v>
      </c>
      <c r="F330" s="71" t="s">
        <v>970</v>
      </c>
      <c r="G330" s="71" t="s">
        <v>971</v>
      </c>
      <c r="H330" s="71" t="s">
        <v>543</v>
      </c>
      <c r="I330" s="71">
        <v>6.0383750000000003E-3</v>
      </c>
    </row>
    <row r="331" spans="1:9">
      <c r="A331" s="71" t="s">
        <v>826</v>
      </c>
      <c r="B331" s="71" t="s">
        <v>953</v>
      </c>
      <c r="C331" s="71" t="s">
        <v>954</v>
      </c>
      <c r="D331" s="71" t="s">
        <v>957</v>
      </c>
      <c r="E331" s="71" t="s">
        <v>964</v>
      </c>
      <c r="F331" s="71" t="s">
        <v>908</v>
      </c>
      <c r="G331" s="71" t="s">
        <v>949</v>
      </c>
      <c r="H331" s="71" t="s">
        <v>536</v>
      </c>
      <c r="I331" s="71">
        <v>0.28073599999999999</v>
      </c>
    </row>
    <row r="332" spans="1:9">
      <c r="A332" s="71" t="s">
        <v>826</v>
      </c>
      <c r="B332" s="71" t="s">
        <v>953</v>
      </c>
      <c r="C332" s="71" t="s">
        <v>954</v>
      </c>
      <c r="D332" s="71" t="s">
        <v>955</v>
      </c>
      <c r="E332" s="71" t="s">
        <v>966</v>
      </c>
      <c r="F332" s="71" t="s">
        <v>908</v>
      </c>
      <c r="G332" s="71" t="s">
        <v>949</v>
      </c>
      <c r="H332" s="71" t="s">
        <v>536</v>
      </c>
      <c r="I332" s="71">
        <v>3.2330299999999998</v>
      </c>
    </row>
    <row r="333" spans="1:9">
      <c r="A333" s="71" t="s">
        <v>826</v>
      </c>
      <c r="B333" s="71" t="s">
        <v>953</v>
      </c>
      <c r="C333" s="71" t="s">
        <v>954</v>
      </c>
      <c r="D333" s="71" t="s">
        <v>955</v>
      </c>
      <c r="E333" s="71" t="s">
        <v>963</v>
      </c>
      <c r="F333" s="71" t="s">
        <v>908</v>
      </c>
      <c r="G333" s="71" t="s">
        <v>915</v>
      </c>
      <c r="H333" s="71" t="s">
        <v>536</v>
      </c>
      <c r="I333" s="71">
        <v>9.4956800000000003E-4</v>
      </c>
    </row>
    <row r="334" spans="1:9">
      <c r="A334" s="71" t="s">
        <v>826</v>
      </c>
      <c r="B334" s="71" t="s">
        <v>953</v>
      </c>
      <c r="C334" s="71" t="s">
        <v>954</v>
      </c>
      <c r="D334" s="71" t="s">
        <v>957</v>
      </c>
      <c r="E334" s="71" t="s">
        <v>958</v>
      </c>
      <c r="F334" s="71" t="s">
        <v>908</v>
      </c>
      <c r="G334" s="71" t="s">
        <v>949</v>
      </c>
      <c r="H334" s="71" t="s">
        <v>544</v>
      </c>
      <c r="I334" s="71">
        <v>4.2451887999999998E-3</v>
      </c>
    </row>
    <row r="335" spans="1:9">
      <c r="A335" s="71" t="s">
        <v>826</v>
      </c>
      <c r="B335" s="71" t="s">
        <v>953</v>
      </c>
      <c r="C335" s="71" t="s">
        <v>954</v>
      </c>
      <c r="D335" s="71" t="s">
        <v>955</v>
      </c>
      <c r="E335" s="71" t="s">
        <v>967</v>
      </c>
      <c r="F335" s="71" t="s">
        <v>908</v>
      </c>
      <c r="G335" s="71" t="s">
        <v>915</v>
      </c>
      <c r="H335" s="71" t="s">
        <v>536</v>
      </c>
      <c r="I335" s="71">
        <v>1.60509E-2</v>
      </c>
    </row>
    <row r="336" spans="1:9">
      <c r="A336" s="71" t="s">
        <v>826</v>
      </c>
      <c r="B336" s="71" t="s">
        <v>953</v>
      </c>
      <c r="C336" s="71" t="s">
        <v>954</v>
      </c>
      <c r="D336" s="71" t="s">
        <v>955</v>
      </c>
      <c r="E336" s="71" t="s">
        <v>966</v>
      </c>
      <c r="F336" s="71" t="s">
        <v>908</v>
      </c>
      <c r="G336" s="71" t="s">
        <v>949</v>
      </c>
      <c r="H336" s="71" t="s">
        <v>544</v>
      </c>
      <c r="I336" s="71">
        <v>1.54736202E-2</v>
      </c>
    </row>
    <row r="337" spans="1:9">
      <c r="A337" s="71" t="s">
        <v>826</v>
      </c>
      <c r="B337" s="71" t="s">
        <v>953</v>
      </c>
      <c r="C337" s="71" t="s">
        <v>954</v>
      </c>
      <c r="D337" s="71" t="s">
        <v>957</v>
      </c>
      <c r="E337" s="71" t="s">
        <v>958</v>
      </c>
      <c r="F337" s="71" t="s">
        <v>908</v>
      </c>
      <c r="G337" s="71" t="s">
        <v>949</v>
      </c>
      <c r="H337" s="71" t="s">
        <v>543</v>
      </c>
      <c r="I337" s="71">
        <v>2.3742629999999999E-4</v>
      </c>
    </row>
    <row r="338" spans="1:9">
      <c r="A338" s="71" t="s">
        <v>826</v>
      </c>
      <c r="B338" s="71" t="s">
        <v>953</v>
      </c>
      <c r="C338" s="71" t="s">
        <v>954</v>
      </c>
      <c r="D338" s="71" t="s">
        <v>955</v>
      </c>
      <c r="E338" s="71" t="s">
        <v>965</v>
      </c>
      <c r="F338" s="71" t="s">
        <v>908</v>
      </c>
      <c r="G338" s="71" t="s">
        <v>915</v>
      </c>
      <c r="H338" s="71" t="s">
        <v>543</v>
      </c>
      <c r="I338" s="71">
        <v>4.608E-7</v>
      </c>
    </row>
    <row r="339" spans="1:9">
      <c r="A339" s="71" t="s">
        <v>826</v>
      </c>
      <c r="B339" s="71" t="s">
        <v>953</v>
      </c>
      <c r="C339" s="71" t="s">
        <v>954</v>
      </c>
      <c r="D339" s="71" t="s">
        <v>957</v>
      </c>
      <c r="E339" s="71" t="s">
        <v>964</v>
      </c>
      <c r="F339" s="71" t="s">
        <v>908</v>
      </c>
      <c r="G339" s="71" t="s">
        <v>915</v>
      </c>
      <c r="H339" s="71" t="s">
        <v>536</v>
      </c>
      <c r="I339" s="71">
        <v>8.5432300000000004E-4</v>
      </c>
    </row>
    <row r="340" spans="1:9">
      <c r="A340" s="71" t="s">
        <v>826</v>
      </c>
      <c r="B340" s="71" t="s">
        <v>953</v>
      </c>
      <c r="C340" s="71" t="s">
        <v>954</v>
      </c>
      <c r="D340" s="71" t="s">
        <v>955</v>
      </c>
      <c r="E340" s="71" t="s">
        <v>968</v>
      </c>
      <c r="F340" s="71" t="s">
        <v>908</v>
      </c>
      <c r="G340" s="71" t="s">
        <v>949</v>
      </c>
      <c r="H340" s="71" t="s">
        <v>536</v>
      </c>
      <c r="I340" s="71">
        <v>1.10961</v>
      </c>
    </row>
    <row r="341" spans="1:9">
      <c r="A341" s="71" t="s">
        <v>826</v>
      </c>
      <c r="B341" s="71" t="s">
        <v>953</v>
      </c>
      <c r="C341" s="71" t="s">
        <v>954</v>
      </c>
      <c r="D341" s="71" t="s">
        <v>955</v>
      </c>
      <c r="E341" s="71" t="s">
        <v>968</v>
      </c>
      <c r="F341" s="71" t="s">
        <v>908</v>
      </c>
      <c r="G341" s="71" t="s">
        <v>949</v>
      </c>
      <c r="H341" s="71" t="s">
        <v>543</v>
      </c>
      <c r="I341" s="71">
        <v>2.9702E-4</v>
      </c>
    </row>
    <row r="342" spans="1:9">
      <c r="A342" s="71" t="s">
        <v>826</v>
      </c>
      <c r="B342" s="71" t="s">
        <v>953</v>
      </c>
      <c r="C342" s="71" t="s">
        <v>954</v>
      </c>
      <c r="D342" s="71" t="s">
        <v>955</v>
      </c>
      <c r="E342" s="71" t="s">
        <v>959</v>
      </c>
      <c r="F342" s="71" t="s">
        <v>908</v>
      </c>
      <c r="G342" s="71" t="s">
        <v>949</v>
      </c>
      <c r="H342" s="71" t="s">
        <v>544</v>
      </c>
      <c r="I342" s="71">
        <v>2.30663324E-2</v>
      </c>
    </row>
    <row r="343" spans="1:9">
      <c r="A343" s="71" t="s">
        <v>826</v>
      </c>
      <c r="B343" s="71" t="s">
        <v>953</v>
      </c>
      <c r="C343" s="71" t="s">
        <v>954</v>
      </c>
      <c r="D343" s="71" t="s">
        <v>955</v>
      </c>
      <c r="E343" s="71" t="s">
        <v>966</v>
      </c>
      <c r="F343" s="71" t="s">
        <v>908</v>
      </c>
      <c r="G343" s="71" t="s">
        <v>915</v>
      </c>
      <c r="H343" s="71" t="s">
        <v>544</v>
      </c>
      <c r="I343" s="71">
        <v>1.38133E-5</v>
      </c>
    </row>
    <row r="344" spans="1:9">
      <c r="A344" s="71" t="s">
        <v>826</v>
      </c>
      <c r="B344" s="71" t="s">
        <v>953</v>
      </c>
      <c r="C344" s="71" t="s">
        <v>954</v>
      </c>
      <c r="D344" s="71" t="s">
        <v>957</v>
      </c>
      <c r="E344" s="71" t="s">
        <v>958</v>
      </c>
      <c r="F344" s="71" t="s">
        <v>908</v>
      </c>
      <c r="G344" s="71" t="s">
        <v>949</v>
      </c>
      <c r="H344" s="71" t="s">
        <v>536</v>
      </c>
      <c r="I344" s="71">
        <v>0.92142999999999997</v>
      </c>
    </row>
    <row r="345" spans="1:9">
      <c r="A345" s="71" t="s">
        <v>826</v>
      </c>
      <c r="B345" s="71" t="s">
        <v>953</v>
      </c>
      <c r="C345" s="71" t="s">
        <v>954</v>
      </c>
      <c r="D345" s="71" t="s">
        <v>955</v>
      </c>
      <c r="E345" s="71" t="s">
        <v>956</v>
      </c>
      <c r="F345" s="71" t="s">
        <v>908</v>
      </c>
      <c r="G345" s="71" t="s">
        <v>911</v>
      </c>
      <c r="H345" s="71" t="s">
        <v>536</v>
      </c>
      <c r="I345" s="71">
        <v>8.4452700000000006E-2</v>
      </c>
    </row>
    <row r="346" spans="1:9">
      <c r="A346" s="71" t="s">
        <v>826</v>
      </c>
      <c r="B346" s="71" t="s">
        <v>953</v>
      </c>
      <c r="C346" s="71" t="s">
        <v>954</v>
      </c>
      <c r="D346" s="71" t="s">
        <v>955</v>
      </c>
      <c r="E346" s="71" t="s">
        <v>963</v>
      </c>
      <c r="F346" s="71" t="s">
        <v>908</v>
      </c>
      <c r="G346" s="71" t="s">
        <v>911</v>
      </c>
      <c r="H346" s="71" t="s">
        <v>543</v>
      </c>
      <c r="I346" s="71">
        <v>2.5695E-5</v>
      </c>
    </row>
    <row r="347" spans="1:9">
      <c r="A347" s="71" t="s">
        <v>826</v>
      </c>
      <c r="B347" s="71" t="s">
        <v>953</v>
      </c>
      <c r="C347" s="71" t="s">
        <v>954</v>
      </c>
      <c r="D347" s="71" t="s">
        <v>955</v>
      </c>
      <c r="E347" s="71" t="s">
        <v>968</v>
      </c>
      <c r="F347" s="71" t="s">
        <v>908</v>
      </c>
      <c r="G347" s="71" t="s">
        <v>915</v>
      </c>
      <c r="H347" s="71" t="s">
        <v>544</v>
      </c>
      <c r="I347" s="71">
        <v>3.0437000000000002E-6</v>
      </c>
    </row>
    <row r="348" spans="1:9">
      <c r="A348" s="71" t="s">
        <v>826</v>
      </c>
      <c r="B348" s="71" t="s">
        <v>953</v>
      </c>
      <c r="C348" s="71" t="s">
        <v>954</v>
      </c>
      <c r="D348" s="71" t="s">
        <v>955</v>
      </c>
      <c r="E348" s="71" t="s">
        <v>956</v>
      </c>
      <c r="F348" s="71" t="s">
        <v>908</v>
      </c>
      <c r="G348" s="71" t="s">
        <v>949</v>
      </c>
      <c r="H348" s="71" t="s">
        <v>543</v>
      </c>
      <c r="I348" s="71">
        <v>1.7652200000000001E-3</v>
      </c>
    </row>
    <row r="349" spans="1:9">
      <c r="A349" s="71" t="s">
        <v>826</v>
      </c>
      <c r="B349" s="71" t="s">
        <v>953</v>
      </c>
      <c r="C349" s="71" t="s">
        <v>969</v>
      </c>
      <c r="D349" s="71" t="s">
        <v>955</v>
      </c>
      <c r="E349" s="71" t="s">
        <v>830</v>
      </c>
      <c r="F349" s="71" t="s">
        <v>970</v>
      </c>
      <c r="G349" s="71" t="s">
        <v>971</v>
      </c>
      <c r="H349" s="71" t="s">
        <v>536</v>
      </c>
      <c r="I349" s="71">
        <v>22.971800000000002</v>
      </c>
    </row>
    <row r="350" spans="1:9">
      <c r="A350" s="71" t="s">
        <v>826</v>
      </c>
      <c r="B350" s="71" t="s">
        <v>953</v>
      </c>
      <c r="C350" s="71" t="s">
        <v>954</v>
      </c>
      <c r="D350" s="71" t="s">
        <v>955</v>
      </c>
      <c r="E350" s="71" t="s">
        <v>963</v>
      </c>
      <c r="F350" s="71" t="s">
        <v>908</v>
      </c>
      <c r="G350" s="71" t="s">
        <v>915</v>
      </c>
      <c r="H350" s="71" t="s">
        <v>544</v>
      </c>
      <c r="I350" s="71">
        <v>2.3226999999999998E-6</v>
      </c>
    </row>
    <row r="351" spans="1:9">
      <c r="A351" s="71" t="s">
        <v>826</v>
      </c>
      <c r="B351" s="71" t="s">
        <v>953</v>
      </c>
      <c r="C351" s="71" t="s">
        <v>954</v>
      </c>
      <c r="D351" s="71" t="s">
        <v>955</v>
      </c>
      <c r="E351" s="71" t="s">
        <v>956</v>
      </c>
      <c r="F351" s="71" t="s">
        <v>908</v>
      </c>
      <c r="G351" s="71" t="s">
        <v>949</v>
      </c>
      <c r="H351" s="71" t="s">
        <v>544</v>
      </c>
      <c r="I351" s="71">
        <v>3.1562074000000002E-2</v>
      </c>
    </row>
    <row r="352" spans="1:9">
      <c r="A352" s="71" t="s">
        <v>826</v>
      </c>
      <c r="B352" s="71" t="s">
        <v>953</v>
      </c>
      <c r="C352" s="71" t="s">
        <v>954</v>
      </c>
      <c r="D352" s="71" t="s">
        <v>957</v>
      </c>
      <c r="E352" s="71" t="s">
        <v>964</v>
      </c>
      <c r="F352" s="71" t="s">
        <v>908</v>
      </c>
      <c r="G352" s="71" t="s">
        <v>949</v>
      </c>
      <c r="H352" s="71" t="s">
        <v>544</v>
      </c>
      <c r="I352" s="71">
        <v>1.2934005000000001E-3</v>
      </c>
    </row>
    <row r="353" spans="1:9">
      <c r="A353" s="71" t="s">
        <v>826</v>
      </c>
      <c r="B353" s="71" t="s">
        <v>953</v>
      </c>
      <c r="C353" s="71" t="s">
        <v>954</v>
      </c>
      <c r="D353" s="71" t="s">
        <v>955</v>
      </c>
      <c r="E353" s="71" t="s">
        <v>960</v>
      </c>
      <c r="F353" s="71" t="s">
        <v>908</v>
      </c>
      <c r="G353" s="71" t="s">
        <v>949</v>
      </c>
      <c r="H353" s="71" t="s">
        <v>536</v>
      </c>
      <c r="I353" s="71">
        <v>0.40540399999999999</v>
      </c>
    </row>
    <row r="354" spans="1:9">
      <c r="A354" s="71" t="s">
        <v>826</v>
      </c>
      <c r="B354" s="71" t="s">
        <v>953</v>
      </c>
      <c r="C354" s="71" t="s">
        <v>954</v>
      </c>
      <c r="D354" s="71" t="s">
        <v>955</v>
      </c>
      <c r="E354" s="71" t="s">
        <v>963</v>
      </c>
      <c r="F354" s="71" t="s">
        <v>908</v>
      </c>
      <c r="G354" s="71" t="s">
        <v>911</v>
      </c>
      <c r="H354" s="71" t="s">
        <v>536</v>
      </c>
      <c r="I354" s="71">
        <v>5.4492100000000002E-2</v>
      </c>
    </row>
    <row r="355" spans="1:9">
      <c r="A355" s="71" t="s">
        <v>826</v>
      </c>
      <c r="B355" s="71" t="s">
        <v>953</v>
      </c>
      <c r="C355" s="71" t="s">
        <v>954</v>
      </c>
      <c r="D355" s="71" t="s">
        <v>955</v>
      </c>
      <c r="E355" s="71" t="s">
        <v>966</v>
      </c>
      <c r="F355" s="71" t="s">
        <v>908</v>
      </c>
      <c r="G355" s="71" t="s">
        <v>915</v>
      </c>
      <c r="H355" s="71" t="s">
        <v>536</v>
      </c>
      <c r="I355" s="71">
        <v>5.6471200000000003E-3</v>
      </c>
    </row>
    <row r="356" spans="1:9">
      <c r="A356" s="71" t="s">
        <v>826</v>
      </c>
      <c r="B356" s="71" t="s">
        <v>953</v>
      </c>
      <c r="C356" s="71" t="s">
        <v>954</v>
      </c>
      <c r="D356" s="71" t="s">
        <v>955</v>
      </c>
      <c r="E356" s="71" t="s">
        <v>968</v>
      </c>
      <c r="F356" s="71" t="s">
        <v>908</v>
      </c>
      <c r="G356" s="71" t="s">
        <v>915</v>
      </c>
      <c r="H356" s="71" t="s">
        <v>536</v>
      </c>
      <c r="I356" s="71">
        <v>1.2443300000000001E-3</v>
      </c>
    </row>
    <row r="357" spans="1:9">
      <c r="A357" s="71" t="s">
        <v>826</v>
      </c>
      <c r="B357" s="71" t="s">
        <v>953</v>
      </c>
      <c r="C357" s="71" t="s">
        <v>954</v>
      </c>
      <c r="D357" s="71" t="s">
        <v>955</v>
      </c>
      <c r="E357" s="71" t="s">
        <v>967</v>
      </c>
      <c r="F357" s="71" t="s">
        <v>908</v>
      </c>
      <c r="G357" s="71" t="s">
        <v>915</v>
      </c>
      <c r="H357" s="71" t="s">
        <v>543</v>
      </c>
      <c r="I357" s="71">
        <v>1.6468800000000001E-5</v>
      </c>
    </row>
    <row r="358" spans="1:9">
      <c r="A358" s="71" t="s">
        <v>826</v>
      </c>
      <c r="B358" s="71" t="s">
        <v>953</v>
      </c>
      <c r="C358" s="71" t="s">
        <v>969</v>
      </c>
      <c r="D358" s="71" t="s">
        <v>955</v>
      </c>
      <c r="E358" s="71" t="s">
        <v>830</v>
      </c>
      <c r="F358" s="71" t="s">
        <v>970</v>
      </c>
      <c r="G358" s="71" t="s">
        <v>971</v>
      </c>
      <c r="H358" s="71" t="s">
        <v>544</v>
      </c>
      <c r="I358" s="71">
        <v>0.107966294</v>
      </c>
    </row>
    <row r="359" spans="1:9">
      <c r="A359" s="71" t="s">
        <v>826</v>
      </c>
      <c r="B359" s="71" t="s">
        <v>953</v>
      </c>
      <c r="C359" s="71" t="s">
        <v>969</v>
      </c>
      <c r="D359" s="71" t="s">
        <v>957</v>
      </c>
      <c r="E359" s="71" t="s">
        <v>830</v>
      </c>
      <c r="F359" s="71" t="s">
        <v>970</v>
      </c>
      <c r="G359" s="71" t="s">
        <v>971</v>
      </c>
      <c r="H359" s="71" t="s">
        <v>536</v>
      </c>
      <c r="I359" s="71">
        <v>7.8275499999999996</v>
      </c>
    </row>
    <row r="360" spans="1:9">
      <c r="A360" s="71" t="s">
        <v>826</v>
      </c>
      <c r="B360" s="71" t="s">
        <v>953</v>
      </c>
      <c r="C360" s="71" t="s">
        <v>954</v>
      </c>
      <c r="D360" s="71" t="s">
        <v>955</v>
      </c>
      <c r="E360" s="71" t="s">
        <v>968</v>
      </c>
      <c r="F360" s="71" t="s">
        <v>908</v>
      </c>
      <c r="G360" s="71" t="s">
        <v>915</v>
      </c>
      <c r="H360" s="71" t="s">
        <v>543</v>
      </c>
      <c r="I360" s="71">
        <v>1.2767E-6</v>
      </c>
    </row>
    <row r="361" spans="1:9">
      <c r="A361" s="71" t="s">
        <v>826</v>
      </c>
      <c r="B361" s="71" t="s">
        <v>953</v>
      </c>
      <c r="C361" s="71" t="s">
        <v>954</v>
      </c>
      <c r="D361" s="71" t="s">
        <v>955</v>
      </c>
      <c r="E361" s="71" t="s">
        <v>960</v>
      </c>
      <c r="F361" s="71" t="s">
        <v>908</v>
      </c>
      <c r="G361" s="71" t="s">
        <v>520</v>
      </c>
      <c r="H361" s="71" t="s">
        <v>544</v>
      </c>
      <c r="I361" s="71">
        <v>1.5544000000000001E-6</v>
      </c>
    </row>
    <row r="362" spans="1:9">
      <c r="A362" s="71" t="s">
        <v>826</v>
      </c>
      <c r="B362" s="71" t="s">
        <v>953</v>
      </c>
      <c r="C362" s="71" t="s">
        <v>954</v>
      </c>
      <c r="D362" s="71" t="s">
        <v>955</v>
      </c>
      <c r="E362" s="71" t="s">
        <v>960</v>
      </c>
      <c r="F362" s="71" t="s">
        <v>908</v>
      </c>
      <c r="G362" s="71" t="s">
        <v>915</v>
      </c>
      <c r="H362" s="71" t="s">
        <v>544</v>
      </c>
      <c r="I362" s="71">
        <v>1.5706E-6</v>
      </c>
    </row>
    <row r="363" spans="1:9">
      <c r="A363" s="71" t="s">
        <v>826</v>
      </c>
      <c r="B363" s="71" t="s">
        <v>953</v>
      </c>
      <c r="C363" s="71" t="s">
        <v>954</v>
      </c>
      <c r="D363" s="71" t="s">
        <v>955</v>
      </c>
      <c r="E363" s="71" t="s">
        <v>967</v>
      </c>
      <c r="F363" s="71" t="s">
        <v>908</v>
      </c>
      <c r="G363" s="71" t="s">
        <v>949</v>
      </c>
      <c r="H363" s="71" t="s">
        <v>536</v>
      </c>
      <c r="I363" s="71">
        <v>11.101599999999999</v>
      </c>
    </row>
    <row r="364" spans="1:9">
      <c r="A364" s="71" t="s">
        <v>826</v>
      </c>
      <c r="B364" s="71" t="s">
        <v>972</v>
      </c>
      <c r="C364" s="71" t="s">
        <v>973</v>
      </c>
      <c r="D364" s="71" t="s">
        <v>865</v>
      </c>
      <c r="E364" s="71" t="s">
        <v>830</v>
      </c>
      <c r="F364" s="71" t="s">
        <v>908</v>
      </c>
      <c r="G364" s="71" t="s">
        <v>950</v>
      </c>
      <c r="H364" s="71" t="s">
        <v>544</v>
      </c>
      <c r="I364" s="71">
        <v>0</v>
      </c>
    </row>
    <row r="365" spans="1:9">
      <c r="A365" s="71" t="s">
        <v>826</v>
      </c>
      <c r="B365" s="71" t="s">
        <v>972</v>
      </c>
      <c r="C365" s="71" t="s">
        <v>974</v>
      </c>
      <c r="D365" s="71" t="s">
        <v>865</v>
      </c>
      <c r="E365" s="71" t="s">
        <v>830</v>
      </c>
      <c r="F365" s="71" t="s">
        <v>908</v>
      </c>
      <c r="G365" s="71" t="s">
        <v>915</v>
      </c>
      <c r="H365" s="71" t="s">
        <v>544</v>
      </c>
      <c r="I365" s="71">
        <v>1.9660669999999999E-4</v>
      </c>
    </row>
    <row r="366" spans="1:9">
      <c r="A366" s="71" t="s">
        <v>826</v>
      </c>
      <c r="B366" s="71" t="s">
        <v>972</v>
      </c>
      <c r="C366" s="71" t="s">
        <v>973</v>
      </c>
      <c r="D366" s="71" t="s">
        <v>865</v>
      </c>
      <c r="E366" s="71" t="s">
        <v>830</v>
      </c>
      <c r="F366" s="71" t="s">
        <v>908</v>
      </c>
      <c r="G366" s="71" t="s">
        <v>975</v>
      </c>
      <c r="H366" s="71" t="s">
        <v>544</v>
      </c>
      <c r="I366" s="71">
        <v>0</v>
      </c>
    </row>
    <row r="367" spans="1:9">
      <c r="A367" s="71" t="s">
        <v>826</v>
      </c>
      <c r="B367" s="71" t="s">
        <v>972</v>
      </c>
      <c r="C367" s="71" t="s">
        <v>976</v>
      </c>
      <c r="D367" s="71" t="s">
        <v>865</v>
      </c>
      <c r="E367" s="71" t="s">
        <v>830</v>
      </c>
      <c r="F367" s="71" t="s">
        <v>908</v>
      </c>
      <c r="G367" s="71" t="s">
        <v>911</v>
      </c>
      <c r="H367" s="71" t="s">
        <v>536</v>
      </c>
      <c r="I367" s="71">
        <v>0.35594500000000001</v>
      </c>
    </row>
    <row r="368" spans="1:9">
      <c r="A368" s="71" t="s">
        <v>826</v>
      </c>
      <c r="B368" s="71" t="s">
        <v>972</v>
      </c>
      <c r="C368" s="71" t="s">
        <v>916</v>
      </c>
      <c r="D368" s="71" t="s">
        <v>865</v>
      </c>
      <c r="E368" s="71" t="s">
        <v>830</v>
      </c>
      <c r="F368" s="71" t="s">
        <v>908</v>
      </c>
      <c r="G368" s="71" t="s">
        <v>911</v>
      </c>
      <c r="H368" s="71" t="s">
        <v>544</v>
      </c>
      <c r="I368" s="71">
        <v>3.4507800000000002E-4</v>
      </c>
    </row>
    <row r="369" spans="1:9">
      <c r="A369" s="71" t="s">
        <v>826</v>
      </c>
      <c r="B369" s="71" t="s">
        <v>972</v>
      </c>
      <c r="C369" s="71" t="s">
        <v>961</v>
      </c>
      <c r="D369" s="71" t="s">
        <v>865</v>
      </c>
      <c r="E369" s="71" t="s">
        <v>830</v>
      </c>
      <c r="F369" s="71" t="s">
        <v>962</v>
      </c>
      <c r="G369" s="71" t="s">
        <v>516</v>
      </c>
      <c r="H369" s="71" t="s">
        <v>534</v>
      </c>
      <c r="I369" s="71">
        <v>1.4888810400000001</v>
      </c>
    </row>
    <row r="370" spans="1:9">
      <c r="A370" s="71" t="s">
        <v>826</v>
      </c>
      <c r="B370" s="71" t="s">
        <v>972</v>
      </c>
      <c r="C370" s="71" t="s">
        <v>976</v>
      </c>
      <c r="D370" s="71" t="s">
        <v>865</v>
      </c>
      <c r="E370" s="71" t="s">
        <v>830</v>
      </c>
      <c r="F370" s="71" t="s">
        <v>908</v>
      </c>
      <c r="G370" s="71" t="s">
        <v>909</v>
      </c>
      <c r="H370" s="71" t="s">
        <v>543</v>
      </c>
      <c r="I370" s="71">
        <v>0</v>
      </c>
    </row>
    <row r="371" spans="1:9">
      <c r="A371" s="71" t="s">
        <v>826</v>
      </c>
      <c r="B371" s="71" t="s">
        <v>972</v>
      </c>
      <c r="C371" s="71" t="s">
        <v>973</v>
      </c>
      <c r="D371" s="71" t="s">
        <v>865</v>
      </c>
      <c r="E371" s="71" t="s">
        <v>830</v>
      </c>
      <c r="F371" s="71" t="s">
        <v>908</v>
      </c>
      <c r="G371" s="71" t="s">
        <v>977</v>
      </c>
      <c r="H371" s="71" t="s">
        <v>543</v>
      </c>
      <c r="I371" s="71">
        <v>3.3216749999999997E-4</v>
      </c>
    </row>
    <row r="372" spans="1:9">
      <c r="A372" s="71" t="s">
        <v>826</v>
      </c>
      <c r="B372" s="71" t="s">
        <v>972</v>
      </c>
      <c r="C372" s="71" t="s">
        <v>976</v>
      </c>
      <c r="D372" s="71" t="s">
        <v>865</v>
      </c>
      <c r="E372" s="71" t="s">
        <v>830</v>
      </c>
      <c r="F372" s="71" t="s">
        <v>908</v>
      </c>
      <c r="G372" s="71" t="s">
        <v>909</v>
      </c>
      <c r="H372" s="71" t="s">
        <v>544</v>
      </c>
      <c r="I372" s="71">
        <v>0</v>
      </c>
    </row>
    <row r="373" spans="1:9">
      <c r="A373" s="71" t="s">
        <v>826</v>
      </c>
      <c r="B373" s="71" t="s">
        <v>972</v>
      </c>
      <c r="C373" s="71" t="s">
        <v>916</v>
      </c>
      <c r="D373" s="71" t="s">
        <v>865</v>
      </c>
      <c r="E373" s="71" t="s">
        <v>830</v>
      </c>
      <c r="F373" s="71" t="s">
        <v>908</v>
      </c>
      <c r="G373" s="71" t="s">
        <v>919</v>
      </c>
      <c r="H373" s="71" t="s">
        <v>543</v>
      </c>
      <c r="I373" s="71">
        <v>0</v>
      </c>
    </row>
    <row r="374" spans="1:9">
      <c r="A374" s="71" t="s">
        <v>826</v>
      </c>
      <c r="B374" s="71" t="s">
        <v>972</v>
      </c>
      <c r="C374" s="71" t="s">
        <v>974</v>
      </c>
      <c r="D374" s="71" t="s">
        <v>865</v>
      </c>
      <c r="E374" s="71" t="s">
        <v>830</v>
      </c>
      <c r="F374" s="71" t="s">
        <v>908</v>
      </c>
      <c r="G374" s="71" t="s">
        <v>950</v>
      </c>
      <c r="H374" s="71" t="s">
        <v>544</v>
      </c>
      <c r="I374" s="71">
        <v>0</v>
      </c>
    </row>
    <row r="375" spans="1:9">
      <c r="A375" s="71" t="s">
        <v>826</v>
      </c>
      <c r="B375" s="71" t="s">
        <v>972</v>
      </c>
      <c r="C375" s="71" t="s">
        <v>973</v>
      </c>
      <c r="D375" s="71" t="s">
        <v>865</v>
      </c>
      <c r="E375" s="71" t="s">
        <v>830</v>
      </c>
      <c r="F375" s="71" t="s">
        <v>908</v>
      </c>
      <c r="G375" s="71" t="s">
        <v>978</v>
      </c>
      <c r="H375" s="71" t="s">
        <v>536</v>
      </c>
      <c r="I375" s="71">
        <v>0</v>
      </c>
    </row>
    <row r="376" spans="1:9">
      <c r="A376" s="71" t="s">
        <v>826</v>
      </c>
      <c r="B376" s="71" t="s">
        <v>972</v>
      </c>
      <c r="C376" s="71" t="s">
        <v>916</v>
      </c>
      <c r="D376" s="71" t="s">
        <v>865</v>
      </c>
      <c r="E376" s="71" t="s">
        <v>830</v>
      </c>
      <c r="F376" s="71" t="s">
        <v>908</v>
      </c>
      <c r="G376" s="71" t="s">
        <v>918</v>
      </c>
      <c r="H376" s="71" t="s">
        <v>536</v>
      </c>
      <c r="I376" s="71">
        <v>7.8974799999999998E-2</v>
      </c>
    </row>
    <row r="377" spans="1:9">
      <c r="A377" s="71" t="s">
        <v>826</v>
      </c>
      <c r="B377" s="71" t="s">
        <v>972</v>
      </c>
      <c r="C377" s="71" t="s">
        <v>916</v>
      </c>
      <c r="D377" s="71" t="s">
        <v>865</v>
      </c>
      <c r="E377" s="71" t="s">
        <v>830</v>
      </c>
      <c r="F377" s="71" t="s">
        <v>908</v>
      </c>
      <c r="G377" s="71" t="s">
        <v>952</v>
      </c>
      <c r="H377" s="71" t="s">
        <v>536</v>
      </c>
      <c r="I377" s="71">
        <v>1.2580000000000001E-6</v>
      </c>
    </row>
    <row r="378" spans="1:9">
      <c r="A378" s="71" t="s">
        <v>826</v>
      </c>
      <c r="B378" s="71" t="s">
        <v>972</v>
      </c>
      <c r="C378" s="71" t="s">
        <v>976</v>
      </c>
      <c r="D378" s="71" t="s">
        <v>865</v>
      </c>
      <c r="E378" s="71" t="s">
        <v>830</v>
      </c>
      <c r="F378" s="71" t="s">
        <v>908</v>
      </c>
      <c r="G378" s="71" t="s">
        <v>920</v>
      </c>
      <c r="H378" s="71" t="s">
        <v>543</v>
      </c>
      <c r="I378" s="71">
        <v>8.9776000000000002E-6</v>
      </c>
    </row>
    <row r="379" spans="1:9">
      <c r="A379" s="71" t="s">
        <v>826</v>
      </c>
      <c r="B379" s="71" t="s">
        <v>972</v>
      </c>
      <c r="C379" s="71" t="s">
        <v>916</v>
      </c>
      <c r="D379" s="71" t="s">
        <v>865</v>
      </c>
      <c r="E379" s="71" t="s">
        <v>830</v>
      </c>
      <c r="F379" s="71" t="s">
        <v>908</v>
      </c>
      <c r="G379" s="71" t="s">
        <v>951</v>
      </c>
      <c r="H379" s="71" t="s">
        <v>536</v>
      </c>
      <c r="I379" s="71">
        <v>0</v>
      </c>
    </row>
    <row r="380" spans="1:9">
      <c r="A380" s="71" t="s">
        <v>826</v>
      </c>
      <c r="B380" s="71" t="s">
        <v>972</v>
      </c>
      <c r="C380" s="71" t="s">
        <v>976</v>
      </c>
      <c r="D380" s="71" t="s">
        <v>865</v>
      </c>
      <c r="E380" s="71" t="s">
        <v>830</v>
      </c>
      <c r="F380" s="71" t="s">
        <v>908</v>
      </c>
      <c r="G380" s="71" t="s">
        <v>977</v>
      </c>
      <c r="H380" s="71" t="s">
        <v>544</v>
      </c>
      <c r="I380" s="71">
        <v>8.4364689999999996E-4</v>
      </c>
    </row>
    <row r="381" spans="1:9">
      <c r="A381" s="71" t="s">
        <v>826</v>
      </c>
      <c r="B381" s="71" t="s">
        <v>972</v>
      </c>
      <c r="C381" s="71" t="s">
        <v>973</v>
      </c>
      <c r="D381" s="71" t="s">
        <v>865</v>
      </c>
      <c r="E381" s="71" t="s">
        <v>830</v>
      </c>
      <c r="F381" s="71" t="s">
        <v>908</v>
      </c>
      <c r="G381" s="71" t="s">
        <v>920</v>
      </c>
      <c r="H381" s="71" t="s">
        <v>544</v>
      </c>
      <c r="I381" s="71">
        <v>0</v>
      </c>
    </row>
    <row r="382" spans="1:9">
      <c r="A382" s="71" t="s">
        <v>826</v>
      </c>
      <c r="B382" s="71" t="s">
        <v>972</v>
      </c>
      <c r="C382" s="71" t="s">
        <v>974</v>
      </c>
      <c r="D382" s="71" t="s">
        <v>865</v>
      </c>
      <c r="E382" s="71" t="s">
        <v>830</v>
      </c>
      <c r="F382" s="71" t="s">
        <v>908</v>
      </c>
      <c r="G382" s="71" t="s">
        <v>950</v>
      </c>
      <c r="H382" s="71" t="s">
        <v>543</v>
      </c>
      <c r="I382" s="71">
        <v>0</v>
      </c>
    </row>
    <row r="383" spans="1:9">
      <c r="A383" s="71" t="s">
        <v>826</v>
      </c>
      <c r="B383" s="71" t="s">
        <v>972</v>
      </c>
      <c r="C383" s="71" t="s">
        <v>976</v>
      </c>
      <c r="D383" s="71" t="s">
        <v>865</v>
      </c>
      <c r="E383" s="71" t="s">
        <v>830</v>
      </c>
      <c r="F383" s="71" t="s">
        <v>908</v>
      </c>
      <c r="G383" s="71" t="s">
        <v>951</v>
      </c>
      <c r="H383" s="71" t="s">
        <v>536</v>
      </c>
      <c r="I383" s="71">
        <v>0</v>
      </c>
    </row>
    <row r="384" spans="1:9">
      <c r="A384" s="71" t="s">
        <v>826</v>
      </c>
      <c r="B384" s="71" t="s">
        <v>972</v>
      </c>
      <c r="C384" s="71" t="s">
        <v>973</v>
      </c>
      <c r="D384" s="71" t="s">
        <v>865</v>
      </c>
      <c r="E384" s="71" t="s">
        <v>830</v>
      </c>
      <c r="F384" s="71" t="s">
        <v>908</v>
      </c>
      <c r="G384" s="71" t="s">
        <v>979</v>
      </c>
      <c r="H384" s="71" t="s">
        <v>544</v>
      </c>
      <c r="I384" s="71">
        <v>1.6680220000000001E-4</v>
      </c>
    </row>
    <row r="385" spans="1:9">
      <c r="A385" s="71" t="s">
        <v>826</v>
      </c>
      <c r="B385" s="71" t="s">
        <v>972</v>
      </c>
      <c r="C385" s="71" t="s">
        <v>973</v>
      </c>
      <c r="D385" s="71" t="s">
        <v>865</v>
      </c>
      <c r="E385" s="71" t="s">
        <v>830</v>
      </c>
      <c r="F385" s="71" t="s">
        <v>908</v>
      </c>
      <c r="G385" s="71" t="s">
        <v>952</v>
      </c>
      <c r="H385" s="71" t="s">
        <v>543</v>
      </c>
      <c r="I385" s="71">
        <v>8.2861999999999996E-4</v>
      </c>
    </row>
    <row r="386" spans="1:9">
      <c r="A386" s="71" t="s">
        <v>826</v>
      </c>
      <c r="B386" s="71" t="s">
        <v>972</v>
      </c>
      <c r="C386" s="71" t="s">
        <v>916</v>
      </c>
      <c r="D386" s="71" t="s">
        <v>865</v>
      </c>
      <c r="E386" s="71" t="s">
        <v>830</v>
      </c>
      <c r="F386" s="71" t="s">
        <v>908</v>
      </c>
      <c r="G386" s="71" t="s">
        <v>920</v>
      </c>
      <c r="H386" s="71" t="s">
        <v>543</v>
      </c>
      <c r="I386" s="71">
        <v>6.342E-7</v>
      </c>
    </row>
    <row r="387" spans="1:9">
      <c r="A387" s="71" t="s">
        <v>826</v>
      </c>
      <c r="B387" s="71" t="s">
        <v>972</v>
      </c>
      <c r="C387" s="71" t="s">
        <v>976</v>
      </c>
      <c r="D387" s="71" t="s">
        <v>865</v>
      </c>
      <c r="E387" s="71" t="s">
        <v>830</v>
      </c>
      <c r="F387" s="71" t="s">
        <v>908</v>
      </c>
      <c r="G387" s="71" t="s">
        <v>951</v>
      </c>
      <c r="H387" s="71" t="s">
        <v>544</v>
      </c>
      <c r="I387" s="71">
        <v>0</v>
      </c>
    </row>
    <row r="388" spans="1:9">
      <c r="A388" s="71" t="s">
        <v>826</v>
      </c>
      <c r="B388" s="71" t="s">
        <v>972</v>
      </c>
      <c r="C388" s="71" t="s">
        <v>974</v>
      </c>
      <c r="D388" s="71" t="s">
        <v>865</v>
      </c>
      <c r="E388" s="71" t="s">
        <v>830</v>
      </c>
      <c r="F388" s="71" t="s">
        <v>908</v>
      </c>
      <c r="G388" s="71" t="s">
        <v>911</v>
      </c>
      <c r="H388" s="71" t="s">
        <v>544</v>
      </c>
      <c r="I388" s="71">
        <v>1.4046617399999999E-2</v>
      </c>
    </row>
    <row r="389" spans="1:9">
      <c r="A389" s="71" t="s">
        <v>826</v>
      </c>
      <c r="B389" s="71" t="s">
        <v>972</v>
      </c>
      <c r="C389" s="71" t="s">
        <v>976</v>
      </c>
      <c r="D389" s="71" t="s">
        <v>865</v>
      </c>
      <c r="E389" s="71" t="s">
        <v>830</v>
      </c>
      <c r="F389" s="71" t="s">
        <v>908</v>
      </c>
      <c r="G389" s="71" t="s">
        <v>980</v>
      </c>
      <c r="H389" s="71" t="s">
        <v>543</v>
      </c>
      <c r="I389" s="71">
        <v>6.6441E-3</v>
      </c>
    </row>
    <row r="390" spans="1:9">
      <c r="A390" s="71" t="s">
        <v>826</v>
      </c>
      <c r="B390" s="71" t="s">
        <v>972</v>
      </c>
      <c r="C390" s="71" t="s">
        <v>976</v>
      </c>
      <c r="D390" s="71" t="s">
        <v>865</v>
      </c>
      <c r="E390" s="71" t="s">
        <v>830</v>
      </c>
      <c r="F390" s="71" t="s">
        <v>908</v>
      </c>
      <c r="G390" s="71" t="s">
        <v>980</v>
      </c>
      <c r="H390" s="71" t="s">
        <v>544</v>
      </c>
      <c r="I390" s="71">
        <v>1.05596896E-2</v>
      </c>
    </row>
    <row r="391" spans="1:9">
      <c r="A391" s="71" t="s">
        <v>826</v>
      </c>
      <c r="B391" s="71" t="s">
        <v>972</v>
      </c>
      <c r="C391" s="71" t="s">
        <v>976</v>
      </c>
      <c r="D391" s="71" t="s">
        <v>865</v>
      </c>
      <c r="E391" s="71" t="s">
        <v>830</v>
      </c>
      <c r="F391" s="71" t="s">
        <v>908</v>
      </c>
      <c r="G391" s="71" t="s">
        <v>952</v>
      </c>
      <c r="H391" s="71" t="s">
        <v>544</v>
      </c>
      <c r="I391" s="71">
        <v>2.6581999999999998E-6</v>
      </c>
    </row>
    <row r="392" spans="1:9">
      <c r="A392" s="71" t="s">
        <v>826</v>
      </c>
      <c r="B392" s="71" t="s">
        <v>972</v>
      </c>
      <c r="C392" s="71" t="s">
        <v>976</v>
      </c>
      <c r="D392" s="71" t="s">
        <v>865</v>
      </c>
      <c r="E392" s="71" t="s">
        <v>830</v>
      </c>
      <c r="F392" s="71" t="s">
        <v>908</v>
      </c>
      <c r="G392" s="71" t="s">
        <v>915</v>
      </c>
      <c r="H392" s="71" t="s">
        <v>544</v>
      </c>
      <c r="I392" s="71">
        <v>6.2694399999999994E-5</v>
      </c>
    </row>
    <row r="393" spans="1:9">
      <c r="A393" s="71" t="s">
        <v>826</v>
      </c>
      <c r="B393" s="71" t="s">
        <v>972</v>
      </c>
      <c r="C393" s="71" t="s">
        <v>976</v>
      </c>
      <c r="D393" s="71" t="s">
        <v>865</v>
      </c>
      <c r="E393" s="71" t="s">
        <v>830</v>
      </c>
      <c r="F393" s="71" t="s">
        <v>908</v>
      </c>
      <c r="G393" s="71" t="s">
        <v>950</v>
      </c>
      <c r="H393" s="71" t="s">
        <v>543</v>
      </c>
      <c r="I393" s="71">
        <v>3.5434749999999998E-4</v>
      </c>
    </row>
    <row r="394" spans="1:9">
      <c r="A394" s="71" t="s">
        <v>826</v>
      </c>
      <c r="B394" s="71" t="s">
        <v>972</v>
      </c>
      <c r="C394" s="71" t="s">
        <v>976</v>
      </c>
      <c r="D394" s="71" t="s">
        <v>865</v>
      </c>
      <c r="E394" s="71" t="s">
        <v>830</v>
      </c>
      <c r="F394" s="71" t="s">
        <v>908</v>
      </c>
      <c r="G394" s="71" t="s">
        <v>918</v>
      </c>
      <c r="H394" s="71" t="s">
        <v>543</v>
      </c>
      <c r="I394" s="71">
        <v>9.39E-8</v>
      </c>
    </row>
    <row r="395" spans="1:9">
      <c r="A395" s="71" t="s">
        <v>826</v>
      </c>
      <c r="B395" s="71" t="s">
        <v>972</v>
      </c>
      <c r="C395" s="71" t="s">
        <v>976</v>
      </c>
      <c r="D395" s="71" t="s">
        <v>865</v>
      </c>
      <c r="E395" s="71" t="s">
        <v>830</v>
      </c>
      <c r="F395" s="71" t="s">
        <v>908</v>
      </c>
      <c r="G395" s="71" t="s">
        <v>977</v>
      </c>
      <c r="H395" s="71" t="s">
        <v>536</v>
      </c>
      <c r="I395" s="71">
        <v>0.481464</v>
      </c>
    </row>
    <row r="396" spans="1:9">
      <c r="A396" s="71" t="s">
        <v>826</v>
      </c>
      <c r="B396" s="71" t="s">
        <v>972</v>
      </c>
      <c r="C396" s="71" t="s">
        <v>976</v>
      </c>
      <c r="D396" s="71" t="s">
        <v>865</v>
      </c>
      <c r="E396" s="71" t="s">
        <v>830</v>
      </c>
      <c r="F396" s="71" t="s">
        <v>908</v>
      </c>
      <c r="G396" s="71" t="s">
        <v>915</v>
      </c>
      <c r="H396" s="71" t="s">
        <v>536</v>
      </c>
      <c r="I396" s="71">
        <v>2.56318E-2</v>
      </c>
    </row>
    <row r="397" spans="1:9">
      <c r="A397" s="71" t="s">
        <v>826</v>
      </c>
      <c r="B397" s="71" t="s">
        <v>972</v>
      </c>
      <c r="C397" s="71" t="s">
        <v>974</v>
      </c>
      <c r="D397" s="71" t="s">
        <v>865</v>
      </c>
      <c r="E397" s="71" t="s">
        <v>830</v>
      </c>
      <c r="F397" s="71" t="s">
        <v>908</v>
      </c>
      <c r="G397" s="71" t="s">
        <v>915</v>
      </c>
      <c r="H397" s="71" t="s">
        <v>543</v>
      </c>
      <c r="I397" s="71">
        <v>8.2469300000000007E-5</v>
      </c>
    </row>
    <row r="398" spans="1:9">
      <c r="A398" s="71" t="s">
        <v>826</v>
      </c>
      <c r="B398" s="71" t="s">
        <v>972</v>
      </c>
      <c r="C398" s="71" t="s">
        <v>976</v>
      </c>
      <c r="D398" s="71" t="s">
        <v>865</v>
      </c>
      <c r="E398" s="71" t="s">
        <v>830</v>
      </c>
      <c r="F398" s="71" t="s">
        <v>908</v>
      </c>
      <c r="G398" s="71" t="s">
        <v>919</v>
      </c>
      <c r="H398" s="71" t="s">
        <v>536</v>
      </c>
      <c r="I398" s="71">
        <v>0</v>
      </c>
    </row>
    <row r="399" spans="1:9">
      <c r="A399" s="71" t="s">
        <v>826</v>
      </c>
      <c r="B399" s="71" t="s">
        <v>972</v>
      </c>
      <c r="C399" s="71" t="s">
        <v>976</v>
      </c>
      <c r="D399" s="71" t="s">
        <v>865</v>
      </c>
      <c r="E399" s="71" t="s">
        <v>830</v>
      </c>
      <c r="F399" s="71" t="s">
        <v>908</v>
      </c>
      <c r="G399" s="71" t="s">
        <v>981</v>
      </c>
      <c r="H399" s="71" t="s">
        <v>536</v>
      </c>
      <c r="I399" s="71">
        <v>0.112479</v>
      </c>
    </row>
    <row r="400" spans="1:9">
      <c r="A400" s="71" t="s">
        <v>826</v>
      </c>
      <c r="B400" s="71" t="s">
        <v>972</v>
      </c>
      <c r="C400" s="71" t="s">
        <v>976</v>
      </c>
      <c r="D400" s="71" t="s">
        <v>865</v>
      </c>
      <c r="E400" s="71" t="s">
        <v>830</v>
      </c>
      <c r="F400" s="71" t="s">
        <v>908</v>
      </c>
      <c r="G400" s="71" t="s">
        <v>520</v>
      </c>
      <c r="H400" s="71" t="s">
        <v>543</v>
      </c>
      <c r="I400" s="71">
        <v>0</v>
      </c>
    </row>
    <row r="401" spans="1:9">
      <c r="A401" s="71" t="s">
        <v>826</v>
      </c>
      <c r="B401" s="71" t="s">
        <v>972</v>
      </c>
      <c r="C401" s="71" t="s">
        <v>976</v>
      </c>
      <c r="D401" s="71" t="s">
        <v>865</v>
      </c>
      <c r="E401" s="71" t="s">
        <v>830</v>
      </c>
      <c r="F401" s="71" t="s">
        <v>908</v>
      </c>
      <c r="G401" s="71" t="s">
        <v>911</v>
      </c>
      <c r="H401" s="71" t="s">
        <v>543</v>
      </c>
      <c r="I401" s="71">
        <v>1.678355E-4</v>
      </c>
    </row>
    <row r="402" spans="1:9">
      <c r="A402" s="71" t="s">
        <v>826</v>
      </c>
      <c r="B402" s="71" t="s">
        <v>972</v>
      </c>
      <c r="C402" s="71" t="s">
        <v>976</v>
      </c>
      <c r="D402" s="71" t="s">
        <v>865</v>
      </c>
      <c r="E402" s="71" t="s">
        <v>830</v>
      </c>
      <c r="F402" s="71" t="s">
        <v>908</v>
      </c>
      <c r="G402" s="71" t="s">
        <v>952</v>
      </c>
      <c r="H402" s="71" t="s">
        <v>543</v>
      </c>
      <c r="I402" s="71">
        <v>1.6725000000000001E-6</v>
      </c>
    </row>
    <row r="403" spans="1:9">
      <c r="A403" s="71" t="s">
        <v>826</v>
      </c>
      <c r="B403" s="71" t="s">
        <v>972</v>
      </c>
      <c r="C403" s="71" t="s">
        <v>976</v>
      </c>
      <c r="D403" s="71" t="s">
        <v>865</v>
      </c>
      <c r="E403" s="71" t="s">
        <v>830</v>
      </c>
      <c r="F403" s="71" t="s">
        <v>908</v>
      </c>
      <c r="G403" s="71" t="s">
        <v>981</v>
      </c>
      <c r="H403" s="71" t="s">
        <v>544</v>
      </c>
      <c r="I403" s="71">
        <v>5.3830719999999998E-4</v>
      </c>
    </row>
    <row r="404" spans="1:9">
      <c r="A404" s="71" t="s">
        <v>826</v>
      </c>
      <c r="B404" s="71" t="s">
        <v>972</v>
      </c>
      <c r="C404" s="71" t="s">
        <v>974</v>
      </c>
      <c r="D404" s="71" t="s">
        <v>865</v>
      </c>
      <c r="E404" s="71" t="s">
        <v>830</v>
      </c>
      <c r="F404" s="71" t="s">
        <v>908</v>
      </c>
      <c r="G404" s="71" t="s">
        <v>911</v>
      </c>
      <c r="H404" s="71" t="s">
        <v>536</v>
      </c>
      <c r="I404" s="71">
        <v>24.991700000000002</v>
      </c>
    </row>
    <row r="405" spans="1:9">
      <c r="A405" s="71" t="s">
        <v>826</v>
      </c>
      <c r="B405" s="71" t="s">
        <v>972</v>
      </c>
      <c r="C405" s="71" t="s">
        <v>976</v>
      </c>
      <c r="D405" s="71" t="s">
        <v>865</v>
      </c>
      <c r="E405" s="71" t="s">
        <v>830</v>
      </c>
      <c r="F405" s="71" t="s">
        <v>908</v>
      </c>
      <c r="G405" s="71" t="s">
        <v>977</v>
      </c>
      <c r="H405" s="71" t="s">
        <v>543</v>
      </c>
      <c r="I405" s="71">
        <v>3.5387999999999999E-4</v>
      </c>
    </row>
    <row r="406" spans="1:9">
      <c r="A406" s="71" t="s">
        <v>826</v>
      </c>
      <c r="B406" s="71" t="s">
        <v>972</v>
      </c>
      <c r="C406" s="71" t="s">
        <v>976</v>
      </c>
      <c r="D406" s="71" t="s">
        <v>865</v>
      </c>
      <c r="E406" s="71" t="s">
        <v>830</v>
      </c>
      <c r="F406" s="71" t="s">
        <v>908</v>
      </c>
      <c r="G406" s="71" t="s">
        <v>915</v>
      </c>
      <c r="H406" s="71" t="s">
        <v>543</v>
      </c>
      <c r="I406" s="71">
        <v>2.6298000000000001E-5</v>
      </c>
    </row>
    <row r="407" spans="1:9">
      <c r="A407" s="71" t="s">
        <v>826</v>
      </c>
      <c r="B407" s="71" t="s">
        <v>972</v>
      </c>
      <c r="C407" s="71" t="s">
        <v>976</v>
      </c>
      <c r="D407" s="71" t="s">
        <v>865</v>
      </c>
      <c r="E407" s="71" t="s">
        <v>830</v>
      </c>
      <c r="F407" s="71" t="s">
        <v>908</v>
      </c>
      <c r="G407" s="71" t="s">
        <v>920</v>
      </c>
      <c r="H407" s="71" t="s">
        <v>544</v>
      </c>
      <c r="I407" s="71">
        <v>1.07013E-5</v>
      </c>
    </row>
    <row r="408" spans="1:9">
      <c r="A408" s="71" t="s">
        <v>826</v>
      </c>
      <c r="B408" s="71" t="s">
        <v>972</v>
      </c>
      <c r="C408" s="71" t="s">
        <v>974</v>
      </c>
      <c r="D408" s="71" t="s">
        <v>865</v>
      </c>
      <c r="E408" s="71" t="s">
        <v>830</v>
      </c>
      <c r="F408" s="71" t="s">
        <v>908</v>
      </c>
      <c r="G408" s="71" t="s">
        <v>520</v>
      </c>
      <c r="H408" s="71" t="s">
        <v>543</v>
      </c>
      <c r="I408" s="71">
        <v>3.3065500000000001E-3</v>
      </c>
    </row>
    <row r="409" spans="1:9">
      <c r="A409" s="71" t="s">
        <v>826</v>
      </c>
      <c r="B409" s="71" t="s">
        <v>972</v>
      </c>
      <c r="C409" s="71" t="s">
        <v>976</v>
      </c>
      <c r="D409" s="71" t="s">
        <v>865</v>
      </c>
      <c r="E409" s="71" t="s">
        <v>830</v>
      </c>
      <c r="F409" s="71" t="s">
        <v>908</v>
      </c>
      <c r="G409" s="71" t="s">
        <v>952</v>
      </c>
      <c r="H409" s="71" t="s">
        <v>536</v>
      </c>
      <c r="I409" s="71">
        <v>1.6501999999999999E-4</v>
      </c>
    </row>
    <row r="410" spans="1:9">
      <c r="A410" s="71" t="s">
        <v>826</v>
      </c>
      <c r="B410" s="71" t="s">
        <v>972</v>
      </c>
      <c r="C410" s="71" t="s">
        <v>976</v>
      </c>
      <c r="D410" s="71" t="s">
        <v>865</v>
      </c>
      <c r="E410" s="71" t="s">
        <v>830</v>
      </c>
      <c r="F410" s="71" t="s">
        <v>908</v>
      </c>
      <c r="G410" s="71" t="s">
        <v>520</v>
      </c>
      <c r="H410" s="71" t="s">
        <v>536</v>
      </c>
      <c r="I410" s="71">
        <v>0</v>
      </c>
    </row>
    <row r="411" spans="1:9">
      <c r="A411" s="71" t="s">
        <v>826</v>
      </c>
      <c r="B411" s="71" t="s">
        <v>972</v>
      </c>
      <c r="C411" s="71" t="s">
        <v>976</v>
      </c>
      <c r="D411" s="71" t="s">
        <v>865</v>
      </c>
      <c r="E411" s="71" t="s">
        <v>830</v>
      </c>
      <c r="F411" s="71" t="s">
        <v>908</v>
      </c>
      <c r="G411" s="71" t="s">
        <v>980</v>
      </c>
      <c r="H411" s="71" t="s">
        <v>536</v>
      </c>
      <c r="I411" s="71">
        <v>0.27681699999999998</v>
      </c>
    </row>
    <row r="412" spans="1:9">
      <c r="A412" s="71" t="s">
        <v>826</v>
      </c>
      <c r="B412" s="71" t="s">
        <v>972</v>
      </c>
      <c r="C412" s="71" t="s">
        <v>974</v>
      </c>
      <c r="D412" s="71" t="s">
        <v>865</v>
      </c>
      <c r="E412" s="71" t="s">
        <v>830</v>
      </c>
      <c r="F412" s="71" t="s">
        <v>908</v>
      </c>
      <c r="G412" s="71" t="s">
        <v>520</v>
      </c>
      <c r="H412" s="71" t="s">
        <v>536</v>
      </c>
      <c r="I412" s="71">
        <v>3.4714499999999999</v>
      </c>
    </row>
    <row r="413" spans="1:9">
      <c r="A413" s="71" t="s">
        <v>826</v>
      </c>
      <c r="B413" s="71" t="s">
        <v>972</v>
      </c>
      <c r="C413" s="71" t="s">
        <v>976</v>
      </c>
      <c r="D413" s="71" t="s">
        <v>865</v>
      </c>
      <c r="E413" s="71" t="s">
        <v>830</v>
      </c>
      <c r="F413" s="71" t="s">
        <v>908</v>
      </c>
      <c r="G413" s="71" t="s">
        <v>918</v>
      </c>
      <c r="H413" s="71" t="s">
        <v>544</v>
      </c>
      <c r="I413" s="71">
        <v>1.119E-7</v>
      </c>
    </row>
    <row r="414" spans="1:9">
      <c r="A414" s="71" t="s">
        <v>826</v>
      </c>
      <c r="B414" s="71" t="s">
        <v>972</v>
      </c>
      <c r="C414" s="71" t="s">
        <v>976</v>
      </c>
      <c r="D414" s="71" t="s">
        <v>865</v>
      </c>
      <c r="E414" s="71" t="s">
        <v>830</v>
      </c>
      <c r="F414" s="71" t="s">
        <v>908</v>
      </c>
      <c r="G414" s="71" t="s">
        <v>950</v>
      </c>
      <c r="H414" s="71" t="s">
        <v>544</v>
      </c>
      <c r="I414" s="71">
        <v>4.2238220000000002E-4</v>
      </c>
    </row>
    <row r="415" spans="1:9">
      <c r="A415" s="71" t="s">
        <v>826</v>
      </c>
      <c r="B415" s="71" t="s">
        <v>972</v>
      </c>
      <c r="C415" s="71" t="s">
        <v>976</v>
      </c>
      <c r="D415" s="71" t="s">
        <v>865</v>
      </c>
      <c r="E415" s="71" t="s">
        <v>830</v>
      </c>
      <c r="F415" s="71" t="s">
        <v>908</v>
      </c>
      <c r="G415" s="71" t="s">
        <v>919</v>
      </c>
      <c r="H415" s="71" t="s">
        <v>544</v>
      </c>
      <c r="I415" s="71">
        <v>0</v>
      </c>
    </row>
    <row r="416" spans="1:9">
      <c r="A416" s="71" t="s">
        <v>826</v>
      </c>
      <c r="B416" s="71" t="s">
        <v>972</v>
      </c>
      <c r="C416" s="71" t="s">
        <v>976</v>
      </c>
      <c r="D416" s="71" t="s">
        <v>865</v>
      </c>
      <c r="E416" s="71" t="s">
        <v>830</v>
      </c>
      <c r="F416" s="71" t="s">
        <v>908</v>
      </c>
      <c r="G416" s="71" t="s">
        <v>919</v>
      </c>
      <c r="H416" s="71" t="s">
        <v>543</v>
      </c>
      <c r="I416" s="71">
        <v>0</v>
      </c>
    </row>
    <row r="417" spans="1:9">
      <c r="A417" s="71" t="s">
        <v>826</v>
      </c>
      <c r="B417" s="71" t="s">
        <v>972</v>
      </c>
      <c r="C417" s="71" t="s">
        <v>976</v>
      </c>
      <c r="D417" s="71" t="s">
        <v>865</v>
      </c>
      <c r="E417" s="71" t="s">
        <v>830</v>
      </c>
      <c r="F417" s="71" t="s">
        <v>908</v>
      </c>
      <c r="G417" s="71" t="s">
        <v>951</v>
      </c>
      <c r="H417" s="71" t="s">
        <v>543</v>
      </c>
      <c r="I417" s="71">
        <v>0</v>
      </c>
    </row>
    <row r="418" spans="1:9">
      <c r="A418" s="71" t="s">
        <v>826</v>
      </c>
      <c r="B418" s="71" t="s">
        <v>972</v>
      </c>
      <c r="C418" s="71" t="s">
        <v>974</v>
      </c>
      <c r="D418" s="71" t="s">
        <v>865</v>
      </c>
      <c r="E418" s="71" t="s">
        <v>830</v>
      </c>
      <c r="F418" s="71" t="s">
        <v>908</v>
      </c>
      <c r="G418" s="71" t="s">
        <v>920</v>
      </c>
      <c r="H418" s="71" t="s">
        <v>544</v>
      </c>
      <c r="I418" s="71">
        <v>0</v>
      </c>
    </row>
    <row r="419" spans="1:9">
      <c r="A419" s="71" t="s">
        <v>826</v>
      </c>
      <c r="B419" s="71" t="s">
        <v>972</v>
      </c>
      <c r="C419" s="71" t="s">
        <v>974</v>
      </c>
      <c r="D419" s="71" t="s">
        <v>865</v>
      </c>
      <c r="E419" s="71" t="s">
        <v>830</v>
      </c>
      <c r="F419" s="71" t="s">
        <v>908</v>
      </c>
      <c r="G419" s="71" t="s">
        <v>915</v>
      </c>
      <c r="H419" s="71" t="s">
        <v>536</v>
      </c>
      <c r="I419" s="71">
        <v>8.0379999999999993E-2</v>
      </c>
    </row>
    <row r="420" spans="1:9">
      <c r="A420" s="71" t="s">
        <v>826</v>
      </c>
      <c r="B420" s="71" t="s">
        <v>972</v>
      </c>
      <c r="C420" s="71" t="s">
        <v>974</v>
      </c>
      <c r="D420" s="71" t="s">
        <v>865</v>
      </c>
      <c r="E420" s="71" t="s">
        <v>830</v>
      </c>
      <c r="F420" s="71" t="s">
        <v>908</v>
      </c>
      <c r="G420" s="71" t="s">
        <v>911</v>
      </c>
      <c r="H420" s="71" t="s">
        <v>543</v>
      </c>
      <c r="I420" s="71">
        <v>1.1784075E-2</v>
      </c>
    </row>
    <row r="421" spans="1:9">
      <c r="A421" s="71" t="s">
        <v>826</v>
      </c>
      <c r="B421" s="71" t="s">
        <v>972</v>
      </c>
      <c r="C421" s="71" t="s">
        <v>976</v>
      </c>
      <c r="D421" s="71" t="s">
        <v>865</v>
      </c>
      <c r="E421" s="71" t="s">
        <v>830</v>
      </c>
      <c r="F421" s="71" t="s">
        <v>908</v>
      </c>
      <c r="G421" s="71" t="s">
        <v>104</v>
      </c>
      <c r="H421" s="71" t="s">
        <v>543</v>
      </c>
      <c r="I421" s="71">
        <v>3.5788E-2</v>
      </c>
    </row>
    <row r="422" spans="1:9">
      <c r="A422" s="71" t="s">
        <v>826</v>
      </c>
      <c r="B422" s="71" t="s">
        <v>972</v>
      </c>
      <c r="C422" s="71" t="s">
        <v>976</v>
      </c>
      <c r="D422" s="71" t="s">
        <v>865</v>
      </c>
      <c r="E422" s="71" t="s">
        <v>830</v>
      </c>
      <c r="F422" s="71" t="s">
        <v>908</v>
      </c>
      <c r="G422" s="71" t="s">
        <v>909</v>
      </c>
      <c r="H422" s="71" t="s">
        <v>536</v>
      </c>
      <c r="I422" s="71">
        <v>0</v>
      </c>
    </row>
    <row r="423" spans="1:9">
      <c r="A423" s="71" t="s">
        <v>826</v>
      </c>
      <c r="B423" s="71" t="s">
        <v>972</v>
      </c>
      <c r="C423" s="71" t="s">
        <v>974</v>
      </c>
      <c r="D423" s="71" t="s">
        <v>865</v>
      </c>
      <c r="E423" s="71" t="s">
        <v>830</v>
      </c>
      <c r="F423" s="71" t="s">
        <v>908</v>
      </c>
      <c r="G423" s="71" t="s">
        <v>520</v>
      </c>
      <c r="H423" s="71" t="s">
        <v>544</v>
      </c>
      <c r="I423" s="71">
        <v>7.8828449999999994E-3</v>
      </c>
    </row>
    <row r="424" spans="1:9">
      <c r="A424" s="71" t="s">
        <v>826</v>
      </c>
      <c r="B424" s="71" t="s">
        <v>972</v>
      </c>
      <c r="C424" s="71" t="s">
        <v>976</v>
      </c>
      <c r="D424" s="71" t="s">
        <v>865</v>
      </c>
      <c r="E424" s="71" t="s">
        <v>830</v>
      </c>
      <c r="F424" s="71" t="s">
        <v>908</v>
      </c>
      <c r="G424" s="71" t="s">
        <v>981</v>
      </c>
      <c r="H424" s="71" t="s">
        <v>543</v>
      </c>
      <c r="I424" s="71">
        <v>3.0106800000000001E-5</v>
      </c>
    </row>
    <row r="425" spans="1:9">
      <c r="A425" s="71" t="s">
        <v>826</v>
      </c>
      <c r="B425" s="71" t="s">
        <v>972</v>
      </c>
      <c r="C425" s="71" t="s">
        <v>976</v>
      </c>
      <c r="D425" s="71" t="s">
        <v>865</v>
      </c>
      <c r="E425" s="71" t="s">
        <v>830</v>
      </c>
      <c r="F425" s="71" t="s">
        <v>908</v>
      </c>
      <c r="G425" s="71" t="s">
        <v>918</v>
      </c>
      <c r="H425" s="71" t="s">
        <v>536</v>
      </c>
      <c r="I425" s="71">
        <v>2.4098500000000001E-4</v>
      </c>
    </row>
    <row r="426" spans="1:9">
      <c r="A426" s="71" t="s">
        <v>826</v>
      </c>
      <c r="B426" s="71" t="s">
        <v>972</v>
      </c>
      <c r="C426" s="71" t="s">
        <v>976</v>
      </c>
      <c r="D426" s="71" t="s">
        <v>865</v>
      </c>
      <c r="E426" s="71" t="s">
        <v>830</v>
      </c>
      <c r="F426" s="71" t="s">
        <v>908</v>
      </c>
      <c r="G426" s="71" t="s">
        <v>520</v>
      </c>
      <c r="H426" s="71" t="s">
        <v>544</v>
      </c>
      <c r="I426" s="71">
        <v>0</v>
      </c>
    </row>
    <row r="427" spans="1:9">
      <c r="A427" s="71" t="s">
        <v>826</v>
      </c>
      <c r="B427" s="71" t="s">
        <v>972</v>
      </c>
      <c r="C427" s="71" t="s">
        <v>974</v>
      </c>
      <c r="D427" s="71" t="s">
        <v>865</v>
      </c>
      <c r="E427" s="71" t="s">
        <v>830</v>
      </c>
      <c r="F427" s="71" t="s">
        <v>908</v>
      </c>
      <c r="G427" s="71" t="s">
        <v>104</v>
      </c>
      <c r="H427" s="71" t="s">
        <v>543</v>
      </c>
      <c r="I427" s="71">
        <v>1.6500000000000001E-5</v>
      </c>
    </row>
    <row r="428" spans="1:9">
      <c r="A428" s="71" t="s">
        <v>826</v>
      </c>
      <c r="B428" s="71" t="s">
        <v>972</v>
      </c>
      <c r="C428" s="71" t="s">
        <v>976</v>
      </c>
      <c r="D428" s="71" t="s">
        <v>865</v>
      </c>
      <c r="E428" s="71" t="s">
        <v>830</v>
      </c>
      <c r="F428" s="71" t="s">
        <v>908</v>
      </c>
      <c r="G428" s="71" t="s">
        <v>104</v>
      </c>
      <c r="H428" s="71" t="s">
        <v>544</v>
      </c>
      <c r="I428" s="71">
        <v>5.6878961999999998E-2</v>
      </c>
    </row>
    <row r="429" spans="1:9">
      <c r="A429" s="71" t="s">
        <v>826</v>
      </c>
      <c r="B429" s="71" t="s">
        <v>972</v>
      </c>
      <c r="C429" s="71" t="s">
        <v>974</v>
      </c>
      <c r="D429" s="71" t="s">
        <v>865</v>
      </c>
      <c r="E429" s="71" t="s">
        <v>830</v>
      </c>
      <c r="F429" s="71" t="s">
        <v>908</v>
      </c>
      <c r="G429" s="71" t="s">
        <v>920</v>
      </c>
      <c r="H429" s="71" t="s">
        <v>543</v>
      </c>
      <c r="I429" s="71">
        <v>0</v>
      </c>
    </row>
    <row r="430" spans="1:9">
      <c r="A430" s="71" t="s">
        <v>826</v>
      </c>
      <c r="B430" s="71" t="s">
        <v>972</v>
      </c>
      <c r="C430" s="71" t="s">
        <v>976</v>
      </c>
      <c r="D430" s="71" t="s">
        <v>865</v>
      </c>
      <c r="E430" s="71" t="s">
        <v>830</v>
      </c>
      <c r="F430" s="71" t="s">
        <v>908</v>
      </c>
      <c r="G430" s="71" t="s">
        <v>911</v>
      </c>
      <c r="H430" s="71" t="s">
        <v>544</v>
      </c>
      <c r="I430" s="71">
        <v>2.000599E-4</v>
      </c>
    </row>
    <row r="431" spans="1:9">
      <c r="A431" s="71" t="s">
        <v>826</v>
      </c>
      <c r="B431" s="71" t="s">
        <v>972</v>
      </c>
      <c r="C431" s="71" t="s">
        <v>974</v>
      </c>
      <c r="D431" s="71" t="s">
        <v>865</v>
      </c>
      <c r="E431" s="71" t="s">
        <v>830</v>
      </c>
      <c r="F431" s="71" t="s">
        <v>908</v>
      </c>
      <c r="G431" s="71" t="s">
        <v>104</v>
      </c>
      <c r="H431" s="71" t="s">
        <v>544</v>
      </c>
      <c r="I431" s="71">
        <v>2.6224000000000002E-5</v>
      </c>
    </row>
    <row r="432" spans="1:9">
      <c r="A432" s="71" t="s">
        <v>826</v>
      </c>
      <c r="B432" s="71" t="s">
        <v>972</v>
      </c>
      <c r="C432" s="71" t="s">
        <v>916</v>
      </c>
      <c r="D432" s="71" t="s">
        <v>865</v>
      </c>
      <c r="E432" s="71" t="s">
        <v>830</v>
      </c>
      <c r="F432" s="71" t="s">
        <v>908</v>
      </c>
      <c r="G432" s="71" t="s">
        <v>915</v>
      </c>
      <c r="H432" s="71" t="s">
        <v>536</v>
      </c>
      <c r="I432" s="71">
        <v>6.9676699999999996E-3</v>
      </c>
    </row>
    <row r="433" spans="1:9">
      <c r="A433" s="71" t="s">
        <v>826</v>
      </c>
      <c r="B433" s="71" t="s">
        <v>972</v>
      </c>
      <c r="C433" s="71" t="s">
        <v>916</v>
      </c>
      <c r="D433" s="71" t="s">
        <v>865</v>
      </c>
      <c r="E433" s="71" t="s">
        <v>830</v>
      </c>
      <c r="F433" s="71" t="s">
        <v>908</v>
      </c>
      <c r="G433" s="71" t="s">
        <v>952</v>
      </c>
      <c r="H433" s="71" t="s">
        <v>543</v>
      </c>
      <c r="I433" s="71">
        <v>1.28E-8</v>
      </c>
    </row>
    <row r="434" spans="1:9">
      <c r="A434" s="71" t="s">
        <v>826</v>
      </c>
      <c r="B434" s="71" t="s">
        <v>972</v>
      </c>
      <c r="C434" s="71" t="s">
        <v>973</v>
      </c>
      <c r="D434" s="71" t="s">
        <v>865</v>
      </c>
      <c r="E434" s="71" t="s">
        <v>830</v>
      </c>
      <c r="F434" s="71" t="s">
        <v>908</v>
      </c>
      <c r="G434" s="71" t="s">
        <v>915</v>
      </c>
      <c r="H434" s="71" t="s">
        <v>543</v>
      </c>
      <c r="I434" s="71">
        <v>1.3896199999999999E-5</v>
      </c>
    </row>
    <row r="435" spans="1:9">
      <c r="A435" s="71" t="s">
        <v>826</v>
      </c>
      <c r="B435" s="71" t="s">
        <v>972</v>
      </c>
      <c r="C435" s="71" t="s">
        <v>973</v>
      </c>
      <c r="D435" s="71" t="s">
        <v>865</v>
      </c>
      <c r="E435" s="71" t="s">
        <v>830</v>
      </c>
      <c r="F435" s="71" t="s">
        <v>908</v>
      </c>
      <c r="G435" s="71" t="s">
        <v>952</v>
      </c>
      <c r="H435" s="71" t="s">
        <v>544</v>
      </c>
      <c r="I435" s="71">
        <v>1.3169544000000001E-3</v>
      </c>
    </row>
    <row r="436" spans="1:9">
      <c r="A436" s="71" t="s">
        <v>826</v>
      </c>
      <c r="B436" s="71" t="s">
        <v>972</v>
      </c>
      <c r="C436" s="71" t="s">
        <v>916</v>
      </c>
      <c r="D436" s="71" t="s">
        <v>865</v>
      </c>
      <c r="E436" s="71" t="s">
        <v>830</v>
      </c>
      <c r="F436" s="71" t="s">
        <v>908</v>
      </c>
      <c r="G436" s="71" t="s">
        <v>919</v>
      </c>
      <c r="H436" s="71" t="s">
        <v>536</v>
      </c>
      <c r="I436" s="71">
        <v>0</v>
      </c>
    </row>
    <row r="437" spans="1:9">
      <c r="A437" s="71" t="s">
        <v>826</v>
      </c>
      <c r="B437" s="71" t="s">
        <v>972</v>
      </c>
      <c r="C437" s="71" t="s">
        <v>973</v>
      </c>
      <c r="D437" s="71" t="s">
        <v>865</v>
      </c>
      <c r="E437" s="71" t="s">
        <v>830</v>
      </c>
      <c r="F437" s="71" t="s">
        <v>908</v>
      </c>
      <c r="G437" s="71" t="s">
        <v>915</v>
      </c>
      <c r="H437" s="71" t="s">
        <v>544</v>
      </c>
      <c r="I437" s="71">
        <v>3.3128399999999999E-5</v>
      </c>
    </row>
    <row r="438" spans="1:9">
      <c r="A438" s="71" t="s">
        <v>826</v>
      </c>
      <c r="B438" s="71" t="s">
        <v>972</v>
      </c>
      <c r="C438" s="71" t="s">
        <v>916</v>
      </c>
      <c r="D438" s="71" t="s">
        <v>865</v>
      </c>
      <c r="E438" s="71" t="s">
        <v>830</v>
      </c>
      <c r="F438" s="71" t="s">
        <v>908</v>
      </c>
      <c r="G438" s="71" t="s">
        <v>952</v>
      </c>
      <c r="H438" s="71" t="s">
        <v>544</v>
      </c>
      <c r="I438" s="71">
        <v>2.03E-8</v>
      </c>
    </row>
    <row r="439" spans="1:9">
      <c r="A439" s="71" t="s">
        <v>826</v>
      </c>
      <c r="B439" s="71" t="s">
        <v>972</v>
      </c>
      <c r="C439" s="71" t="s">
        <v>916</v>
      </c>
      <c r="D439" s="71" t="s">
        <v>865</v>
      </c>
      <c r="E439" s="71" t="s">
        <v>830</v>
      </c>
      <c r="F439" s="71" t="s">
        <v>908</v>
      </c>
      <c r="G439" s="71" t="s">
        <v>909</v>
      </c>
      <c r="H439" s="71" t="s">
        <v>536</v>
      </c>
      <c r="I439" s="71">
        <v>0</v>
      </c>
    </row>
    <row r="440" spans="1:9">
      <c r="A440" s="71" t="s">
        <v>826</v>
      </c>
      <c r="B440" s="71" t="s">
        <v>972</v>
      </c>
      <c r="C440" s="71" t="s">
        <v>973</v>
      </c>
      <c r="D440" s="71" t="s">
        <v>865</v>
      </c>
      <c r="E440" s="71" t="s">
        <v>830</v>
      </c>
      <c r="F440" s="71" t="s">
        <v>908</v>
      </c>
      <c r="G440" s="71" t="s">
        <v>104</v>
      </c>
      <c r="H440" s="71" t="s">
        <v>543</v>
      </c>
      <c r="I440" s="71">
        <v>2.2392249999999999E-2</v>
      </c>
    </row>
    <row r="441" spans="1:9">
      <c r="A441" s="71" t="s">
        <v>826</v>
      </c>
      <c r="B441" s="71" t="s">
        <v>972</v>
      </c>
      <c r="C441" s="71" t="s">
        <v>973</v>
      </c>
      <c r="D441" s="71" t="s">
        <v>865</v>
      </c>
      <c r="E441" s="71" t="s">
        <v>830</v>
      </c>
      <c r="F441" s="71" t="s">
        <v>908</v>
      </c>
      <c r="G441" s="71" t="s">
        <v>919</v>
      </c>
      <c r="H441" s="71" t="s">
        <v>543</v>
      </c>
      <c r="I441" s="71">
        <v>0</v>
      </c>
    </row>
    <row r="442" spans="1:9">
      <c r="A442" s="71" t="s">
        <v>826</v>
      </c>
      <c r="B442" s="71" t="s">
        <v>972</v>
      </c>
      <c r="C442" s="71" t="s">
        <v>916</v>
      </c>
      <c r="D442" s="71" t="s">
        <v>865</v>
      </c>
      <c r="E442" s="71" t="s">
        <v>830</v>
      </c>
      <c r="F442" s="71" t="s">
        <v>908</v>
      </c>
      <c r="G442" s="71" t="s">
        <v>950</v>
      </c>
      <c r="H442" s="71" t="s">
        <v>544</v>
      </c>
      <c r="I442" s="71">
        <v>0</v>
      </c>
    </row>
    <row r="443" spans="1:9">
      <c r="A443" s="71" t="s">
        <v>826</v>
      </c>
      <c r="B443" s="71" t="s">
        <v>972</v>
      </c>
      <c r="C443" s="71" t="s">
        <v>916</v>
      </c>
      <c r="D443" s="71" t="s">
        <v>865</v>
      </c>
      <c r="E443" s="71" t="s">
        <v>830</v>
      </c>
      <c r="F443" s="71" t="s">
        <v>908</v>
      </c>
      <c r="G443" s="71" t="s">
        <v>915</v>
      </c>
      <c r="H443" s="71" t="s">
        <v>543</v>
      </c>
      <c r="I443" s="71">
        <v>7.1488000000000001E-6</v>
      </c>
    </row>
    <row r="444" spans="1:9">
      <c r="A444" s="71" t="s">
        <v>826</v>
      </c>
      <c r="B444" s="71" t="s">
        <v>972</v>
      </c>
      <c r="C444" s="71" t="s">
        <v>916</v>
      </c>
      <c r="D444" s="71" t="s">
        <v>865</v>
      </c>
      <c r="E444" s="71" t="s">
        <v>830</v>
      </c>
      <c r="F444" s="71" t="s">
        <v>908</v>
      </c>
      <c r="G444" s="71" t="s">
        <v>951</v>
      </c>
      <c r="H444" s="71" t="s">
        <v>543</v>
      </c>
      <c r="I444" s="71">
        <v>0</v>
      </c>
    </row>
    <row r="445" spans="1:9">
      <c r="A445" s="71" t="s">
        <v>826</v>
      </c>
      <c r="B445" s="71" t="s">
        <v>972</v>
      </c>
      <c r="C445" s="71" t="s">
        <v>916</v>
      </c>
      <c r="D445" s="71" t="s">
        <v>865</v>
      </c>
      <c r="E445" s="71" t="s">
        <v>830</v>
      </c>
      <c r="F445" s="71" t="s">
        <v>908</v>
      </c>
      <c r="G445" s="71" t="s">
        <v>951</v>
      </c>
      <c r="H445" s="71" t="s">
        <v>544</v>
      </c>
      <c r="I445" s="71">
        <v>0</v>
      </c>
    </row>
    <row r="446" spans="1:9">
      <c r="A446" s="71" t="s">
        <v>826</v>
      </c>
      <c r="B446" s="71" t="s">
        <v>972</v>
      </c>
      <c r="C446" s="71" t="s">
        <v>973</v>
      </c>
      <c r="D446" s="71" t="s">
        <v>865</v>
      </c>
      <c r="E446" s="71" t="s">
        <v>830</v>
      </c>
      <c r="F446" s="71" t="s">
        <v>908</v>
      </c>
      <c r="G446" s="71" t="s">
        <v>981</v>
      </c>
      <c r="H446" s="71" t="s">
        <v>544</v>
      </c>
      <c r="I446" s="71">
        <v>9.0723419999999999E-4</v>
      </c>
    </row>
    <row r="447" spans="1:9">
      <c r="A447" s="71" t="s">
        <v>826</v>
      </c>
      <c r="B447" s="71" t="s">
        <v>972</v>
      </c>
      <c r="C447" s="71" t="s">
        <v>916</v>
      </c>
      <c r="D447" s="71" t="s">
        <v>865</v>
      </c>
      <c r="E447" s="71" t="s">
        <v>830</v>
      </c>
      <c r="F447" s="71" t="s">
        <v>908</v>
      </c>
      <c r="G447" s="71" t="s">
        <v>104</v>
      </c>
      <c r="H447" s="71" t="s">
        <v>544</v>
      </c>
      <c r="I447" s="71">
        <v>0</v>
      </c>
    </row>
    <row r="448" spans="1:9">
      <c r="A448" s="71" t="s">
        <v>826</v>
      </c>
      <c r="B448" s="71" t="s">
        <v>972</v>
      </c>
      <c r="C448" s="71" t="s">
        <v>973</v>
      </c>
      <c r="D448" s="71" t="s">
        <v>865</v>
      </c>
      <c r="E448" s="71" t="s">
        <v>830</v>
      </c>
      <c r="F448" s="71" t="s">
        <v>908</v>
      </c>
      <c r="G448" s="71" t="s">
        <v>982</v>
      </c>
      <c r="H448" s="71" t="s">
        <v>543</v>
      </c>
      <c r="I448" s="71">
        <v>5.931625E-4</v>
      </c>
    </row>
    <row r="449" spans="1:9">
      <c r="A449" s="71" t="s">
        <v>826</v>
      </c>
      <c r="B449" s="71" t="s">
        <v>972</v>
      </c>
      <c r="C449" s="71" t="s">
        <v>973</v>
      </c>
      <c r="D449" s="71" t="s">
        <v>865</v>
      </c>
      <c r="E449" s="71" t="s">
        <v>830</v>
      </c>
      <c r="F449" s="71" t="s">
        <v>908</v>
      </c>
      <c r="G449" s="71" t="s">
        <v>977</v>
      </c>
      <c r="H449" s="71" t="s">
        <v>536</v>
      </c>
      <c r="I449" s="71">
        <v>0.45192599999999999</v>
      </c>
    </row>
    <row r="450" spans="1:9">
      <c r="A450" s="71" t="s">
        <v>826</v>
      </c>
      <c r="B450" s="71" t="s">
        <v>972</v>
      </c>
      <c r="C450" s="71" t="s">
        <v>916</v>
      </c>
      <c r="D450" s="71" t="s">
        <v>865</v>
      </c>
      <c r="E450" s="71" t="s">
        <v>830</v>
      </c>
      <c r="F450" s="71" t="s">
        <v>908</v>
      </c>
      <c r="G450" s="71" t="s">
        <v>918</v>
      </c>
      <c r="H450" s="71" t="s">
        <v>544</v>
      </c>
      <c r="I450" s="71">
        <v>3.6680800000000003E-5</v>
      </c>
    </row>
    <row r="451" spans="1:9">
      <c r="A451" s="71" t="s">
        <v>826</v>
      </c>
      <c r="B451" s="71" t="s">
        <v>972</v>
      </c>
      <c r="C451" s="71" t="s">
        <v>973</v>
      </c>
      <c r="D451" s="71" t="s">
        <v>865</v>
      </c>
      <c r="E451" s="71" t="s">
        <v>830</v>
      </c>
      <c r="F451" s="71" t="s">
        <v>908</v>
      </c>
      <c r="G451" s="71" t="s">
        <v>982</v>
      </c>
      <c r="H451" s="71" t="s">
        <v>536</v>
      </c>
      <c r="I451" s="71">
        <v>2.2160500000000001</v>
      </c>
    </row>
    <row r="452" spans="1:9">
      <c r="A452" s="71" t="s">
        <v>826</v>
      </c>
      <c r="B452" s="71" t="s">
        <v>972</v>
      </c>
      <c r="C452" s="71" t="s">
        <v>973</v>
      </c>
      <c r="D452" s="71" t="s">
        <v>865</v>
      </c>
      <c r="E452" s="71" t="s">
        <v>830</v>
      </c>
      <c r="F452" s="71" t="s">
        <v>908</v>
      </c>
      <c r="G452" s="71" t="s">
        <v>981</v>
      </c>
      <c r="H452" s="71" t="s">
        <v>543</v>
      </c>
      <c r="I452" s="71">
        <v>5.0740299999999999E-5</v>
      </c>
    </row>
    <row r="453" spans="1:9">
      <c r="A453" s="71" t="s">
        <v>826</v>
      </c>
      <c r="B453" s="71" t="s">
        <v>972</v>
      </c>
      <c r="C453" s="71" t="s">
        <v>973</v>
      </c>
      <c r="D453" s="71" t="s">
        <v>865</v>
      </c>
      <c r="E453" s="71" t="s">
        <v>830</v>
      </c>
      <c r="F453" s="71" t="s">
        <v>908</v>
      </c>
      <c r="G453" s="71" t="s">
        <v>978</v>
      </c>
      <c r="H453" s="71" t="s">
        <v>544</v>
      </c>
      <c r="I453" s="71">
        <v>0</v>
      </c>
    </row>
    <row r="454" spans="1:9">
      <c r="A454" s="71" t="s">
        <v>826</v>
      </c>
      <c r="B454" s="71" t="s">
        <v>972</v>
      </c>
      <c r="C454" s="71" t="s">
        <v>973</v>
      </c>
      <c r="D454" s="71" t="s">
        <v>865</v>
      </c>
      <c r="E454" s="71" t="s">
        <v>830</v>
      </c>
      <c r="F454" s="71" t="s">
        <v>908</v>
      </c>
      <c r="G454" s="71" t="s">
        <v>918</v>
      </c>
      <c r="H454" s="71" t="s">
        <v>536</v>
      </c>
      <c r="I454" s="71">
        <v>0.84306599999999998</v>
      </c>
    </row>
    <row r="455" spans="1:9">
      <c r="A455" s="71" t="s">
        <v>826</v>
      </c>
      <c r="B455" s="71" t="s">
        <v>972</v>
      </c>
      <c r="C455" s="71" t="s">
        <v>973</v>
      </c>
      <c r="D455" s="71" t="s">
        <v>865</v>
      </c>
      <c r="E455" s="71" t="s">
        <v>830</v>
      </c>
      <c r="F455" s="71" t="s">
        <v>908</v>
      </c>
      <c r="G455" s="71" t="s">
        <v>975</v>
      </c>
      <c r="H455" s="71" t="s">
        <v>543</v>
      </c>
      <c r="I455" s="71">
        <v>0</v>
      </c>
    </row>
    <row r="456" spans="1:9">
      <c r="A456" s="71" t="s">
        <v>826</v>
      </c>
      <c r="B456" s="71" t="s">
        <v>972</v>
      </c>
      <c r="C456" s="71" t="s">
        <v>973</v>
      </c>
      <c r="D456" s="71" t="s">
        <v>865</v>
      </c>
      <c r="E456" s="71" t="s">
        <v>830</v>
      </c>
      <c r="F456" s="71" t="s">
        <v>908</v>
      </c>
      <c r="G456" s="71" t="s">
        <v>520</v>
      </c>
      <c r="H456" s="71" t="s">
        <v>543</v>
      </c>
      <c r="I456" s="71">
        <v>4.1274999999999999E-6</v>
      </c>
    </row>
    <row r="457" spans="1:9">
      <c r="A457" s="71" t="s">
        <v>826</v>
      </c>
      <c r="B457" s="71" t="s">
        <v>972</v>
      </c>
      <c r="C457" s="71" t="s">
        <v>916</v>
      </c>
      <c r="D457" s="71" t="s">
        <v>865</v>
      </c>
      <c r="E457" s="71" t="s">
        <v>830</v>
      </c>
      <c r="F457" s="71" t="s">
        <v>908</v>
      </c>
      <c r="G457" s="71" t="s">
        <v>919</v>
      </c>
      <c r="H457" s="71" t="s">
        <v>544</v>
      </c>
      <c r="I457" s="71">
        <v>0</v>
      </c>
    </row>
    <row r="458" spans="1:9">
      <c r="A458" s="71" t="s">
        <v>826</v>
      </c>
      <c r="B458" s="71" t="s">
        <v>972</v>
      </c>
      <c r="C458" s="71" t="s">
        <v>973</v>
      </c>
      <c r="D458" s="71" t="s">
        <v>865</v>
      </c>
      <c r="E458" s="71" t="s">
        <v>830</v>
      </c>
      <c r="F458" s="71" t="s">
        <v>908</v>
      </c>
      <c r="G458" s="71" t="s">
        <v>977</v>
      </c>
      <c r="H458" s="71" t="s">
        <v>544</v>
      </c>
      <c r="I458" s="71">
        <v>7.9188730000000001E-4</v>
      </c>
    </row>
    <row r="459" spans="1:9">
      <c r="A459" s="71" t="s">
        <v>826</v>
      </c>
      <c r="B459" s="71" t="s">
        <v>972</v>
      </c>
      <c r="C459" s="71" t="s">
        <v>973</v>
      </c>
      <c r="D459" s="71" t="s">
        <v>865</v>
      </c>
      <c r="E459" s="71" t="s">
        <v>830</v>
      </c>
      <c r="F459" s="71" t="s">
        <v>908</v>
      </c>
      <c r="G459" s="71" t="s">
        <v>920</v>
      </c>
      <c r="H459" s="71" t="s">
        <v>543</v>
      </c>
      <c r="I459" s="71">
        <v>0</v>
      </c>
    </row>
    <row r="460" spans="1:9">
      <c r="A460" s="71" t="s">
        <v>826</v>
      </c>
      <c r="B460" s="71" t="s">
        <v>972</v>
      </c>
      <c r="C460" s="71" t="s">
        <v>973</v>
      </c>
      <c r="D460" s="71" t="s">
        <v>865</v>
      </c>
      <c r="E460" s="71" t="s">
        <v>830</v>
      </c>
      <c r="F460" s="71" t="s">
        <v>908</v>
      </c>
      <c r="G460" s="71" t="s">
        <v>978</v>
      </c>
      <c r="H460" s="71" t="s">
        <v>543</v>
      </c>
      <c r="I460" s="71">
        <v>0</v>
      </c>
    </row>
    <row r="461" spans="1:9">
      <c r="A461" s="71" t="s">
        <v>826</v>
      </c>
      <c r="B461" s="71" t="s">
        <v>972</v>
      </c>
      <c r="C461" s="71" t="s">
        <v>916</v>
      </c>
      <c r="D461" s="71" t="s">
        <v>865</v>
      </c>
      <c r="E461" s="71" t="s">
        <v>830</v>
      </c>
      <c r="F461" s="71" t="s">
        <v>908</v>
      </c>
      <c r="G461" s="71" t="s">
        <v>911</v>
      </c>
      <c r="H461" s="71" t="s">
        <v>543</v>
      </c>
      <c r="I461" s="71">
        <v>2.8949500000000002E-4</v>
      </c>
    </row>
    <row r="462" spans="1:9">
      <c r="A462" s="71" t="s">
        <v>826</v>
      </c>
      <c r="B462" s="71" t="s">
        <v>972</v>
      </c>
      <c r="C462" s="71" t="s">
        <v>916</v>
      </c>
      <c r="D462" s="71" t="s">
        <v>865</v>
      </c>
      <c r="E462" s="71" t="s">
        <v>830</v>
      </c>
      <c r="F462" s="71" t="s">
        <v>908</v>
      </c>
      <c r="G462" s="71" t="s">
        <v>909</v>
      </c>
      <c r="H462" s="71" t="s">
        <v>543</v>
      </c>
      <c r="I462" s="71">
        <v>0</v>
      </c>
    </row>
    <row r="463" spans="1:9">
      <c r="A463" s="71" t="s">
        <v>826</v>
      </c>
      <c r="B463" s="71" t="s">
        <v>972</v>
      </c>
      <c r="C463" s="71" t="s">
        <v>916</v>
      </c>
      <c r="D463" s="71" t="s">
        <v>865</v>
      </c>
      <c r="E463" s="71" t="s">
        <v>830</v>
      </c>
      <c r="F463" s="71" t="s">
        <v>908</v>
      </c>
      <c r="G463" s="71" t="s">
        <v>950</v>
      </c>
      <c r="H463" s="71" t="s">
        <v>543</v>
      </c>
      <c r="I463" s="71">
        <v>0</v>
      </c>
    </row>
    <row r="464" spans="1:9">
      <c r="A464" s="71" t="s">
        <v>826</v>
      </c>
      <c r="B464" s="71" t="s">
        <v>972</v>
      </c>
      <c r="C464" s="71" t="s">
        <v>973</v>
      </c>
      <c r="D464" s="71" t="s">
        <v>865</v>
      </c>
      <c r="E464" s="71" t="s">
        <v>830</v>
      </c>
      <c r="F464" s="71" t="s">
        <v>908</v>
      </c>
      <c r="G464" s="71" t="s">
        <v>911</v>
      </c>
      <c r="H464" s="71" t="s">
        <v>536</v>
      </c>
      <c r="I464" s="71">
        <v>10.593999999999999</v>
      </c>
    </row>
    <row r="465" spans="1:9">
      <c r="A465" s="71" t="s">
        <v>826</v>
      </c>
      <c r="B465" s="71" t="s">
        <v>972</v>
      </c>
      <c r="C465" s="71" t="s">
        <v>973</v>
      </c>
      <c r="D465" s="71" t="s">
        <v>865</v>
      </c>
      <c r="E465" s="71" t="s">
        <v>830</v>
      </c>
      <c r="F465" s="71" t="s">
        <v>908</v>
      </c>
      <c r="G465" s="71" t="s">
        <v>950</v>
      </c>
      <c r="H465" s="71" t="s">
        <v>543</v>
      </c>
      <c r="I465" s="71">
        <v>0</v>
      </c>
    </row>
    <row r="466" spans="1:9">
      <c r="A466" s="71" t="s">
        <v>826</v>
      </c>
      <c r="B466" s="71" t="s">
        <v>972</v>
      </c>
      <c r="C466" s="71" t="s">
        <v>973</v>
      </c>
      <c r="D466" s="71" t="s">
        <v>865</v>
      </c>
      <c r="E466" s="71" t="s">
        <v>830</v>
      </c>
      <c r="F466" s="71" t="s">
        <v>908</v>
      </c>
      <c r="G466" s="71" t="s">
        <v>104</v>
      </c>
      <c r="H466" s="71" t="s">
        <v>544</v>
      </c>
      <c r="I466" s="71">
        <v>3.5588649999999999E-2</v>
      </c>
    </row>
    <row r="467" spans="1:9">
      <c r="A467" s="71" t="s">
        <v>826</v>
      </c>
      <c r="B467" s="71" t="s">
        <v>972</v>
      </c>
      <c r="C467" s="71" t="s">
        <v>973</v>
      </c>
      <c r="D467" s="71" t="s">
        <v>865</v>
      </c>
      <c r="E467" s="71" t="s">
        <v>830</v>
      </c>
      <c r="F467" s="71" t="s">
        <v>908</v>
      </c>
      <c r="G467" s="71" t="s">
        <v>979</v>
      </c>
      <c r="H467" s="71" t="s">
        <v>543</v>
      </c>
      <c r="I467" s="71">
        <v>6.9967299999999997E-5</v>
      </c>
    </row>
    <row r="468" spans="1:9">
      <c r="A468" s="71" t="s">
        <v>826</v>
      </c>
      <c r="B468" s="71" t="s">
        <v>972</v>
      </c>
      <c r="C468" s="71" t="s">
        <v>973</v>
      </c>
      <c r="D468" s="71" t="s">
        <v>865</v>
      </c>
      <c r="E468" s="71" t="s">
        <v>830</v>
      </c>
      <c r="F468" s="71" t="s">
        <v>908</v>
      </c>
      <c r="G468" s="71" t="s">
        <v>979</v>
      </c>
      <c r="H468" s="71" t="s">
        <v>536</v>
      </c>
      <c r="I468" s="71">
        <v>6.3437099999999996E-2</v>
      </c>
    </row>
    <row r="469" spans="1:9">
      <c r="A469" s="71" t="s">
        <v>826</v>
      </c>
      <c r="B469" s="71" t="s">
        <v>972</v>
      </c>
      <c r="C469" s="71" t="s">
        <v>973</v>
      </c>
      <c r="D469" s="71" t="s">
        <v>865</v>
      </c>
      <c r="E469" s="71" t="s">
        <v>830</v>
      </c>
      <c r="F469" s="71" t="s">
        <v>908</v>
      </c>
      <c r="G469" s="71" t="s">
        <v>919</v>
      </c>
      <c r="H469" s="71" t="s">
        <v>544</v>
      </c>
      <c r="I469" s="71">
        <v>0</v>
      </c>
    </row>
    <row r="470" spans="1:9">
      <c r="A470" s="71" t="s">
        <v>826</v>
      </c>
      <c r="B470" s="71" t="s">
        <v>972</v>
      </c>
      <c r="C470" s="71" t="s">
        <v>973</v>
      </c>
      <c r="D470" s="71" t="s">
        <v>865</v>
      </c>
      <c r="E470" s="71" t="s">
        <v>830</v>
      </c>
      <c r="F470" s="71" t="s">
        <v>908</v>
      </c>
      <c r="G470" s="71" t="s">
        <v>918</v>
      </c>
      <c r="H470" s="71" t="s">
        <v>544</v>
      </c>
      <c r="I470" s="71">
        <v>3.9157500000000002E-4</v>
      </c>
    </row>
    <row r="471" spans="1:9">
      <c r="A471" s="71" t="s">
        <v>826</v>
      </c>
      <c r="B471" s="71" t="s">
        <v>972</v>
      </c>
      <c r="C471" s="71" t="s">
        <v>973</v>
      </c>
      <c r="D471" s="71" t="s">
        <v>865</v>
      </c>
      <c r="E471" s="71" t="s">
        <v>830</v>
      </c>
      <c r="F471" s="71" t="s">
        <v>908</v>
      </c>
      <c r="G471" s="71" t="s">
        <v>952</v>
      </c>
      <c r="H471" s="71" t="s">
        <v>536</v>
      </c>
      <c r="I471" s="71">
        <v>8.1757300000000005E-2</v>
      </c>
    </row>
    <row r="472" spans="1:9">
      <c r="A472" s="71" t="s">
        <v>826</v>
      </c>
      <c r="B472" s="71" t="s">
        <v>972</v>
      </c>
      <c r="C472" s="71" t="s">
        <v>973</v>
      </c>
      <c r="D472" s="71" t="s">
        <v>865</v>
      </c>
      <c r="E472" s="71" t="s">
        <v>830</v>
      </c>
      <c r="F472" s="71" t="s">
        <v>908</v>
      </c>
      <c r="G472" s="71" t="s">
        <v>975</v>
      </c>
      <c r="H472" s="71" t="s">
        <v>536</v>
      </c>
      <c r="I472" s="71">
        <v>0</v>
      </c>
    </row>
    <row r="473" spans="1:9">
      <c r="A473" s="71" t="s">
        <v>826</v>
      </c>
      <c r="B473" s="71" t="s">
        <v>972</v>
      </c>
      <c r="C473" s="71" t="s">
        <v>973</v>
      </c>
      <c r="D473" s="71" t="s">
        <v>865</v>
      </c>
      <c r="E473" s="71" t="s">
        <v>830</v>
      </c>
      <c r="F473" s="71" t="s">
        <v>908</v>
      </c>
      <c r="G473" s="71" t="s">
        <v>918</v>
      </c>
      <c r="H473" s="71" t="s">
        <v>543</v>
      </c>
      <c r="I473" s="71">
        <v>3.285025E-4</v>
      </c>
    </row>
    <row r="474" spans="1:9">
      <c r="A474" s="71" t="s">
        <v>826</v>
      </c>
      <c r="B474" s="71" t="s">
        <v>972</v>
      </c>
      <c r="C474" s="71" t="s">
        <v>916</v>
      </c>
      <c r="D474" s="71" t="s">
        <v>865</v>
      </c>
      <c r="E474" s="71" t="s">
        <v>830</v>
      </c>
      <c r="F474" s="71" t="s">
        <v>908</v>
      </c>
      <c r="G474" s="71" t="s">
        <v>911</v>
      </c>
      <c r="H474" s="71" t="s">
        <v>536</v>
      </c>
      <c r="I474" s="71">
        <v>0.613958</v>
      </c>
    </row>
    <row r="475" spans="1:9">
      <c r="A475" s="71" t="s">
        <v>826</v>
      </c>
      <c r="B475" s="71" t="s">
        <v>972</v>
      </c>
      <c r="C475" s="71" t="s">
        <v>973</v>
      </c>
      <c r="D475" s="71" t="s">
        <v>865</v>
      </c>
      <c r="E475" s="71" t="s">
        <v>830</v>
      </c>
      <c r="F475" s="71" t="s">
        <v>908</v>
      </c>
      <c r="G475" s="71" t="s">
        <v>915</v>
      </c>
      <c r="H475" s="71" t="s">
        <v>536</v>
      </c>
      <c r="I475" s="71">
        <v>1.35441E-2</v>
      </c>
    </row>
    <row r="476" spans="1:9">
      <c r="A476" s="71" t="s">
        <v>826</v>
      </c>
      <c r="B476" s="71" t="s">
        <v>972</v>
      </c>
      <c r="C476" s="71" t="s">
        <v>916</v>
      </c>
      <c r="D476" s="71" t="s">
        <v>865</v>
      </c>
      <c r="E476" s="71" t="s">
        <v>830</v>
      </c>
      <c r="F476" s="71" t="s">
        <v>908</v>
      </c>
      <c r="G476" s="71" t="s">
        <v>915</v>
      </c>
      <c r="H476" s="71" t="s">
        <v>544</v>
      </c>
      <c r="I476" s="71">
        <v>1.7042699999999999E-5</v>
      </c>
    </row>
    <row r="477" spans="1:9">
      <c r="A477" s="71" t="s">
        <v>826</v>
      </c>
      <c r="B477" s="71" t="s">
        <v>972</v>
      </c>
      <c r="C477" s="71" t="s">
        <v>973</v>
      </c>
      <c r="D477" s="71" t="s">
        <v>865</v>
      </c>
      <c r="E477" s="71" t="s">
        <v>830</v>
      </c>
      <c r="F477" s="71" t="s">
        <v>908</v>
      </c>
      <c r="G477" s="71" t="s">
        <v>520</v>
      </c>
      <c r="H477" s="71" t="s">
        <v>536</v>
      </c>
      <c r="I477" s="71">
        <v>4.3333E-3</v>
      </c>
    </row>
    <row r="478" spans="1:9">
      <c r="A478" s="71" t="s">
        <v>826</v>
      </c>
      <c r="B478" s="71" t="s">
        <v>972</v>
      </c>
      <c r="C478" s="71" t="s">
        <v>916</v>
      </c>
      <c r="D478" s="71" t="s">
        <v>865</v>
      </c>
      <c r="E478" s="71" t="s">
        <v>830</v>
      </c>
      <c r="F478" s="71" t="s">
        <v>908</v>
      </c>
      <c r="G478" s="71" t="s">
        <v>920</v>
      </c>
      <c r="H478" s="71" t="s">
        <v>544</v>
      </c>
      <c r="I478" s="71">
        <v>7.5590000000000004E-7</v>
      </c>
    </row>
    <row r="479" spans="1:9">
      <c r="A479" s="71" t="s">
        <v>826</v>
      </c>
      <c r="B479" s="71" t="s">
        <v>972</v>
      </c>
      <c r="C479" s="71" t="s">
        <v>974</v>
      </c>
      <c r="D479" s="71" t="s">
        <v>865</v>
      </c>
      <c r="E479" s="71" t="s">
        <v>830</v>
      </c>
      <c r="F479" s="71" t="s">
        <v>983</v>
      </c>
      <c r="G479" s="71" t="s">
        <v>448</v>
      </c>
      <c r="H479" s="71" t="s">
        <v>536</v>
      </c>
      <c r="I479" s="71">
        <v>1.339</v>
      </c>
    </row>
    <row r="480" spans="1:9">
      <c r="A480" s="71" t="s">
        <v>826</v>
      </c>
      <c r="B480" s="71" t="s">
        <v>972</v>
      </c>
      <c r="C480" s="71" t="s">
        <v>976</v>
      </c>
      <c r="D480" s="71" t="s">
        <v>865</v>
      </c>
      <c r="E480" s="71" t="s">
        <v>830</v>
      </c>
      <c r="F480" s="71" t="s">
        <v>983</v>
      </c>
      <c r="G480" s="71" t="s">
        <v>448</v>
      </c>
      <c r="H480" s="71" t="s">
        <v>536</v>
      </c>
      <c r="I480" s="71">
        <v>0.96767700000000001</v>
      </c>
    </row>
    <row r="481" spans="1:9">
      <c r="A481" s="71" t="s">
        <v>826</v>
      </c>
      <c r="B481" s="71" t="s">
        <v>972</v>
      </c>
      <c r="C481" s="71" t="s">
        <v>973</v>
      </c>
      <c r="D481" s="71" t="s">
        <v>865</v>
      </c>
      <c r="E481" s="71" t="s">
        <v>830</v>
      </c>
      <c r="F481" s="71" t="s">
        <v>908</v>
      </c>
      <c r="G481" s="71" t="s">
        <v>911</v>
      </c>
      <c r="H481" s="71" t="s">
        <v>543</v>
      </c>
      <c r="I481" s="71">
        <v>4.9953000000000003E-3</v>
      </c>
    </row>
    <row r="482" spans="1:9">
      <c r="A482" s="71" t="s">
        <v>826</v>
      </c>
      <c r="B482" s="71" t="s">
        <v>972</v>
      </c>
      <c r="C482" s="71" t="s">
        <v>916</v>
      </c>
      <c r="D482" s="71" t="s">
        <v>865</v>
      </c>
      <c r="E482" s="71" t="s">
        <v>830</v>
      </c>
      <c r="F482" s="71" t="s">
        <v>908</v>
      </c>
      <c r="G482" s="71" t="s">
        <v>918</v>
      </c>
      <c r="H482" s="71" t="s">
        <v>543</v>
      </c>
      <c r="I482" s="71">
        <v>3.0772499999999997E-5</v>
      </c>
    </row>
    <row r="483" spans="1:9">
      <c r="A483" s="71" t="s">
        <v>826</v>
      </c>
      <c r="B483" s="71" t="s">
        <v>972</v>
      </c>
      <c r="C483" s="71" t="s">
        <v>916</v>
      </c>
      <c r="D483" s="71" t="s">
        <v>865</v>
      </c>
      <c r="E483" s="71" t="s">
        <v>830</v>
      </c>
      <c r="F483" s="71" t="s">
        <v>908</v>
      </c>
      <c r="G483" s="71" t="s">
        <v>104</v>
      </c>
      <c r="H483" s="71" t="s">
        <v>543</v>
      </c>
      <c r="I483" s="71">
        <v>0</v>
      </c>
    </row>
    <row r="484" spans="1:9">
      <c r="A484" s="71" t="s">
        <v>826</v>
      </c>
      <c r="B484" s="71" t="s">
        <v>972</v>
      </c>
      <c r="C484" s="71" t="s">
        <v>973</v>
      </c>
      <c r="D484" s="71" t="s">
        <v>865</v>
      </c>
      <c r="E484" s="71" t="s">
        <v>830</v>
      </c>
      <c r="F484" s="71" t="s">
        <v>908</v>
      </c>
      <c r="G484" s="71" t="s">
        <v>919</v>
      </c>
      <c r="H484" s="71" t="s">
        <v>536</v>
      </c>
      <c r="I484" s="71">
        <v>0</v>
      </c>
    </row>
    <row r="485" spans="1:9">
      <c r="A485" s="71" t="s">
        <v>826</v>
      </c>
      <c r="B485" s="71" t="s">
        <v>972</v>
      </c>
      <c r="C485" s="71" t="s">
        <v>973</v>
      </c>
      <c r="D485" s="71" t="s">
        <v>865</v>
      </c>
      <c r="E485" s="71" t="s">
        <v>830</v>
      </c>
      <c r="F485" s="71" t="s">
        <v>908</v>
      </c>
      <c r="G485" s="71" t="s">
        <v>982</v>
      </c>
      <c r="H485" s="71" t="s">
        <v>544</v>
      </c>
      <c r="I485" s="71">
        <v>1.06057306E-2</v>
      </c>
    </row>
    <row r="486" spans="1:9">
      <c r="A486" s="71" t="s">
        <v>826</v>
      </c>
      <c r="B486" s="71" t="s">
        <v>972</v>
      </c>
      <c r="C486" s="71" t="s">
        <v>916</v>
      </c>
      <c r="D486" s="71" t="s">
        <v>865</v>
      </c>
      <c r="E486" s="71" t="s">
        <v>830</v>
      </c>
      <c r="F486" s="71" t="s">
        <v>908</v>
      </c>
      <c r="G486" s="71" t="s">
        <v>909</v>
      </c>
      <c r="H486" s="71" t="s">
        <v>544</v>
      </c>
      <c r="I486" s="71">
        <v>0</v>
      </c>
    </row>
    <row r="487" spans="1:9">
      <c r="A487" s="71" t="s">
        <v>826</v>
      </c>
      <c r="B487" s="71" t="s">
        <v>972</v>
      </c>
      <c r="C487" s="71" t="s">
        <v>973</v>
      </c>
      <c r="D487" s="71" t="s">
        <v>865</v>
      </c>
      <c r="E487" s="71" t="s">
        <v>830</v>
      </c>
      <c r="F487" s="71" t="s">
        <v>908</v>
      </c>
      <c r="G487" s="71" t="s">
        <v>911</v>
      </c>
      <c r="H487" s="71" t="s">
        <v>544</v>
      </c>
      <c r="I487" s="71">
        <v>5.9543976000000004E-3</v>
      </c>
    </row>
    <row r="488" spans="1:9">
      <c r="A488" s="71" t="s">
        <v>826</v>
      </c>
      <c r="B488" s="71" t="s">
        <v>972</v>
      </c>
      <c r="C488" s="71" t="s">
        <v>973</v>
      </c>
      <c r="D488" s="71" t="s">
        <v>865</v>
      </c>
      <c r="E488" s="71" t="s">
        <v>830</v>
      </c>
      <c r="F488" s="71" t="s">
        <v>908</v>
      </c>
      <c r="G488" s="71" t="s">
        <v>520</v>
      </c>
      <c r="H488" s="71" t="s">
        <v>544</v>
      </c>
      <c r="I488" s="71">
        <v>9.8399000000000004E-6</v>
      </c>
    </row>
    <row r="489" spans="1:9">
      <c r="A489" s="71" t="s">
        <v>826</v>
      </c>
      <c r="B489" s="71" t="s">
        <v>972</v>
      </c>
      <c r="C489" s="71" t="s">
        <v>973</v>
      </c>
      <c r="D489" s="71" t="s">
        <v>865</v>
      </c>
      <c r="E489" s="71" t="s">
        <v>830</v>
      </c>
      <c r="F489" s="71" t="s">
        <v>908</v>
      </c>
      <c r="G489" s="71" t="s">
        <v>981</v>
      </c>
      <c r="H489" s="71" t="s">
        <v>536</v>
      </c>
      <c r="I489" s="71">
        <v>0.18956500000000001</v>
      </c>
    </row>
    <row r="490" spans="1:9">
      <c r="A490" s="71" t="s">
        <v>826</v>
      </c>
      <c r="B490" s="71" t="s">
        <v>984</v>
      </c>
      <c r="C490" s="71" t="s">
        <v>973</v>
      </c>
      <c r="D490" s="71" t="s">
        <v>917</v>
      </c>
      <c r="E490" s="71" t="s">
        <v>830</v>
      </c>
      <c r="F490" s="71" t="s">
        <v>908</v>
      </c>
      <c r="G490" s="71" t="s">
        <v>911</v>
      </c>
      <c r="H490" s="71" t="s">
        <v>544</v>
      </c>
      <c r="I490" s="71">
        <v>3.7170433999999999E-3</v>
      </c>
    </row>
    <row r="491" spans="1:9">
      <c r="A491" s="71" t="s">
        <v>826</v>
      </c>
      <c r="B491" s="71" t="s">
        <v>984</v>
      </c>
      <c r="C491" s="71" t="s">
        <v>973</v>
      </c>
      <c r="D491" s="71" t="s">
        <v>917</v>
      </c>
      <c r="E491" s="71" t="s">
        <v>830</v>
      </c>
      <c r="F491" s="71" t="s">
        <v>908</v>
      </c>
      <c r="G491" s="71" t="s">
        <v>918</v>
      </c>
      <c r="H491" s="71" t="s">
        <v>543</v>
      </c>
      <c r="I491" s="71">
        <v>3.1579749999999999E-4</v>
      </c>
    </row>
    <row r="492" spans="1:9">
      <c r="A492" s="71" t="s">
        <v>826</v>
      </c>
      <c r="B492" s="71" t="s">
        <v>984</v>
      </c>
      <c r="C492" s="71" t="s">
        <v>865</v>
      </c>
      <c r="D492" s="71" t="s">
        <v>865</v>
      </c>
      <c r="E492" s="71" t="s">
        <v>830</v>
      </c>
      <c r="F492" s="71" t="s">
        <v>985</v>
      </c>
      <c r="G492" s="71" t="s">
        <v>516</v>
      </c>
      <c r="H492" s="71" t="s">
        <v>536</v>
      </c>
      <c r="I492" s="71">
        <v>0.34079599999999999</v>
      </c>
    </row>
    <row r="493" spans="1:9">
      <c r="A493" s="71" t="s">
        <v>826</v>
      </c>
      <c r="B493" s="71" t="s">
        <v>984</v>
      </c>
      <c r="C493" s="71" t="s">
        <v>973</v>
      </c>
      <c r="D493" s="71" t="s">
        <v>917</v>
      </c>
      <c r="E493" s="71" t="s">
        <v>830</v>
      </c>
      <c r="F493" s="71" t="s">
        <v>908</v>
      </c>
      <c r="G493" s="71" t="s">
        <v>919</v>
      </c>
      <c r="H493" s="71" t="s">
        <v>536</v>
      </c>
      <c r="I493" s="71">
        <v>0</v>
      </c>
    </row>
    <row r="494" spans="1:9">
      <c r="A494" s="71" t="s">
        <v>826</v>
      </c>
      <c r="B494" s="71" t="s">
        <v>984</v>
      </c>
      <c r="C494" s="71" t="s">
        <v>865</v>
      </c>
      <c r="D494" s="71" t="s">
        <v>865</v>
      </c>
      <c r="E494" s="71" t="s">
        <v>830</v>
      </c>
      <c r="F494" s="71" t="s">
        <v>986</v>
      </c>
      <c r="G494" s="71" t="s">
        <v>516</v>
      </c>
      <c r="H494" s="71" t="s">
        <v>536</v>
      </c>
      <c r="I494" s="71">
        <v>0.12942300000000001</v>
      </c>
    </row>
    <row r="495" spans="1:9">
      <c r="A495" s="71" t="s">
        <v>826</v>
      </c>
      <c r="B495" s="71" t="s">
        <v>984</v>
      </c>
      <c r="C495" s="71" t="s">
        <v>973</v>
      </c>
      <c r="D495" s="71" t="s">
        <v>917</v>
      </c>
      <c r="E495" s="71" t="s">
        <v>830</v>
      </c>
      <c r="F495" s="71" t="s">
        <v>908</v>
      </c>
      <c r="G495" s="71" t="s">
        <v>982</v>
      </c>
      <c r="H495" s="71" t="s">
        <v>543</v>
      </c>
      <c r="I495" s="71">
        <v>4.6137499999999998E-4</v>
      </c>
    </row>
    <row r="496" spans="1:9">
      <c r="A496" s="71" t="s">
        <v>826</v>
      </c>
      <c r="B496" s="71" t="s">
        <v>984</v>
      </c>
      <c r="C496" s="71" t="s">
        <v>865</v>
      </c>
      <c r="D496" s="71" t="s">
        <v>865</v>
      </c>
      <c r="E496" s="71" t="s">
        <v>830</v>
      </c>
      <c r="F496" s="71" t="s">
        <v>987</v>
      </c>
      <c r="G496" s="71" t="s">
        <v>516</v>
      </c>
      <c r="H496" s="71" t="s">
        <v>536</v>
      </c>
      <c r="I496" s="71">
        <v>0.13774500000000001</v>
      </c>
    </row>
    <row r="497" spans="1:9">
      <c r="A497" s="71" t="s">
        <v>826</v>
      </c>
      <c r="B497" s="71" t="s">
        <v>984</v>
      </c>
      <c r="C497" s="71" t="s">
        <v>988</v>
      </c>
      <c r="D497" s="71" t="s">
        <v>989</v>
      </c>
      <c r="E497" s="71" t="s">
        <v>830</v>
      </c>
      <c r="F497" s="71" t="s">
        <v>990</v>
      </c>
      <c r="G497" s="71" t="s">
        <v>991</v>
      </c>
      <c r="H497" s="71" t="s">
        <v>536</v>
      </c>
      <c r="I497" s="71">
        <v>0.27454499999999998</v>
      </c>
    </row>
    <row r="498" spans="1:9">
      <c r="A498" s="71" t="s">
        <v>826</v>
      </c>
      <c r="B498" s="71" t="s">
        <v>984</v>
      </c>
      <c r="C498" s="71" t="s">
        <v>973</v>
      </c>
      <c r="D498" s="71" t="s">
        <v>917</v>
      </c>
      <c r="E498" s="71" t="s">
        <v>830</v>
      </c>
      <c r="F498" s="71" t="s">
        <v>908</v>
      </c>
      <c r="G498" s="71" t="s">
        <v>979</v>
      </c>
      <c r="H498" s="71" t="s">
        <v>536</v>
      </c>
      <c r="I498" s="71">
        <v>2.5773000000000001E-2</v>
      </c>
    </row>
    <row r="499" spans="1:9">
      <c r="A499" s="71" t="s">
        <v>826</v>
      </c>
      <c r="B499" s="71" t="s">
        <v>984</v>
      </c>
      <c r="C499" s="71" t="s">
        <v>988</v>
      </c>
      <c r="D499" s="71" t="s">
        <v>989</v>
      </c>
      <c r="E499" s="71" t="s">
        <v>830</v>
      </c>
      <c r="F499" s="71" t="s">
        <v>990</v>
      </c>
      <c r="G499" s="71" t="s">
        <v>911</v>
      </c>
      <c r="H499" s="71" t="s">
        <v>536</v>
      </c>
      <c r="I499" s="71">
        <v>2.1004900000000002</v>
      </c>
    </row>
    <row r="500" spans="1:9">
      <c r="A500" s="71" t="s">
        <v>826</v>
      </c>
      <c r="B500" s="71" t="s">
        <v>984</v>
      </c>
      <c r="C500" s="71" t="s">
        <v>988</v>
      </c>
      <c r="D500" s="71" t="s">
        <v>989</v>
      </c>
      <c r="E500" s="71" t="s">
        <v>830</v>
      </c>
      <c r="F500" s="71" t="s">
        <v>990</v>
      </c>
      <c r="G500" s="71" t="s">
        <v>520</v>
      </c>
      <c r="H500" s="71" t="s">
        <v>536</v>
      </c>
      <c r="I500" s="71">
        <v>0.15356600000000001</v>
      </c>
    </row>
    <row r="501" spans="1:9">
      <c r="A501" s="71" t="s">
        <v>826</v>
      </c>
      <c r="B501" s="71" t="s">
        <v>984</v>
      </c>
      <c r="C501" s="71" t="s">
        <v>988</v>
      </c>
      <c r="D501" s="71" t="s">
        <v>989</v>
      </c>
      <c r="E501" s="71" t="s">
        <v>830</v>
      </c>
      <c r="F501" s="71" t="s">
        <v>990</v>
      </c>
      <c r="G501" s="71" t="s">
        <v>992</v>
      </c>
      <c r="H501" s="71" t="s">
        <v>536</v>
      </c>
      <c r="I501" s="71">
        <v>0.41590700000000003</v>
      </c>
    </row>
    <row r="502" spans="1:9">
      <c r="A502" s="71" t="s">
        <v>826</v>
      </c>
      <c r="B502" s="71" t="s">
        <v>984</v>
      </c>
      <c r="C502" s="71" t="s">
        <v>988</v>
      </c>
      <c r="D502" s="71" t="s">
        <v>989</v>
      </c>
      <c r="E502" s="71" t="s">
        <v>830</v>
      </c>
      <c r="F502" s="71" t="s">
        <v>990</v>
      </c>
      <c r="G502" s="71" t="s">
        <v>918</v>
      </c>
      <c r="H502" s="71" t="s">
        <v>536</v>
      </c>
      <c r="I502" s="71">
        <v>2.1004900000000002</v>
      </c>
    </row>
    <row r="503" spans="1:9">
      <c r="A503" s="71" t="s">
        <v>826</v>
      </c>
      <c r="B503" s="71" t="s">
        <v>984</v>
      </c>
      <c r="C503" s="71" t="s">
        <v>973</v>
      </c>
      <c r="D503" s="71" t="s">
        <v>917</v>
      </c>
      <c r="E503" s="71" t="s">
        <v>830</v>
      </c>
      <c r="F503" s="71" t="s">
        <v>908</v>
      </c>
      <c r="G503" s="71" t="s">
        <v>977</v>
      </c>
      <c r="H503" s="71" t="s">
        <v>544</v>
      </c>
      <c r="I503" s="71">
        <v>5.29099E-4</v>
      </c>
    </row>
    <row r="504" spans="1:9">
      <c r="A504" s="71" t="s">
        <v>826</v>
      </c>
      <c r="B504" s="71" t="s">
        <v>984</v>
      </c>
      <c r="C504" s="71" t="s">
        <v>973</v>
      </c>
      <c r="D504" s="71" t="s">
        <v>917</v>
      </c>
      <c r="E504" s="71" t="s">
        <v>830</v>
      </c>
      <c r="F504" s="71" t="s">
        <v>908</v>
      </c>
      <c r="G504" s="71" t="s">
        <v>918</v>
      </c>
      <c r="H504" s="71" t="s">
        <v>544</v>
      </c>
      <c r="I504" s="71">
        <v>3.7643060000000001E-4</v>
      </c>
    </row>
    <row r="505" spans="1:9">
      <c r="A505" s="71" t="s">
        <v>826</v>
      </c>
      <c r="B505" s="71" t="s">
        <v>984</v>
      </c>
      <c r="C505" s="71" t="s">
        <v>988</v>
      </c>
      <c r="D505" s="71" t="s">
        <v>865</v>
      </c>
      <c r="E505" s="71" t="s">
        <v>830</v>
      </c>
      <c r="F505" s="71" t="s">
        <v>908</v>
      </c>
      <c r="G505" s="71" t="s">
        <v>977</v>
      </c>
      <c r="H505" s="71" t="s">
        <v>544</v>
      </c>
      <c r="I505" s="71">
        <v>1.0458876000000001E-3</v>
      </c>
    </row>
    <row r="506" spans="1:9">
      <c r="A506" s="71" t="s">
        <v>826</v>
      </c>
      <c r="B506" s="71" t="s">
        <v>984</v>
      </c>
      <c r="C506" s="71" t="s">
        <v>988</v>
      </c>
      <c r="D506" s="71" t="s">
        <v>865</v>
      </c>
      <c r="E506" s="71" t="s">
        <v>830</v>
      </c>
      <c r="F506" s="71" t="s">
        <v>908</v>
      </c>
      <c r="G506" s="71" t="s">
        <v>915</v>
      </c>
      <c r="H506" s="71" t="s">
        <v>543</v>
      </c>
      <c r="I506" s="71">
        <v>3.6698E-6</v>
      </c>
    </row>
    <row r="507" spans="1:9">
      <c r="A507" s="71" t="s">
        <v>826</v>
      </c>
      <c r="B507" s="71" t="s">
        <v>984</v>
      </c>
      <c r="C507" s="71" t="s">
        <v>988</v>
      </c>
      <c r="D507" s="71" t="s">
        <v>865</v>
      </c>
      <c r="E507" s="71" t="s">
        <v>830</v>
      </c>
      <c r="F507" s="71" t="s">
        <v>908</v>
      </c>
      <c r="G507" s="71" t="s">
        <v>977</v>
      </c>
      <c r="H507" s="71" t="s">
        <v>543</v>
      </c>
      <c r="I507" s="71">
        <v>4.3871250000000002E-4</v>
      </c>
    </row>
    <row r="508" spans="1:9">
      <c r="A508" s="71" t="s">
        <v>826</v>
      </c>
      <c r="B508" s="71" t="s">
        <v>984</v>
      </c>
      <c r="C508" s="71" t="s">
        <v>988</v>
      </c>
      <c r="D508" s="71" t="s">
        <v>865</v>
      </c>
      <c r="E508" s="71" t="s">
        <v>830</v>
      </c>
      <c r="F508" s="71" t="s">
        <v>908</v>
      </c>
      <c r="G508" s="71" t="s">
        <v>975</v>
      </c>
      <c r="H508" s="71" t="s">
        <v>543</v>
      </c>
      <c r="I508" s="71">
        <v>2.5157499999999998E-4</v>
      </c>
    </row>
    <row r="509" spans="1:9">
      <c r="A509" s="71" t="s">
        <v>826</v>
      </c>
      <c r="B509" s="71" t="s">
        <v>984</v>
      </c>
      <c r="C509" s="71" t="s">
        <v>988</v>
      </c>
      <c r="D509" s="71" t="s">
        <v>865</v>
      </c>
      <c r="E509" s="71" t="s">
        <v>830</v>
      </c>
      <c r="F509" s="71" t="s">
        <v>908</v>
      </c>
      <c r="G509" s="71" t="s">
        <v>993</v>
      </c>
      <c r="H509" s="71" t="s">
        <v>536</v>
      </c>
      <c r="I509" s="71">
        <v>5.1467299999999998</v>
      </c>
    </row>
    <row r="510" spans="1:9">
      <c r="A510" s="71" t="s">
        <v>826</v>
      </c>
      <c r="B510" s="71" t="s">
        <v>984</v>
      </c>
      <c r="C510" s="71" t="s">
        <v>988</v>
      </c>
      <c r="D510" s="71" t="s">
        <v>865</v>
      </c>
      <c r="E510" s="71" t="s">
        <v>830</v>
      </c>
      <c r="F510" s="71" t="s">
        <v>908</v>
      </c>
      <c r="G510" s="71" t="s">
        <v>918</v>
      </c>
      <c r="H510" s="71" t="s">
        <v>543</v>
      </c>
      <c r="I510" s="71">
        <v>6.1647500000000001E-3</v>
      </c>
    </row>
    <row r="511" spans="1:9">
      <c r="A511" s="71" t="s">
        <v>826</v>
      </c>
      <c r="B511" s="71" t="s">
        <v>984</v>
      </c>
      <c r="C511" s="71" t="s">
        <v>988</v>
      </c>
      <c r="D511" s="71" t="s">
        <v>865</v>
      </c>
      <c r="E511" s="71" t="s">
        <v>830</v>
      </c>
      <c r="F511" s="71" t="s">
        <v>908</v>
      </c>
      <c r="G511" s="71" t="s">
        <v>912</v>
      </c>
      <c r="H511" s="71" t="s">
        <v>543</v>
      </c>
      <c r="I511" s="71">
        <v>3.4046E-4</v>
      </c>
    </row>
    <row r="512" spans="1:9">
      <c r="A512" s="71" t="s">
        <v>826</v>
      </c>
      <c r="B512" s="71" t="s">
        <v>984</v>
      </c>
      <c r="C512" s="71" t="s">
        <v>988</v>
      </c>
      <c r="D512" s="71" t="s">
        <v>865</v>
      </c>
      <c r="E512" s="71" t="s">
        <v>830</v>
      </c>
      <c r="F512" s="71" t="s">
        <v>908</v>
      </c>
      <c r="G512" s="71" t="s">
        <v>911</v>
      </c>
      <c r="H512" s="71" t="s">
        <v>544</v>
      </c>
      <c r="I512" s="71">
        <v>2.4196198999999999E-3</v>
      </c>
    </row>
    <row r="513" spans="1:9">
      <c r="A513" s="71" t="s">
        <v>826</v>
      </c>
      <c r="B513" s="71" t="s">
        <v>984</v>
      </c>
      <c r="C513" s="71" t="s">
        <v>988</v>
      </c>
      <c r="D513" s="71" t="s">
        <v>865</v>
      </c>
      <c r="E513" s="71" t="s">
        <v>830</v>
      </c>
      <c r="F513" s="71" t="s">
        <v>908</v>
      </c>
      <c r="G513" s="71" t="s">
        <v>993</v>
      </c>
      <c r="H513" s="71" t="s">
        <v>544</v>
      </c>
      <c r="I513" s="71">
        <v>1.0609604599999999E-2</v>
      </c>
    </row>
    <row r="514" spans="1:9">
      <c r="A514" s="71" t="s">
        <v>826</v>
      </c>
      <c r="B514" s="71" t="s">
        <v>984</v>
      </c>
      <c r="C514" s="71" t="s">
        <v>988</v>
      </c>
      <c r="D514" s="71" t="s">
        <v>865</v>
      </c>
      <c r="E514" s="71" t="s">
        <v>830</v>
      </c>
      <c r="F514" s="71" t="s">
        <v>908</v>
      </c>
      <c r="G514" s="71" t="s">
        <v>520</v>
      </c>
      <c r="H514" s="71" t="s">
        <v>543</v>
      </c>
      <c r="I514" s="71">
        <v>2.0233330000000001E-4</v>
      </c>
    </row>
    <row r="515" spans="1:9">
      <c r="A515" s="71" t="s">
        <v>826</v>
      </c>
      <c r="B515" s="71" t="s">
        <v>984</v>
      </c>
      <c r="C515" s="71" t="s">
        <v>988</v>
      </c>
      <c r="D515" s="71" t="s">
        <v>865</v>
      </c>
      <c r="E515" s="71" t="s">
        <v>830</v>
      </c>
      <c r="F515" s="71" t="s">
        <v>908</v>
      </c>
      <c r="G515" s="71" t="s">
        <v>520</v>
      </c>
      <c r="H515" s="71" t="s">
        <v>536</v>
      </c>
      <c r="I515" s="71">
        <v>0.212421</v>
      </c>
    </row>
    <row r="516" spans="1:9">
      <c r="A516" s="71" t="s">
        <v>826</v>
      </c>
      <c r="B516" s="71" t="s">
        <v>984</v>
      </c>
      <c r="C516" s="71" t="s">
        <v>988</v>
      </c>
      <c r="D516" s="71" t="s">
        <v>865</v>
      </c>
      <c r="E516" s="71" t="s">
        <v>830</v>
      </c>
      <c r="F516" s="71" t="s">
        <v>908</v>
      </c>
      <c r="G516" s="71" t="s">
        <v>911</v>
      </c>
      <c r="H516" s="71" t="s">
        <v>543</v>
      </c>
      <c r="I516" s="71">
        <v>2.0298825E-3</v>
      </c>
    </row>
    <row r="517" spans="1:9">
      <c r="A517" s="71" t="s">
        <v>826</v>
      </c>
      <c r="B517" s="71" t="s">
        <v>984</v>
      </c>
      <c r="C517" s="71" t="s">
        <v>988</v>
      </c>
      <c r="D517" s="71" t="s">
        <v>865</v>
      </c>
      <c r="E517" s="71" t="s">
        <v>830</v>
      </c>
      <c r="F517" s="71" t="s">
        <v>908</v>
      </c>
      <c r="G517" s="71" t="s">
        <v>520</v>
      </c>
      <c r="H517" s="71" t="s">
        <v>544</v>
      </c>
      <c r="I517" s="71">
        <v>4.823637E-4</v>
      </c>
    </row>
    <row r="518" spans="1:9">
      <c r="A518" s="71" t="s">
        <v>826</v>
      </c>
      <c r="B518" s="71" t="s">
        <v>984</v>
      </c>
      <c r="C518" s="71" t="s">
        <v>988</v>
      </c>
      <c r="D518" s="71" t="s">
        <v>865</v>
      </c>
      <c r="E518" s="71" t="s">
        <v>830</v>
      </c>
      <c r="F518" s="71" t="s">
        <v>908</v>
      </c>
      <c r="G518" s="71" t="s">
        <v>918</v>
      </c>
      <c r="H518" s="71" t="s">
        <v>544</v>
      </c>
      <c r="I518" s="71">
        <v>7.3483819999999997E-3</v>
      </c>
    </row>
    <row r="519" spans="1:9">
      <c r="A519" s="71" t="s">
        <v>826</v>
      </c>
      <c r="B519" s="71" t="s">
        <v>984</v>
      </c>
      <c r="C519" s="71" t="s">
        <v>988</v>
      </c>
      <c r="D519" s="71" t="s">
        <v>865</v>
      </c>
      <c r="E519" s="71" t="s">
        <v>830</v>
      </c>
      <c r="F519" s="71" t="s">
        <v>908</v>
      </c>
      <c r="G519" s="71" t="s">
        <v>912</v>
      </c>
      <c r="H519" s="71" t="s">
        <v>536</v>
      </c>
      <c r="I519" s="71">
        <v>0.857742</v>
      </c>
    </row>
    <row r="520" spans="1:9">
      <c r="A520" s="71" t="s">
        <v>826</v>
      </c>
      <c r="B520" s="71" t="s">
        <v>984</v>
      </c>
      <c r="C520" s="71" t="s">
        <v>988</v>
      </c>
      <c r="D520" s="71" t="s">
        <v>865</v>
      </c>
      <c r="E520" s="71" t="s">
        <v>830</v>
      </c>
      <c r="F520" s="71" t="s">
        <v>908</v>
      </c>
      <c r="G520" s="71" t="s">
        <v>915</v>
      </c>
      <c r="H520" s="71" t="s">
        <v>536</v>
      </c>
      <c r="I520" s="71">
        <v>3.5766299999999999E-3</v>
      </c>
    </row>
    <row r="521" spans="1:9">
      <c r="A521" s="71" t="s">
        <v>826</v>
      </c>
      <c r="B521" s="71" t="s">
        <v>984</v>
      </c>
      <c r="C521" s="71" t="s">
        <v>988</v>
      </c>
      <c r="D521" s="71" t="s">
        <v>865</v>
      </c>
      <c r="E521" s="71" t="s">
        <v>830</v>
      </c>
      <c r="F521" s="71" t="s">
        <v>908</v>
      </c>
      <c r="G521" s="71" t="s">
        <v>975</v>
      </c>
      <c r="H521" s="71" t="s">
        <v>544</v>
      </c>
      <c r="I521" s="71">
        <v>2.9987740000000002E-4</v>
      </c>
    </row>
    <row r="522" spans="1:9">
      <c r="A522" s="71" t="s">
        <v>826</v>
      </c>
      <c r="B522" s="71" t="s">
        <v>984</v>
      </c>
      <c r="C522" s="71" t="s">
        <v>988</v>
      </c>
      <c r="D522" s="71" t="s">
        <v>865</v>
      </c>
      <c r="E522" s="71" t="s">
        <v>830</v>
      </c>
      <c r="F522" s="71" t="s">
        <v>908</v>
      </c>
      <c r="G522" s="71" t="s">
        <v>993</v>
      </c>
      <c r="H522" s="71" t="s">
        <v>543</v>
      </c>
      <c r="I522" s="71">
        <v>4.4503499999999996E-3</v>
      </c>
    </row>
    <row r="523" spans="1:9">
      <c r="A523" s="71" t="s">
        <v>826</v>
      </c>
      <c r="B523" s="71" t="s">
        <v>984</v>
      </c>
      <c r="C523" s="71" t="s">
        <v>988</v>
      </c>
      <c r="D523" s="71" t="s">
        <v>865</v>
      </c>
      <c r="E523" s="71" t="s">
        <v>830</v>
      </c>
      <c r="F523" s="71" t="s">
        <v>908</v>
      </c>
      <c r="G523" s="71" t="s">
        <v>918</v>
      </c>
      <c r="H523" s="71" t="s">
        <v>536</v>
      </c>
      <c r="I523" s="71">
        <v>15.820399999999999</v>
      </c>
    </row>
    <row r="524" spans="1:9">
      <c r="A524" s="71" t="s">
        <v>826</v>
      </c>
      <c r="B524" s="71" t="s">
        <v>984</v>
      </c>
      <c r="C524" s="71" t="s">
        <v>988</v>
      </c>
      <c r="D524" s="71" t="s">
        <v>865</v>
      </c>
      <c r="E524" s="71" t="s">
        <v>830</v>
      </c>
      <c r="F524" s="71" t="s">
        <v>908</v>
      </c>
      <c r="G524" s="71" t="s">
        <v>977</v>
      </c>
      <c r="H524" s="71" t="s">
        <v>536</v>
      </c>
      <c r="I524" s="71">
        <v>0.59689499999999995</v>
      </c>
    </row>
    <row r="525" spans="1:9">
      <c r="A525" s="71" t="s">
        <v>826</v>
      </c>
      <c r="B525" s="71" t="s">
        <v>984</v>
      </c>
      <c r="C525" s="71" t="s">
        <v>988</v>
      </c>
      <c r="D525" s="71" t="s">
        <v>865</v>
      </c>
      <c r="E525" s="71" t="s">
        <v>830</v>
      </c>
      <c r="F525" s="71" t="s">
        <v>908</v>
      </c>
      <c r="G525" s="71" t="s">
        <v>915</v>
      </c>
      <c r="H525" s="71" t="s">
        <v>544</v>
      </c>
      <c r="I525" s="71">
        <v>8.7486999999999998E-6</v>
      </c>
    </row>
    <row r="526" spans="1:9">
      <c r="A526" s="71" t="s">
        <v>826</v>
      </c>
      <c r="B526" s="71" t="s">
        <v>984</v>
      </c>
      <c r="C526" s="71" t="s">
        <v>988</v>
      </c>
      <c r="D526" s="71" t="s">
        <v>865</v>
      </c>
      <c r="E526" s="71" t="s">
        <v>830</v>
      </c>
      <c r="F526" s="71" t="s">
        <v>908</v>
      </c>
      <c r="G526" s="71" t="s">
        <v>911</v>
      </c>
      <c r="H526" s="71" t="s">
        <v>536</v>
      </c>
      <c r="I526" s="71">
        <v>4.3048200000000003</v>
      </c>
    </row>
    <row r="527" spans="1:9">
      <c r="A527" s="71" t="s">
        <v>826</v>
      </c>
      <c r="B527" s="71" t="s">
        <v>984</v>
      </c>
      <c r="C527" s="71" t="s">
        <v>988</v>
      </c>
      <c r="D527" s="71" t="s">
        <v>865</v>
      </c>
      <c r="E527" s="71" t="s">
        <v>830</v>
      </c>
      <c r="F527" s="71" t="s">
        <v>908</v>
      </c>
      <c r="G527" s="71" t="s">
        <v>912</v>
      </c>
      <c r="H527" s="71" t="s">
        <v>544</v>
      </c>
      <c r="I527" s="71">
        <v>4.058283E-4</v>
      </c>
    </row>
    <row r="528" spans="1:9">
      <c r="A528" s="71" t="s">
        <v>826</v>
      </c>
      <c r="B528" s="71" t="s">
        <v>984</v>
      </c>
      <c r="C528" s="71" t="s">
        <v>988</v>
      </c>
      <c r="D528" s="71" t="s">
        <v>865</v>
      </c>
      <c r="E528" s="71" t="s">
        <v>830</v>
      </c>
      <c r="F528" s="71" t="s">
        <v>908</v>
      </c>
      <c r="G528" s="71" t="s">
        <v>975</v>
      </c>
      <c r="H528" s="71" t="s">
        <v>536</v>
      </c>
      <c r="I528" s="71">
        <v>0.65547699999999998</v>
      </c>
    </row>
    <row r="529" spans="1:9">
      <c r="A529" s="71" t="s">
        <v>826</v>
      </c>
      <c r="B529" s="71" t="s">
        <v>984</v>
      </c>
      <c r="C529" s="71" t="s">
        <v>994</v>
      </c>
      <c r="D529" s="71" t="s">
        <v>995</v>
      </c>
      <c r="E529" s="71" t="s">
        <v>830</v>
      </c>
      <c r="F529" s="71" t="s">
        <v>908</v>
      </c>
      <c r="G529" s="71" t="s">
        <v>911</v>
      </c>
      <c r="H529" s="71" t="s">
        <v>543</v>
      </c>
      <c r="I529" s="71">
        <v>6.0066299999999998E-5</v>
      </c>
    </row>
    <row r="530" spans="1:9">
      <c r="A530" s="71" t="s">
        <v>826</v>
      </c>
      <c r="B530" s="71" t="s">
        <v>984</v>
      </c>
      <c r="C530" s="71" t="s">
        <v>996</v>
      </c>
      <c r="D530" s="71" t="s">
        <v>865</v>
      </c>
      <c r="E530" s="71" t="s">
        <v>830</v>
      </c>
      <c r="F530" s="71" t="s">
        <v>908</v>
      </c>
      <c r="G530" s="71" t="s">
        <v>915</v>
      </c>
      <c r="H530" s="71" t="s">
        <v>543</v>
      </c>
      <c r="I530" s="71">
        <v>2.1555829999999999E-4</v>
      </c>
    </row>
    <row r="531" spans="1:9">
      <c r="A531" s="71" t="s">
        <v>826</v>
      </c>
      <c r="B531" s="71" t="s">
        <v>984</v>
      </c>
      <c r="C531" s="71" t="s">
        <v>996</v>
      </c>
      <c r="D531" s="71" t="s">
        <v>865</v>
      </c>
      <c r="E531" s="71" t="s">
        <v>830</v>
      </c>
      <c r="F531" s="71" t="s">
        <v>908</v>
      </c>
      <c r="G531" s="71" t="s">
        <v>915</v>
      </c>
      <c r="H531" s="71" t="s">
        <v>536</v>
      </c>
      <c r="I531" s="71">
        <v>0.210088</v>
      </c>
    </row>
    <row r="532" spans="1:9">
      <c r="A532" s="71" t="s">
        <v>826</v>
      </c>
      <c r="B532" s="71" t="s">
        <v>984</v>
      </c>
      <c r="C532" s="71" t="s">
        <v>994</v>
      </c>
      <c r="D532" s="71" t="s">
        <v>997</v>
      </c>
      <c r="E532" s="71" t="s">
        <v>830</v>
      </c>
      <c r="F532" s="71" t="s">
        <v>908</v>
      </c>
      <c r="G532" s="71" t="s">
        <v>911</v>
      </c>
      <c r="H532" s="71" t="s">
        <v>544</v>
      </c>
      <c r="I532" s="71">
        <v>4.0000000000000001E-10</v>
      </c>
    </row>
    <row r="533" spans="1:9">
      <c r="A533" s="71" t="s">
        <v>826</v>
      </c>
      <c r="B533" s="71" t="s">
        <v>984</v>
      </c>
      <c r="C533" s="71" t="s">
        <v>996</v>
      </c>
      <c r="D533" s="71" t="s">
        <v>865</v>
      </c>
      <c r="E533" s="71" t="s">
        <v>830</v>
      </c>
      <c r="F533" s="71" t="s">
        <v>908</v>
      </c>
      <c r="G533" s="71" t="s">
        <v>998</v>
      </c>
      <c r="H533" s="71" t="s">
        <v>536</v>
      </c>
      <c r="I533" s="71">
        <v>2.4914499999999999</v>
      </c>
    </row>
    <row r="534" spans="1:9">
      <c r="A534" s="71" t="s">
        <v>826</v>
      </c>
      <c r="B534" s="71" t="s">
        <v>984</v>
      </c>
      <c r="C534" s="71" t="s">
        <v>996</v>
      </c>
      <c r="D534" s="71" t="s">
        <v>865</v>
      </c>
      <c r="E534" s="71" t="s">
        <v>830</v>
      </c>
      <c r="F534" s="71" t="s">
        <v>908</v>
      </c>
      <c r="G534" s="71" t="s">
        <v>520</v>
      </c>
      <c r="H534" s="71" t="s">
        <v>543</v>
      </c>
      <c r="I534" s="71">
        <v>1.2648499999999999E-5</v>
      </c>
    </row>
    <row r="535" spans="1:9">
      <c r="A535" s="71" t="s">
        <v>826</v>
      </c>
      <c r="B535" s="71" t="s">
        <v>984</v>
      </c>
      <c r="C535" s="71" t="s">
        <v>996</v>
      </c>
      <c r="D535" s="71" t="s">
        <v>865</v>
      </c>
      <c r="E535" s="71" t="s">
        <v>830</v>
      </c>
      <c r="F535" s="71" t="s">
        <v>908</v>
      </c>
      <c r="G535" s="71" t="s">
        <v>911</v>
      </c>
      <c r="H535" s="71" t="s">
        <v>544</v>
      </c>
      <c r="I535" s="71">
        <v>3.2182211999999999E-3</v>
      </c>
    </row>
    <row r="536" spans="1:9">
      <c r="A536" s="71" t="s">
        <v>826</v>
      </c>
      <c r="B536" s="71" t="s">
        <v>984</v>
      </c>
      <c r="C536" s="71" t="s">
        <v>996</v>
      </c>
      <c r="D536" s="71" t="s">
        <v>865</v>
      </c>
      <c r="E536" s="71" t="s">
        <v>830</v>
      </c>
      <c r="F536" s="71" t="s">
        <v>908</v>
      </c>
      <c r="G536" s="71" t="s">
        <v>975</v>
      </c>
      <c r="H536" s="71" t="s">
        <v>536</v>
      </c>
      <c r="I536" s="71">
        <v>5.2709000000000001</v>
      </c>
    </row>
    <row r="537" spans="1:9">
      <c r="A537" s="71" t="s">
        <v>826</v>
      </c>
      <c r="B537" s="71" t="s">
        <v>984</v>
      </c>
      <c r="C537" s="71" t="s">
        <v>996</v>
      </c>
      <c r="D537" s="71" t="s">
        <v>865</v>
      </c>
      <c r="E537" s="71" t="s">
        <v>830</v>
      </c>
      <c r="F537" s="71" t="s">
        <v>908</v>
      </c>
      <c r="G537" s="71" t="s">
        <v>975</v>
      </c>
      <c r="H537" s="71" t="s">
        <v>543</v>
      </c>
      <c r="I537" s="71">
        <v>2.0229950000000001E-3</v>
      </c>
    </row>
    <row r="538" spans="1:9">
      <c r="A538" s="71" t="s">
        <v>826</v>
      </c>
      <c r="B538" s="71" t="s">
        <v>984</v>
      </c>
      <c r="C538" s="71" t="s">
        <v>996</v>
      </c>
      <c r="D538" s="71" t="s">
        <v>865</v>
      </c>
      <c r="E538" s="71" t="s">
        <v>830</v>
      </c>
      <c r="F538" s="71" t="s">
        <v>908</v>
      </c>
      <c r="G538" s="71" t="s">
        <v>915</v>
      </c>
      <c r="H538" s="71" t="s">
        <v>544</v>
      </c>
      <c r="I538" s="71">
        <v>5.1389209999999999E-4</v>
      </c>
    </row>
    <row r="539" spans="1:9">
      <c r="A539" s="71" t="s">
        <v>826</v>
      </c>
      <c r="B539" s="71" t="s">
        <v>984</v>
      </c>
      <c r="C539" s="71" t="s">
        <v>996</v>
      </c>
      <c r="D539" s="71" t="s">
        <v>865</v>
      </c>
      <c r="E539" s="71" t="s">
        <v>830</v>
      </c>
      <c r="F539" s="71" t="s">
        <v>908</v>
      </c>
      <c r="G539" s="71" t="s">
        <v>911</v>
      </c>
      <c r="H539" s="71" t="s">
        <v>536</v>
      </c>
      <c r="I539" s="71">
        <v>5.7256099999999996</v>
      </c>
    </row>
    <row r="540" spans="1:9">
      <c r="A540" s="71" t="s">
        <v>826</v>
      </c>
      <c r="B540" s="71" t="s">
        <v>984</v>
      </c>
      <c r="C540" s="71" t="s">
        <v>994</v>
      </c>
      <c r="D540" s="71" t="s">
        <v>997</v>
      </c>
      <c r="E540" s="71" t="s">
        <v>830</v>
      </c>
      <c r="F540" s="71" t="s">
        <v>908</v>
      </c>
      <c r="G540" s="71" t="s">
        <v>911</v>
      </c>
      <c r="H540" s="71" t="s">
        <v>536</v>
      </c>
      <c r="I540" s="71">
        <v>7.2630000000000004E-7</v>
      </c>
    </row>
    <row r="541" spans="1:9">
      <c r="A541" s="71" t="s">
        <v>826</v>
      </c>
      <c r="B541" s="71" t="s">
        <v>984</v>
      </c>
      <c r="C541" s="71" t="s">
        <v>996</v>
      </c>
      <c r="D541" s="71" t="s">
        <v>865</v>
      </c>
      <c r="E541" s="71" t="s">
        <v>830</v>
      </c>
      <c r="F541" s="71" t="s">
        <v>908</v>
      </c>
      <c r="G541" s="71" t="s">
        <v>520</v>
      </c>
      <c r="H541" s="71" t="s">
        <v>536</v>
      </c>
      <c r="I541" s="71">
        <v>1.32791E-2</v>
      </c>
    </row>
    <row r="542" spans="1:9">
      <c r="A542" s="71" t="s">
        <v>826</v>
      </c>
      <c r="B542" s="71" t="s">
        <v>984</v>
      </c>
      <c r="C542" s="71" t="s">
        <v>996</v>
      </c>
      <c r="D542" s="71" t="s">
        <v>865</v>
      </c>
      <c r="E542" s="71" t="s">
        <v>830</v>
      </c>
      <c r="F542" s="71" t="s">
        <v>908</v>
      </c>
      <c r="G542" s="71" t="s">
        <v>975</v>
      </c>
      <c r="H542" s="71" t="s">
        <v>544</v>
      </c>
      <c r="I542" s="71">
        <v>2.4114100000000001E-3</v>
      </c>
    </row>
    <row r="543" spans="1:9">
      <c r="A543" s="71" t="s">
        <v>826</v>
      </c>
      <c r="B543" s="71" t="s">
        <v>984</v>
      </c>
      <c r="C543" s="71" t="s">
        <v>996</v>
      </c>
      <c r="D543" s="71" t="s">
        <v>865</v>
      </c>
      <c r="E543" s="71" t="s">
        <v>830</v>
      </c>
      <c r="F543" s="71" t="s">
        <v>908</v>
      </c>
      <c r="G543" s="71" t="s">
        <v>998</v>
      </c>
      <c r="H543" s="71" t="s">
        <v>544</v>
      </c>
      <c r="I543" s="71">
        <v>5.9803534E-3</v>
      </c>
    </row>
    <row r="544" spans="1:9">
      <c r="A544" s="71" t="s">
        <v>826</v>
      </c>
      <c r="B544" s="71" t="s">
        <v>984</v>
      </c>
      <c r="C544" s="71" t="s">
        <v>996</v>
      </c>
      <c r="D544" s="71" t="s">
        <v>865</v>
      </c>
      <c r="E544" s="71" t="s">
        <v>830</v>
      </c>
      <c r="F544" s="71" t="s">
        <v>908</v>
      </c>
      <c r="G544" s="71" t="s">
        <v>998</v>
      </c>
      <c r="H544" s="71" t="s">
        <v>543</v>
      </c>
      <c r="I544" s="71">
        <v>2.50855E-3</v>
      </c>
    </row>
    <row r="545" spans="1:9">
      <c r="A545" s="71" t="s">
        <v>826</v>
      </c>
      <c r="B545" s="71" t="s">
        <v>984</v>
      </c>
      <c r="C545" s="71" t="s">
        <v>994</v>
      </c>
      <c r="D545" s="71" t="s">
        <v>995</v>
      </c>
      <c r="E545" s="71" t="s">
        <v>830</v>
      </c>
      <c r="F545" s="71" t="s">
        <v>908</v>
      </c>
      <c r="G545" s="71" t="s">
        <v>911</v>
      </c>
      <c r="H545" s="71" t="s">
        <v>544</v>
      </c>
      <c r="I545" s="71">
        <v>7.1599000000000003E-5</v>
      </c>
    </row>
    <row r="546" spans="1:9">
      <c r="A546" s="71" t="s">
        <v>826</v>
      </c>
      <c r="B546" s="71" t="s">
        <v>984</v>
      </c>
      <c r="C546" s="71" t="s">
        <v>994</v>
      </c>
      <c r="D546" s="71" t="s">
        <v>997</v>
      </c>
      <c r="E546" s="71" t="s">
        <v>830</v>
      </c>
      <c r="F546" s="71" t="s">
        <v>908</v>
      </c>
      <c r="G546" s="71" t="s">
        <v>911</v>
      </c>
      <c r="H546" s="71" t="s">
        <v>543</v>
      </c>
      <c r="I546" s="71">
        <v>3E-10</v>
      </c>
    </row>
    <row r="547" spans="1:9">
      <c r="A547" s="71" t="s">
        <v>826</v>
      </c>
      <c r="B547" s="71" t="s">
        <v>984</v>
      </c>
      <c r="C547" s="71" t="s">
        <v>996</v>
      </c>
      <c r="D547" s="71" t="s">
        <v>865</v>
      </c>
      <c r="E547" s="71" t="s">
        <v>830</v>
      </c>
      <c r="F547" s="71" t="s">
        <v>908</v>
      </c>
      <c r="G547" s="71" t="s">
        <v>520</v>
      </c>
      <c r="H547" s="71" t="s">
        <v>544</v>
      </c>
      <c r="I547" s="71">
        <v>3.0154E-5</v>
      </c>
    </row>
    <row r="548" spans="1:9">
      <c r="A548" s="71" t="s">
        <v>826</v>
      </c>
      <c r="B548" s="71" t="s">
        <v>984</v>
      </c>
      <c r="C548" s="71" t="s">
        <v>994</v>
      </c>
      <c r="D548" s="71" t="s">
        <v>995</v>
      </c>
      <c r="E548" s="71" t="s">
        <v>830</v>
      </c>
      <c r="F548" s="71" t="s">
        <v>908</v>
      </c>
      <c r="G548" s="71" t="s">
        <v>911</v>
      </c>
      <c r="H548" s="71" t="s">
        <v>536</v>
      </c>
      <c r="I548" s="71">
        <v>0.127384</v>
      </c>
    </row>
    <row r="549" spans="1:9">
      <c r="A549" s="71" t="s">
        <v>826</v>
      </c>
      <c r="B549" s="71" t="s">
        <v>984</v>
      </c>
      <c r="C549" s="71" t="s">
        <v>996</v>
      </c>
      <c r="D549" s="71" t="s">
        <v>865</v>
      </c>
      <c r="E549" s="71" t="s">
        <v>830</v>
      </c>
      <c r="F549" s="71" t="s">
        <v>908</v>
      </c>
      <c r="G549" s="71" t="s">
        <v>911</v>
      </c>
      <c r="H549" s="71" t="s">
        <v>543</v>
      </c>
      <c r="I549" s="71">
        <v>2.6998500000000002E-3</v>
      </c>
    </row>
    <row r="550" spans="1:9">
      <c r="A550" s="71" t="s">
        <v>826</v>
      </c>
      <c r="B550" s="71" t="s">
        <v>984</v>
      </c>
      <c r="C550" s="71" t="s">
        <v>999</v>
      </c>
      <c r="D550" s="71" t="s">
        <v>1000</v>
      </c>
      <c r="E550" s="71" t="s">
        <v>830</v>
      </c>
      <c r="F550" s="71" t="s">
        <v>908</v>
      </c>
      <c r="G550" s="71" t="s">
        <v>911</v>
      </c>
      <c r="H550" s="71" t="s">
        <v>543</v>
      </c>
      <c r="I550" s="71">
        <v>4.4461000000000001E-4</v>
      </c>
    </row>
    <row r="551" spans="1:9">
      <c r="A551" s="71" t="s">
        <v>826</v>
      </c>
      <c r="B551" s="71" t="s">
        <v>984</v>
      </c>
      <c r="C551" s="71" t="s">
        <v>999</v>
      </c>
      <c r="D551" s="71" t="s">
        <v>1000</v>
      </c>
      <c r="E551" s="71" t="s">
        <v>830</v>
      </c>
      <c r="F551" s="71" t="s">
        <v>908</v>
      </c>
      <c r="G551" s="71" t="s">
        <v>911</v>
      </c>
      <c r="H551" s="71" t="s">
        <v>544</v>
      </c>
      <c r="I551" s="71">
        <v>5.2997509999999995E-4</v>
      </c>
    </row>
    <row r="552" spans="1:9">
      <c r="A552" s="71" t="s">
        <v>826</v>
      </c>
      <c r="B552" s="71" t="s">
        <v>984</v>
      </c>
      <c r="C552" s="71" t="s">
        <v>999</v>
      </c>
      <c r="D552" s="71" t="s">
        <v>1000</v>
      </c>
      <c r="E552" s="71" t="s">
        <v>830</v>
      </c>
      <c r="F552" s="71" t="s">
        <v>908</v>
      </c>
      <c r="G552" s="71" t="s">
        <v>911</v>
      </c>
      <c r="H552" s="71" t="s">
        <v>536</v>
      </c>
      <c r="I552" s="71">
        <v>0.94289699999999999</v>
      </c>
    </row>
    <row r="553" spans="1:9">
      <c r="A553" s="71" t="s">
        <v>826</v>
      </c>
      <c r="B553" s="71" t="s">
        <v>984</v>
      </c>
      <c r="C553" s="71" t="s">
        <v>999</v>
      </c>
      <c r="D553" s="71" t="s">
        <v>1001</v>
      </c>
      <c r="E553" s="71" t="s">
        <v>1002</v>
      </c>
      <c r="F553" s="71" t="s">
        <v>908</v>
      </c>
      <c r="G553" s="71" t="s">
        <v>911</v>
      </c>
      <c r="H553" s="71" t="s">
        <v>536</v>
      </c>
      <c r="I553" s="71">
        <v>0.96049600000000002</v>
      </c>
    </row>
    <row r="554" spans="1:9">
      <c r="A554" s="71" t="s">
        <v>826</v>
      </c>
      <c r="B554" s="71" t="s">
        <v>984</v>
      </c>
      <c r="C554" s="71" t="s">
        <v>999</v>
      </c>
      <c r="D554" s="71" t="s">
        <v>1001</v>
      </c>
      <c r="E554" s="71" t="s">
        <v>1002</v>
      </c>
      <c r="F554" s="71" t="s">
        <v>908</v>
      </c>
      <c r="G554" s="71" t="s">
        <v>911</v>
      </c>
      <c r="H554" s="71" t="s">
        <v>544</v>
      </c>
      <c r="I554" s="71">
        <v>5.3986870000000001E-4</v>
      </c>
    </row>
    <row r="555" spans="1:9">
      <c r="A555" s="71" t="s">
        <v>826</v>
      </c>
      <c r="B555" s="71" t="s">
        <v>984</v>
      </c>
      <c r="C555" s="71" t="s">
        <v>999</v>
      </c>
      <c r="D555" s="71" t="s">
        <v>1001</v>
      </c>
      <c r="E555" s="71" t="s">
        <v>1002</v>
      </c>
      <c r="F555" s="71" t="s">
        <v>908</v>
      </c>
      <c r="G555" s="71" t="s">
        <v>911</v>
      </c>
      <c r="H555" s="71" t="s">
        <v>543</v>
      </c>
      <c r="I555" s="71">
        <v>4.5291E-4</v>
      </c>
    </row>
    <row r="556" spans="1:9">
      <c r="A556" s="71" t="s">
        <v>826</v>
      </c>
      <c r="B556" s="71" t="s">
        <v>984</v>
      </c>
      <c r="C556" s="71" t="s">
        <v>999</v>
      </c>
      <c r="D556" s="71" t="s">
        <v>1003</v>
      </c>
      <c r="E556" s="71" t="s">
        <v>1004</v>
      </c>
      <c r="F556" s="71" t="s">
        <v>908</v>
      </c>
      <c r="G556" s="71" t="s">
        <v>911</v>
      </c>
      <c r="H556" s="71" t="s">
        <v>543</v>
      </c>
      <c r="I556" s="71">
        <v>4.2826250000000001E-4</v>
      </c>
    </row>
    <row r="557" spans="1:9">
      <c r="A557" s="71" t="s">
        <v>826</v>
      </c>
      <c r="B557" s="71" t="s">
        <v>984</v>
      </c>
      <c r="C557" s="71" t="s">
        <v>999</v>
      </c>
      <c r="D557" s="71" t="s">
        <v>1003</v>
      </c>
      <c r="E557" s="71" t="s">
        <v>1005</v>
      </c>
      <c r="F557" s="71" t="s">
        <v>908</v>
      </c>
      <c r="G557" s="71" t="s">
        <v>911</v>
      </c>
      <c r="H557" s="71" t="s">
        <v>544</v>
      </c>
      <c r="I557" s="71">
        <v>3.5461099999999998E-5</v>
      </c>
    </row>
    <row r="558" spans="1:9">
      <c r="A558" s="71" t="s">
        <v>826</v>
      </c>
      <c r="B558" s="71" t="s">
        <v>984</v>
      </c>
      <c r="C558" s="71" t="s">
        <v>999</v>
      </c>
      <c r="D558" s="71" t="s">
        <v>1003</v>
      </c>
      <c r="E558" s="71" t="s">
        <v>1006</v>
      </c>
      <c r="F558" s="71" t="s">
        <v>908</v>
      </c>
      <c r="G558" s="71" t="s">
        <v>911</v>
      </c>
      <c r="H558" s="71" t="s">
        <v>544</v>
      </c>
      <c r="I558" s="71">
        <v>2.1943289999999999E-4</v>
      </c>
    </row>
    <row r="559" spans="1:9">
      <c r="A559" s="71" t="s">
        <v>826</v>
      </c>
      <c r="B559" s="71" t="s">
        <v>984</v>
      </c>
      <c r="C559" s="71" t="s">
        <v>999</v>
      </c>
      <c r="D559" s="71" t="s">
        <v>1007</v>
      </c>
      <c r="E559" s="71" t="s">
        <v>830</v>
      </c>
      <c r="F559" s="71" t="s">
        <v>908</v>
      </c>
      <c r="G559" s="71" t="s">
        <v>911</v>
      </c>
      <c r="H559" s="71" t="s">
        <v>543</v>
      </c>
      <c r="I559" s="71">
        <v>5.33058E-5</v>
      </c>
    </row>
    <row r="560" spans="1:9">
      <c r="A560" s="71" t="s">
        <v>826</v>
      </c>
      <c r="B560" s="71" t="s">
        <v>984</v>
      </c>
      <c r="C560" s="71" t="s">
        <v>999</v>
      </c>
      <c r="D560" s="71" t="s">
        <v>1003</v>
      </c>
      <c r="E560" s="71" t="s">
        <v>1005</v>
      </c>
      <c r="F560" s="71" t="s">
        <v>908</v>
      </c>
      <c r="G560" s="71" t="s">
        <v>911</v>
      </c>
      <c r="H560" s="71" t="s">
        <v>543</v>
      </c>
      <c r="I560" s="71">
        <v>2.97493E-5</v>
      </c>
    </row>
    <row r="561" spans="1:9">
      <c r="A561" s="71" t="s">
        <v>826</v>
      </c>
      <c r="B561" s="71" t="s">
        <v>984</v>
      </c>
      <c r="C561" s="71" t="s">
        <v>999</v>
      </c>
      <c r="D561" s="71" t="s">
        <v>1003</v>
      </c>
      <c r="E561" s="71" t="s">
        <v>1004</v>
      </c>
      <c r="F561" s="71" t="s">
        <v>908</v>
      </c>
      <c r="G561" s="71" t="s">
        <v>911</v>
      </c>
      <c r="H561" s="71" t="s">
        <v>544</v>
      </c>
      <c r="I561" s="71">
        <v>5.104889E-4</v>
      </c>
    </row>
    <row r="562" spans="1:9">
      <c r="A562" s="71" t="s">
        <v>826</v>
      </c>
      <c r="B562" s="71" t="s">
        <v>984</v>
      </c>
      <c r="C562" s="71" t="s">
        <v>999</v>
      </c>
      <c r="D562" s="71" t="s">
        <v>1003</v>
      </c>
      <c r="E562" s="71" t="s">
        <v>1004</v>
      </c>
      <c r="F562" s="71" t="s">
        <v>908</v>
      </c>
      <c r="G562" s="71" t="s">
        <v>911</v>
      </c>
      <c r="H562" s="71" t="s">
        <v>536</v>
      </c>
      <c r="I562" s="71">
        <v>0.90822499999999995</v>
      </c>
    </row>
    <row r="563" spans="1:9">
      <c r="A563" s="71" t="s">
        <v>826</v>
      </c>
      <c r="B563" s="71" t="s">
        <v>984</v>
      </c>
      <c r="C563" s="71" t="s">
        <v>999</v>
      </c>
      <c r="D563" s="71" t="s">
        <v>1003</v>
      </c>
      <c r="E563" s="71" t="s">
        <v>1006</v>
      </c>
      <c r="F563" s="71" t="s">
        <v>908</v>
      </c>
      <c r="G563" s="71" t="s">
        <v>911</v>
      </c>
      <c r="H563" s="71" t="s">
        <v>536</v>
      </c>
      <c r="I563" s="71">
        <v>0.39040000000000002</v>
      </c>
    </row>
    <row r="564" spans="1:9">
      <c r="A564" s="71" t="s">
        <v>826</v>
      </c>
      <c r="B564" s="71" t="s">
        <v>984</v>
      </c>
      <c r="C564" s="71" t="s">
        <v>999</v>
      </c>
      <c r="D564" s="71" t="s">
        <v>1007</v>
      </c>
      <c r="E564" s="71" t="s">
        <v>830</v>
      </c>
      <c r="F564" s="71" t="s">
        <v>908</v>
      </c>
      <c r="G564" s="71" t="s">
        <v>911</v>
      </c>
      <c r="H564" s="71" t="s">
        <v>536</v>
      </c>
      <c r="I564" s="71">
        <v>0.11304699999999999</v>
      </c>
    </row>
    <row r="565" spans="1:9">
      <c r="A565" s="71" t="s">
        <v>826</v>
      </c>
      <c r="B565" s="71" t="s">
        <v>984</v>
      </c>
      <c r="C565" s="71" t="s">
        <v>999</v>
      </c>
      <c r="D565" s="71" t="s">
        <v>1003</v>
      </c>
      <c r="E565" s="71" t="s">
        <v>1005</v>
      </c>
      <c r="F565" s="71" t="s">
        <v>908</v>
      </c>
      <c r="G565" s="71" t="s">
        <v>911</v>
      </c>
      <c r="H565" s="71" t="s">
        <v>536</v>
      </c>
      <c r="I565" s="71">
        <v>6.3090099999999996E-2</v>
      </c>
    </row>
    <row r="566" spans="1:9">
      <c r="A566" s="71" t="s">
        <v>826</v>
      </c>
      <c r="B566" s="71" t="s">
        <v>984</v>
      </c>
      <c r="C566" s="71" t="s">
        <v>999</v>
      </c>
      <c r="D566" s="71" t="s">
        <v>1003</v>
      </c>
      <c r="E566" s="71" t="s">
        <v>1006</v>
      </c>
      <c r="F566" s="71" t="s">
        <v>908</v>
      </c>
      <c r="G566" s="71" t="s">
        <v>911</v>
      </c>
      <c r="H566" s="71" t="s">
        <v>543</v>
      </c>
      <c r="I566" s="71">
        <v>1.84088E-4</v>
      </c>
    </row>
    <row r="567" spans="1:9">
      <c r="A567" s="71" t="s">
        <v>826</v>
      </c>
      <c r="B567" s="71" t="s">
        <v>984</v>
      </c>
      <c r="C567" s="71" t="s">
        <v>999</v>
      </c>
      <c r="D567" s="71" t="s">
        <v>1003</v>
      </c>
      <c r="E567" s="71" t="s">
        <v>830</v>
      </c>
      <c r="F567" s="71" t="s">
        <v>908</v>
      </c>
      <c r="G567" s="71" t="s">
        <v>911</v>
      </c>
      <c r="H567" s="71" t="s">
        <v>543</v>
      </c>
      <c r="I567" s="71">
        <v>2.0662600000000001E-4</v>
      </c>
    </row>
    <row r="568" spans="1:9">
      <c r="A568" s="71" t="s">
        <v>826</v>
      </c>
      <c r="B568" s="71" t="s">
        <v>984</v>
      </c>
      <c r="C568" s="71" t="s">
        <v>999</v>
      </c>
      <c r="D568" s="71" t="s">
        <v>1003</v>
      </c>
      <c r="E568" s="71" t="s">
        <v>830</v>
      </c>
      <c r="F568" s="71" t="s">
        <v>908</v>
      </c>
      <c r="G568" s="71" t="s">
        <v>911</v>
      </c>
      <c r="H568" s="71" t="s">
        <v>536</v>
      </c>
      <c r="I568" s="71">
        <v>0.438197</v>
      </c>
    </row>
    <row r="569" spans="1:9">
      <c r="A569" s="71" t="s">
        <v>826</v>
      </c>
      <c r="B569" s="71" t="s">
        <v>984</v>
      </c>
      <c r="C569" s="71" t="s">
        <v>999</v>
      </c>
      <c r="D569" s="71" t="s">
        <v>1007</v>
      </c>
      <c r="E569" s="71" t="s">
        <v>830</v>
      </c>
      <c r="F569" s="71" t="s">
        <v>908</v>
      </c>
      <c r="G569" s="71" t="s">
        <v>911</v>
      </c>
      <c r="H569" s="71" t="s">
        <v>544</v>
      </c>
      <c r="I569" s="71">
        <v>6.3540499999999999E-5</v>
      </c>
    </row>
    <row r="570" spans="1:9">
      <c r="A570" s="71" t="s">
        <v>826</v>
      </c>
      <c r="B570" s="71" t="s">
        <v>984</v>
      </c>
      <c r="C570" s="71" t="s">
        <v>999</v>
      </c>
      <c r="D570" s="71" t="s">
        <v>1003</v>
      </c>
      <c r="E570" s="71" t="s">
        <v>830</v>
      </c>
      <c r="F570" s="71" t="s">
        <v>908</v>
      </c>
      <c r="G570" s="71" t="s">
        <v>911</v>
      </c>
      <c r="H570" s="71" t="s">
        <v>544</v>
      </c>
      <c r="I570" s="71">
        <v>2.4629820000000001E-4</v>
      </c>
    </row>
    <row r="571" spans="1:9">
      <c r="A571" s="71" t="s">
        <v>826</v>
      </c>
      <c r="B571" s="71" t="s">
        <v>984</v>
      </c>
      <c r="C571" s="71" t="s">
        <v>999</v>
      </c>
      <c r="D571" s="71" t="s">
        <v>1008</v>
      </c>
      <c r="E571" s="71" t="s">
        <v>830</v>
      </c>
      <c r="F571" s="71" t="s">
        <v>908</v>
      </c>
      <c r="G571" s="71" t="s">
        <v>911</v>
      </c>
      <c r="H571" s="71" t="s">
        <v>543</v>
      </c>
      <c r="I571" s="71">
        <v>6.6427499999999998E-4</v>
      </c>
    </row>
    <row r="572" spans="1:9">
      <c r="A572" s="71" t="s">
        <v>826</v>
      </c>
      <c r="B572" s="71" t="s">
        <v>984</v>
      </c>
      <c r="C572" s="71" t="s">
        <v>999</v>
      </c>
      <c r="D572" s="71" t="s">
        <v>1008</v>
      </c>
      <c r="E572" s="71" t="s">
        <v>830</v>
      </c>
      <c r="F572" s="71" t="s">
        <v>908</v>
      </c>
      <c r="G572" s="71" t="s">
        <v>911</v>
      </c>
      <c r="H572" s="71" t="s">
        <v>536</v>
      </c>
      <c r="I572" s="71">
        <v>1.4087400000000001</v>
      </c>
    </row>
    <row r="573" spans="1:9">
      <c r="A573" s="71" t="s">
        <v>826</v>
      </c>
      <c r="B573" s="71" t="s">
        <v>984</v>
      </c>
      <c r="C573" s="71" t="s">
        <v>999</v>
      </c>
      <c r="D573" s="71" t="s">
        <v>1008</v>
      </c>
      <c r="E573" s="71" t="s">
        <v>1009</v>
      </c>
      <c r="F573" s="71" t="s">
        <v>908</v>
      </c>
      <c r="G573" s="71" t="s">
        <v>911</v>
      </c>
      <c r="H573" s="71" t="s">
        <v>543</v>
      </c>
      <c r="I573" s="71">
        <v>5.6433000000000004E-4</v>
      </c>
    </row>
    <row r="574" spans="1:9">
      <c r="A574" s="71" t="s">
        <v>826</v>
      </c>
      <c r="B574" s="71" t="s">
        <v>984</v>
      </c>
      <c r="C574" s="71" t="s">
        <v>999</v>
      </c>
      <c r="D574" s="71" t="s">
        <v>1008</v>
      </c>
      <c r="E574" s="71" t="s">
        <v>830</v>
      </c>
      <c r="F574" s="71" t="s">
        <v>908</v>
      </c>
      <c r="G574" s="71" t="s">
        <v>911</v>
      </c>
      <c r="H574" s="71" t="s">
        <v>544</v>
      </c>
      <c r="I574" s="71">
        <v>7.9181580000000002E-4</v>
      </c>
    </row>
    <row r="575" spans="1:9">
      <c r="A575" s="71" t="s">
        <v>826</v>
      </c>
      <c r="B575" s="71" t="s">
        <v>984</v>
      </c>
      <c r="C575" s="71" t="s">
        <v>999</v>
      </c>
      <c r="D575" s="71" t="s">
        <v>1010</v>
      </c>
      <c r="E575" s="71" t="s">
        <v>830</v>
      </c>
      <c r="F575" s="71" t="s">
        <v>908</v>
      </c>
      <c r="G575" s="71" t="s">
        <v>911</v>
      </c>
      <c r="H575" s="71" t="s">
        <v>536</v>
      </c>
      <c r="I575" s="71">
        <v>1.82965E-5</v>
      </c>
    </row>
    <row r="576" spans="1:9">
      <c r="A576" s="71" t="s">
        <v>826</v>
      </c>
      <c r="B576" s="71" t="s">
        <v>984</v>
      </c>
      <c r="C576" s="71" t="s">
        <v>999</v>
      </c>
      <c r="D576" s="71" t="s">
        <v>1008</v>
      </c>
      <c r="E576" s="71" t="s">
        <v>1009</v>
      </c>
      <c r="F576" s="71" t="s">
        <v>908</v>
      </c>
      <c r="G576" s="71" t="s">
        <v>911</v>
      </c>
      <c r="H576" s="71" t="s">
        <v>536</v>
      </c>
      <c r="I576" s="71">
        <v>1.19679</v>
      </c>
    </row>
    <row r="577" spans="1:9">
      <c r="A577" s="71" t="s">
        <v>826</v>
      </c>
      <c r="B577" s="71" t="s">
        <v>984</v>
      </c>
      <c r="C577" s="71" t="s">
        <v>999</v>
      </c>
      <c r="D577" s="71" t="s">
        <v>1008</v>
      </c>
      <c r="E577" s="71" t="s">
        <v>1011</v>
      </c>
      <c r="F577" s="71" t="s">
        <v>908</v>
      </c>
      <c r="G577" s="71" t="s">
        <v>911</v>
      </c>
      <c r="H577" s="71" t="s">
        <v>543</v>
      </c>
      <c r="I577" s="71">
        <v>2.183168E-4</v>
      </c>
    </row>
    <row r="578" spans="1:9">
      <c r="A578" s="71" t="s">
        <v>826</v>
      </c>
      <c r="B578" s="71" t="s">
        <v>984</v>
      </c>
      <c r="C578" s="71" t="s">
        <v>999</v>
      </c>
      <c r="D578" s="71" t="s">
        <v>1010</v>
      </c>
      <c r="E578" s="71" t="s">
        <v>830</v>
      </c>
      <c r="F578" s="71" t="s">
        <v>908</v>
      </c>
      <c r="G578" s="71" t="s">
        <v>911</v>
      </c>
      <c r="H578" s="71" t="s">
        <v>544</v>
      </c>
      <c r="I578" s="71">
        <v>1.03E-8</v>
      </c>
    </row>
    <row r="579" spans="1:9">
      <c r="A579" s="71" t="s">
        <v>826</v>
      </c>
      <c r="B579" s="71" t="s">
        <v>984</v>
      </c>
      <c r="C579" s="71" t="s">
        <v>999</v>
      </c>
      <c r="D579" s="71" t="s">
        <v>1008</v>
      </c>
      <c r="E579" s="71" t="s">
        <v>1011</v>
      </c>
      <c r="F579" s="71" t="s">
        <v>908</v>
      </c>
      <c r="G579" s="71" t="s">
        <v>911</v>
      </c>
      <c r="H579" s="71" t="s">
        <v>536</v>
      </c>
      <c r="I579" s="71">
        <v>0.46298899999999998</v>
      </c>
    </row>
    <row r="580" spans="1:9">
      <c r="A580" s="71" t="s">
        <v>826</v>
      </c>
      <c r="B580" s="71" t="s">
        <v>984</v>
      </c>
      <c r="C580" s="71" t="s">
        <v>999</v>
      </c>
      <c r="D580" s="71" t="s">
        <v>1010</v>
      </c>
      <c r="E580" s="71" t="s">
        <v>830</v>
      </c>
      <c r="F580" s="71" t="s">
        <v>908</v>
      </c>
      <c r="G580" s="71" t="s">
        <v>911</v>
      </c>
      <c r="H580" s="71" t="s">
        <v>543</v>
      </c>
      <c r="I580" s="71">
        <v>8.5999999999999993E-9</v>
      </c>
    </row>
    <row r="581" spans="1:9">
      <c r="A581" s="71" t="s">
        <v>826</v>
      </c>
      <c r="B581" s="71" t="s">
        <v>984</v>
      </c>
      <c r="C581" s="71" t="s">
        <v>999</v>
      </c>
      <c r="D581" s="71" t="s">
        <v>1008</v>
      </c>
      <c r="E581" s="71" t="s">
        <v>1011</v>
      </c>
      <c r="F581" s="71" t="s">
        <v>908</v>
      </c>
      <c r="G581" s="71" t="s">
        <v>911</v>
      </c>
      <c r="H581" s="71" t="s">
        <v>544</v>
      </c>
      <c r="I581" s="71">
        <v>2.602336E-4</v>
      </c>
    </row>
    <row r="582" spans="1:9">
      <c r="A582" s="71" t="s">
        <v>826</v>
      </c>
      <c r="B582" s="71" t="s">
        <v>984</v>
      </c>
      <c r="C582" s="71" t="s">
        <v>999</v>
      </c>
      <c r="D582" s="71" t="s">
        <v>1008</v>
      </c>
      <c r="E582" s="71" t="s">
        <v>1009</v>
      </c>
      <c r="F582" s="71" t="s">
        <v>908</v>
      </c>
      <c r="G582" s="71" t="s">
        <v>911</v>
      </c>
      <c r="H582" s="71" t="s">
        <v>544</v>
      </c>
      <c r="I582" s="71">
        <v>6.7268139999999998E-4</v>
      </c>
    </row>
    <row r="583" spans="1:9">
      <c r="A583" s="71" t="s">
        <v>826</v>
      </c>
      <c r="B583" s="71" t="s">
        <v>984</v>
      </c>
      <c r="C583" s="71" t="s">
        <v>999</v>
      </c>
      <c r="D583" s="71" t="s">
        <v>1012</v>
      </c>
      <c r="E583" s="71" t="s">
        <v>830</v>
      </c>
      <c r="F583" s="71" t="s">
        <v>908</v>
      </c>
      <c r="G583" s="71" t="s">
        <v>911</v>
      </c>
      <c r="H583" s="71" t="s">
        <v>543</v>
      </c>
      <c r="I583" s="71">
        <v>3.9834750000000002E-4</v>
      </c>
    </row>
    <row r="584" spans="1:9">
      <c r="A584" s="71" t="s">
        <v>826</v>
      </c>
      <c r="B584" s="71" t="s">
        <v>984</v>
      </c>
      <c r="C584" s="71" t="s">
        <v>999</v>
      </c>
      <c r="D584" s="71" t="s">
        <v>1012</v>
      </c>
      <c r="E584" s="71" t="s">
        <v>157</v>
      </c>
      <c r="F584" s="71" t="s">
        <v>908</v>
      </c>
      <c r="G584" s="71" t="s">
        <v>949</v>
      </c>
      <c r="H584" s="71" t="s">
        <v>544</v>
      </c>
      <c r="I584" s="71">
        <v>1.3718638599999999E-2</v>
      </c>
    </row>
    <row r="585" spans="1:9">
      <c r="A585" s="71" t="s">
        <v>826</v>
      </c>
      <c r="B585" s="71" t="s">
        <v>984</v>
      </c>
      <c r="C585" s="71" t="s">
        <v>999</v>
      </c>
      <c r="D585" s="71" t="s">
        <v>1012</v>
      </c>
      <c r="E585" s="71" t="s">
        <v>157</v>
      </c>
      <c r="F585" s="71" t="s">
        <v>908</v>
      </c>
      <c r="G585" s="71" t="s">
        <v>979</v>
      </c>
      <c r="H585" s="71" t="s">
        <v>543</v>
      </c>
      <c r="I585" s="71">
        <v>3.5377499999999998E-5</v>
      </c>
    </row>
    <row r="586" spans="1:9">
      <c r="A586" s="71" t="s">
        <v>826</v>
      </c>
      <c r="B586" s="71" t="s">
        <v>984</v>
      </c>
      <c r="C586" s="71" t="s">
        <v>999</v>
      </c>
      <c r="D586" s="71" t="s">
        <v>1012</v>
      </c>
      <c r="E586" s="71" t="s">
        <v>1013</v>
      </c>
      <c r="F586" s="71" t="s">
        <v>908</v>
      </c>
      <c r="G586" s="71" t="s">
        <v>911</v>
      </c>
      <c r="H586" s="71" t="s">
        <v>536</v>
      </c>
      <c r="I586" s="71">
        <v>8.9097999999999997E-2</v>
      </c>
    </row>
    <row r="587" spans="1:9">
      <c r="A587" s="71" t="s">
        <v>826</v>
      </c>
      <c r="B587" s="71" t="s">
        <v>984</v>
      </c>
      <c r="C587" s="71" t="s">
        <v>999</v>
      </c>
      <c r="D587" s="71" t="s">
        <v>1012</v>
      </c>
      <c r="E587" s="71" t="s">
        <v>157</v>
      </c>
      <c r="F587" s="71" t="s">
        <v>908</v>
      </c>
      <c r="G587" s="71" t="s">
        <v>1014</v>
      </c>
      <c r="H587" s="71" t="s">
        <v>544</v>
      </c>
      <c r="I587" s="71">
        <v>0</v>
      </c>
    </row>
    <row r="588" spans="1:9">
      <c r="A588" s="71" t="s">
        <v>826</v>
      </c>
      <c r="B588" s="71" t="s">
        <v>984</v>
      </c>
      <c r="C588" s="71" t="s">
        <v>999</v>
      </c>
      <c r="D588" s="71" t="s">
        <v>1012</v>
      </c>
      <c r="E588" s="71" t="s">
        <v>157</v>
      </c>
      <c r="F588" s="71" t="s">
        <v>908</v>
      </c>
      <c r="G588" s="71" t="s">
        <v>977</v>
      </c>
      <c r="H588" s="71" t="s">
        <v>543</v>
      </c>
      <c r="I588" s="71">
        <v>2.1017529999999999E-4</v>
      </c>
    </row>
    <row r="589" spans="1:9">
      <c r="A589" s="71" t="s">
        <v>826</v>
      </c>
      <c r="B589" s="71" t="s">
        <v>984</v>
      </c>
      <c r="C589" s="71" t="s">
        <v>999</v>
      </c>
      <c r="D589" s="71" t="s">
        <v>1012</v>
      </c>
      <c r="E589" s="71" t="s">
        <v>157</v>
      </c>
      <c r="F589" s="71" t="s">
        <v>908</v>
      </c>
      <c r="G589" s="71" t="s">
        <v>979</v>
      </c>
      <c r="H589" s="71" t="s">
        <v>544</v>
      </c>
      <c r="I589" s="71">
        <v>8.4339999999999995E-5</v>
      </c>
    </row>
    <row r="590" spans="1:9">
      <c r="A590" s="71" t="s">
        <v>826</v>
      </c>
      <c r="B590" s="71" t="s">
        <v>984</v>
      </c>
      <c r="C590" s="71" t="s">
        <v>999</v>
      </c>
      <c r="D590" s="71" t="s">
        <v>1012</v>
      </c>
      <c r="E590" s="71" t="s">
        <v>157</v>
      </c>
      <c r="F590" s="71" t="s">
        <v>908</v>
      </c>
      <c r="G590" s="71" t="s">
        <v>1014</v>
      </c>
      <c r="H590" s="71" t="s">
        <v>543</v>
      </c>
      <c r="I590" s="71">
        <v>0</v>
      </c>
    </row>
    <row r="591" spans="1:9">
      <c r="A591" s="71" t="s">
        <v>826</v>
      </c>
      <c r="B591" s="71" t="s">
        <v>984</v>
      </c>
      <c r="C591" s="71" t="s">
        <v>999</v>
      </c>
      <c r="D591" s="71" t="s">
        <v>1012</v>
      </c>
      <c r="E591" s="71" t="s">
        <v>157</v>
      </c>
      <c r="F591" s="71" t="s">
        <v>908</v>
      </c>
      <c r="G591" s="71" t="s">
        <v>911</v>
      </c>
      <c r="H591" s="71" t="s">
        <v>543</v>
      </c>
      <c r="I591" s="71">
        <v>7.2685E-5</v>
      </c>
    </row>
    <row r="592" spans="1:9">
      <c r="A592" s="71" t="s">
        <v>826</v>
      </c>
      <c r="B592" s="71" t="s">
        <v>984</v>
      </c>
      <c r="C592" s="71" t="s">
        <v>1015</v>
      </c>
      <c r="D592" s="71" t="s">
        <v>865</v>
      </c>
      <c r="E592" s="71" t="s">
        <v>830</v>
      </c>
      <c r="F592" s="71" t="s">
        <v>1016</v>
      </c>
      <c r="G592" s="71" t="s">
        <v>950</v>
      </c>
      <c r="H592" s="71" t="s">
        <v>544</v>
      </c>
      <c r="I592" s="71">
        <v>0</v>
      </c>
    </row>
    <row r="593" spans="1:9">
      <c r="A593" s="71" t="s">
        <v>826</v>
      </c>
      <c r="B593" s="71" t="s">
        <v>984</v>
      </c>
      <c r="C593" s="71" t="s">
        <v>999</v>
      </c>
      <c r="D593" s="71" t="s">
        <v>1012</v>
      </c>
      <c r="E593" s="71" t="s">
        <v>157</v>
      </c>
      <c r="F593" s="71" t="s">
        <v>908</v>
      </c>
      <c r="G593" s="71" t="s">
        <v>977</v>
      </c>
      <c r="H593" s="71" t="s">
        <v>536</v>
      </c>
      <c r="I593" s="71">
        <v>0.28595700000000002</v>
      </c>
    </row>
    <row r="594" spans="1:9">
      <c r="A594" s="71" t="s">
        <v>826</v>
      </c>
      <c r="B594" s="71" t="s">
        <v>984</v>
      </c>
      <c r="C594" s="71" t="s">
        <v>1015</v>
      </c>
      <c r="D594" s="71" t="s">
        <v>865</v>
      </c>
      <c r="E594" s="71" t="s">
        <v>830</v>
      </c>
      <c r="F594" s="71" t="s">
        <v>1016</v>
      </c>
      <c r="G594" s="71" t="s">
        <v>950</v>
      </c>
      <c r="H594" s="71" t="s">
        <v>543</v>
      </c>
      <c r="I594" s="71">
        <v>7.4475499999999997</v>
      </c>
    </row>
    <row r="595" spans="1:9">
      <c r="A595" s="71" t="s">
        <v>826</v>
      </c>
      <c r="B595" s="71" t="s">
        <v>984</v>
      </c>
      <c r="C595" s="71" t="s">
        <v>999</v>
      </c>
      <c r="D595" s="71" t="s">
        <v>1012</v>
      </c>
      <c r="E595" s="71" t="s">
        <v>157</v>
      </c>
      <c r="F595" s="71" t="s">
        <v>908</v>
      </c>
      <c r="G595" s="71" t="s">
        <v>1017</v>
      </c>
      <c r="H595" s="71" t="s">
        <v>544</v>
      </c>
      <c r="I595" s="71">
        <v>6.2828229999999997E-4</v>
      </c>
    </row>
    <row r="596" spans="1:9">
      <c r="A596" s="71" t="s">
        <v>826</v>
      </c>
      <c r="B596" s="71" t="s">
        <v>984</v>
      </c>
      <c r="C596" s="71" t="s">
        <v>999</v>
      </c>
      <c r="D596" s="71" t="s">
        <v>1012</v>
      </c>
      <c r="E596" s="71" t="s">
        <v>157</v>
      </c>
      <c r="F596" s="71" t="s">
        <v>908</v>
      </c>
      <c r="G596" s="71" t="s">
        <v>1017</v>
      </c>
      <c r="H596" s="71" t="s">
        <v>543</v>
      </c>
      <c r="I596" s="71">
        <v>3.9531249999999999E-4</v>
      </c>
    </row>
    <row r="597" spans="1:9">
      <c r="A597" s="71" t="s">
        <v>826</v>
      </c>
      <c r="B597" s="71" t="s">
        <v>984</v>
      </c>
      <c r="C597" s="71" t="s">
        <v>1018</v>
      </c>
      <c r="D597" s="71" t="s">
        <v>1019</v>
      </c>
      <c r="E597" s="71" t="s">
        <v>830</v>
      </c>
      <c r="F597" s="71" t="s">
        <v>1020</v>
      </c>
      <c r="G597" s="71" t="s">
        <v>516</v>
      </c>
      <c r="H597" s="71" t="s">
        <v>543</v>
      </c>
      <c r="I597" s="71">
        <v>2.3899699999999999</v>
      </c>
    </row>
    <row r="598" spans="1:9">
      <c r="A598" s="71" t="s">
        <v>826</v>
      </c>
      <c r="B598" s="71" t="s">
        <v>984</v>
      </c>
      <c r="C598" s="71" t="s">
        <v>999</v>
      </c>
      <c r="D598" s="71" t="s">
        <v>1012</v>
      </c>
      <c r="E598" s="71" t="s">
        <v>157</v>
      </c>
      <c r="F598" s="71" t="s">
        <v>908</v>
      </c>
      <c r="G598" s="71" t="s">
        <v>979</v>
      </c>
      <c r="H598" s="71" t="s">
        <v>536</v>
      </c>
      <c r="I598" s="71">
        <v>3.21496E-2</v>
      </c>
    </row>
    <row r="599" spans="1:9">
      <c r="A599" s="71" t="s">
        <v>826</v>
      </c>
      <c r="B599" s="71" t="s">
        <v>984</v>
      </c>
      <c r="C599" s="71" t="s">
        <v>1018</v>
      </c>
      <c r="D599" s="71" t="s">
        <v>1019</v>
      </c>
      <c r="E599" s="71" t="s">
        <v>830</v>
      </c>
      <c r="F599" s="71" t="s">
        <v>1020</v>
      </c>
      <c r="G599" s="71" t="s">
        <v>516</v>
      </c>
      <c r="H599" s="71" t="s">
        <v>544</v>
      </c>
      <c r="I599" s="71">
        <v>0.79367829999999995</v>
      </c>
    </row>
    <row r="600" spans="1:9">
      <c r="A600" s="71" t="s">
        <v>826</v>
      </c>
      <c r="B600" s="71" t="s">
        <v>984</v>
      </c>
      <c r="C600" s="71" t="s">
        <v>999</v>
      </c>
      <c r="D600" s="71" t="s">
        <v>1012</v>
      </c>
      <c r="E600" s="71" t="s">
        <v>157</v>
      </c>
      <c r="F600" s="71" t="s">
        <v>908</v>
      </c>
      <c r="G600" s="71" t="s">
        <v>911</v>
      </c>
      <c r="H600" s="71" t="s">
        <v>536</v>
      </c>
      <c r="I600" s="71">
        <v>0.154145</v>
      </c>
    </row>
    <row r="601" spans="1:9">
      <c r="A601" s="71" t="s">
        <v>826</v>
      </c>
      <c r="B601" s="71" t="s">
        <v>984</v>
      </c>
      <c r="C601" s="71" t="s">
        <v>1018</v>
      </c>
      <c r="D601" s="71" t="s">
        <v>1021</v>
      </c>
      <c r="E601" s="71" t="s">
        <v>830</v>
      </c>
      <c r="F601" s="71" t="s">
        <v>1022</v>
      </c>
      <c r="G601" s="71" t="s">
        <v>532</v>
      </c>
      <c r="H601" s="71" t="s">
        <v>543</v>
      </c>
      <c r="I601" s="71">
        <v>5.0102000000000001E-2</v>
      </c>
    </row>
    <row r="602" spans="1:9">
      <c r="A602" s="71" t="s">
        <v>826</v>
      </c>
      <c r="B602" s="71" t="s">
        <v>984</v>
      </c>
      <c r="C602" s="71" t="s">
        <v>999</v>
      </c>
      <c r="D602" s="71" t="s">
        <v>1012</v>
      </c>
      <c r="E602" s="71" t="s">
        <v>157</v>
      </c>
      <c r="F602" s="71" t="s">
        <v>908</v>
      </c>
      <c r="G602" s="71" t="s">
        <v>915</v>
      </c>
      <c r="H602" s="71" t="s">
        <v>543</v>
      </c>
      <c r="I602" s="71">
        <v>8.6830000000000001E-7</v>
      </c>
    </row>
    <row r="603" spans="1:9">
      <c r="A603" s="71" t="s">
        <v>826</v>
      </c>
      <c r="B603" s="71" t="s">
        <v>984</v>
      </c>
      <c r="C603" s="71" t="s">
        <v>1018</v>
      </c>
      <c r="D603" s="71" t="s">
        <v>1021</v>
      </c>
      <c r="E603" s="71" t="s">
        <v>830</v>
      </c>
      <c r="F603" s="71" t="s">
        <v>1022</v>
      </c>
      <c r="G603" s="71" t="s">
        <v>1023</v>
      </c>
      <c r="H603" s="71" t="s">
        <v>543</v>
      </c>
      <c r="I603" s="71">
        <v>0.26474750000000002</v>
      </c>
    </row>
    <row r="604" spans="1:9">
      <c r="A604" s="71" t="s">
        <v>826</v>
      </c>
      <c r="B604" s="71" t="s">
        <v>984</v>
      </c>
      <c r="C604" s="71" t="s">
        <v>996</v>
      </c>
      <c r="D604" s="71" t="s">
        <v>1024</v>
      </c>
      <c r="E604" s="71" t="s">
        <v>1025</v>
      </c>
      <c r="F604" s="71" t="s">
        <v>528</v>
      </c>
      <c r="G604" s="71" t="s">
        <v>516</v>
      </c>
      <c r="H604" s="71" t="s">
        <v>543</v>
      </c>
      <c r="I604" s="71">
        <v>1.7930680000000001E-4</v>
      </c>
    </row>
    <row r="605" spans="1:9">
      <c r="A605" s="71" t="s">
        <v>826</v>
      </c>
      <c r="B605" s="71" t="s">
        <v>984</v>
      </c>
      <c r="C605" s="71" t="s">
        <v>999</v>
      </c>
      <c r="D605" s="71" t="s">
        <v>1012</v>
      </c>
      <c r="E605" s="71" t="s">
        <v>157</v>
      </c>
      <c r="F605" s="71" t="s">
        <v>908</v>
      </c>
      <c r="G605" s="71" t="s">
        <v>915</v>
      </c>
      <c r="H605" s="71" t="s">
        <v>544</v>
      </c>
      <c r="I605" s="71">
        <v>2.0698999999999999E-6</v>
      </c>
    </row>
    <row r="606" spans="1:9">
      <c r="A606" s="71" t="s">
        <v>826</v>
      </c>
      <c r="B606" s="71" t="s">
        <v>984</v>
      </c>
      <c r="C606" s="71" t="s">
        <v>999</v>
      </c>
      <c r="D606" s="71" t="s">
        <v>1024</v>
      </c>
      <c r="E606" s="71" t="s">
        <v>1025</v>
      </c>
      <c r="F606" s="71" t="s">
        <v>528</v>
      </c>
      <c r="G606" s="71" t="s">
        <v>516</v>
      </c>
      <c r="H606" s="71" t="s">
        <v>543</v>
      </c>
      <c r="I606" s="71">
        <v>2.2110300000000001E-5</v>
      </c>
    </row>
    <row r="607" spans="1:9">
      <c r="A607" s="71" t="s">
        <v>826</v>
      </c>
      <c r="B607" s="71" t="s">
        <v>984</v>
      </c>
      <c r="C607" s="71" t="s">
        <v>999</v>
      </c>
      <c r="D607" s="71" t="s">
        <v>1012</v>
      </c>
      <c r="E607" s="71" t="s">
        <v>1013</v>
      </c>
      <c r="F607" s="71" t="s">
        <v>908</v>
      </c>
      <c r="G607" s="71" t="s">
        <v>911</v>
      </c>
      <c r="H607" s="71" t="s">
        <v>543</v>
      </c>
      <c r="I607" s="71">
        <v>4.2012999999999999E-5</v>
      </c>
    </row>
    <row r="608" spans="1:9">
      <c r="A608" s="71" t="s">
        <v>826</v>
      </c>
      <c r="B608" s="71" t="s">
        <v>984</v>
      </c>
      <c r="C608" s="71" t="s">
        <v>988</v>
      </c>
      <c r="D608" s="71" t="s">
        <v>1024</v>
      </c>
      <c r="E608" s="71" t="s">
        <v>1025</v>
      </c>
      <c r="F608" s="71" t="s">
        <v>528</v>
      </c>
      <c r="G608" s="71" t="s">
        <v>516</v>
      </c>
      <c r="H608" s="71" t="s">
        <v>543</v>
      </c>
      <c r="I608" s="71">
        <v>1.9725649999999999E-3</v>
      </c>
    </row>
    <row r="609" spans="1:9">
      <c r="A609" s="71" t="s">
        <v>826</v>
      </c>
      <c r="B609" s="71" t="s">
        <v>984</v>
      </c>
      <c r="C609" s="71" t="s">
        <v>1018</v>
      </c>
      <c r="D609" s="71" t="s">
        <v>1021</v>
      </c>
      <c r="E609" s="71" t="s">
        <v>830</v>
      </c>
      <c r="F609" s="71" t="s">
        <v>1022</v>
      </c>
      <c r="G609" s="71" t="s">
        <v>1026</v>
      </c>
      <c r="H609" s="71" t="s">
        <v>543</v>
      </c>
      <c r="I609" s="71">
        <v>8.2121749999999993E-2</v>
      </c>
    </row>
    <row r="610" spans="1:9">
      <c r="A610" s="71" t="s">
        <v>826</v>
      </c>
      <c r="B610" s="71" t="s">
        <v>984</v>
      </c>
      <c r="C610" s="71" t="s">
        <v>999</v>
      </c>
      <c r="D610" s="71" t="s">
        <v>1012</v>
      </c>
      <c r="E610" s="71" t="s">
        <v>1027</v>
      </c>
      <c r="F610" s="71" t="s">
        <v>908</v>
      </c>
      <c r="G610" s="71" t="s">
        <v>911</v>
      </c>
      <c r="H610" s="71" t="s">
        <v>536</v>
      </c>
      <c r="I610" s="71">
        <v>0.71498399999999995</v>
      </c>
    </row>
    <row r="611" spans="1:9">
      <c r="A611" s="71" t="s">
        <v>826</v>
      </c>
      <c r="B611" s="71" t="s">
        <v>984</v>
      </c>
      <c r="C611" s="71" t="s">
        <v>1028</v>
      </c>
      <c r="D611" s="71" t="s">
        <v>1024</v>
      </c>
      <c r="E611" s="71" t="s">
        <v>1025</v>
      </c>
      <c r="F611" s="71" t="s">
        <v>528</v>
      </c>
      <c r="G611" s="71" t="s">
        <v>516</v>
      </c>
      <c r="H611" s="71" t="s">
        <v>543</v>
      </c>
      <c r="I611" s="71">
        <v>6.5539E-6</v>
      </c>
    </row>
    <row r="612" spans="1:9">
      <c r="A612" s="71" t="s">
        <v>826</v>
      </c>
      <c r="B612" s="71" t="s">
        <v>984</v>
      </c>
      <c r="C612" s="71" t="s">
        <v>999</v>
      </c>
      <c r="D612" s="71" t="s">
        <v>1012</v>
      </c>
      <c r="E612" s="71" t="s">
        <v>157</v>
      </c>
      <c r="F612" s="71" t="s">
        <v>908</v>
      </c>
      <c r="G612" s="71" t="s">
        <v>520</v>
      </c>
      <c r="H612" s="71" t="s">
        <v>536</v>
      </c>
      <c r="I612" s="71">
        <v>4.5379099999999999E-2</v>
      </c>
    </row>
    <row r="613" spans="1:9">
      <c r="A613" s="71" t="s">
        <v>826</v>
      </c>
      <c r="B613" s="71" t="s">
        <v>984</v>
      </c>
      <c r="C613" s="71" t="s">
        <v>999</v>
      </c>
      <c r="D613" s="71" t="s">
        <v>1012</v>
      </c>
      <c r="E613" s="71" t="s">
        <v>157</v>
      </c>
      <c r="F613" s="71" t="s">
        <v>908</v>
      </c>
      <c r="G613" s="71" t="s">
        <v>520</v>
      </c>
      <c r="H613" s="71" t="s">
        <v>544</v>
      </c>
      <c r="I613" s="71">
        <v>1.030463E-4</v>
      </c>
    </row>
    <row r="614" spans="1:9">
      <c r="A614" s="71" t="s">
        <v>826</v>
      </c>
      <c r="B614" s="71" t="s">
        <v>984</v>
      </c>
      <c r="C614" s="71" t="s">
        <v>999</v>
      </c>
      <c r="D614" s="71" t="s">
        <v>1012</v>
      </c>
      <c r="E614" s="71" t="s">
        <v>1013</v>
      </c>
      <c r="F614" s="71" t="s">
        <v>908</v>
      </c>
      <c r="G614" s="71" t="s">
        <v>911</v>
      </c>
      <c r="H614" s="71" t="s">
        <v>544</v>
      </c>
      <c r="I614" s="71">
        <v>5.0079500000000001E-5</v>
      </c>
    </row>
    <row r="615" spans="1:9">
      <c r="A615" s="71" t="s">
        <v>826</v>
      </c>
      <c r="B615" s="71" t="s">
        <v>984</v>
      </c>
      <c r="C615" s="71" t="s">
        <v>999</v>
      </c>
      <c r="D615" s="71" t="s">
        <v>1012</v>
      </c>
      <c r="E615" s="71" t="s">
        <v>157</v>
      </c>
      <c r="F615" s="71" t="s">
        <v>908</v>
      </c>
      <c r="G615" s="71" t="s">
        <v>949</v>
      </c>
      <c r="H615" s="71" t="s">
        <v>536</v>
      </c>
      <c r="I615" s="71">
        <v>2.8898199999999998</v>
      </c>
    </row>
    <row r="616" spans="1:9">
      <c r="A616" s="71" t="s">
        <v>826</v>
      </c>
      <c r="B616" s="71" t="s">
        <v>984</v>
      </c>
      <c r="C616" s="71" t="s">
        <v>999</v>
      </c>
      <c r="D616" s="71" t="s">
        <v>1012</v>
      </c>
      <c r="E616" s="71" t="s">
        <v>830</v>
      </c>
      <c r="F616" s="71" t="s">
        <v>908</v>
      </c>
      <c r="G616" s="71" t="s">
        <v>911</v>
      </c>
      <c r="H616" s="71" t="s">
        <v>536</v>
      </c>
      <c r="I616" s="71">
        <v>0.84478600000000004</v>
      </c>
    </row>
    <row r="617" spans="1:9">
      <c r="A617" s="71" t="s">
        <v>826</v>
      </c>
      <c r="B617" s="71" t="s">
        <v>984</v>
      </c>
      <c r="C617" s="71" t="s">
        <v>999</v>
      </c>
      <c r="D617" s="71" t="s">
        <v>1012</v>
      </c>
      <c r="E617" s="71" t="s">
        <v>157</v>
      </c>
      <c r="F617" s="71" t="s">
        <v>908</v>
      </c>
      <c r="G617" s="71" t="s">
        <v>977</v>
      </c>
      <c r="H617" s="71" t="s">
        <v>544</v>
      </c>
      <c r="I617" s="71">
        <v>5.0105720000000002E-4</v>
      </c>
    </row>
    <row r="618" spans="1:9">
      <c r="A618" s="71" t="s">
        <v>826</v>
      </c>
      <c r="B618" s="71" t="s">
        <v>984</v>
      </c>
      <c r="C618" s="71" t="s">
        <v>999</v>
      </c>
      <c r="D618" s="71" t="s">
        <v>1012</v>
      </c>
      <c r="E618" s="71" t="s">
        <v>157</v>
      </c>
      <c r="F618" s="71" t="s">
        <v>908</v>
      </c>
      <c r="G618" s="71" t="s">
        <v>1017</v>
      </c>
      <c r="H618" s="71" t="s">
        <v>536</v>
      </c>
      <c r="I618" s="71">
        <v>4.2809100000000003E-2</v>
      </c>
    </row>
    <row r="619" spans="1:9">
      <c r="A619" s="71" t="s">
        <v>826</v>
      </c>
      <c r="B619" s="71" t="s">
        <v>984</v>
      </c>
      <c r="C619" s="71" t="s">
        <v>999</v>
      </c>
      <c r="D619" s="71" t="s">
        <v>1012</v>
      </c>
      <c r="E619" s="71" t="s">
        <v>1027</v>
      </c>
      <c r="F619" s="71" t="s">
        <v>908</v>
      </c>
      <c r="G619" s="71" t="s">
        <v>911</v>
      </c>
      <c r="H619" s="71" t="s">
        <v>544</v>
      </c>
      <c r="I619" s="71">
        <v>4.018739E-4</v>
      </c>
    </row>
    <row r="620" spans="1:9">
      <c r="A620" s="71" t="s">
        <v>826</v>
      </c>
      <c r="B620" s="71" t="s">
        <v>984</v>
      </c>
      <c r="C620" s="71" t="s">
        <v>999</v>
      </c>
      <c r="D620" s="71" t="s">
        <v>1012</v>
      </c>
      <c r="E620" s="71" t="s">
        <v>157</v>
      </c>
      <c r="F620" s="71" t="s">
        <v>908</v>
      </c>
      <c r="G620" s="71" t="s">
        <v>520</v>
      </c>
      <c r="H620" s="71" t="s">
        <v>543</v>
      </c>
      <c r="I620" s="71">
        <v>4.3223999999999998E-5</v>
      </c>
    </row>
    <row r="621" spans="1:9">
      <c r="A621" s="71" t="s">
        <v>826</v>
      </c>
      <c r="B621" s="71" t="s">
        <v>984</v>
      </c>
      <c r="C621" s="71" t="s">
        <v>973</v>
      </c>
      <c r="D621" s="71" t="s">
        <v>917</v>
      </c>
      <c r="E621" s="71" t="s">
        <v>830</v>
      </c>
      <c r="F621" s="71" t="s">
        <v>908</v>
      </c>
      <c r="G621" s="71" t="s">
        <v>981</v>
      </c>
      <c r="H621" s="71" t="s">
        <v>543</v>
      </c>
      <c r="I621" s="71">
        <v>1.7498E-6</v>
      </c>
    </row>
    <row r="622" spans="1:9">
      <c r="A622" s="71" t="s">
        <v>826</v>
      </c>
      <c r="B622" s="71" t="s">
        <v>984</v>
      </c>
      <c r="C622" s="71" t="s">
        <v>999</v>
      </c>
      <c r="D622" s="71" t="s">
        <v>1012</v>
      </c>
      <c r="E622" s="71" t="s">
        <v>157</v>
      </c>
      <c r="F622" s="71" t="s">
        <v>908</v>
      </c>
      <c r="G622" s="71" t="s">
        <v>911</v>
      </c>
      <c r="H622" s="71" t="s">
        <v>544</v>
      </c>
      <c r="I622" s="71">
        <v>8.6640500000000005E-5</v>
      </c>
    </row>
    <row r="623" spans="1:9">
      <c r="A623" s="71" t="s">
        <v>826</v>
      </c>
      <c r="B623" s="71" t="s">
        <v>984</v>
      </c>
      <c r="C623" s="71" t="s">
        <v>973</v>
      </c>
      <c r="D623" s="71" t="s">
        <v>917</v>
      </c>
      <c r="E623" s="71" t="s">
        <v>830</v>
      </c>
      <c r="F623" s="71" t="s">
        <v>908</v>
      </c>
      <c r="G623" s="71" t="s">
        <v>952</v>
      </c>
      <c r="H623" s="71" t="s">
        <v>536</v>
      </c>
      <c r="I623" s="71">
        <v>0.10492899999999999</v>
      </c>
    </row>
    <row r="624" spans="1:9">
      <c r="A624" s="71" t="s">
        <v>826</v>
      </c>
      <c r="B624" s="71" t="s">
        <v>984</v>
      </c>
      <c r="C624" s="71" t="s">
        <v>999</v>
      </c>
      <c r="D624" s="71" t="s">
        <v>1012</v>
      </c>
      <c r="E624" s="71" t="s">
        <v>830</v>
      </c>
      <c r="F624" s="71" t="s">
        <v>908</v>
      </c>
      <c r="G624" s="71" t="s">
        <v>911</v>
      </c>
      <c r="H624" s="71" t="s">
        <v>544</v>
      </c>
      <c r="I624" s="71">
        <v>4.7483019999999999E-4</v>
      </c>
    </row>
    <row r="625" spans="1:9">
      <c r="A625" s="71" t="s">
        <v>826</v>
      </c>
      <c r="B625" s="71" t="s">
        <v>984</v>
      </c>
      <c r="C625" s="71" t="s">
        <v>999</v>
      </c>
      <c r="D625" s="71" t="s">
        <v>1012</v>
      </c>
      <c r="E625" s="71" t="s">
        <v>157</v>
      </c>
      <c r="F625" s="71" t="s">
        <v>908</v>
      </c>
      <c r="G625" s="71" t="s">
        <v>915</v>
      </c>
      <c r="H625" s="71" t="s">
        <v>536</v>
      </c>
      <c r="I625" s="71">
        <v>8.4622600000000005E-4</v>
      </c>
    </row>
    <row r="626" spans="1:9">
      <c r="A626" s="71" t="s">
        <v>826</v>
      </c>
      <c r="B626" s="71" t="s">
        <v>984</v>
      </c>
      <c r="C626" s="71" t="s">
        <v>999</v>
      </c>
      <c r="D626" s="71" t="s">
        <v>1012</v>
      </c>
      <c r="E626" s="71" t="s">
        <v>157</v>
      </c>
      <c r="F626" s="71" t="s">
        <v>908</v>
      </c>
      <c r="G626" s="71" t="s">
        <v>949</v>
      </c>
      <c r="H626" s="71" t="s">
        <v>543</v>
      </c>
      <c r="I626" s="71">
        <v>7.6726249999999998E-3</v>
      </c>
    </row>
    <row r="627" spans="1:9">
      <c r="A627" s="71" t="s">
        <v>826</v>
      </c>
      <c r="B627" s="71" t="s">
        <v>984</v>
      </c>
      <c r="C627" s="71" t="s">
        <v>999</v>
      </c>
      <c r="D627" s="71" t="s">
        <v>1012</v>
      </c>
      <c r="E627" s="71" t="s">
        <v>1027</v>
      </c>
      <c r="F627" s="71" t="s">
        <v>908</v>
      </c>
      <c r="G627" s="71" t="s">
        <v>911</v>
      </c>
      <c r="H627" s="71" t="s">
        <v>543</v>
      </c>
      <c r="I627" s="71">
        <v>3.3714250000000003E-4</v>
      </c>
    </row>
    <row r="628" spans="1:9">
      <c r="A628" s="71" t="s">
        <v>826</v>
      </c>
      <c r="B628" s="71" t="s">
        <v>984</v>
      </c>
      <c r="C628" s="71" t="s">
        <v>973</v>
      </c>
      <c r="D628" s="71" t="s">
        <v>917</v>
      </c>
      <c r="E628" s="71" t="s">
        <v>830</v>
      </c>
      <c r="F628" s="71" t="s">
        <v>908</v>
      </c>
      <c r="G628" s="71" t="s">
        <v>104</v>
      </c>
      <c r="H628" s="71" t="s">
        <v>543</v>
      </c>
      <c r="I628" s="71">
        <v>1.5650325E-2</v>
      </c>
    </row>
    <row r="629" spans="1:9">
      <c r="A629" s="71" t="s">
        <v>826</v>
      </c>
      <c r="B629" s="71" t="s">
        <v>984</v>
      </c>
      <c r="C629" s="71" t="s">
        <v>999</v>
      </c>
      <c r="D629" s="71" t="s">
        <v>1029</v>
      </c>
      <c r="E629" s="71" t="s">
        <v>830</v>
      </c>
      <c r="F629" s="71" t="s">
        <v>908</v>
      </c>
      <c r="G629" s="71" t="s">
        <v>911</v>
      </c>
      <c r="H629" s="71" t="s">
        <v>544</v>
      </c>
      <c r="I629" s="71">
        <v>2.9955850000000002E-4</v>
      </c>
    </row>
    <row r="630" spans="1:9">
      <c r="A630" s="71" t="s">
        <v>826</v>
      </c>
      <c r="B630" s="71" t="s">
        <v>984</v>
      </c>
      <c r="C630" s="71" t="s">
        <v>999</v>
      </c>
      <c r="D630" s="71" t="s">
        <v>1029</v>
      </c>
      <c r="E630" s="71" t="s">
        <v>830</v>
      </c>
      <c r="F630" s="71" t="s">
        <v>908</v>
      </c>
      <c r="G630" s="71" t="s">
        <v>911</v>
      </c>
      <c r="H630" s="71" t="s">
        <v>536</v>
      </c>
      <c r="I630" s="71">
        <v>0.53295099999999995</v>
      </c>
    </row>
    <row r="631" spans="1:9">
      <c r="A631" s="71" t="s">
        <v>826</v>
      </c>
      <c r="B631" s="71" t="s">
        <v>984</v>
      </c>
      <c r="C631" s="71" t="s">
        <v>999</v>
      </c>
      <c r="D631" s="71" t="s">
        <v>1029</v>
      </c>
      <c r="E631" s="71" t="s">
        <v>830</v>
      </c>
      <c r="F631" s="71" t="s">
        <v>908</v>
      </c>
      <c r="G631" s="71" t="s">
        <v>911</v>
      </c>
      <c r="H631" s="71" t="s">
        <v>543</v>
      </c>
      <c r="I631" s="71">
        <v>2.5130749999999999E-4</v>
      </c>
    </row>
    <row r="632" spans="1:9">
      <c r="A632" s="71" t="s">
        <v>826</v>
      </c>
      <c r="B632" s="71" t="s">
        <v>984</v>
      </c>
      <c r="C632" s="71" t="s">
        <v>999</v>
      </c>
      <c r="D632" s="71" t="s">
        <v>1030</v>
      </c>
      <c r="E632" s="71" t="s">
        <v>1031</v>
      </c>
      <c r="F632" s="71" t="s">
        <v>908</v>
      </c>
      <c r="G632" s="71" t="s">
        <v>911</v>
      </c>
      <c r="H632" s="71" t="s">
        <v>536</v>
      </c>
      <c r="I632" s="71">
        <v>0.58048999999999995</v>
      </c>
    </row>
    <row r="633" spans="1:9">
      <c r="A633" s="71" t="s">
        <v>826</v>
      </c>
      <c r="B633" s="71" t="s">
        <v>984</v>
      </c>
      <c r="C633" s="71" t="s">
        <v>999</v>
      </c>
      <c r="D633" s="71" t="s">
        <v>1032</v>
      </c>
      <c r="E633" s="71" t="s">
        <v>1033</v>
      </c>
      <c r="F633" s="71" t="s">
        <v>908</v>
      </c>
      <c r="G633" s="71" t="s">
        <v>911</v>
      </c>
      <c r="H633" s="71" t="s">
        <v>543</v>
      </c>
      <c r="I633" s="71">
        <v>3.0334000000000001E-5</v>
      </c>
    </row>
    <row r="634" spans="1:9">
      <c r="A634" s="71" t="s">
        <v>826</v>
      </c>
      <c r="B634" s="71" t="s">
        <v>984</v>
      </c>
      <c r="C634" s="71" t="s">
        <v>999</v>
      </c>
      <c r="D634" s="71" t="s">
        <v>1030</v>
      </c>
      <c r="E634" s="71" t="s">
        <v>1034</v>
      </c>
      <c r="F634" s="71" t="s">
        <v>908</v>
      </c>
      <c r="G634" s="71" t="s">
        <v>911</v>
      </c>
      <c r="H634" s="71" t="s">
        <v>544</v>
      </c>
      <c r="I634" s="71">
        <v>7.3382500000000004E-5</v>
      </c>
    </row>
    <row r="635" spans="1:9">
      <c r="A635" s="71" t="s">
        <v>826</v>
      </c>
      <c r="B635" s="71" t="s">
        <v>984</v>
      </c>
      <c r="C635" s="71" t="s">
        <v>999</v>
      </c>
      <c r="D635" s="71" t="s">
        <v>1030</v>
      </c>
      <c r="E635" s="71" t="s">
        <v>1034</v>
      </c>
      <c r="F635" s="71" t="s">
        <v>908</v>
      </c>
      <c r="G635" s="71" t="s">
        <v>911</v>
      </c>
      <c r="H635" s="71" t="s">
        <v>543</v>
      </c>
      <c r="I635" s="71">
        <v>6.1562499999999999E-5</v>
      </c>
    </row>
    <row r="636" spans="1:9">
      <c r="A636" s="71" t="s">
        <v>826</v>
      </c>
      <c r="B636" s="71" t="s">
        <v>984</v>
      </c>
      <c r="C636" s="71" t="s">
        <v>973</v>
      </c>
      <c r="D636" s="71" t="s">
        <v>917</v>
      </c>
      <c r="E636" s="71" t="s">
        <v>830</v>
      </c>
      <c r="F636" s="71" t="s">
        <v>908</v>
      </c>
      <c r="G636" s="71" t="s">
        <v>915</v>
      </c>
      <c r="H636" s="71" t="s">
        <v>544</v>
      </c>
      <c r="I636" s="71">
        <v>1.1961840000000001E-4</v>
      </c>
    </row>
    <row r="637" spans="1:9">
      <c r="A637" s="71" t="s">
        <v>826</v>
      </c>
      <c r="B637" s="71" t="s">
        <v>984</v>
      </c>
      <c r="C637" s="71" t="s">
        <v>999</v>
      </c>
      <c r="D637" s="71" t="s">
        <v>1032</v>
      </c>
      <c r="E637" s="71" t="s">
        <v>830</v>
      </c>
      <c r="F637" s="71" t="s">
        <v>908</v>
      </c>
      <c r="G637" s="71" t="s">
        <v>911</v>
      </c>
      <c r="H637" s="71" t="s">
        <v>543</v>
      </c>
      <c r="I637" s="71">
        <v>4.5522799999999997E-5</v>
      </c>
    </row>
    <row r="638" spans="1:9">
      <c r="A638" s="71" t="s">
        <v>826</v>
      </c>
      <c r="B638" s="71" t="s">
        <v>984</v>
      </c>
      <c r="C638" s="71" t="s">
        <v>999</v>
      </c>
      <c r="D638" s="71" t="s">
        <v>1030</v>
      </c>
      <c r="E638" s="71" t="s">
        <v>1031</v>
      </c>
      <c r="F638" s="71" t="s">
        <v>908</v>
      </c>
      <c r="G638" s="71" t="s">
        <v>911</v>
      </c>
      <c r="H638" s="71" t="s">
        <v>543</v>
      </c>
      <c r="I638" s="71">
        <v>2.7372250000000001E-4</v>
      </c>
    </row>
    <row r="639" spans="1:9">
      <c r="A639" s="71" t="s">
        <v>826</v>
      </c>
      <c r="B639" s="71" t="s">
        <v>984</v>
      </c>
      <c r="C639" s="71" t="s">
        <v>999</v>
      </c>
      <c r="D639" s="71" t="s">
        <v>1030</v>
      </c>
      <c r="E639" s="71" t="s">
        <v>1035</v>
      </c>
      <c r="F639" s="71" t="s">
        <v>908</v>
      </c>
      <c r="G639" s="71" t="s">
        <v>911</v>
      </c>
      <c r="H639" s="71" t="s">
        <v>543</v>
      </c>
      <c r="I639" s="71">
        <v>9.5203800000000005E-5</v>
      </c>
    </row>
    <row r="640" spans="1:9">
      <c r="A640" s="71" t="s">
        <v>826</v>
      </c>
      <c r="B640" s="71" t="s">
        <v>984</v>
      </c>
      <c r="C640" s="71" t="s">
        <v>999</v>
      </c>
      <c r="D640" s="71" t="s">
        <v>1030</v>
      </c>
      <c r="E640" s="71" t="s">
        <v>1035</v>
      </c>
      <c r="F640" s="71" t="s">
        <v>908</v>
      </c>
      <c r="G640" s="71" t="s">
        <v>911</v>
      </c>
      <c r="H640" s="71" t="s">
        <v>536</v>
      </c>
      <c r="I640" s="71">
        <v>0.201901</v>
      </c>
    </row>
    <row r="641" spans="1:9">
      <c r="A641" s="71" t="s">
        <v>826</v>
      </c>
      <c r="B641" s="71" t="s">
        <v>984</v>
      </c>
      <c r="C641" s="71" t="s">
        <v>999</v>
      </c>
      <c r="D641" s="71" t="s">
        <v>1030</v>
      </c>
      <c r="E641" s="71" t="s">
        <v>1035</v>
      </c>
      <c r="F641" s="71" t="s">
        <v>908</v>
      </c>
      <c r="G641" s="71" t="s">
        <v>911</v>
      </c>
      <c r="H641" s="71" t="s">
        <v>544</v>
      </c>
      <c r="I641" s="71">
        <v>1.134829E-4</v>
      </c>
    </row>
    <row r="642" spans="1:9">
      <c r="A642" s="71" t="s">
        <v>826</v>
      </c>
      <c r="B642" s="71" t="s">
        <v>984</v>
      </c>
      <c r="C642" s="71" t="s">
        <v>999</v>
      </c>
      <c r="D642" s="71" t="s">
        <v>1036</v>
      </c>
      <c r="E642" s="71" t="s">
        <v>830</v>
      </c>
      <c r="F642" s="71" t="s">
        <v>908</v>
      </c>
      <c r="G642" s="71" t="s">
        <v>911</v>
      </c>
      <c r="H642" s="71" t="s">
        <v>543</v>
      </c>
      <c r="I642" s="71">
        <v>3.3532499999999998E-5</v>
      </c>
    </row>
    <row r="643" spans="1:9">
      <c r="A643" s="71" t="s">
        <v>826</v>
      </c>
      <c r="B643" s="71" t="s">
        <v>984</v>
      </c>
      <c r="C643" s="71" t="s">
        <v>973</v>
      </c>
      <c r="D643" s="71" t="s">
        <v>917</v>
      </c>
      <c r="E643" s="71" t="s">
        <v>830</v>
      </c>
      <c r="F643" s="71" t="s">
        <v>908</v>
      </c>
      <c r="G643" s="71" t="s">
        <v>919</v>
      </c>
      <c r="H643" s="71" t="s">
        <v>543</v>
      </c>
      <c r="I643" s="71">
        <v>0</v>
      </c>
    </row>
    <row r="644" spans="1:9">
      <c r="A644" s="71" t="s">
        <v>826</v>
      </c>
      <c r="B644" s="71" t="s">
        <v>984</v>
      </c>
      <c r="C644" s="71" t="s">
        <v>999</v>
      </c>
      <c r="D644" s="71" t="s">
        <v>1030</v>
      </c>
      <c r="E644" s="71" t="s">
        <v>1034</v>
      </c>
      <c r="F644" s="71" t="s">
        <v>908</v>
      </c>
      <c r="G644" s="71" t="s">
        <v>911</v>
      </c>
      <c r="H644" s="71" t="s">
        <v>536</v>
      </c>
      <c r="I644" s="71">
        <v>0.13055700000000001</v>
      </c>
    </row>
    <row r="645" spans="1:9">
      <c r="A645" s="71" t="s">
        <v>826</v>
      </c>
      <c r="B645" s="71" t="s">
        <v>984</v>
      </c>
      <c r="C645" s="71" t="s">
        <v>999</v>
      </c>
      <c r="D645" s="71" t="s">
        <v>1032</v>
      </c>
      <c r="E645" s="71" t="s">
        <v>1037</v>
      </c>
      <c r="F645" s="71" t="s">
        <v>908</v>
      </c>
      <c r="G645" s="71" t="s">
        <v>911</v>
      </c>
      <c r="H645" s="71" t="s">
        <v>544</v>
      </c>
      <c r="I645" s="71">
        <v>1.0555040000000001E-4</v>
      </c>
    </row>
    <row r="646" spans="1:9">
      <c r="A646" s="71" t="s">
        <v>826</v>
      </c>
      <c r="B646" s="71" t="s">
        <v>984</v>
      </c>
      <c r="C646" s="71" t="s">
        <v>973</v>
      </c>
      <c r="D646" s="71" t="s">
        <v>917</v>
      </c>
      <c r="E646" s="71" t="s">
        <v>830</v>
      </c>
      <c r="F646" s="71" t="s">
        <v>908</v>
      </c>
      <c r="G646" s="71" t="s">
        <v>950</v>
      </c>
      <c r="H646" s="71" t="s">
        <v>544</v>
      </c>
      <c r="I646" s="71">
        <v>0</v>
      </c>
    </row>
    <row r="647" spans="1:9">
      <c r="A647" s="71" t="s">
        <v>826</v>
      </c>
      <c r="B647" s="71" t="s">
        <v>984</v>
      </c>
      <c r="C647" s="71" t="s">
        <v>999</v>
      </c>
      <c r="D647" s="71" t="s">
        <v>1032</v>
      </c>
      <c r="E647" s="71" t="s">
        <v>1033</v>
      </c>
      <c r="F647" s="71" t="s">
        <v>908</v>
      </c>
      <c r="G647" s="71" t="s">
        <v>911</v>
      </c>
      <c r="H647" s="71" t="s">
        <v>544</v>
      </c>
      <c r="I647" s="71">
        <v>3.6158100000000002E-5</v>
      </c>
    </row>
    <row r="648" spans="1:9">
      <c r="A648" s="71" t="s">
        <v>826</v>
      </c>
      <c r="B648" s="71" t="s">
        <v>984</v>
      </c>
      <c r="C648" s="71" t="s">
        <v>973</v>
      </c>
      <c r="D648" s="71" t="s">
        <v>917</v>
      </c>
      <c r="E648" s="71" t="s">
        <v>830</v>
      </c>
      <c r="F648" s="71" t="s">
        <v>908</v>
      </c>
      <c r="G648" s="71" t="s">
        <v>952</v>
      </c>
      <c r="H648" s="71" t="s">
        <v>544</v>
      </c>
      <c r="I648" s="71">
        <v>1.6902083E-3</v>
      </c>
    </row>
    <row r="649" spans="1:9">
      <c r="A649" s="71" t="s">
        <v>826</v>
      </c>
      <c r="B649" s="71" t="s">
        <v>984</v>
      </c>
      <c r="C649" s="71" t="s">
        <v>999</v>
      </c>
      <c r="D649" s="71" t="s">
        <v>1032</v>
      </c>
      <c r="E649" s="71" t="s">
        <v>1033</v>
      </c>
      <c r="F649" s="71" t="s">
        <v>908</v>
      </c>
      <c r="G649" s="71" t="s">
        <v>911</v>
      </c>
      <c r="H649" s="71" t="s">
        <v>536</v>
      </c>
      <c r="I649" s="71">
        <v>6.4329999999999998E-2</v>
      </c>
    </row>
    <row r="650" spans="1:9">
      <c r="A650" s="71" t="s">
        <v>826</v>
      </c>
      <c r="B650" s="71" t="s">
        <v>984</v>
      </c>
      <c r="C650" s="71" t="s">
        <v>999</v>
      </c>
      <c r="D650" s="71" t="s">
        <v>1036</v>
      </c>
      <c r="E650" s="71" t="s">
        <v>830</v>
      </c>
      <c r="F650" s="71" t="s">
        <v>908</v>
      </c>
      <c r="G650" s="71" t="s">
        <v>911</v>
      </c>
      <c r="H650" s="71" t="s">
        <v>536</v>
      </c>
      <c r="I650" s="71">
        <v>7.1113200000000001E-2</v>
      </c>
    </row>
    <row r="651" spans="1:9">
      <c r="A651" s="71" t="s">
        <v>826</v>
      </c>
      <c r="B651" s="71" t="s">
        <v>984</v>
      </c>
      <c r="C651" s="71" t="s">
        <v>973</v>
      </c>
      <c r="D651" s="71" t="s">
        <v>917</v>
      </c>
      <c r="E651" s="71" t="s">
        <v>830</v>
      </c>
      <c r="F651" s="71" t="s">
        <v>908</v>
      </c>
      <c r="G651" s="71" t="s">
        <v>915</v>
      </c>
      <c r="H651" s="71" t="s">
        <v>536</v>
      </c>
      <c r="I651" s="71">
        <v>4.8904400000000001E-2</v>
      </c>
    </row>
    <row r="652" spans="1:9">
      <c r="A652" s="71" t="s">
        <v>826</v>
      </c>
      <c r="B652" s="71" t="s">
        <v>984</v>
      </c>
      <c r="C652" s="71" t="s">
        <v>999</v>
      </c>
      <c r="D652" s="71" t="s">
        <v>1030</v>
      </c>
      <c r="E652" s="71" t="s">
        <v>1031</v>
      </c>
      <c r="F652" s="71" t="s">
        <v>908</v>
      </c>
      <c r="G652" s="71" t="s">
        <v>911</v>
      </c>
      <c r="H652" s="71" t="s">
        <v>544</v>
      </c>
      <c r="I652" s="71">
        <v>3.2627719999999999E-4</v>
      </c>
    </row>
    <row r="653" spans="1:9">
      <c r="A653" s="71" t="s">
        <v>826</v>
      </c>
      <c r="B653" s="71" t="s">
        <v>984</v>
      </c>
      <c r="C653" s="71" t="s">
        <v>999</v>
      </c>
      <c r="D653" s="71" t="s">
        <v>1032</v>
      </c>
      <c r="E653" s="71" t="s">
        <v>830</v>
      </c>
      <c r="F653" s="71" t="s">
        <v>908</v>
      </c>
      <c r="G653" s="71" t="s">
        <v>911</v>
      </c>
      <c r="H653" s="71" t="s">
        <v>544</v>
      </c>
      <c r="I653" s="71">
        <v>5.4263099999999999E-5</v>
      </c>
    </row>
    <row r="654" spans="1:9">
      <c r="A654" s="71" t="s">
        <v>826</v>
      </c>
      <c r="B654" s="71" t="s">
        <v>984</v>
      </c>
      <c r="C654" s="71" t="s">
        <v>999</v>
      </c>
      <c r="D654" s="71" t="s">
        <v>1032</v>
      </c>
      <c r="E654" s="71" t="s">
        <v>1037</v>
      </c>
      <c r="F654" s="71" t="s">
        <v>908</v>
      </c>
      <c r="G654" s="71" t="s">
        <v>911</v>
      </c>
      <c r="H654" s="71" t="s">
        <v>536</v>
      </c>
      <c r="I654" s="71">
        <v>0.18778800000000001</v>
      </c>
    </row>
    <row r="655" spans="1:9">
      <c r="A655" s="71" t="s">
        <v>826</v>
      </c>
      <c r="B655" s="71" t="s">
        <v>984</v>
      </c>
      <c r="C655" s="71" t="s">
        <v>999</v>
      </c>
      <c r="D655" s="71" t="s">
        <v>1032</v>
      </c>
      <c r="E655" s="71" t="s">
        <v>1037</v>
      </c>
      <c r="F655" s="71" t="s">
        <v>908</v>
      </c>
      <c r="G655" s="71" t="s">
        <v>911</v>
      </c>
      <c r="H655" s="71" t="s">
        <v>543</v>
      </c>
      <c r="I655" s="71">
        <v>8.8548999999999995E-5</v>
      </c>
    </row>
    <row r="656" spans="1:9">
      <c r="A656" s="71" t="s">
        <v>826</v>
      </c>
      <c r="B656" s="71" t="s">
        <v>984</v>
      </c>
      <c r="C656" s="71" t="s">
        <v>999</v>
      </c>
      <c r="D656" s="71" t="s">
        <v>1036</v>
      </c>
      <c r="E656" s="71" t="s">
        <v>830</v>
      </c>
      <c r="F656" s="71" t="s">
        <v>908</v>
      </c>
      <c r="G656" s="71" t="s">
        <v>911</v>
      </c>
      <c r="H656" s="71" t="s">
        <v>544</v>
      </c>
      <c r="I656" s="71">
        <v>3.99707E-5</v>
      </c>
    </row>
    <row r="657" spans="1:9">
      <c r="A657" s="71" t="s">
        <v>826</v>
      </c>
      <c r="B657" s="71" t="s">
        <v>984</v>
      </c>
      <c r="C657" s="71" t="s">
        <v>999</v>
      </c>
      <c r="D657" s="71" t="s">
        <v>1032</v>
      </c>
      <c r="E657" s="71" t="s">
        <v>830</v>
      </c>
      <c r="F657" s="71" t="s">
        <v>908</v>
      </c>
      <c r="G657" s="71" t="s">
        <v>911</v>
      </c>
      <c r="H657" s="71" t="s">
        <v>536</v>
      </c>
      <c r="I657" s="71">
        <v>9.6541199999999994E-2</v>
      </c>
    </row>
    <row r="658" spans="1:9">
      <c r="A658" s="71" t="s">
        <v>826</v>
      </c>
      <c r="B658" s="71" t="s">
        <v>984</v>
      </c>
      <c r="C658" s="71" t="s">
        <v>161</v>
      </c>
      <c r="D658" s="71" t="s">
        <v>949</v>
      </c>
      <c r="E658" s="71" t="s">
        <v>830</v>
      </c>
      <c r="F658" s="71" t="s">
        <v>908</v>
      </c>
      <c r="G658" s="71" t="s">
        <v>911</v>
      </c>
      <c r="H658" s="71" t="s">
        <v>536</v>
      </c>
      <c r="I658" s="71">
        <v>1.9361E-6</v>
      </c>
    </row>
    <row r="659" spans="1:9">
      <c r="A659" s="71" t="s">
        <v>826</v>
      </c>
      <c r="B659" s="71" t="s">
        <v>984</v>
      </c>
      <c r="C659" s="71" t="s">
        <v>161</v>
      </c>
      <c r="D659" s="71" t="s">
        <v>1038</v>
      </c>
      <c r="E659" s="71" t="s">
        <v>830</v>
      </c>
      <c r="F659" s="71" t="s">
        <v>908</v>
      </c>
      <c r="G659" s="71" t="s">
        <v>911</v>
      </c>
      <c r="H659" s="71" t="s">
        <v>544</v>
      </c>
      <c r="I659" s="71">
        <v>1.8549999999999999E-7</v>
      </c>
    </row>
    <row r="660" spans="1:9">
      <c r="A660" s="71" t="s">
        <v>826</v>
      </c>
      <c r="B660" s="71" t="s">
        <v>984</v>
      </c>
      <c r="C660" s="71" t="s">
        <v>161</v>
      </c>
      <c r="D660" s="71" t="s">
        <v>949</v>
      </c>
      <c r="E660" s="71" t="s">
        <v>830</v>
      </c>
      <c r="F660" s="71" t="s">
        <v>908</v>
      </c>
      <c r="G660" s="71" t="s">
        <v>911</v>
      </c>
      <c r="H660" s="71" t="s">
        <v>543</v>
      </c>
      <c r="I660" s="71">
        <v>8.9999999999999999E-10</v>
      </c>
    </row>
    <row r="661" spans="1:9">
      <c r="A661" s="71" t="s">
        <v>826</v>
      </c>
      <c r="B661" s="71" t="s">
        <v>984</v>
      </c>
      <c r="C661" s="71" t="s">
        <v>161</v>
      </c>
      <c r="D661" s="71" t="s">
        <v>1039</v>
      </c>
      <c r="E661" s="71" t="s">
        <v>830</v>
      </c>
      <c r="F661" s="71" t="s">
        <v>908</v>
      </c>
      <c r="G661" s="71" t="s">
        <v>911</v>
      </c>
      <c r="H661" s="71" t="s">
        <v>536</v>
      </c>
      <c r="I661" s="71">
        <v>2.7467499999999999E-2</v>
      </c>
    </row>
    <row r="662" spans="1:9">
      <c r="A662" s="71" t="s">
        <v>826</v>
      </c>
      <c r="B662" s="71" t="s">
        <v>984</v>
      </c>
      <c r="C662" s="71" t="s">
        <v>973</v>
      </c>
      <c r="D662" s="71" t="s">
        <v>917</v>
      </c>
      <c r="E662" s="71" t="s">
        <v>830</v>
      </c>
      <c r="F662" s="71" t="s">
        <v>908</v>
      </c>
      <c r="G662" s="71" t="s">
        <v>919</v>
      </c>
      <c r="H662" s="71" t="s">
        <v>544</v>
      </c>
      <c r="I662" s="71">
        <v>0</v>
      </c>
    </row>
    <row r="663" spans="1:9">
      <c r="A663" s="71" t="s">
        <v>826</v>
      </c>
      <c r="B663" s="71" t="s">
        <v>984</v>
      </c>
      <c r="C663" s="71" t="s">
        <v>161</v>
      </c>
      <c r="D663" s="71" t="s">
        <v>1038</v>
      </c>
      <c r="E663" s="71" t="s">
        <v>830</v>
      </c>
      <c r="F663" s="71" t="s">
        <v>908</v>
      </c>
      <c r="G663" s="71" t="s">
        <v>911</v>
      </c>
      <c r="H663" s="71" t="s">
        <v>543</v>
      </c>
      <c r="I663" s="71">
        <v>1.557E-7</v>
      </c>
    </row>
    <row r="664" spans="1:9">
      <c r="A664" s="71" t="s">
        <v>826</v>
      </c>
      <c r="B664" s="71" t="s">
        <v>984</v>
      </c>
      <c r="C664" s="71" t="s">
        <v>161</v>
      </c>
      <c r="D664" s="71" t="s">
        <v>949</v>
      </c>
      <c r="E664" s="71" t="s">
        <v>830</v>
      </c>
      <c r="F664" s="71" t="s">
        <v>908</v>
      </c>
      <c r="G664" s="71" t="s">
        <v>911</v>
      </c>
      <c r="H664" s="71" t="s">
        <v>544</v>
      </c>
      <c r="I664" s="71">
        <v>1.0999999999999999E-9</v>
      </c>
    </row>
    <row r="665" spans="1:9">
      <c r="A665" s="71" t="s">
        <v>826</v>
      </c>
      <c r="B665" s="71" t="s">
        <v>984</v>
      </c>
      <c r="C665" s="71" t="s">
        <v>161</v>
      </c>
      <c r="D665" s="71" t="s">
        <v>1039</v>
      </c>
      <c r="E665" s="71" t="s">
        <v>830</v>
      </c>
      <c r="F665" s="71" t="s">
        <v>908</v>
      </c>
      <c r="G665" s="71" t="s">
        <v>911</v>
      </c>
      <c r="H665" s="71" t="s">
        <v>543</v>
      </c>
      <c r="I665" s="71">
        <v>1.2952000000000001E-5</v>
      </c>
    </row>
    <row r="666" spans="1:9">
      <c r="A666" s="71" t="s">
        <v>826</v>
      </c>
      <c r="B666" s="71" t="s">
        <v>984</v>
      </c>
      <c r="C666" s="71" t="s">
        <v>161</v>
      </c>
      <c r="D666" s="71" t="s">
        <v>1039</v>
      </c>
      <c r="E666" s="71" t="s">
        <v>830</v>
      </c>
      <c r="F666" s="71" t="s">
        <v>908</v>
      </c>
      <c r="G666" s="71" t="s">
        <v>911</v>
      </c>
      <c r="H666" s="71" t="s">
        <v>544</v>
      </c>
      <c r="I666" s="71">
        <v>1.5438699999999998E-5</v>
      </c>
    </row>
    <row r="667" spans="1:9">
      <c r="A667" s="71" t="s">
        <v>826</v>
      </c>
      <c r="B667" s="71" t="s">
        <v>984</v>
      </c>
      <c r="C667" s="71" t="s">
        <v>161</v>
      </c>
      <c r="D667" s="71" t="s">
        <v>1038</v>
      </c>
      <c r="E667" s="71" t="s">
        <v>830</v>
      </c>
      <c r="F667" s="71" t="s">
        <v>908</v>
      </c>
      <c r="G667" s="71" t="s">
        <v>911</v>
      </c>
      <c r="H667" s="71" t="s">
        <v>536</v>
      </c>
      <c r="I667" s="71">
        <v>3.3009000000000001E-4</v>
      </c>
    </row>
    <row r="668" spans="1:9">
      <c r="A668" s="71" t="s">
        <v>826</v>
      </c>
      <c r="B668" s="71" t="s">
        <v>984</v>
      </c>
      <c r="C668" s="71" t="s">
        <v>999</v>
      </c>
      <c r="D668" s="71" t="s">
        <v>1040</v>
      </c>
      <c r="E668" s="71" t="s">
        <v>1041</v>
      </c>
      <c r="F668" s="71" t="s">
        <v>908</v>
      </c>
      <c r="G668" s="71" t="s">
        <v>911</v>
      </c>
      <c r="H668" s="71" t="s">
        <v>543</v>
      </c>
      <c r="I668" s="71">
        <v>8.6866000000000005E-5</v>
      </c>
    </row>
    <row r="669" spans="1:9">
      <c r="A669" s="71" t="s">
        <v>826</v>
      </c>
      <c r="B669" s="71" t="s">
        <v>984</v>
      </c>
      <c r="C669" s="71" t="s">
        <v>999</v>
      </c>
      <c r="D669" s="71" t="s">
        <v>1040</v>
      </c>
      <c r="E669" s="71" t="s">
        <v>1042</v>
      </c>
      <c r="F669" s="71" t="s">
        <v>908</v>
      </c>
      <c r="G669" s="71" t="s">
        <v>911</v>
      </c>
      <c r="H669" s="71" t="s">
        <v>544</v>
      </c>
      <c r="I669" s="71">
        <v>2.9031100000000001E-5</v>
      </c>
    </row>
    <row r="670" spans="1:9">
      <c r="A670" s="71" t="s">
        <v>826</v>
      </c>
      <c r="B670" s="71" t="s">
        <v>984</v>
      </c>
      <c r="C670" s="71" t="s">
        <v>999</v>
      </c>
      <c r="D670" s="71" t="s">
        <v>1040</v>
      </c>
      <c r="E670" s="71" t="s">
        <v>1042</v>
      </c>
      <c r="F670" s="71" t="s">
        <v>908</v>
      </c>
      <c r="G670" s="71" t="s">
        <v>911</v>
      </c>
      <c r="H670" s="71" t="s">
        <v>543</v>
      </c>
      <c r="I670" s="71">
        <v>2.4355E-5</v>
      </c>
    </row>
    <row r="671" spans="1:9">
      <c r="A671" s="71" t="s">
        <v>826</v>
      </c>
      <c r="B671" s="71" t="s">
        <v>984</v>
      </c>
      <c r="C671" s="71" t="s">
        <v>973</v>
      </c>
      <c r="D671" s="71" t="s">
        <v>917</v>
      </c>
      <c r="E671" s="71" t="s">
        <v>830</v>
      </c>
      <c r="F671" s="71" t="s">
        <v>908</v>
      </c>
      <c r="G671" s="71" t="s">
        <v>978</v>
      </c>
      <c r="H671" s="71" t="s">
        <v>536</v>
      </c>
      <c r="I671" s="71">
        <v>0</v>
      </c>
    </row>
    <row r="672" spans="1:9">
      <c r="A672" s="71" t="s">
        <v>826</v>
      </c>
      <c r="B672" s="71" t="s">
        <v>984</v>
      </c>
      <c r="C672" s="71" t="s">
        <v>999</v>
      </c>
      <c r="D672" s="71" t="s">
        <v>1040</v>
      </c>
      <c r="E672" s="71" t="s">
        <v>1041</v>
      </c>
      <c r="F672" s="71" t="s">
        <v>908</v>
      </c>
      <c r="G672" s="71" t="s">
        <v>911</v>
      </c>
      <c r="H672" s="71" t="s">
        <v>544</v>
      </c>
      <c r="I672" s="71">
        <v>1.035446E-4</v>
      </c>
    </row>
    <row r="673" spans="1:9">
      <c r="A673" s="71" t="s">
        <v>826</v>
      </c>
      <c r="B673" s="71" t="s">
        <v>984</v>
      </c>
      <c r="C673" s="71" t="s">
        <v>999</v>
      </c>
      <c r="D673" s="71" t="s">
        <v>1040</v>
      </c>
      <c r="E673" s="71" t="s">
        <v>1042</v>
      </c>
      <c r="F673" s="71" t="s">
        <v>908</v>
      </c>
      <c r="G673" s="71" t="s">
        <v>911</v>
      </c>
      <c r="H673" s="71" t="s">
        <v>536</v>
      </c>
      <c r="I673" s="71">
        <v>5.1650099999999997E-2</v>
      </c>
    </row>
    <row r="674" spans="1:9">
      <c r="A674" s="71" t="s">
        <v>826</v>
      </c>
      <c r="B674" s="71" t="s">
        <v>984</v>
      </c>
      <c r="C674" s="71" t="s">
        <v>973</v>
      </c>
      <c r="D674" s="71" t="s">
        <v>917</v>
      </c>
      <c r="E674" s="71" t="s">
        <v>830</v>
      </c>
      <c r="F674" s="71" t="s">
        <v>908</v>
      </c>
      <c r="G674" s="71" t="s">
        <v>979</v>
      </c>
      <c r="H674" s="71" t="s">
        <v>543</v>
      </c>
      <c r="I674" s="71">
        <v>2.8425999999999999E-5</v>
      </c>
    </row>
    <row r="675" spans="1:9">
      <c r="A675" s="71" t="s">
        <v>826</v>
      </c>
      <c r="B675" s="71" t="s">
        <v>984</v>
      </c>
      <c r="C675" s="71" t="s">
        <v>999</v>
      </c>
      <c r="D675" s="71" t="s">
        <v>1040</v>
      </c>
      <c r="E675" s="71" t="s">
        <v>1041</v>
      </c>
      <c r="F675" s="71" t="s">
        <v>908</v>
      </c>
      <c r="G675" s="71" t="s">
        <v>911</v>
      </c>
      <c r="H675" s="71" t="s">
        <v>536</v>
      </c>
      <c r="I675" s="71">
        <v>0.18421899999999999</v>
      </c>
    </row>
    <row r="676" spans="1:9">
      <c r="A676" s="71" t="s">
        <v>826</v>
      </c>
      <c r="B676" s="71" t="s">
        <v>984</v>
      </c>
      <c r="C676" s="71" t="s">
        <v>973</v>
      </c>
      <c r="D676" s="71" t="s">
        <v>917</v>
      </c>
      <c r="E676" s="71" t="s">
        <v>830</v>
      </c>
      <c r="F676" s="71" t="s">
        <v>908</v>
      </c>
      <c r="G676" s="71" t="s">
        <v>975</v>
      </c>
      <c r="H676" s="71" t="s">
        <v>543</v>
      </c>
      <c r="I676" s="71">
        <v>0</v>
      </c>
    </row>
    <row r="677" spans="1:9">
      <c r="A677" s="71" t="s">
        <v>826</v>
      </c>
      <c r="B677" s="71" t="s">
        <v>984</v>
      </c>
      <c r="C677" s="71" t="s">
        <v>999</v>
      </c>
      <c r="D677" s="71" t="s">
        <v>1043</v>
      </c>
      <c r="E677" s="71" t="s">
        <v>830</v>
      </c>
      <c r="F677" s="71" t="s">
        <v>908</v>
      </c>
      <c r="G677" s="71" t="s">
        <v>911</v>
      </c>
      <c r="H677" s="71" t="s">
        <v>544</v>
      </c>
      <c r="I677" s="71">
        <v>7.0148599999999994E-5</v>
      </c>
    </row>
    <row r="678" spans="1:9">
      <c r="A678" s="71" t="s">
        <v>826</v>
      </c>
      <c r="B678" s="71" t="s">
        <v>984</v>
      </c>
      <c r="C678" s="71" t="s">
        <v>999</v>
      </c>
      <c r="D678" s="71" t="s">
        <v>1043</v>
      </c>
      <c r="E678" s="71" t="s">
        <v>830</v>
      </c>
      <c r="F678" s="71" t="s">
        <v>908</v>
      </c>
      <c r="G678" s="71" t="s">
        <v>911</v>
      </c>
      <c r="H678" s="71" t="s">
        <v>543</v>
      </c>
      <c r="I678" s="71">
        <v>5.88495E-5</v>
      </c>
    </row>
    <row r="679" spans="1:9">
      <c r="A679" s="71" t="s">
        <v>826</v>
      </c>
      <c r="B679" s="71" t="s">
        <v>984</v>
      </c>
      <c r="C679" s="71" t="s">
        <v>999</v>
      </c>
      <c r="D679" s="71" t="s">
        <v>1043</v>
      </c>
      <c r="E679" s="71" t="s">
        <v>830</v>
      </c>
      <c r="F679" s="71" t="s">
        <v>908</v>
      </c>
      <c r="G679" s="71" t="s">
        <v>911</v>
      </c>
      <c r="H679" s="71" t="s">
        <v>536</v>
      </c>
      <c r="I679" s="71">
        <v>0.124804</v>
      </c>
    </row>
    <row r="680" spans="1:9">
      <c r="A680" s="71" t="s">
        <v>826</v>
      </c>
      <c r="B680" s="71" t="s">
        <v>984</v>
      </c>
      <c r="C680" s="71" t="s">
        <v>973</v>
      </c>
      <c r="D680" s="71" t="s">
        <v>917</v>
      </c>
      <c r="E680" s="71" t="s">
        <v>830</v>
      </c>
      <c r="F680" s="71" t="s">
        <v>908</v>
      </c>
      <c r="G680" s="71" t="s">
        <v>915</v>
      </c>
      <c r="H680" s="71" t="s">
        <v>543</v>
      </c>
      <c r="I680" s="71">
        <v>5.0175500000000001E-5</v>
      </c>
    </row>
    <row r="681" spans="1:9">
      <c r="A681" s="71" t="s">
        <v>826</v>
      </c>
      <c r="B681" s="71" t="s">
        <v>984</v>
      </c>
      <c r="C681" s="71" t="s">
        <v>999</v>
      </c>
      <c r="D681" s="71" t="s">
        <v>1043</v>
      </c>
      <c r="E681" s="71" t="s">
        <v>830</v>
      </c>
      <c r="F681" s="71" t="s">
        <v>908</v>
      </c>
      <c r="G681" s="71" t="s">
        <v>519</v>
      </c>
      <c r="H681" s="71" t="s">
        <v>536</v>
      </c>
      <c r="I681" s="71">
        <v>0.540381</v>
      </c>
    </row>
    <row r="682" spans="1:9">
      <c r="A682" s="71" t="s">
        <v>826</v>
      </c>
      <c r="B682" s="71" t="s">
        <v>984</v>
      </c>
      <c r="C682" s="71" t="s">
        <v>999</v>
      </c>
      <c r="D682" s="71" t="s">
        <v>1043</v>
      </c>
      <c r="E682" s="71" t="s">
        <v>830</v>
      </c>
      <c r="F682" s="71" t="s">
        <v>908</v>
      </c>
      <c r="G682" s="71" t="s">
        <v>519</v>
      </c>
      <c r="H682" s="71" t="s">
        <v>544</v>
      </c>
      <c r="I682" s="71">
        <v>1.3576284E-3</v>
      </c>
    </row>
    <row r="683" spans="1:9">
      <c r="A683" s="71" t="s">
        <v>826</v>
      </c>
      <c r="B683" s="71" t="s">
        <v>984</v>
      </c>
      <c r="C683" s="71" t="s">
        <v>973</v>
      </c>
      <c r="D683" s="71" t="s">
        <v>917</v>
      </c>
      <c r="E683" s="71" t="s">
        <v>830</v>
      </c>
      <c r="F683" s="71" t="s">
        <v>908</v>
      </c>
      <c r="G683" s="71" t="s">
        <v>520</v>
      </c>
      <c r="H683" s="71" t="s">
        <v>536</v>
      </c>
      <c r="I683" s="71">
        <v>5.2002999999999997E-3</v>
      </c>
    </row>
    <row r="684" spans="1:9">
      <c r="A684" s="71" t="s">
        <v>826</v>
      </c>
      <c r="B684" s="71" t="s">
        <v>984</v>
      </c>
      <c r="C684" s="71" t="s">
        <v>999</v>
      </c>
      <c r="D684" s="71" t="s">
        <v>1043</v>
      </c>
      <c r="E684" s="71" t="s">
        <v>830</v>
      </c>
      <c r="F684" s="71" t="s">
        <v>908</v>
      </c>
      <c r="G684" s="71" t="s">
        <v>519</v>
      </c>
      <c r="H684" s="71" t="s">
        <v>543</v>
      </c>
      <c r="I684" s="71">
        <v>5.6947499999999995E-4</v>
      </c>
    </row>
    <row r="685" spans="1:9">
      <c r="A685" s="71" t="s">
        <v>826</v>
      </c>
      <c r="B685" s="71" t="s">
        <v>984</v>
      </c>
      <c r="C685" s="71" t="s">
        <v>999</v>
      </c>
      <c r="D685" s="71" t="s">
        <v>1044</v>
      </c>
      <c r="E685" s="71" t="s">
        <v>1045</v>
      </c>
      <c r="F685" s="71" t="s">
        <v>908</v>
      </c>
      <c r="G685" s="71" t="s">
        <v>911</v>
      </c>
      <c r="H685" s="71" t="s">
        <v>544</v>
      </c>
      <c r="I685" s="71">
        <v>1.8354299999999999E-4</v>
      </c>
    </row>
    <row r="686" spans="1:9">
      <c r="A686" s="71" t="s">
        <v>826</v>
      </c>
      <c r="B686" s="71" t="s">
        <v>984</v>
      </c>
      <c r="C686" s="71" t="s">
        <v>999</v>
      </c>
      <c r="D686" s="71" t="s">
        <v>1044</v>
      </c>
      <c r="E686" s="71" t="s">
        <v>1046</v>
      </c>
      <c r="F686" s="71" t="s">
        <v>908</v>
      </c>
      <c r="G686" s="71" t="s">
        <v>911</v>
      </c>
      <c r="H686" s="71" t="s">
        <v>536</v>
      </c>
      <c r="I686" s="71">
        <v>4.3308699999999999E-2</v>
      </c>
    </row>
    <row r="687" spans="1:9">
      <c r="A687" s="71" t="s">
        <v>826</v>
      </c>
      <c r="B687" s="71" t="s">
        <v>984</v>
      </c>
      <c r="C687" s="71" t="s">
        <v>999</v>
      </c>
      <c r="D687" s="71" t="s">
        <v>1044</v>
      </c>
      <c r="E687" s="71" t="s">
        <v>1046</v>
      </c>
      <c r="F687" s="71" t="s">
        <v>908</v>
      </c>
      <c r="G687" s="71" t="s">
        <v>911</v>
      </c>
      <c r="H687" s="71" t="s">
        <v>543</v>
      </c>
      <c r="I687" s="71">
        <v>2.0421700000000001E-5</v>
      </c>
    </row>
    <row r="688" spans="1:9">
      <c r="A688" s="71" t="s">
        <v>826</v>
      </c>
      <c r="B688" s="71" t="s">
        <v>984</v>
      </c>
      <c r="C688" s="71" t="s">
        <v>999</v>
      </c>
      <c r="D688" s="71" t="s">
        <v>1044</v>
      </c>
      <c r="E688" s="71" t="s">
        <v>1047</v>
      </c>
      <c r="F688" s="71" t="s">
        <v>908</v>
      </c>
      <c r="G688" s="71" t="s">
        <v>911</v>
      </c>
      <c r="H688" s="71" t="s">
        <v>536</v>
      </c>
      <c r="I688" s="71">
        <v>8.1240800000000005E-3</v>
      </c>
    </row>
    <row r="689" spans="1:9">
      <c r="A689" s="71" t="s">
        <v>826</v>
      </c>
      <c r="B689" s="71" t="s">
        <v>984</v>
      </c>
      <c r="C689" s="71" t="s">
        <v>973</v>
      </c>
      <c r="D689" s="71" t="s">
        <v>917</v>
      </c>
      <c r="E689" s="71" t="s">
        <v>830</v>
      </c>
      <c r="F689" s="71" t="s">
        <v>908</v>
      </c>
      <c r="G689" s="71" t="s">
        <v>981</v>
      </c>
      <c r="H689" s="71" t="s">
        <v>544</v>
      </c>
      <c r="I689" s="71">
        <v>3.1285499999999997E-5</v>
      </c>
    </row>
    <row r="690" spans="1:9">
      <c r="A690" s="71" t="s">
        <v>826</v>
      </c>
      <c r="B690" s="71" t="s">
        <v>984</v>
      </c>
      <c r="C690" s="71" t="s">
        <v>999</v>
      </c>
      <c r="D690" s="71" t="s">
        <v>1044</v>
      </c>
      <c r="E690" s="71" t="s">
        <v>1045</v>
      </c>
      <c r="F690" s="71" t="s">
        <v>908</v>
      </c>
      <c r="G690" s="71" t="s">
        <v>911</v>
      </c>
      <c r="H690" s="71" t="s">
        <v>543</v>
      </c>
      <c r="I690" s="71">
        <v>1.53979E-4</v>
      </c>
    </row>
    <row r="691" spans="1:9">
      <c r="A691" s="71" t="s">
        <v>826</v>
      </c>
      <c r="B691" s="71" t="s">
        <v>984</v>
      </c>
      <c r="C691" s="71" t="s">
        <v>999</v>
      </c>
      <c r="D691" s="71" t="s">
        <v>1044</v>
      </c>
      <c r="E691" s="71" t="s">
        <v>1045</v>
      </c>
      <c r="F691" s="71" t="s">
        <v>908</v>
      </c>
      <c r="G691" s="71" t="s">
        <v>911</v>
      </c>
      <c r="H691" s="71" t="s">
        <v>536</v>
      </c>
      <c r="I691" s="71">
        <v>0.32654699999999998</v>
      </c>
    </row>
    <row r="692" spans="1:9">
      <c r="A692" s="71" t="s">
        <v>826</v>
      </c>
      <c r="B692" s="71" t="s">
        <v>984</v>
      </c>
      <c r="C692" s="71" t="s">
        <v>973</v>
      </c>
      <c r="D692" s="71" t="s">
        <v>917</v>
      </c>
      <c r="E692" s="71" t="s">
        <v>830</v>
      </c>
      <c r="F692" s="71" t="s">
        <v>908</v>
      </c>
      <c r="G692" s="71" t="s">
        <v>950</v>
      </c>
      <c r="H692" s="71" t="s">
        <v>543</v>
      </c>
      <c r="I692" s="71">
        <v>0</v>
      </c>
    </row>
    <row r="693" spans="1:9">
      <c r="A693" s="71" t="s">
        <v>826</v>
      </c>
      <c r="B693" s="71" t="s">
        <v>984</v>
      </c>
      <c r="C693" s="71" t="s">
        <v>999</v>
      </c>
      <c r="D693" s="71" t="s">
        <v>1044</v>
      </c>
      <c r="E693" s="71" t="s">
        <v>1047</v>
      </c>
      <c r="F693" s="71" t="s">
        <v>908</v>
      </c>
      <c r="G693" s="71" t="s">
        <v>911</v>
      </c>
      <c r="H693" s="71" t="s">
        <v>543</v>
      </c>
      <c r="I693" s="71">
        <v>3.8307999999999998E-6</v>
      </c>
    </row>
    <row r="694" spans="1:9">
      <c r="A694" s="71" t="s">
        <v>826</v>
      </c>
      <c r="B694" s="71" t="s">
        <v>984</v>
      </c>
      <c r="C694" s="71" t="s">
        <v>999</v>
      </c>
      <c r="D694" s="71" t="s">
        <v>1044</v>
      </c>
      <c r="E694" s="71" t="s">
        <v>1046</v>
      </c>
      <c r="F694" s="71" t="s">
        <v>908</v>
      </c>
      <c r="G694" s="71" t="s">
        <v>911</v>
      </c>
      <c r="H694" s="71" t="s">
        <v>544</v>
      </c>
      <c r="I694" s="71">
        <v>2.43426E-5</v>
      </c>
    </row>
    <row r="695" spans="1:9">
      <c r="A695" s="71" t="s">
        <v>826</v>
      </c>
      <c r="B695" s="71" t="s">
        <v>984</v>
      </c>
      <c r="C695" s="71" t="s">
        <v>999</v>
      </c>
      <c r="D695" s="71" t="s">
        <v>1044</v>
      </c>
      <c r="E695" s="71" t="s">
        <v>1047</v>
      </c>
      <c r="F695" s="71" t="s">
        <v>908</v>
      </c>
      <c r="G695" s="71" t="s">
        <v>911</v>
      </c>
      <c r="H695" s="71" t="s">
        <v>544</v>
      </c>
      <c r="I695" s="71">
        <v>4.5662999999999998E-6</v>
      </c>
    </row>
    <row r="696" spans="1:9">
      <c r="A696" s="71" t="s">
        <v>826</v>
      </c>
      <c r="B696" s="71" t="s">
        <v>984</v>
      </c>
      <c r="C696" s="71" t="s">
        <v>973</v>
      </c>
      <c r="D696" s="71" t="s">
        <v>917</v>
      </c>
      <c r="E696" s="71" t="s">
        <v>830</v>
      </c>
      <c r="F696" s="71" t="s">
        <v>908</v>
      </c>
      <c r="G696" s="71" t="s">
        <v>911</v>
      </c>
      <c r="H696" s="71" t="s">
        <v>543</v>
      </c>
      <c r="I696" s="71">
        <v>3.1183249999999999E-3</v>
      </c>
    </row>
    <row r="697" spans="1:9">
      <c r="A697" s="71" t="s">
        <v>826</v>
      </c>
      <c r="B697" s="71" t="s">
        <v>984</v>
      </c>
      <c r="C697" s="71" t="s">
        <v>999</v>
      </c>
      <c r="D697" s="71" t="s">
        <v>865</v>
      </c>
      <c r="E697" s="71" t="s">
        <v>830</v>
      </c>
      <c r="F697" s="71" t="s">
        <v>908</v>
      </c>
      <c r="G697" s="71" t="s">
        <v>519</v>
      </c>
      <c r="H697" s="71" t="s">
        <v>536</v>
      </c>
      <c r="I697" s="71">
        <v>1.1816199999999999</v>
      </c>
    </row>
    <row r="698" spans="1:9">
      <c r="A698" s="71" t="s">
        <v>826</v>
      </c>
      <c r="B698" s="71" t="s">
        <v>984</v>
      </c>
      <c r="C698" s="71" t="s">
        <v>999</v>
      </c>
      <c r="D698" s="71" t="s">
        <v>1048</v>
      </c>
      <c r="E698" s="71" t="s">
        <v>1049</v>
      </c>
      <c r="F698" s="71" t="s">
        <v>908</v>
      </c>
      <c r="G698" s="71" t="s">
        <v>911</v>
      </c>
      <c r="H698" s="71" t="s">
        <v>536</v>
      </c>
      <c r="I698" s="71">
        <v>0.18510399999999999</v>
      </c>
    </row>
    <row r="699" spans="1:9">
      <c r="A699" s="71" t="s">
        <v>826</v>
      </c>
      <c r="B699" s="71" t="s">
        <v>984</v>
      </c>
      <c r="C699" s="71" t="s">
        <v>999</v>
      </c>
      <c r="D699" s="71" t="s">
        <v>865</v>
      </c>
      <c r="E699" s="71" t="s">
        <v>830</v>
      </c>
      <c r="F699" s="71" t="s">
        <v>908</v>
      </c>
      <c r="G699" s="71" t="s">
        <v>909</v>
      </c>
      <c r="H699" s="71" t="s">
        <v>536</v>
      </c>
      <c r="I699" s="71">
        <v>7.6376999999999999E-3</v>
      </c>
    </row>
    <row r="700" spans="1:9">
      <c r="A700" s="71" t="s">
        <v>826</v>
      </c>
      <c r="B700" s="71" t="s">
        <v>984</v>
      </c>
      <c r="C700" s="71" t="s">
        <v>999</v>
      </c>
      <c r="D700" s="71" t="s">
        <v>865</v>
      </c>
      <c r="E700" s="71" t="s">
        <v>830</v>
      </c>
      <c r="F700" s="71" t="s">
        <v>908</v>
      </c>
      <c r="G700" s="71" t="s">
        <v>911</v>
      </c>
      <c r="H700" s="71" t="s">
        <v>544</v>
      </c>
      <c r="I700" s="71">
        <v>2.1103299999999998E-5</v>
      </c>
    </row>
    <row r="701" spans="1:9">
      <c r="A701" s="71" t="s">
        <v>826</v>
      </c>
      <c r="B701" s="71" t="s">
        <v>984</v>
      </c>
      <c r="C701" s="71" t="s">
        <v>999</v>
      </c>
      <c r="D701" s="71" t="s">
        <v>865</v>
      </c>
      <c r="E701" s="71" t="s">
        <v>830</v>
      </c>
      <c r="F701" s="71" t="s">
        <v>908</v>
      </c>
      <c r="G701" s="71" t="s">
        <v>915</v>
      </c>
      <c r="H701" s="71" t="s">
        <v>544</v>
      </c>
      <c r="I701" s="71">
        <v>9.6220624000000008E-3</v>
      </c>
    </row>
    <row r="702" spans="1:9">
      <c r="A702" s="71" t="s">
        <v>826</v>
      </c>
      <c r="B702" s="71" t="s">
        <v>984</v>
      </c>
      <c r="C702" s="71" t="s">
        <v>999</v>
      </c>
      <c r="D702" s="71" t="s">
        <v>865</v>
      </c>
      <c r="E702" s="71" t="s">
        <v>830</v>
      </c>
      <c r="F702" s="71" t="s">
        <v>908</v>
      </c>
      <c r="G702" s="71" t="s">
        <v>991</v>
      </c>
      <c r="H702" s="71" t="s">
        <v>536</v>
      </c>
      <c r="I702" s="71">
        <v>0.33016600000000002</v>
      </c>
    </row>
    <row r="703" spans="1:9">
      <c r="A703" s="71" t="s">
        <v>826</v>
      </c>
      <c r="B703" s="71" t="s">
        <v>984</v>
      </c>
      <c r="C703" s="71" t="s">
        <v>973</v>
      </c>
      <c r="D703" s="71" t="s">
        <v>917</v>
      </c>
      <c r="E703" s="71" t="s">
        <v>830</v>
      </c>
      <c r="F703" s="71" t="s">
        <v>908</v>
      </c>
      <c r="G703" s="71" t="s">
        <v>979</v>
      </c>
      <c r="H703" s="71" t="s">
        <v>544</v>
      </c>
      <c r="I703" s="71">
        <v>6.7767600000000005E-5</v>
      </c>
    </row>
    <row r="704" spans="1:9">
      <c r="A704" s="71" t="s">
        <v>826</v>
      </c>
      <c r="B704" s="71" t="s">
        <v>984</v>
      </c>
      <c r="C704" s="71" t="s">
        <v>999</v>
      </c>
      <c r="D704" s="71" t="s">
        <v>865</v>
      </c>
      <c r="E704" s="71" t="s">
        <v>830</v>
      </c>
      <c r="F704" s="71" t="s">
        <v>908</v>
      </c>
      <c r="G704" s="71" t="s">
        <v>520</v>
      </c>
      <c r="H704" s="71" t="s">
        <v>543</v>
      </c>
      <c r="I704" s="71">
        <v>6.0576249999999999E-4</v>
      </c>
    </row>
    <row r="705" spans="1:9">
      <c r="A705" s="71" t="s">
        <v>826</v>
      </c>
      <c r="B705" s="71" t="s">
        <v>984</v>
      </c>
      <c r="C705" s="71" t="s">
        <v>999</v>
      </c>
      <c r="D705" s="71" t="s">
        <v>1048</v>
      </c>
      <c r="E705" s="71" t="s">
        <v>830</v>
      </c>
      <c r="F705" s="71" t="s">
        <v>908</v>
      </c>
      <c r="G705" s="71" t="s">
        <v>911</v>
      </c>
      <c r="H705" s="71" t="s">
        <v>543</v>
      </c>
      <c r="I705" s="71">
        <v>2.3223200000000002E-5</v>
      </c>
    </row>
    <row r="706" spans="1:9">
      <c r="A706" s="71" t="s">
        <v>826</v>
      </c>
      <c r="B706" s="71" t="s">
        <v>984</v>
      </c>
      <c r="C706" s="71" t="s">
        <v>999</v>
      </c>
      <c r="D706" s="71" t="s">
        <v>865</v>
      </c>
      <c r="E706" s="71" t="s">
        <v>830</v>
      </c>
      <c r="F706" s="71" t="s">
        <v>908</v>
      </c>
      <c r="G706" s="71" t="s">
        <v>519</v>
      </c>
      <c r="H706" s="71" t="s">
        <v>543</v>
      </c>
      <c r="I706" s="71">
        <v>1.2452374999999999E-3</v>
      </c>
    </row>
    <row r="707" spans="1:9">
      <c r="A707" s="71" t="s">
        <v>826</v>
      </c>
      <c r="B707" s="71" t="s">
        <v>984</v>
      </c>
      <c r="C707" s="71" t="s">
        <v>999</v>
      </c>
      <c r="D707" s="71" t="s">
        <v>865</v>
      </c>
      <c r="E707" s="71" t="s">
        <v>830</v>
      </c>
      <c r="F707" s="71" t="s">
        <v>908</v>
      </c>
      <c r="G707" s="71" t="s">
        <v>912</v>
      </c>
      <c r="H707" s="71" t="s">
        <v>543</v>
      </c>
      <c r="I707" s="71">
        <v>7.9540000000000003E-4</v>
      </c>
    </row>
    <row r="708" spans="1:9">
      <c r="A708" s="71" t="s">
        <v>826</v>
      </c>
      <c r="B708" s="71" t="s">
        <v>984</v>
      </c>
      <c r="C708" s="71" t="s">
        <v>999</v>
      </c>
      <c r="D708" s="71" t="s">
        <v>865</v>
      </c>
      <c r="E708" s="71" t="s">
        <v>830</v>
      </c>
      <c r="F708" s="71" t="s">
        <v>908</v>
      </c>
      <c r="G708" s="71" t="s">
        <v>915</v>
      </c>
      <c r="H708" s="71" t="s">
        <v>543</v>
      </c>
      <c r="I708" s="71">
        <v>4.0360999999999999E-3</v>
      </c>
    </row>
    <row r="709" spans="1:9">
      <c r="A709" s="71" t="s">
        <v>826</v>
      </c>
      <c r="B709" s="71" t="s">
        <v>984</v>
      </c>
      <c r="C709" s="71" t="s">
        <v>973</v>
      </c>
      <c r="D709" s="71" t="s">
        <v>917</v>
      </c>
      <c r="E709" s="71" t="s">
        <v>830</v>
      </c>
      <c r="F709" s="71" t="s">
        <v>908</v>
      </c>
      <c r="G709" s="71" t="s">
        <v>975</v>
      </c>
      <c r="H709" s="71" t="s">
        <v>536</v>
      </c>
      <c r="I709" s="71">
        <v>0</v>
      </c>
    </row>
    <row r="710" spans="1:9">
      <c r="A710" s="71" t="s">
        <v>826</v>
      </c>
      <c r="B710" s="71" t="s">
        <v>984</v>
      </c>
      <c r="C710" s="71" t="s">
        <v>999</v>
      </c>
      <c r="D710" s="71" t="s">
        <v>865</v>
      </c>
      <c r="E710" s="71" t="s">
        <v>830</v>
      </c>
      <c r="F710" s="71" t="s">
        <v>908</v>
      </c>
      <c r="G710" s="71" t="s">
        <v>991</v>
      </c>
      <c r="H710" s="71" t="s">
        <v>543</v>
      </c>
      <c r="I710" s="71">
        <v>3.7052249999999998E-4</v>
      </c>
    </row>
    <row r="711" spans="1:9">
      <c r="A711" s="71" t="s">
        <v>826</v>
      </c>
      <c r="B711" s="71" t="s">
        <v>984</v>
      </c>
      <c r="C711" s="71" t="s">
        <v>973</v>
      </c>
      <c r="D711" s="71" t="s">
        <v>917</v>
      </c>
      <c r="E711" s="71" t="s">
        <v>830</v>
      </c>
      <c r="F711" s="71" t="s">
        <v>908</v>
      </c>
      <c r="G711" s="71" t="s">
        <v>918</v>
      </c>
      <c r="H711" s="71" t="s">
        <v>536</v>
      </c>
      <c r="I711" s="71">
        <v>0.81046499999999999</v>
      </c>
    </row>
    <row r="712" spans="1:9">
      <c r="A712" s="71" t="s">
        <v>826</v>
      </c>
      <c r="B712" s="71" t="s">
        <v>984</v>
      </c>
      <c r="C712" s="71" t="s">
        <v>999</v>
      </c>
      <c r="D712" s="71" t="s">
        <v>865</v>
      </c>
      <c r="E712" s="71" t="s">
        <v>830</v>
      </c>
      <c r="F712" s="71" t="s">
        <v>908</v>
      </c>
      <c r="G712" s="71" t="s">
        <v>949</v>
      </c>
      <c r="H712" s="71" t="s">
        <v>543</v>
      </c>
      <c r="I712" s="71">
        <v>1.465025E-3</v>
      </c>
    </row>
    <row r="713" spans="1:9">
      <c r="A713" s="71" t="s">
        <v>826</v>
      </c>
      <c r="B713" s="71" t="s">
        <v>984</v>
      </c>
      <c r="C713" s="71" t="s">
        <v>999</v>
      </c>
      <c r="D713" s="71" t="s">
        <v>865</v>
      </c>
      <c r="E713" s="71" t="s">
        <v>830</v>
      </c>
      <c r="F713" s="71" t="s">
        <v>908</v>
      </c>
      <c r="G713" s="71" t="s">
        <v>520</v>
      </c>
      <c r="H713" s="71" t="s">
        <v>536</v>
      </c>
      <c r="I713" s="71">
        <v>0.63596600000000003</v>
      </c>
    </row>
    <row r="714" spans="1:9">
      <c r="A714" s="71" t="s">
        <v>826</v>
      </c>
      <c r="B714" s="71" t="s">
        <v>984</v>
      </c>
      <c r="C714" s="71" t="s">
        <v>999</v>
      </c>
      <c r="D714" s="71" t="s">
        <v>865</v>
      </c>
      <c r="E714" s="71" t="s">
        <v>830</v>
      </c>
      <c r="F714" s="71" t="s">
        <v>908</v>
      </c>
      <c r="G714" s="71" t="s">
        <v>909</v>
      </c>
      <c r="H714" s="71" t="s">
        <v>543</v>
      </c>
      <c r="I714" s="71">
        <v>7.9279999999999993E-6</v>
      </c>
    </row>
    <row r="715" spans="1:9">
      <c r="A715" s="71" t="s">
        <v>826</v>
      </c>
      <c r="B715" s="71" t="s">
        <v>984</v>
      </c>
      <c r="C715" s="71" t="s">
        <v>999</v>
      </c>
      <c r="D715" s="71" t="s">
        <v>865</v>
      </c>
      <c r="E715" s="71" t="s">
        <v>830</v>
      </c>
      <c r="F715" s="71" t="s">
        <v>908</v>
      </c>
      <c r="G715" s="71" t="s">
        <v>912</v>
      </c>
      <c r="H715" s="71" t="s">
        <v>544</v>
      </c>
      <c r="I715" s="71">
        <v>9.4811679999999999E-4</v>
      </c>
    </row>
    <row r="716" spans="1:9">
      <c r="A716" s="71" t="s">
        <v>826</v>
      </c>
      <c r="B716" s="71" t="s">
        <v>984</v>
      </c>
      <c r="C716" s="71" t="s">
        <v>973</v>
      </c>
      <c r="D716" s="71" t="s">
        <v>917</v>
      </c>
      <c r="E716" s="71" t="s">
        <v>830</v>
      </c>
      <c r="F716" s="71" t="s">
        <v>908</v>
      </c>
      <c r="G716" s="71" t="s">
        <v>952</v>
      </c>
      <c r="H716" s="71" t="s">
        <v>543</v>
      </c>
      <c r="I716" s="71">
        <v>1.06347E-3</v>
      </c>
    </row>
    <row r="717" spans="1:9">
      <c r="A717" s="71" t="s">
        <v>826</v>
      </c>
      <c r="B717" s="71" t="s">
        <v>984</v>
      </c>
      <c r="C717" s="71" t="s">
        <v>999</v>
      </c>
      <c r="D717" s="71" t="s">
        <v>1048</v>
      </c>
      <c r="E717" s="71" t="s">
        <v>830</v>
      </c>
      <c r="F717" s="71" t="s">
        <v>908</v>
      </c>
      <c r="G717" s="71" t="s">
        <v>911</v>
      </c>
      <c r="H717" s="71" t="s">
        <v>536</v>
      </c>
      <c r="I717" s="71">
        <v>4.9250000000000002E-2</v>
      </c>
    </row>
    <row r="718" spans="1:9">
      <c r="A718" s="71" t="s">
        <v>826</v>
      </c>
      <c r="B718" s="71" t="s">
        <v>984</v>
      </c>
      <c r="C718" s="71" t="s">
        <v>999</v>
      </c>
      <c r="D718" s="71" t="s">
        <v>865</v>
      </c>
      <c r="E718" s="71" t="s">
        <v>830</v>
      </c>
      <c r="F718" s="71" t="s">
        <v>908</v>
      </c>
      <c r="G718" s="71" t="s">
        <v>949</v>
      </c>
      <c r="H718" s="71" t="s">
        <v>544</v>
      </c>
      <c r="I718" s="71">
        <v>2.6194647E-3</v>
      </c>
    </row>
    <row r="719" spans="1:9">
      <c r="A719" s="71" t="s">
        <v>826</v>
      </c>
      <c r="B719" s="71" t="s">
        <v>984</v>
      </c>
      <c r="C719" s="71" t="s">
        <v>999</v>
      </c>
      <c r="D719" s="71" t="s">
        <v>1048</v>
      </c>
      <c r="E719" s="71" t="s">
        <v>830</v>
      </c>
      <c r="F719" s="71" t="s">
        <v>908</v>
      </c>
      <c r="G719" s="71" t="s">
        <v>911</v>
      </c>
      <c r="H719" s="71" t="s">
        <v>544</v>
      </c>
      <c r="I719" s="71">
        <v>2.76821E-5</v>
      </c>
    </row>
    <row r="720" spans="1:9">
      <c r="A720" s="71" t="s">
        <v>826</v>
      </c>
      <c r="B720" s="71" t="s">
        <v>984</v>
      </c>
      <c r="C720" s="71" t="s">
        <v>1050</v>
      </c>
      <c r="D720" s="71" t="s">
        <v>865</v>
      </c>
      <c r="E720" s="71" t="s">
        <v>830</v>
      </c>
      <c r="F720" s="71" t="s">
        <v>908</v>
      </c>
      <c r="G720" s="71" t="s">
        <v>911</v>
      </c>
      <c r="H720" s="71" t="s">
        <v>543</v>
      </c>
      <c r="I720" s="71">
        <v>7.0492499999999996E-5</v>
      </c>
    </row>
    <row r="721" spans="1:9">
      <c r="A721" s="71" t="s">
        <v>826</v>
      </c>
      <c r="B721" s="71" t="s">
        <v>984</v>
      </c>
      <c r="C721" s="71" t="s">
        <v>973</v>
      </c>
      <c r="D721" s="71" t="s">
        <v>917</v>
      </c>
      <c r="E721" s="71" t="s">
        <v>830</v>
      </c>
      <c r="F721" s="71" t="s">
        <v>908</v>
      </c>
      <c r="G721" s="71" t="s">
        <v>982</v>
      </c>
      <c r="H721" s="71" t="s">
        <v>536</v>
      </c>
      <c r="I721" s="71">
        <v>1.7236899999999999</v>
      </c>
    </row>
    <row r="722" spans="1:9">
      <c r="A722" s="71" t="s">
        <v>826</v>
      </c>
      <c r="B722" s="71" t="s">
        <v>984</v>
      </c>
      <c r="C722" s="71" t="s">
        <v>999</v>
      </c>
      <c r="D722" s="71" t="s">
        <v>865</v>
      </c>
      <c r="E722" s="71" t="s">
        <v>830</v>
      </c>
      <c r="F722" s="71" t="s">
        <v>908</v>
      </c>
      <c r="G722" s="71" t="s">
        <v>991</v>
      </c>
      <c r="H722" s="71" t="s">
        <v>544</v>
      </c>
      <c r="I722" s="71">
        <v>8.8332269999999999E-4</v>
      </c>
    </row>
    <row r="723" spans="1:9">
      <c r="A723" s="71" t="s">
        <v>826</v>
      </c>
      <c r="B723" s="71" t="s">
        <v>984</v>
      </c>
      <c r="C723" s="71" t="s">
        <v>973</v>
      </c>
      <c r="D723" s="71" t="s">
        <v>917</v>
      </c>
      <c r="E723" s="71" t="s">
        <v>830</v>
      </c>
      <c r="F723" s="71" t="s">
        <v>908</v>
      </c>
      <c r="G723" s="71" t="s">
        <v>520</v>
      </c>
      <c r="H723" s="71" t="s">
        <v>544</v>
      </c>
      <c r="I723" s="71">
        <v>1.1808699999999999E-5</v>
      </c>
    </row>
    <row r="724" spans="1:9">
      <c r="A724" s="71" t="s">
        <v>826</v>
      </c>
      <c r="B724" s="71" t="s">
        <v>984</v>
      </c>
      <c r="C724" s="71" t="s">
        <v>999</v>
      </c>
      <c r="D724" s="71" t="s">
        <v>865</v>
      </c>
      <c r="E724" s="71" t="s">
        <v>830</v>
      </c>
      <c r="F724" s="71" t="s">
        <v>908</v>
      </c>
      <c r="G724" s="71" t="s">
        <v>912</v>
      </c>
      <c r="H724" s="71" t="s">
        <v>536</v>
      </c>
      <c r="I724" s="71">
        <v>1.9817199999999999</v>
      </c>
    </row>
    <row r="725" spans="1:9">
      <c r="A725" s="71" t="s">
        <v>826</v>
      </c>
      <c r="B725" s="71" t="s">
        <v>984</v>
      </c>
      <c r="C725" s="71" t="s">
        <v>973</v>
      </c>
      <c r="D725" s="71" t="s">
        <v>917</v>
      </c>
      <c r="E725" s="71" t="s">
        <v>830</v>
      </c>
      <c r="F725" s="71" t="s">
        <v>908</v>
      </c>
      <c r="G725" s="71" t="s">
        <v>977</v>
      </c>
      <c r="H725" s="71" t="s">
        <v>543</v>
      </c>
      <c r="I725" s="71">
        <v>2.21938E-4</v>
      </c>
    </row>
    <row r="726" spans="1:9">
      <c r="A726" s="71" t="s">
        <v>826</v>
      </c>
      <c r="B726" s="71" t="s">
        <v>984</v>
      </c>
      <c r="C726" s="71" t="s">
        <v>999</v>
      </c>
      <c r="D726" s="71" t="s">
        <v>865</v>
      </c>
      <c r="E726" s="71" t="s">
        <v>830</v>
      </c>
      <c r="F726" s="71" t="s">
        <v>908</v>
      </c>
      <c r="G726" s="71" t="s">
        <v>915</v>
      </c>
      <c r="H726" s="71" t="s">
        <v>536</v>
      </c>
      <c r="I726" s="71">
        <v>3.9336799999999998</v>
      </c>
    </row>
    <row r="727" spans="1:9">
      <c r="A727" s="71" t="s">
        <v>826</v>
      </c>
      <c r="B727" s="71" t="s">
        <v>984</v>
      </c>
      <c r="C727" s="71" t="s">
        <v>973</v>
      </c>
      <c r="D727" s="71" t="s">
        <v>917</v>
      </c>
      <c r="E727" s="71" t="s">
        <v>830</v>
      </c>
      <c r="F727" s="71" t="s">
        <v>908</v>
      </c>
      <c r="G727" s="71" t="s">
        <v>978</v>
      </c>
      <c r="H727" s="71" t="s">
        <v>543</v>
      </c>
      <c r="I727" s="71">
        <v>0</v>
      </c>
    </row>
    <row r="728" spans="1:9">
      <c r="A728" s="71" t="s">
        <v>826</v>
      </c>
      <c r="B728" s="71" t="s">
        <v>984</v>
      </c>
      <c r="C728" s="71" t="s">
        <v>999</v>
      </c>
      <c r="D728" s="71" t="s">
        <v>865</v>
      </c>
      <c r="E728" s="71" t="s">
        <v>830</v>
      </c>
      <c r="F728" s="71" t="s">
        <v>908</v>
      </c>
      <c r="G728" s="71" t="s">
        <v>519</v>
      </c>
      <c r="H728" s="71" t="s">
        <v>544</v>
      </c>
      <c r="I728" s="71">
        <v>2.9686462000000002E-3</v>
      </c>
    </row>
    <row r="729" spans="1:9">
      <c r="A729" s="71" t="s">
        <v>826</v>
      </c>
      <c r="B729" s="71" t="s">
        <v>984</v>
      </c>
      <c r="C729" s="71" t="s">
        <v>1050</v>
      </c>
      <c r="D729" s="71" t="s">
        <v>865</v>
      </c>
      <c r="E729" s="71" t="s">
        <v>830</v>
      </c>
      <c r="F729" s="71" t="s">
        <v>908</v>
      </c>
      <c r="G729" s="71" t="s">
        <v>911</v>
      </c>
      <c r="H729" s="71" t="s">
        <v>544</v>
      </c>
      <c r="I729" s="71">
        <v>8.4027099999999994E-5</v>
      </c>
    </row>
    <row r="730" spans="1:9">
      <c r="A730" s="71" t="s">
        <v>826</v>
      </c>
      <c r="B730" s="71" t="s">
        <v>984</v>
      </c>
      <c r="C730" s="71" t="s">
        <v>999</v>
      </c>
      <c r="D730" s="71" t="s">
        <v>865</v>
      </c>
      <c r="E730" s="71" t="s">
        <v>830</v>
      </c>
      <c r="F730" s="71" t="s">
        <v>908</v>
      </c>
      <c r="G730" s="71" t="s">
        <v>949</v>
      </c>
      <c r="H730" s="71" t="s">
        <v>536</v>
      </c>
      <c r="I730" s="71">
        <v>0.55178700000000003</v>
      </c>
    </row>
    <row r="731" spans="1:9">
      <c r="A731" s="71" t="s">
        <v>826</v>
      </c>
      <c r="B731" s="71" t="s">
        <v>984</v>
      </c>
      <c r="C731" s="71" t="s">
        <v>999</v>
      </c>
      <c r="D731" s="71" t="s">
        <v>1048</v>
      </c>
      <c r="E731" s="71" t="s">
        <v>1049</v>
      </c>
      <c r="F731" s="71" t="s">
        <v>908</v>
      </c>
      <c r="G731" s="71" t="s">
        <v>911</v>
      </c>
      <c r="H731" s="71" t="s">
        <v>544</v>
      </c>
      <c r="I731" s="71">
        <v>1.040419E-4</v>
      </c>
    </row>
    <row r="732" spans="1:9">
      <c r="A732" s="71" t="s">
        <v>826</v>
      </c>
      <c r="B732" s="71" t="s">
        <v>984</v>
      </c>
      <c r="C732" s="71" t="s">
        <v>1050</v>
      </c>
      <c r="D732" s="71" t="s">
        <v>865</v>
      </c>
      <c r="E732" s="71" t="s">
        <v>830</v>
      </c>
      <c r="F732" s="71" t="s">
        <v>908</v>
      </c>
      <c r="G732" s="71" t="s">
        <v>911</v>
      </c>
      <c r="H732" s="71" t="s">
        <v>536</v>
      </c>
      <c r="I732" s="71">
        <v>0.14949499999999999</v>
      </c>
    </row>
    <row r="733" spans="1:9">
      <c r="A733" s="71" t="s">
        <v>826</v>
      </c>
      <c r="B733" s="71" t="s">
        <v>984</v>
      </c>
      <c r="C733" s="71" t="s">
        <v>999</v>
      </c>
      <c r="D733" s="71" t="s">
        <v>865</v>
      </c>
      <c r="E733" s="71" t="s">
        <v>830</v>
      </c>
      <c r="F733" s="71" t="s">
        <v>908</v>
      </c>
      <c r="G733" s="71" t="s">
        <v>911</v>
      </c>
      <c r="H733" s="71" t="s">
        <v>543</v>
      </c>
      <c r="I733" s="71">
        <v>1.7704099999999999E-5</v>
      </c>
    </row>
    <row r="734" spans="1:9">
      <c r="A734" s="71" t="s">
        <v>826</v>
      </c>
      <c r="B734" s="71" t="s">
        <v>984</v>
      </c>
      <c r="C734" s="71" t="s">
        <v>865</v>
      </c>
      <c r="D734" s="71" t="s">
        <v>865</v>
      </c>
      <c r="E734" s="71" t="s">
        <v>830</v>
      </c>
      <c r="F734" s="71" t="s">
        <v>908</v>
      </c>
      <c r="G734" s="71" t="s">
        <v>947</v>
      </c>
      <c r="H734" s="71" t="s">
        <v>544</v>
      </c>
      <c r="I734" s="71">
        <v>7.7837600000000007E-2</v>
      </c>
    </row>
    <row r="735" spans="1:9">
      <c r="A735" s="71" t="s">
        <v>826</v>
      </c>
      <c r="B735" s="71" t="s">
        <v>984</v>
      </c>
      <c r="C735" s="71" t="s">
        <v>999</v>
      </c>
      <c r="D735" s="71" t="s">
        <v>1043</v>
      </c>
      <c r="E735" s="71" t="s">
        <v>1025</v>
      </c>
      <c r="F735" s="71" t="s">
        <v>528</v>
      </c>
      <c r="G735" s="71" t="s">
        <v>516</v>
      </c>
      <c r="H735" s="71" t="s">
        <v>543</v>
      </c>
      <c r="I735" s="71">
        <v>6.2359249999999998E-3</v>
      </c>
    </row>
    <row r="736" spans="1:9">
      <c r="A736" s="71" t="s">
        <v>826</v>
      </c>
      <c r="B736" s="71" t="s">
        <v>984</v>
      </c>
      <c r="C736" s="71" t="s">
        <v>999</v>
      </c>
      <c r="D736" s="71" t="s">
        <v>1032</v>
      </c>
      <c r="E736" s="71" t="s">
        <v>1025</v>
      </c>
      <c r="F736" s="71" t="s">
        <v>528</v>
      </c>
      <c r="G736" s="71" t="s">
        <v>516</v>
      </c>
      <c r="H736" s="71" t="s">
        <v>543</v>
      </c>
      <c r="I736" s="71">
        <v>1.01749E-5</v>
      </c>
    </row>
    <row r="737" spans="1:9">
      <c r="A737" s="71" t="s">
        <v>826</v>
      </c>
      <c r="B737" s="71" t="s">
        <v>984</v>
      </c>
      <c r="C737" s="71" t="s">
        <v>865</v>
      </c>
      <c r="D737" s="71" t="s">
        <v>865</v>
      </c>
      <c r="E737" s="71" t="s">
        <v>830</v>
      </c>
      <c r="F737" s="71" t="s">
        <v>908</v>
      </c>
      <c r="G737" s="71" t="s">
        <v>947</v>
      </c>
      <c r="H737" s="71" t="s">
        <v>543</v>
      </c>
      <c r="I737" s="71">
        <v>4.8974999999999998E-2</v>
      </c>
    </row>
    <row r="738" spans="1:9">
      <c r="A738" s="71" t="s">
        <v>826</v>
      </c>
      <c r="B738" s="71" t="s">
        <v>984</v>
      </c>
      <c r="C738" s="71" t="s">
        <v>999</v>
      </c>
      <c r="D738" s="71" t="s">
        <v>1000</v>
      </c>
      <c r="E738" s="71" t="s">
        <v>1025</v>
      </c>
      <c r="F738" s="71" t="s">
        <v>528</v>
      </c>
      <c r="G738" s="71" t="s">
        <v>516</v>
      </c>
      <c r="H738" s="71" t="s">
        <v>543</v>
      </c>
      <c r="I738" s="71">
        <v>1.2954399999999999E-3</v>
      </c>
    </row>
    <row r="739" spans="1:9">
      <c r="A739" s="71" t="s">
        <v>826</v>
      </c>
      <c r="B739" s="71" t="s">
        <v>984</v>
      </c>
      <c r="C739" s="71" t="s">
        <v>973</v>
      </c>
      <c r="D739" s="71" t="s">
        <v>917</v>
      </c>
      <c r="E739" s="71" t="s">
        <v>830</v>
      </c>
      <c r="F739" s="71" t="s">
        <v>908</v>
      </c>
      <c r="G739" s="71" t="s">
        <v>982</v>
      </c>
      <c r="H739" s="71" t="s">
        <v>544</v>
      </c>
      <c r="I739" s="71">
        <v>8.2493849999999997E-3</v>
      </c>
    </row>
    <row r="740" spans="1:9">
      <c r="A740" s="71" t="s">
        <v>826</v>
      </c>
      <c r="B740" s="71" t="s">
        <v>984</v>
      </c>
      <c r="C740" s="71" t="s">
        <v>999</v>
      </c>
      <c r="D740" s="71" t="s">
        <v>1048</v>
      </c>
      <c r="E740" s="71" t="s">
        <v>1049</v>
      </c>
      <c r="F740" s="71" t="s">
        <v>908</v>
      </c>
      <c r="G740" s="71" t="s">
        <v>911</v>
      </c>
      <c r="H740" s="71" t="s">
        <v>543</v>
      </c>
      <c r="I740" s="71">
        <v>8.7283500000000006E-5</v>
      </c>
    </row>
    <row r="741" spans="1:9">
      <c r="A741" s="71" t="s">
        <v>826</v>
      </c>
      <c r="B741" s="71" t="s">
        <v>984</v>
      </c>
      <c r="C741" s="71" t="s">
        <v>999</v>
      </c>
      <c r="D741" s="71" t="s">
        <v>1003</v>
      </c>
      <c r="E741" s="71" t="s">
        <v>1025</v>
      </c>
      <c r="F741" s="71" t="s">
        <v>528</v>
      </c>
      <c r="G741" s="71" t="s">
        <v>516</v>
      </c>
      <c r="H741" s="71" t="s">
        <v>543</v>
      </c>
      <c r="I741" s="71">
        <v>5.231075E-3</v>
      </c>
    </row>
    <row r="742" spans="1:9">
      <c r="A742" s="71" t="s">
        <v>826</v>
      </c>
      <c r="B742" s="71" t="s">
        <v>984</v>
      </c>
      <c r="C742" s="71" t="s">
        <v>999</v>
      </c>
      <c r="D742" s="71" t="s">
        <v>865</v>
      </c>
      <c r="E742" s="71" t="s">
        <v>830</v>
      </c>
      <c r="F742" s="71" t="s">
        <v>908</v>
      </c>
      <c r="G742" s="71" t="s">
        <v>909</v>
      </c>
      <c r="H742" s="71" t="s">
        <v>544</v>
      </c>
      <c r="I742" s="71">
        <v>1.8900299999999999E-5</v>
      </c>
    </row>
    <row r="743" spans="1:9">
      <c r="A743" s="71" t="s">
        <v>826</v>
      </c>
      <c r="B743" s="71" t="s">
        <v>984</v>
      </c>
      <c r="C743" s="71" t="s">
        <v>999</v>
      </c>
      <c r="D743" s="71" t="s">
        <v>1001</v>
      </c>
      <c r="E743" s="71" t="s">
        <v>1025</v>
      </c>
      <c r="F743" s="71" t="s">
        <v>528</v>
      </c>
      <c r="G743" s="71" t="s">
        <v>516</v>
      </c>
      <c r="H743" s="71" t="s">
        <v>543</v>
      </c>
      <c r="I743" s="71">
        <v>2.6647500000000001E-2</v>
      </c>
    </row>
    <row r="744" spans="1:9">
      <c r="A744" s="71" t="s">
        <v>826</v>
      </c>
      <c r="B744" s="71" t="s">
        <v>984</v>
      </c>
      <c r="C744" s="71" t="s">
        <v>973</v>
      </c>
      <c r="D744" s="71" t="s">
        <v>917</v>
      </c>
      <c r="E744" s="71" t="s">
        <v>830</v>
      </c>
      <c r="F744" s="71" t="s">
        <v>908</v>
      </c>
      <c r="G744" s="71" t="s">
        <v>520</v>
      </c>
      <c r="H744" s="71" t="s">
        <v>543</v>
      </c>
      <c r="I744" s="71">
        <v>4.9532999999999997E-6</v>
      </c>
    </row>
    <row r="745" spans="1:9">
      <c r="A745" s="71" t="s">
        <v>826</v>
      </c>
      <c r="B745" s="71" t="s">
        <v>984</v>
      </c>
      <c r="C745" s="71" t="s">
        <v>999</v>
      </c>
      <c r="D745" s="71" t="s">
        <v>865</v>
      </c>
      <c r="E745" s="71" t="s">
        <v>830</v>
      </c>
      <c r="F745" s="71" t="s">
        <v>908</v>
      </c>
      <c r="G745" s="71" t="s">
        <v>520</v>
      </c>
      <c r="H745" s="71" t="s">
        <v>544</v>
      </c>
      <c r="I745" s="71">
        <v>1.4441408000000001E-3</v>
      </c>
    </row>
    <row r="746" spans="1:9">
      <c r="A746" s="71" t="s">
        <v>826</v>
      </c>
      <c r="B746" s="71" t="s">
        <v>984</v>
      </c>
      <c r="C746" s="71" t="s">
        <v>999</v>
      </c>
      <c r="D746" s="71" t="s">
        <v>1008</v>
      </c>
      <c r="E746" s="71" t="s">
        <v>1025</v>
      </c>
      <c r="F746" s="71" t="s">
        <v>528</v>
      </c>
      <c r="G746" s="71" t="s">
        <v>516</v>
      </c>
      <c r="H746" s="71" t="s">
        <v>543</v>
      </c>
      <c r="I746" s="71">
        <v>1.5947349999999999E-2</v>
      </c>
    </row>
    <row r="747" spans="1:9">
      <c r="A747" s="71" t="s">
        <v>826</v>
      </c>
      <c r="B747" s="71" t="s">
        <v>984</v>
      </c>
      <c r="C747" s="71" t="s">
        <v>999</v>
      </c>
      <c r="D747" s="71" t="s">
        <v>865</v>
      </c>
      <c r="E747" s="71" t="s">
        <v>830</v>
      </c>
      <c r="F747" s="71" t="s">
        <v>908</v>
      </c>
      <c r="G747" s="71" t="s">
        <v>911</v>
      </c>
      <c r="H747" s="71" t="s">
        <v>536</v>
      </c>
      <c r="I747" s="71">
        <v>3.7545500000000002E-2</v>
      </c>
    </row>
    <row r="748" spans="1:9">
      <c r="A748" s="71" t="s">
        <v>826</v>
      </c>
      <c r="B748" s="71" t="s">
        <v>984</v>
      </c>
      <c r="C748" s="71" t="s">
        <v>1028</v>
      </c>
      <c r="D748" s="71" t="s">
        <v>1051</v>
      </c>
      <c r="E748" s="71" t="s">
        <v>1025</v>
      </c>
      <c r="F748" s="71" t="s">
        <v>528</v>
      </c>
      <c r="G748" s="71" t="s">
        <v>516</v>
      </c>
      <c r="H748" s="71" t="s">
        <v>543</v>
      </c>
      <c r="I748" s="71">
        <v>9.8700000000000003E-3</v>
      </c>
    </row>
    <row r="749" spans="1:9">
      <c r="A749" s="71" t="s">
        <v>826</v>
      </c>
      <c r="B749" s="71" t="s">
        <v>984</v>
      </c>
      <c r="C749" s="71" t="s">
        <v>973</v>
      </c>
      <c r="D749" s="71" t="s">
        <v>917</v>
      </c>
      <c r="E749" s="71" t="s">
        <v>830</v>
      </c>
      <c r="F749" s="71" t="s">
        <v>908</v>
      </c>
      <c r="G749" s="71" t="s">
        <v>978</v>
      </c>
      <c r="H749" s="71" t="s">
        <v>544</v>
      </c>
      <c r="I749" s="71">
        <v>0</v>
      </c>
    </row>
    <row r="750" spans="1:9">
      <c r="A750" s="71" t="s">
        <v>826</v>
      </c>
      <c r="B750" s="71" t="s">
        <v>984</v>
      </c>
      <c r="C750" s="71" t="s">
        <v>996</v>
      </c>
      <c r="D750" s="71" t="s">
        <v>1051</v>
      </c>
      <c r="E750" s="71" t="s">
        <v>1025</v>
      </c>
      <c r="F750" s="71" t="s">
        <v>528</v>
      </c>
      <c r="G750" s="71" t="s">
        <v>516</v>
      </c>
      <c r="H750" s="71" t="s">
        <v>543</v>
      </c>
      <c r="I750" s="71">
        <v>0.305865</v>
      </c>
    </row>
    <row r="751" spans="1:9">
      <c r="A751" s="71" t="s">
        <v>826</v>
      </c>
      <c r="B751" s="71" t="s">
        <v>984</v>
      </c>
      <c r="C751" s="71" t="s">
        <v>1028</v>
      </c>
      <c r="D751" s="71" t="s">
        <v>1052</v>
      </c>
      <c r="E751" s="71" t="s">
        <v>1025</v>
      </c>
      <c r="F751" s="71" t="s">
        <v>528</v>
      </c>
      <c r="G751" s="71" t="s">
        <v>516</v>
      </c>
      <c r="H751" s="71" t="s">
        <v>543</v>
      </c>
      <c r="I751" s="71">
        <v>9.1519500000000007E-3</v>
      </c>
    </row>
    <row r="752" spans="1:9">
      <c r="A752" s="71" t="s">
        <v>826</v>
      </c>
      <c r="B752" s="71" t="s">
        <v>984</v>
      </c>
      <c r="C752" s="71" t="s">
        <v>973</v>
      </c>
      <c r="D752" s="71" t="s">
        <v>917</v>
      </c>
      <c r="E752" s="71" t="s">
        <v>830</v>
      </c>
      <c r="F752" s="71" t="s">
        <v>908</v>
      </c>
      <c r="G752" s="71" t="s">
        <v>104</v>
      </c>
      <c r="H752" s="71" t="s">
        <v>544</v>
      </c>
      <c r="I752" s="71">
        <v>2.48735832E-2</v>
      </c>
    </row>
    <row r="753" spans="1:9">
      <c r="A753" s="71" t="s">
        <v>826</v>
      </c>
      <c r="B753" s="71" t="s">
        <v>984</v>
      </c>
      <c r="C753" s="71" t="s">
        <v>865</v>
      </c>
      <c r="D753" s="71" t="s">
        <v>865</v>
      </c>
      <c r="E753" s="71" t="s">
        <v>1025</v>
      </c>
      <c r="F753" s="71" t="s">
        <v>528</v>
      </c>
      <c r="G753" s="71" t="s">
        <v>516</v>
      </c>
      <c r="H753" s="71" t="s">
        <v>543</v>
      </c>
      <c r="I753" s="71">
        <v>0.31255500000000003</v>
      </c>
    </row>
    <row r="754" spans="1:9">
      <c r="A754" s="71" t="s">
        <v>826</v>
      </c>
      <c r="B754" s="71" t="s">
        <v>984</v>
      </c>
      <c r="C754" s="71" t="s">
        <v>973</v>
      </c>
      <c r="D754" s="71" t="s">
        <v>917</v>
      </c>
      <c r="E754" s="71" t="s">
        <v>830</v>
      </c>
      <c r="F754" s="71" t="s">
        <v>908</v>
      </c>
      <c r="G754" s="71" t="s">
        <v>977</v>
      </c>
      <c r="H754" s="71" t="s">
        <v>536</v>
      </c>
      <c r="I754" s="71">
        <v>0.301954</v>
      </c>
    </row>
    <row r="755" spans="1:9">
      <c r="A755" s="71" t="s">
        <v>826</v>
      </c>
      <c r="B755" s="71" t="s">
        <v>984</v>
      </c>
      <c r="C755" s="71" t="s">
        <v>999</v>
      </c>
      <c r="D755" s="71" t="s">
        <v>865</v>
      </c>
      <c r="E755" s="71" t="s">
        <v>1025</v>
      </c>
      <c r="F755" s="71" t="s">
        <v>528</v>
      </c>
      <c r="G755" s="71" t="s">
        <v>516</v>
      </c>
      <c r="H755" s="71" t="s">
        <v>543</v>
      </c>
      <c r="I755" s="71">
        <v>5.4207999999999999E-2</v>
      </c>
    </row>
    <row r="756" spans="1:9">
      <c r="A756" s="71" t="s">
        <v>826</v>
      </c>
      <c r="B756" s="71" t="s">
        <v>984</v>
      </c>
      <c r="C756" s="71" t="s">
        <v>996</v>
      </c>
      <c r="D756" s="71" t="s">
        <v>1053</v>
      </c>
      <c r="E756" s="71" t="s">
        <v>1025</v>
      </c>
      <c r="F756" s="71" t="s">
        <v>528</v>
      </c>
      <c r="G756" s="71" t="s">
        <v>516</v>
      </c>
      <c r="H756" s="71" t="s">
        <v>543</v>
      </c>
      <c r="I756" s="71">
        <v>0.286555</v>
      </c>
    </row>
    <row r="757" spans="1:9">
      <c r="A757" s="71" t="s">
        <v>826</v>
      </c>
      <c r="B757" s="71" t="s">
        <v>984</v>
      </c>
      <c r="C757" s="71" t="s">
        <v>996</v>
      </c>
      <c r="D757" s="71" t="s">
        <v>1052</v>
      </c>
      <c r="E757" s="71" t="s">
        <v>1025</v>
      </c>
      <c r="F757" s="71" t="s">
        <v>528</v>
      </c>
      <c r="G757" s="71" t="s">
        <v>516</v>
      </c>
      <c r="H757" s="71" t="s">
        <v>543</v>
      </c>
      <c r="I757" s="71">
        <v>0.49720249999999999</v>
      </c>
    </row>
    <row r="758" spans="1:9">
      <c r="A758" s="71" t="s">
        <v>826</v>
      </c>
      <c r="B758" s="71" t="s">
        <v>984</v>
      </c>
      <c r="C758" s="71" t="s">
        <v>973</v>
      </c>
      <c r="D758" s="71" t="s">
        <v>917</v>
      </c>
      <c r="E758" s="71" t="s">
        <v>830</v>
      </c>
      <c r="F758" s="71" t="s">
        <v>908</v>
      </c>
      <c r="G758" s="71" t="s">
        <v>975</v>
      </c>
      <c r="H758" s="71" t="s">
        <v>544</v>
      </c>
      <c r="I758" s="71">
        <v>0</v>
      </c>
    </row>
    <row r="759" spans="1:9">
      <c r="A759" s="71" t="s">
        <v>826</v>
      </c>
      <c r="B759" s="71" t="s">
        <v>984</v>
      </c>
      <c r="C759" s="71" t="s">
        <v>999</v>
      </c>
      <c r="D759" s="71" t="s">
        <v>1051</v>
      </c>
      <c r="E759" s="71" t="s">
        <v>1025</v>
      </c>
      <c r="F759" s="71" t="s">
        <v>528</v>
      </c>
      <c r="G759" s="71" t="s">
        <v>516</v>
      </c>
      <c r="H759" s="71" t="s">
        <v>543</v>
      </c>
      <c r="I759" s="71">
        <v>2.6176250000000003E-4</v>
      </c>
    </row>
    <row r="760" spans="1:9">
      <c r="A760" s="71" t="s">
        <v>826</v>
      </c>
      <c r="B760" s="71" t="s">
        <v>984</v>
      </c>
      <c r="C760" s="71" t="s">
        <v>999</v>
      </c>
      <c r="D760" s="71" t="s">
        <v>1012</v>
      </c>
      <c r="E760" s="71" t="s">
        <v>1025</v>
      </c>
      <c r="F760" s="71" t="s">
        <v>528</v>
      </c>
      <c r="G760" s="71" t="s">
        <v>516</v>
      </c>
      <c r="H760" s="71" t="s">
        <v>543</v>
      </c>
      <c r="I760" s="71">
        <v>7.4879999999999999E-3</v>
      </c>
    </row>
    <row r="761" spans="1:9">
      <c r="A761" s="71" t="s">
        <v>826</v>
      </c>
      <c r="B761" s="71" t="s">
        <v>984</v>
      </c>
      <c r="C761" s="71" t="s">
        <v>973</v>
      </c>
      <c r="D761" s="71" t="s">
        <v>917</v>
      </c>
      <c r="E761" s="71" t="s">
        <v>830</v>
      </c>
      <c r="F761" s="71" t="s">
        <v>908</v>
      </c>
      <c r="G761" s="71" t="s">
        <v>911</v>
      </c>
      <c r="H761" s="71" t="s">
        <v>536</v>
      </c>
      <c r="I761" s="71">
        <v>6.61334</v>
      </c>
    </row>
    <row r="762" spans="1:9">
      <c r="A762" s="71" t="s">
        <v>826</v>
      </c>
      <c r="B762" s="71" t="s">
        <v>984</v>
      </c>
      <c r="C762" s="71" t="s">
        <v>999</v>
      </c>
      <c r="D762" s="71" t="s">
        <v>1048</v>
      </c>
      <c r="E762" s="71" t="s">
        <v>1025</v>
      </c>
      <c r="F762" s="71" t="s">
        <v>528</v>
      </c>
      <c r="G762" s="71" t="s">
        <v>516</v>
      </c>
      <c r="H762" s="71" t="s">
        <v>543</v>
      </c>
      <c r="I762" s="71">
        <v>8.153825E-3</v>
      </c>
    </row>
    <row r="763" spans="1:9">
      <c r="A763" s="71" t="s">
        <v>826</v>
      </c>
      <c r="B763" s="71" t="s">
        <v>984</v>
      </c>
      <c r="C763" s="71" t="s">
        <v>988</v>
      </c>
      <c r="D763" s="71" t="s">
        <v>1051</v>
      </c>
      <c r="E763" s="71" t="s">
        <v>1025</v>
      </c>
      <c r="F763" s="71" t="s">
        <v>528</v>
      </c>
      <c r="G763" s="71" t="s">
        <v>516</v>
      </c>
      <c r="H763" s="71" t="s">
        <v>543</v>
      </c>
      <c r="I763" s="71">
        <v>2.7282999999999999E-3</v>
      </c>
    </row>
    <row r="764" spans="1:9">
      <c r="A764" s="71" t="s">
        <v>826</v>
      </c>
      <c r="B764" s="71" t="s">
        <v>984</v>
      </c>
      <c r="C764" s="71" t="s">
        <v>988</v>
      </c>
      <c r="D764" s="71" t="s">
        <v>1052</v>
      </c>
      <c r="E764" s="71" t="s">
        <v>1025</v>
      </c>
      <c r="F764" s="71" t="s">
        <v>528</v>
      </c>
      <c r="G764" s="71" t="s">
        <v>516</v>
      </c>
      <c r="H764" s="71" t="s">
        <v>543</v>
      </c>
      <c r="I764" s="71">
        <v>0.16277675</v>
      </c>
    </row>
    <row r="765" spans="1:9">
      <c r="A765" s="71" t="s">
        <v>826</v>
      </c>
      <c r="B765" s="71" t="s">
        <v>984</v>
      </c>
      <c r="C765" s="71" t="s">
        <v>994</v>
      </c>
      <c r="D765" s="71" t="s">
        <v>99</v>
      </c>
      <c r="E765" s="71" t="s">
        <v>1025</v>
      </c>
      <c r="F765" s="71" t="s">
        <v>528</v>
      </c>
      <c r="G765" s="71" t="s">
        <v>516</v>
      </c>
      <c r="H765" s="71" t="s">
        <v>543</v>
      </c>
      <c r="I765" s="71">
        <v>1.7916075</v>
      </c>
    </row>
    <row r="766" spans="1:9">
      <c r="A766" s="71" t="s">
        <v>826</v>
      </c>
      <c r="B766" s="71" t="s">
        <v>984</v>
      </c>
      <c r="C766" s="71" t="s">
        <v>973</v>
      </c>
      <c r="D766" s="71" t="s">
        <v>917</v>
      </c>
      <c r="E766" s="71" t="s">
        <v>830</v>
      </c>
      <c r="F766" s="71" t="s">
        <v>908</v>
      </c>
      <c r="G766" s="71" t="s">
        <v>981</v>
      </c>
      <c r="H766" s="71" t="s">
        <v>536</v>
      </c>
      <c r="I766" s="71">
        <v>6.5370699999999999E-3</v>
      </c>
    </row>
    <row r="767" spans="1:9">
      <c r="A767" s="71" t="s">
        <v>826</v>
      </c>
      <c r="B767" s="71" t="s">
        <v>984</v>
      </c>
      <c r="C767" s="71" t="s">
        <v>973</v>
      </c>
      <c r="D767" s="71" t="s">
        <v>917</v>
      </c>
      <c r="E767" s="71" t="s">
        <v>830</v>
      </c>
      <c r="F767" s="71" t="s">
        <v>908</v>
      </c>
      <c r="G767" s="71" t="s">
        <v>920</v>
      </c>
      <c r="H767" s="71" t="s">
        <v>543</v>
      </c>
      <c r="I767" s="71">
        <v>0</v>
      </c>
    </row>
    <row r="768" spans="1:9">
      <c r="A768" s="71" t="s">
        <v>826</v>
      </c>
      <c r="B768" s="71" t="s">
        <v>984</v>
      </c>
      <c r="C768" s="71" t="s">
        <v>999</v>
      </c>
      <c r="D768" s="71" t="s">
        <v>1012</v>
      </c>
      <c r="E768" s="71" t="s">
        <v>157</v>
      </c>
      <c r="F768" s="71" t="s">
        <v>1054</v>
      </c>
      <c r="G768" s="71" t="s">
        <v>516</v>
      </c>
      <c r="H768" s="71" t="s">
        <v>536</v>
      </c>
      <c r="I768" s="71">
        <v>4.61869</v>
      </c>
    </row>
    <row r="769" spans="1:9">
      <c r="A769" s="71" t="s">
        <v>826</v>
      </c>
      <c r="B769" s="71" t="s">
        <v>984</v>
      </c>
      <c r="C769" s="71" t="s">
        <v>999</v>
      </c>
      <c r="D769" s="71" t="s">
        <v>1012</v>
      </c>
      <c r="E769" s="71" t="s">
        <v>1055</v>
      </c>
      <c r="F769" s="71" t="s">
        <v>1056</v>
      </c>
      <c r="G769" s="71" t="s">
        <v>516</v>
      </c>
      <c r="H769" s="71" t="s">
        <v>536</v>
      </c>
      <c r="I769" s="71">
        <v>0.23350199999999999</v>
      </c>
    </row>
    <row r="770" spans="1:9">
      <c r="A770" s="71" t="s">
        <v>826</v>
      </c>
      <c r="B770" s="71" t="s">
        <v>984</v>
      </c>
      <c r="C770" s="71" t="s">
        <v>973</v>
      </c>
      <c r="D770" s="71" t="s">
        <v>917</v>
      </c>
      <c r="E770" s="71" t="s">
        <v>830</v>
      </c>
      <c r="F770" s="71" t="s">
        <v>908</v>
      </c>
      <c r="G770" s="71" t="s">
        <v>920</v>
      </c>
      <c r="H770" s="71" t="s">
        <v>544</v>
      </c>
      <c r="I770" s="71">
        <v>0</v>
      </c>
    </row>
    <row r="771" spans="1:9">
      <c r="A771" s="71" t="s">
        <v>826</v>
      </c>
      <c r="B771" s="71" t="s">
        <v>984</v>
      </c>
      <c r="C771" s="71" t="s">
        <v>999</v>
      </c>
      <c r="D771" s="71" t="s">
        <v>1001</v>
      </c>
      <c r="E771" s="71" t="s">
        <v>830</v>
      </c>
      <c r="F771" s="71" t="s">
        <v>990</v>
      </c>
      <c r="G771" s="71" t="s">
        <v>1057</v>
      </c>
      <c r="H771" s="71" t="s">
        <v>536</v>
      </c>
      <c r="I771" s="71">
        <v>0.89371599999999995</v>
      </c>
    </row>
    <row r="772" spans="1:9">
      <c r="A772" s="71" t="s">
        <v>826</v>
      </c>
      <c r="B772" s="71" t="s">
        <v>984</v>
      </c>
      <c r="C772" s="71" t="s">
        <v>999</v>
      </c>
      <c r="D772" s="71" t="s">
        <v>1001</v>
      </c>
      <c r="E772" s="71" t="s">
        <v>830</v>
      </c>
      <c r="F772" s="71" t="s">
        <v>990</v>
      </c>
      <c r="G772" s="71" t="s">
        <v>912</v>
      </c>
      <c r="H772" s="71" t="s">
        <v>536</v>
      </c>
      <c r="I772" s="71">
        <v>5.1653600000000001E-2</v>
      </c>
    </row>
    <row r="773" spans="1:9">
      <c r="A773" s="71" t="s">
        <v>826</v>
      </c>
      <c r="B773" s="71" t="s">
        <v>984</v>
      </c>
      <c r="C773" s="71" t="s">
        <v>999</v>
      </c>
      <c r="D773" s="71" t="s">
        <v>1001</v>
      </c>
      <c r="E773" s="71" t="s">
        <v>830</v>
      </c>
      <c r="F773" s="71" t="s">
        <v>990</v>
      </c>
      <c r="G773" s="71" t="s">
        <v>911</v>
      </c>
      <c r="H773" s="71" t="s">
        <v>536</v>
      </c>
      <c r="I773" s="71">
        <v>0.86249799999999999</v>
      </c>
    </row>
    <row r="774" spans="1:9">
      <c r="A774" s="71" t="s">
        <v>826</v>
      </c>
      <c r="B774" s="71" t="s">
        <v>984</v>
      </c>
      <c r="C774" s="71" t="s">
        <v>999</v>
      </c>
      <c r="D774" s="71" t="s">
        <v>1001</v>
      </c>
      <c r="E774" s="71" t="s">
        <v>1058</v>
      </c>
      <c r="F774" s="71" t="s">
        <v>1059</v>
      </c>
      <c r="G774" s="71" t="s">
        <v>516</v>
      </c>
      <c r="H774" s="71" t="s">
        <v>544</v>
      </c>
      <c r="I774" s="71">
        <v>0.51395762</v>
      </c>
    </row>
    <row r="775" spans="1:9">
      <c r="A775" s="71" t="s">
        <v>826</v>
      </c>
      <c r="B775" s="71" t="s">
        <v>984</v>
      </c>
      <c r="C775" s="71" t="s">
        <v>865</v>
      </c>
      <c r="D775" s="71" t="s">
        <v>865</v>
      </c>
      <c r="E775" s="71" t="s">
        <v>830</v>
      </c>
      <c r="F775" s="71" t="s">
        <v>990</v>
      </c>
      <c r="G775" s="71" t="s">
        <v>1060</v>
      </c>
      <c r="H775" s="71" t="s">
        <v>536</v>
      </c>
      <c r="I775" s="71">
        <v>0.48431200000000002</v>
      </c>
    </row>
    <row r="776" spans="1:9">
      <c r="A776" s="71" t="s">
        <v>826</v>
      </c>
      <c r="B776" s="71" t="s">
        <v>984</v>
      </c>
      <c r="C776" s="71" t="s">
        <v>865</v>
      </c>
      <c r="D776" s="71" t="s">
        <v>865</v>
      </c>
      <c r="E776" s="71" t="s">
        <v>830</v>
      </c>
      <c r="F776" s="71" t="s">
        <v>990</v>
      </c>
      <c r="G776" s="71" t="s">
        <v>1061</v>
      </c>
      <c r="H776" s="71" t="s">
        <v>536</v>
      </c>
      <c r="I776" s="71">
        <v>0</v>
      </c>
    </row>
    <row r="777" spans="1:9">
      <c r="A777" s="71" t="s">
        <v>826</v>
      </c>
      <c r="B777" s="71" t="s">
        <v>984</v>
      </c>
      <c r="C777" s="71" t="s">
        <v>865</v>
      </c>
      <c r="D777" s="71" t="s">
        <v>865</v>
      </c>
      <c r="E777" s="71" t="s">
        <v>830</v>
      </c>
      <c r="F777" s="71" t="s">
        <v>990</v>
      </c>
      <c r="G777" s="71" t="s">
        <v>992</v>
      </c>
      <c r="H777" s="71" t="s">
        <v>536</v>
      </c>
      <c r="I777" s="71">
        <v>0.93782399999999999</v>
      </c>
    </row>
    <row r="778" spans="1:9">
      <c r="A778" s="71" t="s">
        <v>826</v>
      </c>
      <c r="B778" s="71" t="s">
        <v>984</v>
      </c>
      <c r="C778" s="71" t="s">
        <v>865</v>
      </c>
      <c r="D778" s="71" t="s">
        <v>865</v>
      </c>
      <c r="E778" s="71" t="s">
        <v>830</v>
      </c>
      <c r="F778" s="71" t="s">
        <v>990</v>
      </c>
      <c r="G778" s="71" t="s">
        <v>1062</v>
      </c>
      <c r="H778" s="71" t="s">
        <v>536</v>
      </c>
      <c r="I778" s="71">
        <v>0.21874299999999999</v>
      </c>
    </row>
    <row r="779" spans="1:9">
      <c r="A779" s="71" t="s">
        <v>826</v>
      </c>
      <c r="B779" s="71" t="s">
        <v>984</v>
      </c>
      <c r="C779" s="71" t="s">
        <v>865</v>
      </c>
      <c r="D779" s="71" t="s">
        <v>865</v>
      </c>
      <c r="E779" s="71" t="s">
        <v>830</v>
      </c>
      <c r="F779" s="71" t="s">
        <v>990</v>
      </c>
      <c r="G779" s="71" t="s">
        <v>1063</v>
      </c>
      <c r="H779" s="71" t="s">
        <v>536</v>
      </c>
      <c r="I779" s="71">
        <v>0</v>
      </c>
    </row>
    <row r="780" spans="1:9">
      <c r="A780" s="71" t="s">
        <v>826</v>
      </c>
      <c r="B780" s="71" t="s">
        <v>984</v>
      </c>
      <c r="C780" s="71" t="s">
        <v>999</v>
      </c>
      <c r="D780" s="71" t="s">
        <v>1032</v>
      </c>
      <c r="E780" s="71" t="s">
        <v>1037</v>
      </c>
      <c r="F780" s="71" t="s">
        <v>1064</v>
      </c>
      <c r="G780" s="71" t="s">
        <v>516</v>
      </c>
      <c r="H780" s="71" t="s">
        <v>1065</v>
      </c>
      <c r="I780" s="71">
        <v>0.71072040000000003</v>
      </c>
    </row>
    <row r="781" spans="1:9">
      <c r="A781" s="71" t="s">
        <v>826</v>
      </c>
      <c r="B781" s="71" t="s">
        <v>865</v>
      </c>
      <c r="C781" s="71" t="s">
        <v>865</v>
      </c>
      <c r="D781" s="71" t="s">
        <v>865</v>
      </c>
      <c r="E781" s="71" t="s">
        <v>830</v>
      </c>
      <c r="F781" s="71" t="s">
        <v>1066</v>
      </c>
      <c r="G781" s="71" t="s">
        <v>516</v>
      </c>
      <c r="H781" s="71" t="s">
        <v>522</v>
      </c>
      <c r="I781" s="71">
        <v>0</v>
      </c>
    </row>
    <row r="782" spans="1:9">
      <c r="A782" s="71" t="s">
        <v>826</v>
      </c>
      <c r="B782" s="71" t="s">
        <v>865</v>
      </c>
      <c r="C782" s="71" t="s">
        <v>865</v>
      </c>
      <c r="D782" s="71" t="s">
        <v>865</v>
      </c>
      <c r="E782" s="71" t="s">
        <v>830</v>
      </c>
      <c r="F782" s="71" t="s">
        <v>1066</v>
      </c>
      <c r="G782" s="71" t="s">
        <v>516</v>
      </c>
      <c r="H782" s="71" t="s">
        <v>533</v>
      </c>
      <c r="I782" s="71">
        <v>0</v>
      </c>
    </row>
    <row r="783" spans="1:9">
      <c r="A783" s="71" t="s">
        <v>826</v>
      </c>
      <c r="B783" s="71" t="s">
        <v>865</v>
      </c>
      <c r="C783" s="71" t="s">
        <v>865</v>
      </c>
      <c r="D783" s="71" t="s">
        <v>865</v>
      </c>
      <c r="E783" s="71" t="s">
        <v>830</v>
      </c>
      <c r="F783" s="71" t="s">
        <v>1066</v>
      </c>
      <c r="G783" s="71" t="s">
        <v>516</v>
      </c>
      <c r="H783" s="71" t="s">
        <v>527</v>
      </c>
      <c r="I783" s="71">
        <v>0</v>
      </c>
    </row>
    <row r="784" spans="1:9">
      <c r="A784" s="71" t="s">
        <v>826</v>
      </c>
      <c r="B784" s="71" t="s">
        <v>865</v>
      </c>
      <c r="C784" s="71" t="s">
        <v>865</v>
      </c>
      <c r="D784" s="71" t="s">
        <v>865</v>
      </c>
      <c r="E784" s="71" t="s">
        <v>830</v>
      </c>
      <c r="F784" s="71" t="s">
        <v>1066</v>
      </c>
      <c r="G784" s="71" t="s">
        <v>516</v>
      </c>
      <c r="H784" s="71" t="s">
        <v>523</v>
      </c>
      <c r="I784" s="71">
        <v>0</v>
      </c>
    </row>
    <row r="785" spans="1:9">
      <c r="A785" s="71" t="s">
        <v>826</v>
      </c>
      <c r="B785" s="71" t="s">
        <v>865</v>
      </c>
      <c r="C785" s="71" t="s">
        <v>865</v>
      </c>
      <c r="D785" s="71" t="s">
        <v>865</v>
      </c>
      <c r="E785" s="71" t="s">
        <v>830</v>
      </c>
      <c r="F785" s="71" t="s">
        <v>1066</v>
      </c>
      <c r="G785" s="71" t="s">
        <v>516</v>
      </c>
      <c r="H785" s="71" t="s">
        <v>525</v>
      </c>
      <c r="I785" s="71">
        <v>0</v>
      </c>
    </row>
    <row r="786" spans="1:9">
      <c r="A786" s="71" t="s">
        <v>826</v>
      </c>
      <c r="B786" s="71" t="s">
        <v>865</v>
      </c>
      <c r="C786" s="71" t="s">
        <v>865</v>
      </c>
      <c r="D786" s="71" t="s">
        <v>865</v>
      </c>
      <c r="E786" s="71" t="s">
        <v>830</v>
      </c>
      <c r="F786" s="71" t="s">
        <v>908</v>
      </c>
      <c r="G786" s="71" t="s">
        <v>911</v>
      </c>
      <c r="H786" s="71" t="s">
        <v>544</v>
      </c>
      <c r="I786" s="71">
        <v>6.1635640000000001E-4</v>
      </c>
    </row>
    <row r="787" spans="1:9">
      <c r="A787" s="71" t="s">
        <v>826</v>
      </c>
      <c r="B787" s="71" t="s">
        <v>865</v>
      </c>
      <c r="C787" s="71" t="s">
        <v>865</v>
      </c>
      <c r="D787" s="71" t="s">
        <v>865</v>
      </c>
      <c r="E787" s="71" t="s">
        <v>830</v>
      </c>
      <c r="F787" s="71" t="s">
        <v>908</v>
      </c>
      <c r="G787" s="71" t="s">
        <v>911</v>
      </c>
      <c r="H787" s="71" t="s">
        <v>536</v>
      </c>
      <c r="I787" s="71">
        <v>1.0965800000000001</v>
      </c>
    </row>
    <row r="788" spans="1:9">
      <c r="A788" s="71" t="s">
        <v>826</v>
      </c>
      <c r="B788" s="71" t="s">
        <v>865</v>
      </c>
      <c r="C788" s="71" t="s">
        <v>865</v>
      </c>
      <c r="D788" s="71" t="s">
        <v>865</v>
      </c>
      <c r="E788" s="71" t="s">
        <v>830</v>
      </c>
      <c r="F788" s="71" t="s">
        <v>908</v>
      </c>
      <c r="G788" s="71" t="s">
        <v>912</v>
      </c>
      <c r="H788" s="71" t="s">
        <v>536</v>
      </c>
      <c r="I788" s="71">
        <v>0.13370599999999999</v>
      </c>
    </row>
    <row r="789" spans="1:9">
      <c r="A789" s="71" t="s">
        <v>826</v>
      </c>
      <c r="B789" s="71" t="s">
        <v>865</v>
      </c>
      <c r="C789" s="71" t="s">
        <v>865</v>
      </c>
      <c r="D789" s="71" t="s">
        <v>865</v>
      </c>
      <c r="E789" s="71" t="s">
        <v>830</v>
      </c>
      <c r="F789" s="71" t="s">
        <v>908</v>
      </c>
      <c r="G789" s="71" t="s">
        <v>911</v>
      </c>
      <c r="H789" s="71" t="s">
        <v>543</v>
      </c>
      <c r="I789" s="71">
        <v>5.1707749999999996E-4</v>
      </c>
    </row>
    <row r="790" spans="1:9">
      <c r="A790" s="71" t="s">
        <v>826</v>
      </c>
      <c r="B790" s="71" t="s">
        <v>865</v>
      </c>
      <c r="C790" s="71" t="s">
        <v>865</v>
      </c>
      <c r="D790" s="71" t="s">
        <v>865</v>
      </c>
      <c r="E790" s="71" t="s">
        <v>830</v>
      </c>
      <c r="F790" s="71" t="s">
        <v>908</v>
      </c>
      <c r="G790" s="71" t="s">
        <v>912</v>
      </c>
      <c r="H790" s="71" t="s">
        <v>543</v>
      </c>
      <c r="I790" s="71">
        <v>5.3665500000000003E-5</v>
      </c>
    </row>
    <row r="791" spans="1:9">
      <c r="A791" s="71" t="s">
        <v>826</v>
      </c>
      <c r="B791" s="71" t="s">
        <v>865</v>
      </c>
      <c r="C791" s="71" t="s">
        <v>865</v>
      </c>
      <c r="D791" s="71" t="s">
        <v>865</v>
      </c>
      <c r="E791" s="71" t="s">
        <v>830</v>
      </c>
      <c r="F791" s="71" t="s">
        <v>908</v>
      </c>
      <c r="G791" s="71" t="s">
        <v>912</v>
      </c>
      <c r="H791" s="71" t="s">
        <v>544</v>
      </c>
      <c r="I791" s="71">
        <v>6.3969300000000004E-5</v>
      </c>
    </row>
    <row r="792" spans="1:9">
      <c r="A792" s="71" t="s">
        <v>826</v>
      </c>
      <c r="B792" s="71" t="s">
        <v>865</v>
      </c>
      <c r="C792" s="71" t="s">
        <v>865</v>
      </c>
      <c r="D792" s="71" t="s">
        <v>865</v>
      </c>
      <c r="E792" s="71" t="s">
        <v>830</v>
      </c>
      <c r="F792" s="71" t="s">
        <v>1066</v>
      </c>
      <c r="G792" s="71" t="s">
        <v>516</v>
      </c>
      <c r="H792" s="71" t="s">
        <v>1067</v>
      </c>
      <c r="I792" s="71">
        <v>3.74370246E-2</v>
      </c>
    </row>
    <row r="793" spans="1:9">
      <c r="A793" s="71" t="s">
        <v>826</v>
      </c>
      <c r="B793" s="71" t="s">
        <v>865</v>
      </c>
      <c r="C793" s="71" t="s">
        <v>865</v>
      </c>
      <c r="D793" s="71" t="s">
        <v>865</v>
      </c>
      <c r="E793" s="71" t="s">
        <v>830</v>
      </c>
      <c r="F793" s="71" t="s">
        <v>1066</v>
      </c>
      <c r="G793" s="71" t="s">
        <v>516</v>
      </c>
      <c r="H793" s="71" t="s">
        <v>526</v>
      </c>
      <c r="I793" s="71">
        <v>0</v>
      </c>
    </row>
    <row r="794" spans="1:9">
      <c r="A794" s="71" t="s">
        <v>826</v>
      </c>
      <c r="B794" s="71" t="s">
        <v>865</v>
      </c>
      <c r="C794" s="71" t="s">
        <v>865</v>
      </c>
      <c r="D794" s="71" t="s">
        <v>865</v>
      </c>
      <c r="E794" s="71" t="s">
        <v>830</v>
      </c>
      <c r="F794" s="71" t="s">
        <v>1066</v>
      </c>
      <c r="G794" s="71" t="s">
        <v>516</v>
      </c>
      <c r="H794" s="71" t="s">
        <v>524</v>
      </c>
      <c r="I794" s="71">
        <v>0</v>
      </c>
    </row>
    <row r="795" spans="1:9">
      <c r="A795" s="71" t="s">
        <v>826</v>
      </c>
      <c r="B795" s="71" t="s">
        <v>521</v>
      </c>
      <c r="C795" s="71" t="s">
        <v>1068</v>
      </c>
      <c r="D795" s="71" t="s">
        <v>865</v>
      </c>
      <c r="E795" s="71" t="s">
        <v>830</v>
      </c>
      <c r="F795" s="71" t="s">
        <v>908</v>
      </c>
      <c r="G795" s="71" t="s">
        <v>912</v>
      </c>
      <c r="H795" s="71" t="s">
        <v>536</v>
      </c>
      <c r="I795" s="71">
        <v>1.2983</v>
      </c>
    </row>
    <row r="796" spans="1:9">
      <c r="A796" s="71" t="s">
        <v>826</v>
      </c>
      <c r="B796" s="71" t="s">
        <v>521</v>
      </c>
      <c r="C796" s="71" t="s">
        <v>1068</v>
      </c>
      <c r="D796" s="71" t="s">
        <v>865</v>
      </c>
      <c r="E796" s="71" t="s">
        <v>830</v>
      </c>
      <c r="F796" s="71" t="s">
        <v>908</v>
      </c>
      <c r="G796" s="71" t="s">
        <v>909</v>
      </c>
      <c r="H796" s="71" t="s">
        <v>544</v>
      </c>
      <c r="I796" s="71">
        <v>1.329038E-4</v>
      </c>
    </row>
    <row r="797" spans="1:9">
      <c r="A797" s="71" t="s">
        <v>826</v>
      </c>
      <c r="B797" s="71" t="s">
        <v>521</v>
      </c>
      <c r="C797" s="71" t="s">
        <v>1068</v>
      </c>
      <c r="D797" s="71" t="s">
        <v>865</v>
      </c>
      <c r="E797" s="71" t="s">
        <v>830</v>
      </c>
      <c r="F797" s="71" t="s">
        <v>908</v>
      </c>
      <c r="G797" s="71" t="s">
        <v>947</v>
      </c>
      <c r="H797" s="71" t="s">
        <v>543</v>
      </c>
      <c r="I797" s="71">
        <v>0.47625000000000001</v>
      </c>
    </row>
    <row r="798" spans="1:9">
      <c r="A798" s="71" t="s">
        <v>826</v>
      </c>
      <c r="B798" s="71" t="s">
        <v>521</v>
      </c>
      <c r="C798" s="71" t="s">
        <v>1068</v>
      </c>
      <c r="D798" s="71" t="s">
        <v>865</v>
      </c>
      <c r="E798" s="71" t="s">
        <v>830</v>
      </c>
      <c r="F798" s="71" t="s">
        <v>908</v>
      </c>
      <c r="G798" s="71" t="s">
        <v>911</v>
      </c>
      <c r="H798" s="71" t="s">
        <v>536</v>
      </c>
      <c r="I798" s="71">
        <v>27.6631</v>
      </c>
    </row>
    <row r="799" spans="1:9">
      <c r="A799" s="71" t="s">
        <v>826</v>
      </c>
      <c r="B799" s="71" t="s">
        <v>521</v>
      </c>
      <c r="C799" s="71" t="s">
        <v>1068</v>
      </c>
      <c r="D799" s="71" t="s">
        <v>865</v>
      </c>
      <c r="E799" s="71" t="s">
        <v>830</v>
      </c>
      <c r="F799" s="71" t="s">
        <v>908</v>
      </c>
      <c r="G799" s="71" t="s">
        <v>915</v>
      </c>
      <c r="H799" s="71" t="s">
        <v>536</v>
      </c>
      <c r="I799" s="71">
        <v>8.8574200000000006E-2</v>
      </c>
    </row>
    <row r="800" spans="1:9">
      <c r="A800" s="71" t="s">
        <v>826</v>
      </c>
      <c r="B800" s="71" t="s">
        <v>521</v>
      </c>
      <c r="C800" s="71" t="s">
        <v>1068</v>
      </c>
      <c r="D800" s="71" t="s">
        <v>865</v>
      </c>
      <c r="E800" s="71" t="s">
        <v>830</v>
      </c>
      <c r="F800" s="71" t="s">
        <v>908</v>
      </c>
      <c r="G800" s="71" t="s">
        <v>909</v>
      </c>
      <c r="H800" s="71" t="s">
        <v>536</v>
      </c>
      <c r="I800" s="71">
        <v>5.3707199999999997E-2</v>
      </c>
    </row>
    <row r="801" spans="1:9">
      <c r="A801" s="71" t="s">
        <v>826</v>
      </c>
      <c r="B801" s="71" t="s">
        <v>521</v>
      </c>
      <c r="C801" s="71" t="s">
        <v>1068</v>
      </c>
      <c r="D801" s="71" t="s">
        <v>865</v>
      </c>
      <c r="E801" s="71" t="s">
        <v>830</v>
      </c>
      <c r="F801" s="71" t="s">
        <v>908</v>
      </c>
      <c r="G801" s="71" t="s">
        <v>947</v>
      </c>
      <c r="H801" s="71" t="s">
        <v>544</v>
      </c>
      <c r="I801" s="71">
        <v>7.5691999999999995E-2</v>
      </c>
    </row>
    <row r="802" spans="1:9">
      <c r="A802" s="71" t="s">
        <v>826</v>
      </c>
      <c r="B802" s="71" t="s">
        <v>521</v>
      </c>
      <c r="C802" s="71" t="s">
        <v>1068</v>
      </c>
      <c r="D802" s="71" t="s">
        <v>865</v>
      </c>
      <c r="E802" s="71" t="s">
        <v>830</v>
      </c>
      <c r="F802" s="71" t="s">
        <v>908</v>
      </c>
      <c r="G802" s="71" t="s">
        <v>915</v>
      </c>
      <c r="H802" s="71" t="s">
        <v>544</v>
      </c>
      <c r="I802" s="71">
        <v>2.166588E-4</v>
      </c>
    </row>
    <row r="803" spans="1:9">
      <c r="A803" s="71" t="s">
        <v>826</v>
      </c>
      <c r="B803" s="71" t="s">
        <v>521</v>
      </c>
      <c r="C803" s="71" t="s">
        <v>1068</v>
      </c>
      <c r="D803" s="71" t="s">
        <v>865</v>
      </c>
      <c r="E803" s="71" t="s">
        <v>830</v>
      </c>
      <c r="F803" s="71" t="s">
        <v>908</v>
      </c>
      <c r="G803" s="71" t="s">
        <v>909</v>
      </c>
      <c r="H803" s="71" t="s">
        <v>543</v>
      </c>
      <c r="I803" s="71">
        <v>1.8582749999999999E-4</v>
      </c>
    </row>
    <row r="804" spans="1:9">
      <c r="A804" s="71" t="s">
        <v>826</v>
      </c>
      <c r="B804" s="71" t="s">
        <v>521</v>
      </c>
      <c r="C804" s="71" t="s">
        <v>1068</v>
      </c>
      <c r="D804" s="71" t="s">
        <v>865</v>
      </c>
      <c r="E804" s="71" t="s">
        <v>830</v>
      </c>
      <c r="F804" s="71" t="s">
        <v>908</v>
      </c>
      <c r="G804" s="71" t="s">
        <v>912</v>
      </c>
      <c r="H804" s="71" t="s">
        <v>543</v>
      </c>
      <c r="I804" s="71">
        <v>2.6054749999999999E-3</v>
      </c>
    </row>
    <row r="805" spans="1:9">
      <c r="A805" s="71" t="s">
        <v>826</v>
      </c>
      <c r="B805" s="71" t="s">
        <v>521</v>
      </c>
      <c r="C805" s="71" t="s">
        <v>1068</v>
      </c>
      <c r="D805" s="71" t="s">
        <v>865</v>
      </c>
      <c r="E805" s="71" t="s">
        <v>830</v>
      </c>
      <c r="F805" s="71" t="s">
        <v>908</v>
      </c>
      <c r="G805" s="71" t="s">
        <v>915</v>
      </c>
      <c r="H805" s="71" t="s">
        <v>543</v>
      </c>
      <c r="I805" s="71">
        <v>3.02935E-4</v>
      </c>
    </row>
    <row r="806" spans="1:9">
      <c r="A806" s="71" t="s">
        <v>826</v>
      </c>
      <c r="B806" s="71" t="s">
        <v>521</v>
      </c>
      <c r="C806" s="71" t="s">
        <v>1068</v>
      </c>
      <c r="D806" s="71" t="s">
        <v>865</v>
      </c>
      <c r="E806" s="71" t="s">
        <v>830</v>
      </c>
      <c r="F806" s="71" t="s">
        <v>908</v>
      </c>
      <c r="G806" s="71" t="s">
        <v>911</v>
      </c>
      <c r="H806" s="71" t="s">
        <v>543</v>
      </c>
      <c r="I806" s="71">
        <v>6.5221000000000001E-2</v>
      </c>
    </row>
    <row r="807" spans="1:9">
      <c r="A807" s="71" t="s">
        <v>826</v>
      </c>
      <c r="B807" s="71" t="s">
        <v>521</v>
      </c>
      <c r="C807" s="71" t="s">
        <v>1068</v>
      </c>
      <c r="D807" s="71" t="s">
        <v>865</v>
      </c>
      <c r="E807" s="71" t="s">
        <v>830</v>
      </c>
      <c r="F807" s="71" t="s">
        <v>908</v>
      </c>
      <c r="G807" s="71" t="s">
        <v>911</v>
      </c>
      <c r="H807" s="71" t="s">
        <v>544</v>
      </c>
      <c r="I807" s="71">
        <v>1.5548686399999999E-2</v>
      </c>
    </row>
    <row r="808" spans="1:9">
      <c r="A808" s="71" t="s">
        <v>826</v>
      </c>
      <c r="B808" s="71" t="s">
        <v>521</v>
      </c>
      <c r="C808" s="71" t="s">
        <v>1068</v>
      </c>
      <c r="D808" s="71" t="s">
        <v>865</v>
      </c>
      <c r="E808" s="71" t="s">
        <v>830</v>
      </c>
      <c r="F808" s="71" t="s">
        <v>908</v>
      </c>
      <c r="G808" s="71" t="s">
        <v>912</v>
      </c>
      <c r="H808" s="71" t="s">
        <v>544</v>
      </c>
      <c r="I808" s="71">
        <v>6.2114820000000004E-4</v>
      </c>
    </row>
    <row r="809" spans="1:9">
      <c r="A809" s="71" t="s">
        <v>826</v>
      </c>
      <c r="B809" s="71" t="s">
        <v>4</v>
      </c>
      <c r="C809" s="71" t="s">
        <v>1069</v>
      </c>
      <c r="D809" s="71" t="s">
        <v>95</v>
      </c>
      <c r="E809" s="71" t="s">
        <v>830</v>
      </c>
      <c r="F809" s="71" t="s">
        <v>908</v>
      </c>
      <c r="G809" s="71" t="s">
        <v>911</v>
      </c>
      <c r="H809" s="71" t="s">
        <v>536</v>
      </c>
      <c r="I809" s="71">
        <v>1.6003400000000001E-2</v>
      </c>
    </row>
    <row r="810" spans="1:9">
      <c r="A810" s="71" t="s">
        <v>826</v>
      </c>
      <c r="B810" s="71" t="s">
        <v>4</v>
      </c>
      <c r="C810" s="71" t="s">
        <v>1069</v>
      </c>
      <c r="D810" s="71" t="s">
        <v>94</v>
      </c>
      <c r="E810" s="71" t="s">
        <v>1070</v>
      </c>
      <c r="F810" s="71" t="s">
        <v>908</v>
      </c>
      <c r="G810" s="71" t="s">
        <v>911</v>
      </c>
      <c r="H810" s="71" t="s">
        <v>543</v>
      </c>
      <c r="I810" s="71">
        <v>4.6392000000000004E-6</v>
      </c>
    </row>
    <row r="811" spans="1:9">
      <c r="A811" s="71" t="s">
        <v>826</v>
      </c>
      <c r="B811" s="71" t="s">
        <v>4</v>
      </c>
      <c r="C811" s="71" t="s">
        <v>1069</v>
      </c>
      <c r="D811" s="71" t="s">
        <v>95</v>
      </c>
      <c r="E811" s="71" t="s">
        <v>830</v>
      </c>
      <c r="F811" s="71" t="s">
        <v>908</v>
      </c>
      <c r="G811" s="71" t="s">
        <v>911</v>
      </c>
      <c r="H811" s="71" t="s">
        <v>544</v>
      </c>
      <c r="I811" s="71">
        <v>8.9950999999999996E-6</v>
      </c>
    </row>
    <row r="812" spans="1:9">
      <c r="A812" s="71" t="s">
        <v>826</v>
      </c>
      <c r="B812" s="71" t="s">
        <v>4</v>
      </c>
      <c r="C812" s="71" t="s">
        <v>1069</v>
      </c>
      <c r="D812" s="71" t="s">
        <v>1071</v>
      </c>
      <c r="E812" s="71" t="s">
        <v>830</v>
      </c>
      <c r="F812" s="71" t="s">
        <v>908</v>
      </c>
      <c r="G812" s="71" t="s">
        <v>915</v>
      </c>
      <c r="H812" s="71" t="s">
        <v>544</v>
      </c>
      <c r="I812" s="71">
        <v>5.9402127999999997E-3</v>
      </c>
    </row>
    <row r="813" spans="1:9">
      <c r="A813" s="71" t="s">
        <v>826</v>
      </c>
      <c r="B813" s="71" t="s">
        <v>4</v>
      </c>
      <c r="C813" s="71" t="s">
        <v>1069</v>
      </c>
      <c r="D813" s="71" t="s">
        <v>1071</v>
      </c>
      <c r="E813" s="71" t="s">
        <v>830</v>
      </c>
      <c r="F813" s="71" t="s">
        <v>908</v>
      </c>
      <c r="G813" s="71" t="s">
        <v>915</v>
      </c>
      <c r="H813" s="71" t="s">
        <v>536</v>
      </c>
      <c r="I813" s="71">
        <v>0.60985</v>
      </c>
    </row>
    <row r="814" spans="1:9">
      <c r="A814" s="71" t="s">
        <v>826</v>
      </c>
      <c r="B814" s="71" t="s">
        <v>4</v>
      </c>
      <c r="C814" s="71" t="s">
        <v>1069</v>
      </c>
      <c r="D814" s="71" t="s">
        <v>1071</v>
      </c>
      <c r="E814" s="71" t="s">
        <v>830</v>
      </c>
      <c r="F814" s="71" t="s">
        <v>908</v>
      </c>
      <c r="G814" s="71" t="s">
        <v>519</v>
      </c>
      <c r="H814" s="71" t="s">
        <v>544</v>
      </c>
      <c r="I814" s="71">
        <v>2.8999274000000002</v>
      </c>
    </row>
    <row r="815" spans="1:9">
      <c r="A815" s="71" t="s">
        <v>826</v>
      </c>
      <c r="B815" s="71" t="s">
        <v>4</v>
      </c>
      <c r="C815" s="71" t="s">
        <v>1069</v>
      </c>
      <c r="D815" s="71" t="s">
        <v>1071</v>
      </c>
      <c r="E815" s="71" t="s">
        <v>830</v>
      </c>
      <c r="F815" s="71" t="s">
        <v>908</v>
      </c>
      <c r="G815" s="71" t="s">
        <v>519</v>
      </c>
      <c r="H815" s="71" t="s">
        <v>536</v>
      </c>
      <c r="I815" s="71">
        <v>59.676400000000001</v>
      </c>
    </row>
    <row r="816" spans="1:9">
      <c r="A816" s="71" t="s">
        <v>826</v>
      </c>
      <c r="B816" s="71" t="s">
        <v>4</v>
      </c>
      <c r="C816" s="71" t="s">
        <v>1069</v>
      </c>
      <c r="D816" s="71" t="s">
        <v>1071</v>
      </c>
      <c r="E816" s="71" t="s">
        <v>830</v>
      </c>
      <c r="F816" s="71" t="s">
        <v>908</v>
      </c>
      <c r="G816" s="71" t="s">
        <v>519</v>
      </c>
      <c r="H816" s="71" t="s">
        <v>543</v>
      </c>
      <c r="I816" s="71">
        <v>0.51905999999999997</v>
      </c>
    </row>
    <row r="817" spans="1:9">
      <c r="A817" s="71" t="s">
        <v>826</v>
      </c>
      <c r="B817" s="71" t="s">
        <v>4</v>
      </c>
      <c r="C817" s="71" t="s">
        <v>1069</v>
      </c>
      <c r="D817" s="71" t="s">
        <v>1071</v>
      </c>
      <c r="E817" s="71" t="s">
        <v>830</v>
      </c>
      <c r="F817" s="71" t="s">
        <v>908</v>
      </c>
      <c r="G817" s="71" t="s">
        <v>915</v>
      </c>
      <c r="H817" s="71" t="s">
        <v>543</v>
      </c>
      <c r="I817" s="71">
        <v>6.8607249999999998E-4</v>
      </c>
    </row>
    <row r="818" spans="1:9">
      <c r="A818" s="71" t="s">
        <v>826</v>
      </c>
      <c r="B818" s="71" t="s">
        <v>4</v>
      </c>
      <c r="C818" s="71" t="s">
        <v>1069</v>
      </c>
      <c r="D818" s="71" t="s">
        <v>1072</v>
      </c>
      <c r="E818" s="71" t="s">
        <v>830</v>
      </c>
      <c r="F818" s="71" t="s">
        <v>908</v>
      </c>
      <c r="G818" s="71" t="s">
        <v>519</v>
      </c>
      <c r="H818" s="71" t="s">
        <v>543</v>
      </c>
      <c r="I818" s="71">
        <v>0.37791000000000002</v>
      </c>
    </row>
    <row r="819" spans="1:9">
      <c r="A819" s="71" t="s">
        <v>826</v>
      </c>
      <c r="B819" s="71" t="s">
        <v>4</v>
      </c>
      <c r="C819" s="71" t="s">
        <v>1069</v>
      </c>
      <c r="D819" s="71" t="s">
        <v>1072</v>
      </c>
      <c r="E819" s="71" t="s">
        <v>830</v>
      </c>
      <c r="F819" s="71" t="s">
        <v>908</v>
      </c>
      <c r="G819" s="71" t="s">
        <v>915</v>
      </c>
      <c r="H819" s="71" t="s">
        <v>544</v>
      </c>
      <c r="I819" s="71">
        <v>5.0782179999999998E-3</v>
      </c>
    </row>
    <row r="820" spans="1:9">
      <c r="A820" s="71" t="s">
        <v>826</v>
      </c>
      <c r="B820" s="71" t="s">
        <v>4</v>
      </c>
      <c r="C820" s="71" t="s">
        <v>1069</v>
      </c>
      <c r="D820" s="71" t="s">
        <v>1072</v>
      </c>
      <c r="E820" s="71" t="s">
        <v>830</v>
      </c>
      <c r="F820" s="71" t="s">
        <v>908</v>
      </c>
      <c r="G820" s="71" t="s">
        <v>915</v>
      </c>
      <c r="H820" s="71" t="s">
        <v>543</v>
      </c>
      <c r="I820" s="71">
        <v>4.3658999999999999E-4</v>
      </c>
    </row>
    <row r="821" spans="1:9">
      <c r="A821" s="71" t="s">
        <v>826</v>
      </c>
      <c r="B821" s="71" t="s">
        <v>4</v>
      </c>
      <c r="C821" s="71" t="s">
        <v>1069</v>
      </c>
      <c r="D821" s="71" t="s">
        <v>1072</v>
      </c>
      <c r="E821" s="71" t="s">
        <v>830</v>
      </c>
      <c r="F821" s="71" t="s">
        <v>908</v>
      </c>
      <c r="G821" s="71" t="s">
        <v>915</v>
      </c>
      <c r="H821" s="71" t="s">
        <v>536</v>
      </c>
      <c r="I821" s="71">
        <v>0.51951999999999998</v>
      </c>
    </row>
    <row r="822" spans="1:9">
      <c r="A822" s="71" t="s">
        <v>826</v>
      </c>
      <c r="B822" s="71" t="s">
        <v>4</v>
      </c>
      <c r="C822" s="71" t="s">
        <v>1069</v>
      </c>
      <c r="D822" s="71" t="s">
        <v>1072</v>
      </c>
      <c r="E822" s="71" t="s">
        <v>830</v>
      </c>
      <c r="F822" s="71" t="s">
        <v>908</v>
      </c>
      <c r="G822" s="71" t="s">
        <v>519</v>
      </c>
      <c r="H822" s="71" t="s">
        <v>536</v>
      </c>
      <c r="I822" s="71">
        <v>41.337000000000003</v>
      </c>
    </row>
    <row r="823" spans="1:9">
      <c r="A823" s="71" t="s">
        <v>826</v>
      </c>
      <c r="B823" s="71" t="s">
        <v>4</v>
      </c>
      <c r="C823" s="71" t="s">
        <v>1069</v>
      </c>
      <c r="D823" s="71" t="s">
        <v>1072</v>
      </c>
      <c r="E823" s="71" t="s">
        <v>830</v>
      </c>
      <c r="F823" s="71" t="s">
        <v>908</v>
      </c>
      <c r="G823" s="71" t="s">
        <v>519</v>
      </c>
      <c r="H823" s="71" t="s">
        <v>544</v>
      </c>
      <c r="I823" s="71">
        <v>2.4744131999999999</v>
      </c>
    </row>
    <row r="824" spans="1:9">
      <c r="A824" s="71" t="s">
        <v>826</v>
      </c>
      <c r="B824" s="71" t="s">
        <v>4</v>
      </c>
      <c r="C824" s="71" t="s">
        <v>1069</v>
      </c>
      <c r="D824" s="71" t="s">
        <v>1073</v>
      </c>
      <c r="E824" s="71" t="s">
        <v>830</v>
      </c>
      <c r="F824" s="71" t="s">
        <v>908</v>
      </c>
      <c r="G824" s="71" t="s">
        <v>519</v>
      </c>
      <c r="H824" s="71" t="s">
        <v>544</v>
      </c>
      <c r="I824" s="71">
        <v>0.68309348000000003</v>
      </c>
    </row>
    <row r="825" spans="1:9">
      <c r="A825" s="71" t="s">
        <v>826</v>
      </c>
      <c r="B825" s="71" t="s">
        <v>4</v>
      </c>
      <c r="C825" s="71" t="s">
        <v>1069</v>
      </c>
      <c r="D825" s="71" t="s">
        <v>1073</v>
      </c>
      <c r="E825" s="71" t="s">
        <v>830</v>
      </c>
      <c r="F825" s="71" t="s">
        <v>908</v>
      </c>
      <c r="G825" s="71" t="s">
        <v>519</v>
      </c>
      <c r="H825" s="71" t="s">
        <v>536</v>
      </c>
      <c r="I825" s="71">
        <v>10.5822</v>
      </c>
    </row>
    <row r="826" spans="1:9">
      <c r="A826" s="71" t="s">
        <v>826</v>
      </c>
      <c r="B826" s="71" t="s">
        <v>4</v>
      </c>
      <c r="C826" s="71" t="s">
        <v>1069</v>
      </c>
      <c r="D826" s="71" t="s">
        <v>1073</v>
      </c>
      <c r="E826" s="71" t="s">
        <v>830</v>
      </c>
      <c r="F826" s="71" t="s">
        <v>908</v>
      </c>
      <c r="G826" s="71" t="s">
        <v>915</v>
      </c>
      <c r="H826" s="71" t="s">
        <v>536</v>
      </c>
      <c r="I826" s="71">
        <v>17.401399999999999</v>
      </c>
    </row>
    <row r="827" spans="1:9">
      <c r="A827" s="71" t="s">
        <v>826</v>
      </c>
      <c r="B827" s="71" t="s">
        <v>4</v>
      </c>
      <c r="C827" s="71" t="s">
        <v>1069</v>
      </c>
      <c r="D827" s="71" t="s">
        <v>1073</v>
      </c>
      <c r="E827" s="71" t="s">
        <v>830</v>
      </c>
      <c r="F827" s="71" t="s">
        <v>908</v>
      </c>
      <c r="G827" s="71" t="s">
        <v>915</v>
      </c>
      <c r="H827" s="71" t="s">
        <v>543</v>
      </c>
      <c r="I827" s="71">
        <v>2.5010500000000001E-2</v>
      </c>
    </row>
    <row r="828" spans="1:9">
      <c r="A828" s="71" t="s">
        <v>826</v>
      </c>
      <c r="B828" s="71" t="s">
        <v>4</v>
      </c>
      <c r="C828" s="71" t="s">
        <v>1069</v>
      </c>
      <c r="D828" s="71" t="s">
        <v>1073</v>
      </c>
      <c r="E828" s="71" t="s">
        <v>830</v>
      </c>
      <c r="F828" s="71" t="s">
        <v>908</v>
      </c>
      <c r="G828" s="71" t="s">
        <v>519</v>
      </c>
      <c r="H828" s="71" t="s">
        <v>543</v>
      </c>
      <c r="I828" s="71">
        <v>0.16651425</v>
      </c>
    </row>
    <row r="829" spans="1:9">
      <c r="A829" s="71" t="s">
        <v>826</v>
      </c>
      <c r="B829" s="71" t="s">
        <v>4</v>
      </c>
      <c r="C829" s="71" t="s">
        <v>1069</v>
      </c>
      <c r="D829" s="71" t="s">
        <v>1073</v>
      </c>
      <c r="E829" s="71" t="s">
        <v>830</v>
      </c>
      <c r="F829" s="71" t="s">
        <v>908</v>
      </c>
      <c r="G829" s="71" t="s">
        <v>915</v>
      </c>
      <c r="H829" s="71" t="s">
        <v>544</v>
      </c>
      <c r="I829" s="71">
        <v>0.168800014</v>
      </c>
    </row>
    <row r="830" spans="1:9">
      <c r="A830" s="71" t="s">
        <v>826</v>
      </c>
      <c r="B830" s="71" t="s">
        <v>4</v>
      </c>
      <c r="C830" s="71" t="s">
        <v>1069</v>
      </c>
      <c r="D830" s="71" t="s">
        <v>1074</v>
      </c>
      <c r="E830" s="71" t="s">
        <v>830</v>
      </c>
      <c r="F830" s="71" t="s">
        <v>908</v>
      </c>
      <c r="G830" s="71" t="s">
        <v>519</v>
      </c>
      <c r="H830" s="71" t="s">
        <v>543</v>
      </c>
      <c r="I830" s="71">
        <v>2.0832549999999998E-2</v>
      </c>
    </row>
    <row r="831" spans="1:9">
      <c r="A831" s="71" t="s">
        <v>826</v>
      </c>
      <c r="B831" s="71" t="s">
        <v>4</v>
      </c>
      <c r="C831" s="71" t="s">
        <v>1069</v>
      </c>
      <c r="D831" s="71" t="s">
        <v>1074</v>
      </c>
      <c r="E831" s="71" t="s">
        <v>830</v>
      </c>
      <c r="F831" s="71" t="s">
        <v>908</v>
      </c>
      <c r="G831" s="71" t="s">
        <v>519</v>
      </c>
      <c r="H831" s="71" t="s">
        <v>536</v>
      </c>
      <c r="I831" s="71">
        <v>0.37607099999999999</v>
      </c>
    </row>
    <row r="832" spans="1:9">
      <c r="A832" s="71" t="s">
        <v>826</v>
      </c>
      <c r="B832" s="71" t="s">
        <v>4</v>
      </c>
      <c r="C832" s="71" t="s">
        <v>1069</v>
      </c>
      <c r="D832" s="71" t="s">
        <v>1074</v>
      </c>
      <c r="E832" s="71" t="s">
        <v>830</v>
      </c>
      <c r="F832" s="71" t="s">
        <v>908</v>
      </c>
      <c r="G832" s="71" t="s">
        <v>519</v>
      </c>
      <c r="H832" s="71" t="s">
        <v>544</v>
      </c>
      <c r="I832" s="71">
        <v>3.0804557999999999E-2</v>
      </c>
    </row>
    <row r="833" spans="1:9">
      <c r="A833" s="71" t="s">
        <v>826</v>
      </c>
      <c r="B833" s="71" t="s">
        <v>4</v>
      </c>
      <c r="C833" s="71" t="s">
        <v>97</v>
      </c>
      <c r="D833" s="71" t="s">
        <v>865</v>
      </c>
      <c r="E833" s="71" t="s">
        <v>830</v>
      </c>
      <c r="F833" s="71" t="s">
        <v>908</v>
      </c>
      <c r="G833" s="71" t="s">
        <v>915</v>
      </c>
      <c r="H833" s="71" t="s">
        <v>543</v>
      </c>
      <c r="I833" s="71">
        <v>4.5067750000000002E-3</v>
      </c>
    </row>
    <row r="834" spans="1:9">
      <c r="A834" s="71" t="s">
        <v>826</v>
      </c>
      <c r="B834" s="71" t="s">
        <v>4</v>
      </c>
      <c r="C834" s="71" t="s">
        <v>97</v>
      </c>
      <c r="D834" s="71" t="s">
        <v>865</v>
      </c>
      <c r="E834" s="71" t="s">
        <v>830</v>
      </c>
      <c r="F834" s="71" t="s">
        <v>908</v>
      </c>
      <c r="G834" s="71" t="s">
        <v>915</v>
      </c>
      <c r="H834" s="71" t="s">
        <v>544</v>
      </c>
      <c r="I834" s="71">
        <v>1.71906366E-2</v>
      </c>
    </row>
    <row r="835" spans="1:9">
      <c r="A835" s="71" t="s">
        <v>826</v>
      </c>
      <c r="B835" s="71" t="s">
        <v>4</v>
      </c>
      <c r="C835" s="71" t="s">
        <v>97</v>
      </c>
      <c r="D835" s="71" t="s">
        <v>865</v>
      </c>
      <c r="E835" s="71" t="s">
        <v>830</v>
      </c>
      <c r="F835" s="71" t="s">
        <v>908</v>
      </c>
      <c r="G835" s="71" t="s">
        <v>911</v>
      </c>
      <c r="H835" s="71" t="s">
        <v>543</v>
      </c>
      <c r="I835" s="71">
        <v>8.9904999999999997E-6</v>
      </c>
    </row>
    <row r="836" spans="1:9">
      <c r="A836" s="71" t="s">
        <v>826</v>
      </c>
      <c r="B836" s="71" t="s">
        <v>4</v>
      </c>
      <c r="C836" s="71" t="s">
        <v>97</v>
      </c>
      <c r="D836" s="71" t="s">
        <v>865</v>
      </c>
      <c r="E836" s="71" t="s">
        <v>830</v>
      </c>
      <c r="F836" s="71" t="s">
        <v>908</v>
      </c>
      <c r="G836" s="71" t="s">
        <v>911</v>
      </c>
      <c r="H836" s="71" t="s">
        <v>544</v>
      </c>
      <c r="I836" s="71">
        <v>1.07166E-5</v>
      </c>
    </row>
    <row r="837" spans="1:9">
      <c r="A837" s="71" t="s">
        <v>826</v>
      </c>
      <c r="B837" s="71" t="s">
        <v>4</v>
      </c>
      <c r="C837" s="71" t="s">
        <v>97</v>
      </c>
      <c r="D837" s="71" t="s">
        <v>865</v>
      </c>
      <c r="E837" s="71" t="s">
        <v>830</v>
      </c>
      <c r="F837" s="71" t="s">
        <v>908</v>
      </c>
      <c r="G837" s="71" t="s">
        <v>911</v>
      </c>
      <c r="H837" s="71" t="s">
        <v>536</v>
      </c>
      <c r="I837" s="71">
        <v>1.9066300000000001E-2</v>
      </c>
    </row>
    <row r="838" spans="1:9">
      <c r="A838" s="71" t="s">
        <v>826</v>
      </c>
      <c r="B838" s="71" t="s">
        <v>4</v>
      </c>
      <c r="C838" s="71" t="s">
        <v>97</v>
      </c>
      <c r="D838" s="71" t="s">
        <v>865</v>
      </c>
      <c r="E838" s="71" t="s">
        <v>830</v>
      </c>
      <c r="F838" s="71" t="s">
        <v>908</v>
      </c>
      <c r="G838" s="71" t="s">
        <v>915</v>
      </c>
      <c r="H838" s="71" t="s">
        <v>536</v>
      </c>
      <c r="I838" s="71">
        <v>2.2904399999999998</v>
      </c>
    </row>
    <row r="839" spans="1:9">
      <c r="A839" s="71" t="s">
        <v>826</v>
      </c>
      <c r="B839" s="71" t="s">
        <v>4</v>
      </c>
      <c r="C839" s="71" t="s">
        <v>1075</v>
      </c>
      <c r="D839" s="71" t="s">
        <v>1076</v>
      </c>
      <c r="E839" s="71" t="s">
        <v>1077</v>
      </c>
      <c r="F839" s="71" t="s">
        <v>908</v>
      </c>
      <c r="G839" s="71" t="s">
        <v>915</v>
      </c>
      <c r="H839" s="71" t="s">
        <v>543</v>
      </c>
      <c r="I839" s="71">
        <v>2.0906600000000001E-5</v>
      </c>
    </row>
    <row r="840" spans="1:9">
      <c r="A840" s="71" t="s">
        <v>826</v>
      </c>
      <c r="B840" s="71" t="s">
        <v>4</v>
      </c>
      <c r="C840" s="71" t="s">
        <v>1075</v>
      </c>
      <c r="D840" s="71" t="s">
        <v>1076</v>
      </c>
      <c r="E840" s="71" t="s">
        <v>1078</v>
      </c>
      <c r="F840" s="71" t="s">
        <v>908</v>
      </c>
      <c r="G840" s="71" t="s">
        <v>915</v>
      </c>
      <c r="H840" s="71" t="s">
        <v>544</v>
      </c>
      <c r="I840" s="71">
        <v>7.6656330000000005E-4</v>
      </c>
    </row>
    <row r="841" spans="1:9">
      <c r="A841" s="71" t="s">
        <v>826</v>
      </c>
      <c r="B841" s="71" t="s">
        <v>4</v>
      </c>
      <c r="C841" s="71" t="s">
        <v>1075</v>
      </c>
      <c r="D841" s="71" t="s">
        <v>1076</v>
      </c>
      <c r="E841" s="71" t="s">
        <v>1078</v>
      </c>
      <c r="F841" s="71" t="s">
        <v>908</v>
      </c>
      <c r="G841" s="71" t="s">
        <v>520</v>
      </c>
      <c r="H841" s="71" t="s">
        <v>543</v>
      </c>
      <c r="I841" s="71">
        <v>2.4754550000000001E-4</v>
      </c>
    </row>
    <row r="842" spans="1:9">
      <c r="A842" s="71" t="s">
        <v>826</v>
      </c>
      <c r="B842" s="71" t="s">
        <v>4</v>
      </c>
      <c r="C842" s="71" t="s">
        <v>1075</v>
      </c>
      <c r="D842" s="71" t="s">
        <v>1076</v>
      </c>
      <c r="E842" s="71" t="s">
        <v>1077</v>
      </c>
      <c r="F842" s="71" t="s">
        <v>908</v>
      </c>
      <c r="G842" s="71" t="s">
        <v>520</v>
      </c>
      <c r="H842" s="71" t="s">
        <v>543</v>
      </c>
      <c r="I842" s="71">
        <v>1.1622725E-3</v>
      </c>
    </row>
    <row r="843" spans="1:9">
      <c r="A843" s="71" t="s">
        <v>826</v>
      </c>
      <c r="B843" s="71" t="s">
        <v>4</v>
      </c>
      <c r="C843" s="71" t="s">
        <v>1075</v>
      </c>
      <c r="D843" s="71" t="s">
        <v>1076</v>
      </c>
      <c r="E843" s="71" t="s">
        <v>1077</v>
      </c>
      <c r="F843" s="71" t="s">
        <v>908</v>
      </c>
      <c r="G843" s="71" t="s">
        <v>520</v>
      </c>
      <c r="H843" s="71" t="s">
        <v>536</v>
      </c>
      <c r="I843" s="71">
        <v>0.3695</v>
      </c>
    </row>
    <row r="844" spans="1:9">
      <c r="A844" s="71" t="s">
        <v>826</v>
      </c>
      <c r="B844" s="71" t="s">
        <v>4</v>
      </c>
      <c r="C844" s="71" t="s">
        <v>1075</v>
      </c>
      <c r="D844" s="71" t="s">
        <v>1076</v>
      </c>
      <c r="E844" s="71" t="s">
        <v>1077</v>
      </c>
      <c r="F844" s="71" t="s">
        <v>908</v>
      </c>
      <c r="G844" s="71" t="s">
        <v>520</v>
      </c>
      <c r="H844" s="71" t="s">
        <v>544</v>
      </c>
      <c r="I844" s="71">
        <v>3.8093936000000001E-3</v>
      </c>
    </row>
    <row r="845" spans="1:9">
      <c r="A845" s="71" t="s">
        <v>826</v>
      </c>
      <c r="B845" s="71" t="s">
        <v>4</v>
      </c>
      <c r="C845" s="71" t="s">
        <v>1075</v>
      </c>
      <c r="D845" s="71" t="s">
        <v>1076</v>
      </c>
      <c r="E845" s="71" t="s">
        <v>1078</v>
      </c>
      <c r="F845" s="71" t="s">
        <v>908</v>
      </c>
      <c r="G845" s="71" t="s">
        <v>520</v>
      </c>
      <c r="H845" s="71" t="s">
        <v>544</v>
      </c>
      <c r="I845" s="71">
        <v>2.3857403E-3</v>
      </c>
    </row>
    <row r="846" spans="1:9">
      <c r="A846" s="71" t="s">
        <v>826</v>
      </c>
      <c r="B846" s="71" t="s">
        <v>4</v>
      </c>
      <c r="C846" s="71" t="s">
        <v>1075</v>
      </c>
      <c r="D846" s="71" t="s">
        <v>1076</v>
      </c>
      <c r="E846" s="71" t="s">
        <v>1078</v>
      </c>
      <c r="F846" s="71" t="s">
        <v>908</v>
      </c>
      <c r="G846" s="71" t="s">
        <v>915</v>
      </c>
      <c r="H846" s="71" t="s">
        <v>543</v>
      </c>
      <c r="I846" s="71">
        <v>6.4308999999999997E-5</v>
      </c>
    </row>
    <row r="847" spans="1:9">
      <c r="A847" s="71" t="s">
        <v>826</v>
      </c>
      <c r="B847" s="71" t="s">
        <v>4</v>
      </c>
      <c r="C847" s="71" t="s">
        <v>1075</v>
      </c>
      <c r="D847" s="71" t="s">
        <v>1076</v>
      </c>
      <c r="E847" s="71" t="s">
        <v>1077</v>
      </c>
      <c r="F847" s="71" t="s">
        <v>908</v>
      </c>
      <c r="G847" s="71" t="s">
        <v>915</v>
      </c>
      <c r="H847" s="71" t="s">
        <v>544</v>
      </c>
      <c r="I847" s="71">
        <v>2.4920610000000001E-4</v>
      </c>
    </row>
    <row r="848" spans="1:9">
      <c r="A848" s="71" t="s">
        <v>826</v>
      </c>
      <c r="B848" s="71" t="s">
        <v>4</v>
      </c>
      <c r="C848" s="71" t="s">
        <v>1075</v>
      </c>
      <c r="D848" s="71" t="s">
        <v>1076</v>
      </c>
      <c r="E848" s="71" t="s">
        <v>1077</v>
      </c>
      <c r="F848" s="71" t="s">
        <v>908</v>
      </c>
      <c r="G848" s="71" t="s">
        <v>915</v>
      </c>
      <c r="H848" s="71" t="s">
        <v>536</v>
      </c>
      <c r="I848" s="71">
        <v>6.63242E-3</v>
      </c>
    </row>
    <row r="849" spans="1:9">
      <c r="A849" s="71" t="s">
        <v>826</v>
      </c>
      <c r="B849" s="71" t="s">
        <v>4</v>
      </c>
      <c r="C849" s="71" t="s">
        <v>1075</v>
      </c>
      <c r="D849" s="71" t="s">
        <v>1076</v>
      </c>
      <c r="E849" s="71" t="s">
        <v>1078</v>
      </c>
      <c r="F849" s="71" t="s">
        <v>908</v>
      </c>
      <c r="G849" s="71" t="s">
        <v>520</v>
      </c>
      <c r="H849" s="71" t="s">
        <v>536</v>
      </c>
      <c r="I849" s="71">
        <v>0.142737</v>
      </c>
    </row>
    <row r="850" spans="1:9">
      <c r="A850" s="71" t="s">
        <v>826</v>
      </c>
      <c r="B850" s="71" t="s">
        <v>4</v>
      </c>
      <c r="C850" s="71" t="s">
        <v>1075</v>
      </c>
      <c r="D850" s="71" t="s">
        <v>1076</v>
      </c>
      <c r="E850" s="71" t="s">
        <v>1078</v>
      </c>
      <c r="F850" s="71" t="s">
        <v>908</v>
      </c>
      <c r="G850" s="71" t="s">
        <v>915</v>
      </c>
      <c r="H850" s="71" t="s">
        <v>536</v>
      </c>
      <c r="I850" s="71">
        <v>2.0401499999999999E-2</v>
      </c>
    </row>
    <row r="851" spans="1:9">
      <c r="A851" s="71" t="s">
        <v>826</v>
      </c>
      <c r="B851" s="71" t="s">
        <v>4</v>
      </c>
      <c r="C851" s="71" t="s">
        <v>1075</v>
      </c>
      <c r="D851" s="71" t="s">
        <v>1079</v>
      </c>
      <c r="E851" s="71" t="s">
        <v>1077</v>
      </c>
      <c r="F851" s="71" t="s">
        <v>908</v>
      </c>
      <c r="G851" s="71" t="s">
        <v>520</v>
      </c>
      <c r="H851" s="71" t="s">
        <v>543</v>
      </c>
      <c r="I851" s="71">
        <v>4.5906750000000002E-4</v>
      </c>
    </row>
    <row r="852" spans="1:9">
      <c r="A852" s="71" t="s">
        <v>826</v>
      </c>
      <c r="B852" s="71" t="s">
        <v>4</v>
      </c>
      <c r="C852" s="71" t="s">
        <v>1075</v>
      </c>
      <c r="D852" s="71" t="s">
        <v>1079</v>
      </c>
      <c r="E852" s="71" t="s">
        <v>1077</v>
      </c>
      <c r="F852" s="71" t="s">
        <v>908</v>
      </c>
      <c r="G852" s="71" t="s">
        <v>520</v>
      </c>
      <c r="H852" s="71" t="s">
        <v>544</v>
      </c>
      <c r="I852" s="71">
        <v>1.4653763000000001E-3</v>
      </c>
    </row>
    <row r="853" spans="1:9">
      <c r="A853" s="71" t="s">
        <v>826</v>
      </c>
      <c r="B853" s="71" t="s">
        <v>4</v>
      </c>
      <c r="C853" s="71" t="s">
        <v>1075</v>
      </c>
      <c r="D853" s="71" t="s">
        <v>865</v>
      </c>
      <c r="E853" s="71" t="s">
        <v>830</v>
      </c>
      <c r="F853" s="71" t="s">
        <v>908</v>
      </c>
      <c r="G853" s="71" t="s">
        <v>911</v>
      </c>
      <c r="H853" s="71" t="s">
        <v>543</v>
      </c>
      <c r="I853" s="71">
        <v>2.6730000000000002E-7</v>
      </c>
    </row>
    <row r="854" spans="1:9">
      <c r="A854" s="71" t="s">
        <v>826</v>
      </c>
      <c r="B854" s="71" t="s">
        <v>4</v>
      </c>
      <c r="C854" s="71" t="s">
        <v>1075</v>
      </c>
      <c r="D854" s="71" t="s">
        <v>1080</v>
      </c>
      <c r="E854" s="71" t="s">
        <v>1078</v>
      </c>
      <c r="F854" s="71" t="s">
        <v>908</v>
      </c>
      <c r="G854" s="71" t="s">
        <v>915</v>
      </c>
      <c r="H854" s="71" t="s">
        <v>543</v>
      </c>
      <c r="I854" s="71">
        <v>4.4183800000000002E-5</v>
      </c>
    </row>
    <row r="855" spans="1:9">
      <c r="A855" s="71" t="s">
        <v>826</v>
      </c>
      <c r="B855" s="71" t="s">
        <v>4</v>
      </c>
      <c r="C855" s="71" t="s">
        <v>1075</v>
      </c>
      <c r="D855" s="71" t="s">
        <v>1080</v>
      </c>
      <c r="E855" s="71" t="s">
        <v>1077</v>
      </c>
      <c r="F855" s="71" t="s">
        <v>908</v>
      </c>
      <c r="G855" s="71" t="s">
        <v>520</v>
      </c>
      <c r="H855" s="71" t="s">
        <v>544</v>
      </c>
      <c r="I855" s="71">
        <v>8.5911020000000002E-4</v>
      </c>
    </row>
    <row r="856" spans="1:9">
      <c r="A856" s="71" t="s">
        <v>826</v>
      </c>
      <c r="B856" s="71" t="s">
        <v>4</v>
      </c>
      <c r="C856" s="71" t="s">
        <v>1075</v>
      </c>
      <c r="D856" s="71" t="s">
        <v>1080</v>
      </c>
      <c r="E856" s="71" t="s">
        <v>1078</v>
      </c>
      <c r="F856" s="71" t="s">
        <v>908</v>
      </c>
      <c r="G856" s="71" t="s">
        <v>520</v>
      </c>
      <c r="H856" s="71" t="s">
        <v>544</v>
      </c>
      <c r="I856" s="71">
        <v>1.7215609000000001E-3</v>
      </c>
    </row>
    <row r="857" spans="1:9">
      <c r="A857" s="71" t="s">
        <v>826</v>
      </c>
      <c r="B857" s="71" t="s">
        <v>4</v>
      </c>
      <c r="C857" s="71" t="s">
        <v>1075</v>
      </c>
      <c r="D857" s="71" t="s">
        <v>1080</v>
      </c>
      <c r="E857" s="71" t="s">
        <v>1077</v>
      </c>
      <c r="F857" s="71" t="s">
        <v>908</v>
      </c>
      <c r="G857" s="71" t="s">
        <v>915</v>
      </c>
      <c r="H857" s="71" t="s">
        <v>543</v>
      </c>
      <c r="I857" s="71">
        <v>5.0576999999999999E-6</v>
      </c>
    </row>
    <row r="858" spans="1:9">
      <c r="A858" s="71" t="s">
        <v>826</v>
      </c>
      <c r="B858" s="71" t="s">
        <v>4</v>
      </c>
      <c r="C858" s="71" t="s">
        <v>1075</v>
      </c>
      <c r="D858" s="71" t="s">
        <v>1080</v>
      </c>
      <c r="E858" s="71" t="s">
        <v>1077</v>
      </c>
      <c r="F858" s="71" t="s">
        <v>908</v>
      </c>
      <c r="G858" s="71" t="s">
        <v>520</v>
      </c>
      <c r="H858" s="71" t="s">
        <v>543</v>
      </c>
      <c r="I858" s="71">
        <v>2.5668499999999999E-4</v>
      </c>
    </row>
    <row r="859" spans="1:9">
      <c r="A859" s="71" t="s">
        <v>826</v>
      </c>
      <c r="B859" s="71" t="s">
        <v>4</v>
      </c>
      <c r="C859" s="71" t="s">
        <v>1075</v>
      </c>
      <c r="D859" s="71" t="s">
        <v>1080</v>
      </c>
      <c r="E859" s="71" t="s">
        <v>1081</v>
      </c>
      <c r="F859" s="71" t="s">
        <v>908</v>
      </c>
      <c r="G859" s="71" t="s">
        <v>915</v>
      </c>
      <c r="H859" s="71" t="s">
        <v>536</v>
      </c>
      <c r="I859" s="71">
        <v>1.16716</v>
      </c>
    </row>
    <row r="860" spans="1:9">
      <c r="A860" s="71" t="s">
        <v>826</v>
      </c>
      <c r="B860" s="71" t="s">
        <v>4</v>
      </c>
      <c r="C860" s="71" t="s">
        <v>1075</v>
      </c>
      <c r="D860" s="71" t="s">
        <v>1080</v>
      </c>
      <c r="E860" s="71" t="s">
        <v>1081</v>
      </c>
      <c r="F860" s="71" t="s">
        <v>908</v>
      </c>
      <c r="G860" s="71" t="s">
        <v>915</v>
      </c>
      <c r="H860" s="71" t="s">
        <v>544</v>
      </c>
      <c r="I860" s="71">
        <v>4.3854872000000003E-2</v>
      </c>
    </row>
    <row r="861" spans="1:9">
      <c r="A861" s="71" t="s">
        <v>826</v>
      </c>
      <c r="B861" s="71" t="s">
        <v>4</v>
      </c>
      <c r="C861" s="71" t="s">
        <v>1075</v>
      </c>
      <c r="D861" s="71" t="s">
        <v>1080</v>
      </c>
      <c r="E861" s="71" t="s">
        <v>1077</v>
      </c>
      <c r="F861" s="71" t="s">
        <v>908</v>
      </c>
      <c r="G861" s="71" t="s">
        <v>915</v>
      </c>
      <c r="H861" s="71" t="s">
        <v>544</v>
      </c>
      <c r="I861" s="71">
        <v>6.0288100000000003E-5</v>
      </c>
    </row>
    <row r="862" spans="1:9">
      <c r="A862" s="71" t="s">
        <v>826</v>
      </c>
      <c r="B862" s="71" t="s">
        <v>4</v>
      </c>
      <c r="C862" s="71" t="s">
        <v>1075</v>
      </c>
      <c r="D862" s="71" t="s">
        <v>1079</v>
      </c>
      <c r="E862" s="71" t="s">
        <v>1078</v>
      </c>
      <c r="F862" s="71" t="s">
        <v>908</v>
      </c>
      <c r="G862" s="71" t="s">
        <v>520</v>
      </c>
      <c r="H862" s="71" t="s">
        <v>543</v>
      </c>
      <c r="I862" s="71">
        <v>9.4310799999999998E-5</v>
      </c>
    </row>
    <row r="863" spans="1:9">
      <c r="A863" s="71" t="s">
        <v>826</v>
      </c>
      <c r="B863" s="71" t="s">
        <v>4</v>
      </c>
      <c r="C863" s="71" t="s">
        <v>1075</v>
      </c>
      <c r="D863" s="71" t="s">
        <v>1079</v>
      </c>
      <c r="E863" s="71" t="s">
        <v>1078</v>
      </c>
      <c r="F863" s="71" t="s">
        <v>908</v>
      </c>
      <c r="G863" s="71" t="s">
        <v>520</v>
      </c>
      <c r="H863" s="71" t="s">
        <v>544</v>
      </c>
      <c r="I863" s="71">
        <v>8.0385199999999997E-4</v>
      </c>
    </row>
    <row r="864" spans="1:9">
      <c r="A864" s="71" t="s">
        <v>826</v>
      </c>
      <c r="B864" s="71" t="s">
        <v>4</v>
      </c>
      <c r="C864" s="71" t="s">
        <v>1075</v>
      </c>
      <c r="D864" s="71" t="s">
        <v>865</v>
      </c>
      <c r="E864" s="71" t="s">
        <v>830</v>
      </c>
      <c r="F864" s="71" t="s">
        <v>908</v>
      </c>
      <c r="G864" s="71" t="s">
        <v>911</v>
      </c>
      <c r="H864" s="71" t="s">
        <v>544</v>
      </c>
      <c r="I864" s="71">
        <v>3.1870000000000001E-7</v>
      </c>
    </row>
    <row r="865" spans="1:9">
      <c r="A865" s="71" t="s">
        <v>826</v>
      </c>
      <c r="B865" s="71" t="s">
        <v>4</v>
      </c>
      <c r="C865" s="71" t="s">
        <v>1075</v>
      </c>
      <c r="D865" s="71" t="s">
        <v>1080</v>
      </c>
      <c r="E865" s="71" t="s">
        <v>1081</v>
      </c>
      <c r="F865" s="71" t="s">
        <v>908</v>
      </c>
      <c r="G865" s="71" t="s">
        <v>915</v>
      </c>
      <c r="H865" s="71" t="s">
        <v>543</v>
      </c>
      <c r="I865" s="71">
        <v>3.6790999999999998E-3</v>
      </c>
    </row>
    <row r="866" spans="1:9">
      <c r="A866" s="71" t="s">
        <v>826</v>
      </c>
      <c r="B866" s="71" t="s">
        <v>4</v>
      </c>
      <c r="C866" s="71" t="s">
        <v>1075</v>
      </c>
      <c r="D866" s="71" t="s">
        <v>865</v>
      </c>
      <c r="E866" s="71" t="s">
        <v>830</v>
      </c>
      <c r="F866" s="71" t="s">
        <v>908</v>
      </c>
      <c r="G866" s="71" t="s">
        <v>911</v>
      </c>
      <c r="H866" s="71" t="s">
        <v>536</v>
      </c>
      <c r="I866" s="71">
        <v>5.66958E-4</v>
      </c>
    </row>
    <row r="867" spans="1:9">
      <c r="A867" s="71" t="s">
        <v>826</v>
      </c>
      <c r="B867" s="71" t="s">
        <v>4</v>
      </c>
      <c r="C867" s="71" t="s">
        <v>1075</v>
      </c>
      <c r="D867" s="71" t="s">
        <v>1080</v>
      </c>
      <c r="E867" s="71" t="s">
        <v>1078</v>
      </c>
      <c r="F867" s="71" t="s">
        <v>908</v>
      </c>
      <c r="G867" s="71" t="s">
        <v>520</v>
      </c>
      <c r="H867" s="71" t="s">
        <v>543</v>
      </c>
      <c r="I867" s="71">
        <v>1.86489E-4</v>
      </c>
    </row>
    <row r="868" spans="1:9">
      <c r="A868" s="71" t="s">
        <v>826</v>
      </c>
      <c r="B868" s="71" t="s">
        <v>4</v>
      </c>
      <c r="C868" s="71" t="s">
        <v>1075</v>
      </c>
      <c r="D868" s="71" t="s">
        <v>1080</v>
      </c>
      <c r="E868" s="71" t="s">
        <v>1077</v>
      </c>
      <c r="F868" s="71" t="s">
        <v>908</v>
      </c>
      <c r="G868" s="71" t="s">
        <v>520</v>
      </c>
      <c r="H868" s="71" t="s">
        <v>536</v>
      </c>
      <c r="I868" s="71">
        <v>8.1605899999999995E-2</v>
      </c>
    </row>
    <row r="869" spans="1:9">
      <c r="A869" s="71" t="s">
        <v>826</v>
      </c>
      <c r="B869" s="71" t="s">
        <v>4</v>
      </c>
      <c r="C869" s="71" t="s">
        <v>1075</v>
      </c>
      <c r="D869" s="71" t="s">
        <v>1079</v>
      </c>
      <c r="E869" s="71" t="s">
        <v>1077</v>
      </c>
      <c r="F869" s="71" t="s">
        <v>908</v>
      </c>
      <c r="G869" s="71" t="s">
        <v>915</v>
      </c>
      <c r="H869" s="71" t="s">
        <v>536</v>
      </c>
      <c r="I869" s="71">
        <v>2.4421600000000001E-3</v>
      </c>
    </row>
    <row r="870" spans="1:9">
      <c r="A870" s="71" t="s">
        <v>826</v>
      </c>
      <c r="B870" s="71" t="s">
        <v>4</v>
      </c>
      <c r="C870" s="71" t="s">
        <v>1075</v>
      </c>
      <c r="D870" s="71" t="s">
        <v>1079</v>
      </c>
      <c r="E870" s="71" t="s">
        <v>1078</v>
      </c>
      <c r="F870" s="71" t="s">
        <v>908</v>
      </c>
      <c r="G870" s="71" t="s">
        <v>915</v>
      </c>
      <c r="H870" s="71" t="s">
        <v>543</v>
      </c>
      <c r="I870" s="71">
        <v>1.9167499999999999E-5</v>
      </c>
    </row>
    <row r="871" spans="1:9">
      <c r="A871" s="71" t="s">
        <v>826</v>
      </c>
      <c r="B871" s="71" t="s">
        <v>4</v>
      </c>
      <c r="C871" s="71" t="s">
        <v>1075</v>
      </c>
      <c r="D871" s="71" t="s">
        <v>1079</v>
      </c>
      <c r="E871" s="71" t="s">
        <v>1078</v>
      </c>
      <c r="F871" s="71" t="s">
        <v>908</v>
      </c>
      <c r="G871" s="71" t="s">
        <v>915</v>
      </c>
      <c r="H871" s="71" t="s">
        <v>544</v>
      </c>
      <c r="I871" s="71">
        <v>2.2847629999999999E-4</v>
      </c>
    </row>
    <row r="872" spans="1:9">
      <c r="A872" s="71" t="s">
        <v>826</v>
      </c>
      <c r="B872" s="71" t="s">
        <v>4</v>
      </c>
      <c r="C872" s="71" t="s">
        <v>1075</v>
      </c>
      <c r="D872" s="71" t="s">
        <v>1079</v>
      </c>
      <c r="E872" s="71" t="s">
        <v>1078</v>
      </c>
      <c r="F872" s="71" t="s">
        <v>908</v>
      </c>
      <c r="G872" s="71" t="s">
        <v>915</v>
      </c>
      <c r="H872" s="71" t="s">
        <v>536</v>
      </c>
      <c r="I872" s="71">
        <v>6.0807099999999996E-3</v>
      </c>
    </row>
    <row r="873" spans="1:9">
      <c r="A873" s="71" t="s">
        <v>826</v>
      </c>
      <c r="B873" s="71" t="s">
        <v>4</v>
      </c>
      <c r="C873" s="71" t="s">
        <v>1075</v>
      </c>
      <c r="D873" s="71" t="s">
        <v>1079</v>
      </c>
      <c r="E873" s="71" t="s">
        <v>1077</v>
      </c>
      <c r="F873" s="71" t="s">
        <v>908</v>
      </c>
      <c r="G873" s="71" t="s">
        <v>915</v>
      </c>
      <c r="H873" s="71" t="s">
        <v>544</v>
      </c>
      <c r="I873" s="71">
        <v>9.1761699999999999E-5</v>
      </c>
    </row>
    <row r="874" spans="1:9">
      <c r="A874" s="71" t="s">
        <v>826</v>
      </c>
      <c r="B874" s="71" t="s">
        <v>4</v>
      </c>
      <c r="C874" s="71" t="s">
        <v>1075</v>
      </c>
      <c r="D874" s="71" t="s">
        <v>1080</v>
      </c>
      <c r="E874" s="71" t="s">
        <v>1077</v>
      </c>
      <c r="F874" s="71" t="s">
        <v>908</v>
      </c>
      <c r="G874" s="71" t="s">
        <v>915</v>
      </c>
      <c r="H874" s="71" t="s">
        <v>536</v>
      </c>
      <c r="I874" s="71">
        <v>1.6045199999999999E-3</v>
      </c>
    </row>
    <row r="875" spans="1:9">
      <c r="A875" s="71" t="s">
        <v>826</v>
      </c>
      <c r="B875" s="71" t="s">
        <v>4</v>
      </c>
      <c r="C875" s="71" t="s">
        <v>1075</v>
      </c>
      <c r="D875" s="71" t="s">
        <v>1079</v>
      </c>
      <c r="E875" s="71" t="s">
        <v>1077</v>
      </c>
      <c r="F875" s="71" t="s">
        <v>908</v>
      </c>
      <c r="G875" s="71" t="s">
        <v>520</v>
      </c>
      <c r="H875" s="71" t="s">
        <v>536</v>
      </c>
      <c r="I875" s="71">
        <v>0.14594399999999999</v>
      </c>
    </row>
    <row r="876" spans="1:9">
      <c r="A876" s="71" t="s">
        <v>826</v>
      </c>
      <c r="B876" s="71" t="s">
        <v>4</v>
      </c>
      <c r="C876" s="71" t="s">
        <v>1075</v>
      </c>
      <c r="D876" s="71" t="s">
        <v>1080</v>
      </c>
      <c r="E876" s="71" t="s">
        <v>1078</v>
      </c>
      <c r="F876" s="71" t="s">
        <v>908</v>
      </c>
      <c r="G876" s="71" t="s">
        <v>520</v>
      </c>
      <c r="H876" s="71" t="s">
        <v>536</v>
      </c>
      <c r="I876" s="71">
        <v>0.11837399999999999</v>
      </c>
    </row>
    <row r="877" spans="1:9">
      <c r="A877" s="71" t="s">
        <v>826</v>
      </c>
      <c r="B877" s="71" t="s">
        <v>4</v>
      </c>
      <c r="C877" s="71" t="s">
        <v>1075</v>
      </c>
      <c r="D877" s="71" t="s">
        <v>1079</v>
      </c>
      <c r="E877" s="71" t="s">
        <v>1078</v>
      </c>
      <c r="F877" s="71" t="s">
        <v>908</v>
      </c>
      <c r="G877" s="71" t="s">
        <v>520</v>
      </c>
      <c r="H877" s="71" t="s">
        <v>536</v>
      </c>
      <c r="I877" s="71">
        <v>6.8260799999999996E-2</v>
      </c>
    </row>
    <row r="878" spans="1:9">
      <c r="A878" s="71" t="s">
        <v>826</v>
      </c>
      <c r="B878" s="71" t="s">
        <v>4</v>
      </c>
      <c r="C878" s="71" t="s">
        <v>1075</v>
      </c>
      <c r="D878" s="71" t="s">
        <v>1080</v>
      </c>
      <c r="E878" s="71" t="s">
        <v>1078</v>
      </c>
      <c r="F878" s="71" t="s">
        <v>908</v>
      </c>
      <c r="G878" s="71" t="s">
        <v>915</v>
      </c>
      <c r="H878" s="71" t="s">
        <v>544</v>
      </c>
      <c r="I878" s="71">
        <v>5.2667030000000002E-4</v>
      </c>
    </row>
    <row r="879" spans="1:9">
      <c r="A879" s="71" t="s">
        <v>826</v>
      </c>
      <c r="B879" s="71" t="s">
        <v>4</v>
      </c>
      <c r="C879" s="71" t="s">
        <v>1075</v>
      </c>
      <c r="D879" s="71" t="s">
        <v>1080</v>
      </c>
      <c r="E879" s="71" t="s">
        <v>1078</v>
      </c>
      <c r="F879" s="71" t="s">
        <v>908</v>
      </c>
      <c r="G879" s="71" t="s">
        <v>915</v>
      </c>
      <c r="H879" s="71" t="s">
        <v>536</v>
      </c>
      <c r="I879" s="71">
        <v>1.4016900000000001E-2</v>
      </c>
    </row>
    <row r="880" spans="1:9">
      <c r="A880" s="71" t="s">
        <v>826</v>
      </c>
      <c r="B880" s="71" t="s">
        <v>4</v>
      </c>
      <c r="C880" s="71" t="s">
        <v>1075</v>
      </c>
      <c r="D880" s="71" t="s">
        <v>1079</v>
      </c>
      <c r="E880" s="71" t="s">
        <v>1077</v>
      </c>
      <c r="F880" s="71" t="s">
        <v>908</v>
      </c>
      <c r="G880" s="71" t="s">
        <v>915</v>
      </c>
      <c r="H880" s="71" t="s">
        <v>543</v>
      </c>
      <c r="I880" s="71">
        <v>7.6981E-6</v>
      </c>
    </row>
    <row r="881" spans="1:9">
      <c r="A881" s="71" t="s">
        <v>826</v>
      </c>
      <c r="B881" s="71" t="s">
        <v>4</v>
      </c>
      <c r="C881" s="71" t="s">
        <v>865</v>
      </c>
      <c r="D881" s="71" t="s">
        <v>865</v>
      </c>
      <c r="E881" s="71" t="s">
        <v>830</v>
      </c>
      <c r="F881" s="71" t="s">
        <v>908</v>
      </c>
      <c r="G881" s="71" t="s">
        <v>912</v>
      </c>
      <c r="H881" s="71" t="s">
        <v>544</v>
      </c>
      <c r="I881" s="71">
        <v>9.9707499999999994E-5</v>
      </c>
    </row>
    <row r="882" spans="1:9">
      <c r="A882" s="71" t="s">
        <v>826</v>
      </c>
      <c r="B882" s="71" t="s">
        <v>4</v>
      </c>
      <c r="C882" s="71" t="s">
        <v>865</v>
      </c>
      <c r="D882" s="71" t="s">
        <v>865</v>
      </c>
      <c r="E882" s="71" t="s">
        <v>830</v>
      </c>
      <c r="F882" s="71" t="s">
        <v>908</v>
      </c>
      <c r="G882" s="71" t="s">
        <v>520</v>
      </c>
      <c r="H882" s="71" t="s">
        <v>543</v>
      </c>
      <c r="I882" s="71">
        <v>1.0279999999999999E-7</v>
      </c>
    </row>
    <row r="883" spans="1:9">
      <c r="A883" s="71" t="s">
        <v>826</v>
      </c>
      <c r="B883" s="71" t="s">
        <v>4</v>
      </c>
      <c r="C883" s="71" t="s">
        <v>865</v>
      </c>
      <c r="D883" s="71" t="s">
        <v>865</v>
      </c>
      <c r="E883" s="71" t="s">
        <v>830</v>
      </c>
      <c r="F883" s="71" t="s">
        <v>908</v>
      </c>
      <c r="G883" s="71" t="s">
        <v>915</v>
      </c>
      <c r="H883" s="71" t="s">
        <v>543</v>
      </c>
      <c r="I883" s="71">
        <v>3.0203249999999999E-3</v>
      </c>
    </row>
    <row r="884" spans="1:9">
      <c r="A884" s="71" t="s">
        <v>826</v>
      </c>
      <c r="B884" s="71" t="s">
        <v>4</v>
      </c>
      <c r="C884" s="71" t="s">
        <v>865</v>
      </c>
      <c r="D884" s="71" t="s">
        <v>865</v>
      </c>
      <c r="E884" s="71" t="s">
        <v>830</v>
      </c>
      <c r="F884" s="71" t="s">
        <v>908</v>
      </c>
      <c r="G884" s="71" t="s">
        <v>912</v>
      </c>
      <c r="H884" s="71" t="s">
        <v>536</v>
      </c>
      <c r="I884" s="71">
        <v>0.20840500000000001</v>
      </c>
    </row>
    <row r="885" spans="1:9">
      <c r="A885" s="71" t="s">
        <v>826</v>
      </c>
      <c r="B885" s="71" t="s">
        <v>4</v>
      </c>
      <c r="C885" s="71" t="s">
        <v>865</v>
      </c>
      <c r="D885" s="71" t="s">
        <v>865</v>
      </c>
      <c r="E885" s="71" t="s">
        <v>830</v>
      </c>
      <c r="F885" s="71" t="s">
        <v>908</v>
      </c>
      <c r="G885" s="71" t="s">
        <v>915</v>
      </c>
      <c r="H885" s="71" t="s">
        <v>544</v>
      </c>
      <c r="I885" s="71">
        <v>1.60009908E-2</v>
      </c>
    </row>
    <row r="886" spans="1:9">
      <c r="A886" s="71" t="s">
        <v>826</v>
      </c>
      <c r="B886" s="71" t="s">
        <v>4</v>
      </c>
      <c r="C886" s="71" t="s">
        <v>865</v>
      </c>
      <c r="D886" s="71" t="s">
        <v>865</v>
      </c>
      <c r="E886" s="71" t="s">
        <v>830</v>
      </c>
      <c r="F886" s="71" t="s">
        <v>908</v>
      </c>
      <c r="G886" s="71" t="s">
        <v>915</v>
      </c>
      <c r="H886" s="71" t="s">
        <v>536</v>
      </c>
      <c r="I886" s="71">
        <v>2.1319400000000002</v>
      </c>
    </row>
    <row r="887" spans="1:9">
      <c r="A887" s="71" t="s">
        <v>826</v>
      </c>
      <c r="B887" s="71" t="s">
        <v>4</v>
      </c>
      <c r="C887" s="71" t="s">
        <v>865</v>
      </c>
      <c r="D887" s="71" t="s">
        <v>865</v>
      </c>
      <c r="E887" s="71" t="s">
        <v>830</v>
      </c>
      <c r="F887" s="71" t="s">
        <v>908</v>
      </c>
      <c r="G887" s="71" t="s">
        <v>520</v>
      </c>
      <c r="H887" s="71" t="s">
        <v>544</v>
      </c>
      <c r="I887" s="71">
        <v>4.2609999999999998E-7</v>
      </c>
    </row>
    <row r="888" spans="1:9">
      <c r="A888" s="71" t="s">
        <v>826</v>
      </c>
      <c r="B888" s="71" t="s">
        <v>4</v>
      </c>
      <c r="C888" s="71" t="s">
        <v>865</v>
      </c>
      <c r="D888" s="71" t="s">
        <v>865</v>
      </c>
      <c r="E888" s="71" t="s">
        <v>830</v>
      </c>
      <c r="F888" s="71" t="s">
        <v>908</v>
      </c>
      <c r="G888" s="71" t="s">
        <v>912</v>
      </c>
      <c r="H888" s="71" t="s">
        <v>543</v>
      </c>
      <c r="I888" s="71">
        <v>8.3647300000000001E-5</v>
      </c>
    </row>
    <row r="889" spans="1:9">
      <c r="A889" s="71" t="s">
        <v>826</v>
      </c>
      <c r="B889" s="71" t="s">
        <v>4</v>
      </c>
      <c r="C889" s="71" t="s">
        <v>865</v>
      </c>
      <c r="D889" s="71" t="s">
        <v>865</v>
      </c>
      <c r="E889" s="71" t="s">
        <v>830</v>
      </c>
      <c r="F889" s="71" t="s">
        <v>908</v>
      </c>
      <c r="G889" s="71" t="s">
        <v>520</v>
      </c>
      <c r="H889" s="71" t="s">
        <v>536</v>
      </c>
      <c r="I889" s="71">
        <v>5.8932699999999999E-5</v>
      </c>
    </row>
    <row r="890" spans="1:9">
      <c r="A890" s="71" t="s">
        <v>826</v>
      </c>
      <c r="B890" s="71" t="s">
        <v>4</v>
      </c>
      <c r="C890" s="71" t="s">
        <v>517</v>
      </c>
      <c r="D890" s="71" t="s">
        <v>865</v>
      </c>
      <c r="E890" s="71" t="s">
        <v>830</v>
      </c>
      <c r="F890" s="71" t="s">
        <v>908</v>
      </c>
      <c r="G890" s="71" t="s">
        <v>911</v>
      </c>
      <c r="H890" s="71" t="s">
        <v>543</v>
      </c>
      <c r="I890" s="71">
        <v>8.6681999999999994E-6</v>
      </c>
    </row>
    <row r="891" spans="1:9">
      <c r="A891" s="71" t="s">
        <v>826</v>
      </c>
      <c r="B891" s="71" t="s">
        <v>4</v>
      </c>
      <c r="C891" s="71" t="s">
        <v>517</v>
      </c>
      <c r="D891" s="71" t="s">
        <v>865</v>
      </c>
      <c r="E891" s="71" t="s">
        <v>830</v>
      </c>
      <c r="F891" s="71" t="s">
        <v>908</v>
      </c>
      <c r="G891" s="71" t="s">
        <v>911</v>
      </c>
      <c r="H891" s="71" t="s">
        <v>536</v>
      </c>
      <c r="I891" s="71">
        <v>1.8382800000000001E-2</v>
      </c>
    </row>
    <row r="892" spans="1:9">
      <c r="A892" s="71" t="s">
        <v>826</v>
      </c>
      <c r="B892" s="71" t="s">
        <v>4</v>
      </c>
      <c r="C892" s="71" t="s">
        <v>517</v>
      </c>
      <c r="D892" s="71" t="s">
        <v>865</v>
      </c>
      <c r="E892" s="71" t="s">
        <v>830</v>
      </c>
      <c r="F892" s="71" t="s">
        <v>908</v>
      </c>
      <c r="G892" s="71" t="s">
        <v>911</v>
      </c>
      <c r="H892" s="71" t="s">
        <v>544</v>
      </c>
      <c r="I892" s="71">
        <v>1.03324E-5</v>
      </c>
    </row>
    <row r="893" spans="1:9">
      <c r="A893" s="71" t="s">
        <v>826</v>
      </c>
      <c r="B893" s="71" t="s">
        <v>4</v>
      </c>
      <c r="C893" s="71" t="s">
        <v>517</v>
      </c>
      <c r="D893" s="71" t="s">
        <v>1082</v>
      </c>
      <c r="E893" s="71" t="s">
        <v>1080</v>
      </c>
      <c r="F893" s="71" t="s">
        <v>908</v>
      </c>
      <c r="G893" s="71" t="s">
        <v>951</v>
      </c>
      <c r="H893" s="71" t="s">
        <v>544</v>
      </c>
      <c r="I893" s="71">
        <v>4.3517536000000002E-2</v>
      </c>
    </row>
    <row r="894" spans="1:9">
      <c r="A894" s="71" t="s">
        <v>826</v>
      </c>
      <c r="B894" s="71" t="s">
        <v>4</v>
      </c>
      <c r="C894" s="71" t="s">
        <v>517</v>
      </c>
      <c r="D894" s="71" t="s">
        <v>1082</v>
      </c>
      <c r="E894" s="71" t="s">
        <v>1080</v>
      </c>
      <c r="F894" s="71" t="s">
        <v>908</v>
      </c>
      <c r="G894" s="71" t="s">
        <v>951</v>
      </c>
      <c r="H894" s="71" t="s">
        <v>543</v>
      </c>
      <c r="I894" s="71">
        <v>3.1761749999999998E-3</v>
      </c>
    </row>
    <row r="895" spans="1:9">
      <c r="A895" s="71" t="s">
        <v>826</v>
      </c>
      <c r="B895" s="71" t="s">
        <v>4</v>
      </c>
      <c r="C895" s="71" t="s">
        <v>517</v>
      </c>
      <c r="D895" s="71" t="s">
        <v>1082</v>
      </c>
      <c r="E895" s="71" t="s">
        <v>830</v>
      </c>
      <c r="F895" s="71" t="s">
        <v>908</v>
      </c>
      <c r="G895" s="71" t="s">
        <v>518</v>
      </c>
      <c r="H895" s="71" t="s">
        <v>543</v>
      </c>
      <c r="I895" s="71">
        <v>8.2018000000000004E-3</v>
      </c>
    </row>
    <row r="896" spans="1:9">
      <c r="A896" s="71" t="s">
        <v>826</v>
      </c>
      <c r="B896" s="71" t="s">
        <v>4</v>
      </c>
      <c r="C896" s="71" t="s">
        <v>865</v>
      </c>
      <c r="D896" s="71" t="s">
        <v>865</v>
      </c>
      <c r="E896" s="71" t="s">
        <v>830</v>
      </c>
      <c r="F896" s="71" t="s">
        <v>990</v>
      </c>
      <c r="G896" s="71" t="s">
        <v>1060</v>
      </c>
      <c r="H896" s="71" t="s">
        <v>536</v>
      </c>
      <c r="I896" s="71">
        <v>0.64582399999999995</v>
      </c>
    </row>
    <row r="897" spans="1:9">
      <c r="A897" s="71" t="s">
        <v>826</v>
      </c>
      <c r="B897" s="71" t="s">
        <v>4</v>
      </c>
      <c r="C897" s="71" t="s">
        <v>517</v>
      </c>
      <c r="D897" s="71" t="s">
        <v>1082</v>
      </c>
      <c r="E897" s="71" t="s">
        <v>830</v>
      </c>
      <c r="F897" s="71" t="s">
        <v>908</v>
      </c>
      <c r="G897" s="71" t="s">
        <v>518</v>
      </c>
      <c r="H897" s="71" t="s">
        <v>544</v>
      </c>
      <c r="I897" s="71">
        <v>1.4812954E-3</v>
      </c>
    </row>
    <row r="898" spans="1:9">
      <c r="A898" s="71" t="s">
        <v>826</v>
      </c>
      <c r="B898" s="71" t="s">
        <v>4</v>
      </c>
      <c r="C898" s="71" t="s">
        <v>517</v>
      </c>
      <c r="D898" s="71" t="s">
        <v>1082</v>
      </c>
      <c r="E898" s="71" t="s">
        <v>830</v>
      </c>
      <c r="F898" s="71" t="s">
        <v>908</v>
      </c>
      <c r="G898" s="71" t="s">
        <v>518</v>
      </c>
      <c r="H898" s="71" t="s">
        <v>536</v>
      </c>
      <c r="I898" s="71">
        <v>0.386013</v>
      </c>
    </row>
    <row r="899" spans="1:9">
      <c r="A899" s="71" t="s">
        <v>826</v>
      </c>
      <c r="B899" s="71" t="s">
        <v>4</v>
      </c>
      <c r="C899" s="71" t="s">
        <v>517</v>
      </c>
      <c r="D899" s="71" t="s">
        <v>1082</v>
      </c>
      <c r="E899" s="71" t="s">
        <v>1080</v>
      </c>
      <c r="F899" s="71" t="s">
        <v>908</v>
      </c>
      <c r="G899" s="71" t="s">
        <v>951</v>
      </c>
      <c r="H899" s="71" t="s">
        <v>536</v>
      </c>
      <c r="I899" s="71">
        <v>4.67075</v>
      </c>
    </row>
    <row r="900" spans="1:9">
      <c r="A900" s="71" t="s">
        <v>826</v>
      </c>
      <c r="B900" s="71" t="s">
        <v>4</v>
      </c>
      <c r="C900" s="71" t="s">
        <v>1069</v>
      </c>
      <c r="D900" s="71" t="s">
        <v>94</v>
      </c>
      <c r="E900" s="71" t="s">
        <v>830</v>
      </c>
      <c r="F900" s="71" t="s">
        <v>908</v>
      </c>
      <c r="G900" s="71" t="s">
        <v>911</v>
      </c>
      <c r="H900" s="71" t="s">
        <v>536</v>
      </c>
      <c r="I900" s="71">
        <v>1.0377000000000001E-2</v>
      </c>
    </row>
    <row r="901" spans="1:9">
      <c r="A901" s="71" t="s">
        <v>826</v>
      </c>
      <c r="B901" s="71" t="s">
        <v>4</v>
      </c>
      <c r="C901" s="71" t="s">
        <v>1069</v>
      </c>
      <c r="D901" s="71" t="s">
        <v>94</v>
      </c>
      <c r="E901" s="71" t="s">
        <v>830</v>
      </c>
      <c r="F901" s="71" t="s">
        <v>908</v>
      </c>
      <c r="G901" s="71" t="s">
        <v>911</v>
      </c>
      <c r="H901" s="71" t="s">
        <v>543</v>
      </c>
      <c r="I901" s="71">
        <v>4.8932E-6</v>
      </c>
    </row>
    <row r="902" spans="1:9">
      <c r="A902" s="71" t="s">
        <v>826</v>
      </c>
      <c r="B902" s="71" t="s">
        <v>4</v>
      </c>
      <c r="C902" s="71" t="s">
        <v>1069</v>
      </c>
      <c r="D902" s="71" t="s">
        <v>95</v>
      </c>
      <c r="E902" s="71" t="s">
        <v>830</v>
      </c>
      <c r="F902" s="71" t="s">
        <v>908</v>
      </c>
      <c r="G902" s="71" t="s">
        <v>911</v>
      </c>
      <c r="H902" s="71" t="s">
        <v>543</v>
      </c>
      <c r="I902" s="71">
        <v>7.5461999999999998E-6</v>
      </c>
    </row>
    <row r="903" spans="1:9">
      <c r="A903" s="71" t="s">
        <v>826</v>
      </c>
      <c r="B903" s="71" t="s">
        <v>4</v>
      </c>
      <c r="C903" s="71" t="s">
        <v>1069</v>
      </c>
      <c r="D903" s="71" t="s">
        <v>94</v>
      </c>
      <c r="E903" s="71" t="s">
        <v>1070</v>
      </c>
      <c r="F903" s="71" t="s">
        <v>908</v>
      </c>
      <c r="G903" s="71" t="s">
        <v>911</v>
      </c>
      <c r="H903" s="71" t="s">
        <v>544</v>
      </c>
      <c r="I903" s="71">
        <v>5.5299000000000002E-6</v>
      </c>
    </row>
    <row r="904" spans="1:9">
      <c r="A904" s="71" t="s">
        <v>826</v>
      </c>
      <c r="B904" s="71" t="s">
        <v>4</v>
      </c>
      <c r="C904" s="71" t="s">
        <v>1069</v>
      </c>
      <c r="D904" s="71" t="s">
        <v>94</v>
      </c>
      <c r="E904" s="71" t="s">
        <v>1070</v>
      </c>
      <c r="F904" s="71" t="s">
        <v>908</v>
      </c>
      <c r="G904" s="71" t="s">
        <v>911</v>
      </c>
      <c r="H904" s="71" t="s">
        <v>536</v>
      </c>
      <c r="I904" s="71">
        <v>9.8384200000000005E-3</v>
      </c>
    </row>
    <row r="905" spans="1:9">
      <c r="A905" s="71" t="s">
        <v>826</v>
      </c>
      <c r="B905" s="71" t="s">
        <v>4</v>
      </c>
      <c r="C905" s="71" t="s">
        <v>1069</v>
      </c>
      <c r="D905" s="71" t="s">
        <v>94</v>
      </c>
      <c r="E905" s="71" t="s">
        <v>830</v>
      </c>
      <c r="F905" s="71" t="s">
        <v>908</v>
      </c>
      <c r="G905" s="71" t="s">
        <v>911</v>
      </c>
      <c r="H905" s="71" t="s">
        <v>544</v>
      </c>
      <c r="I905" s="71">
        <v>5.8325999999999999E-6</v>
      </c>
    </row>
  </sheetData>
  <customSheetViews>
    <customSheetView guid="{EACAC692-6FA5-4207-B9A8-44B823BD87B2}" showPageBreaks="1">
      <selection activeCell="B46" sqref="B46"/>
      <pageMargins left="0.7" right="0.7" top="0.75" bottom="0.75" header="0.3" footer="0.3"/>
      <pageSetup orientation="portrait" r:id="rId1"/>
    </customSheetView>
  </customSheetViews>
  <dataValidations count="1">
    <dataValidation type="list" allowBlank="1" showInputMessage="1" showErrorMessage="1" sqref="B44">
      <formula1>$C$44:$C$45</formula1>
    </dataValidation>
  </dataValidations>
  <pageMargins left="0.7" right="0.7" top="0.75" bottom="0.75" header="0.3" footer="0.3"/>
  <pageSetup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6"/>
  <sheetViews>
    <sheetView topLeftCell="A69" zoomScale="85" zoomScaleNormal="85" zoomScalePageLayoutView="85" workbookViewId="0">
      <selection activeCell="A87" sqref="A87:XFD110"/>
    </sheetView>
  </sheetViews>
  <sheetFormatPr defaultColWidth="9.140625" defaultRowHeight="15"/>
  <cols>
    <col min="1" max="1" width="79.7109375" style="11" customWidth="1"/>
    <col min="2" max="2" width="12.7109375" style="11" bestFit="1" customWidth="1"/>
    <col min="3" max="3" width="17.42578125" style="11" customWidth="1"/>
    <col min="4" max="4" width="22" style="11" customWidth="1"/>
    <col min="5" max="5" width="19.42578125" style="11" customWidth="1"/>
    <col min="6" max="6" width="14.42578125" style="11" customWidth="1"/>
    <col min="7" max="7" width="26.140625" style="11" customWidth="1"/>
    <col min="8" max="8" width="26.7109375" style="11" bestFit="1" customWidth="1"/>
    <col min="9" max="9" width="17.85546875" style="11" bestFit="1" customWidth="1"/>
    <col min="10" max="10" width="33.42578125" style="11" customWidth="1"/>
    <col min="11" max="16" width="9.140625" style="11"/>
    <col min="17" max="17" width="25.85546875" style="11" customWidth="1"/>
    <col min="18" max="18" width="12.42578125" style="11" customWidth="1"/>
    <col min="19" max="19" width="19.85546875" style="11" customWidth="1"/>
    <col min="20" max="21" width="12.42578125" style="11" customWidth="1"/>
    <col min="22" max="23" width="16.28515625" style="11" customWidth="1"/>
    <col min="24" max="24" width="10.85546875" style="11" bestFit="1" customWidth="1"/>
    <col min="25" max="16384" width="9.140625" style="11"/>
  </cols>
  <sheetData>
    <row r="1" spans="1:5">
      <c r="A1" s="109" t="s">
        <v>10</v>
      </c>
      <c r="B1" s="109"/>
      <c r="C1" s="109"/>
      <c r="D1" s="109"/>
      <c r="E1" s="109"/>
    </row>
    <row r="2" spans="1:5">
      <c r="A2" s="110" t="s">
        <v>192</v>
      </c>
      <c r="B2" s="110"/>
      <c r="C2" s="110"/>
      <c r="D2" s="110"/>
      <c r="E2" s="110"/>
    </row>
    <row r="19" spans="1:5">
      <c r="A19" s="11" t="s">
        <v>193</v>
      </c>
    </row>
    <row r="20" spans="1:5">
      <c r="A20" s="11">
        <v>155400</v>
      </c>
      <c r="B20" s="11" t="s">
        <v>194</v>
      </c>
    </row>
    <row r="21" spans="1:5">
      <c r="A21" s="110" t="s">
        <v>195</v>
      </c>
      <c r="B21" s="110"/>
      <c r="C21" s="110"/>
      <c r="D21" s="110"/>
      <c r="E21" s="110"/>
    </row>
    <row r="38" spans="1:5">
      <c r="A38" s="11" t="s">
        <v>193</v>
      </c>
    </row>
    <row r="39" spans="1:5">
      <c r="A39" s="11">
        <v>100800</v>
      </c>
      <c r="B39" s="11" t="s">
        <v>194</v>
      </c>
    </row>
    <row r="40" spans="1:5">
      <c r="A40" s="110" t="s">
        <v>196</v>
      </c>
      <c r="B40" s="110"/>
      <c r="C40" s="110"/>
      <c r="D40" s="110"/>
      <c r="E40" s="110"/>
    </row>
    <row r="57" spans="1:2" ht="15.75" thickBot="1">
      <c r="A57" s="11" t="s">
        <v>193</v>
      </c>
    </row>
    <row r="58" spans="1:2" ht="15.75" thickBot="1">
      <c r="A58" s="13">
        <v>194000</v>
      </c>
      <c r="B58" s="11" t="s">
        <v>197</v>
      </c>
    </row>
    <row r="81" spans="1:2">
      <c r="B81" s="17"/>
    </row>
    <row r="82" spans="1:2">
      <c r="A82" s="109" t="s">
        <v>432</v>
      </c>
      <c r="B82" s="109"/>
    </row>
    <row r="83" spans="1:2">
      <c r="A83" s="15" t="s">
        <v>433</v>
      </c>
      <c r="B83" s="18">
        <v>972.7</v>
      </c>
    </row>
    <row r="84" spans="1:2" ht="15.75" thickBot="1">
      <c r="A84" s="15" t="s">
        <v>434</v>
      </c>
      <c r="B84" s="19">
        <f>400.9+53.5+276.5+255.7+63.5+462.5+B83+975.4+227.6+436.5</f>
        <v>4124.8</v>
      </c>
    </row>
    <row r="85" spans="1:2" ht="15.75" thickBot="1">
      <c r="A85" s="15" t="s">
        <v>435</v>
      </c>
      <c r="B85" s="16">
        <f>B83/B84</f>
        <v>0.23581749418153608</v>
      </c>
    </row>
    <row r="86" spans="1:2">
      <c r="B86" s="17"/>
    </row>
  </sheetData>
  <customSheetViews>
    <customSheetView guid="{EACAC692-6FA5-4207-B9A8-44B823BD87B2}" scale="85" showPageBreaks="1">
      <selection sqref="A1:E1"/>
      <pageMargins left="0.7" right="0.7" top="0.75" bottom="0.75" header="0.3" footer="0.3"/>
      <pageSetup orientation="portrait" r:id="rId1"/>
    </customSheetView>
  </customSheetViews>
  <mergeCells count="5">
    <mergeCell ref="A82:B82"/>
    <mergeCell ref="A1:E1"/>
    <mergeCell ref="A2:E2"/>
    <mergeCell ref="A21:E21"/>
    <mergeCell ref="A40:E40"/>
  </mergeCells>
  <pageMargins left="0.7" right="0.7" top="0.75" bottom="0.75" header="0.3" footer="0.3"/>
  <pageSetup orientation="portrait" r:id="rId2"/>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vt:lpstr>
      <vt:lpstr>PolicyLevers</vt:lpstr>
      <vt:lpstr>OutputGraphs</vt:lpstr>
      <vt:lpstr>ReferenceScenarios</vt:lpstr>
      <vt:lpstr>Targets</vt:lpstr>
      <vt:lpstr>MaxBoundCalculations</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Jeffrey Rissman</cp:lastModifiedBy>
  <dcterms:created xsi:type="dcterms:W3CDTF">2014-07-10T20:44:47Z</dcterms:created>
  <dcterms:modified xsi:type="dcterms:W3CDTF">2020-01-15T18:40:40Z</dcterms:modified>
</cp:coreProperties>
</file>