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0" windowWidth="19400" windowHeight="11000"/>
  </bookViews>
  <sheets>
    <sheet name="About" sheetId="4" r:id="rId1"/>
    <sheet name="Building heat energy Pathways" sheetId="5" r:id="rId2"/>
    <sheet name="DOE EIA data" sheetId="6" r:id="rId3"/>
    <sheet name="Industry heat Pathways" sheetId="8" r:id="rId4"/>
    <sheet name="ICF Data" sheetId="2" r:id="rId5"/>
    <sheet name="Calcs" sheetId="7" r:id="rId6"/>
    <sheet name="BFoHPbF" sheetId="3" r:id="rId7"/>
  </sheets>
  <calcPr calcId="145621"/>
</workbook>
</file>

<file path=xl/calcChain.xml><?xml version="1.0" encoding="utf-8"?>
<calcChain xmlns="http://schemas.openxmlformats.org/spreadsheetml/2006/main">
  <c r="F7" i="3" l="1"/>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B11" i="8"/>
  <c r="B15" i="7" l="1"/>
  <c r="B14" i="7"/>
  <c r="B13" i="7"/>
  <c r="B12" i="7"/>
  <c r="B36" i="7"/>
  <c r="A32" i="7"/>
  <c r="A40" i="7" s="1"/>
  <c r="B32" i="7"/>
  <c r="C32" i="7"/>
  <c r="C40" i="7" s="1"/>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AG32" i="7"/>
  <c r="AH32" i="7"/>
  <c r="AI32" i="7"/>
  <c r="A33" i="7"/>
  <c r="A41" i="7" s="1"/>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AI33" i="7"/>
  <c r="A34" i="7"/>
  <c r="A42" i="7" s="1"/>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35" i="7"/>
  <c r="A43" i="7" s="1"/>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36" i="7"/>
  <c r="A44" i="7" s="1"/>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37" i="7"/>
  <c r="A45" i="7" s="1"/>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C33" i="5"/>
  <c r="D33" i="5"/>
  <c r="E33" i="5"/>
  <c r="F33" i="5"/>
  <c r="G33" i="5"/>
  <c r="H33" i="5"/>
  <c r="I33" i="5"/>
  <c r="J33" i="5"/>
  <c r="K33" i="5"/>
  <c r="L33" i="5"/>
  <c r="M33" i="5"/>
  <c r="N33" i="5"/>
  <c r="O33" i="5"/>
  <c r="P33" i="5"/>
  <c r="Q33" i="5"/>
  <c r="R33" i="5"/>
  <c r="S33" i="5"/>
  <c r="T33" i="5"/>
  <c r="U33" i="5"/>
  <c r="V33" i="5"/>
  <c r="W33" i="5"/>
  <c r="X33" i="5"/>
  <c r="Y33" i="5"/>
  <c r="Z33" i="5"/>
  <c r="AA33" i="5"/>
  <c r="AB33" i="5"/>
  <c r="AC33" i="5"/>
  <c r="AD33" i="5"/>
  <c r="AE33" i="5"/>
  <c r="AF33" i="5"/>
  <c r="AG33" i="5"/>
  <c r="AH33" i="5"/>
  <c r="AI33" i="5"/>
  <c r="C34" i="5"/>
  <c r="D34" i="5"/>
  <c r="E34" i="5"/>
  <c r="F34" i="5"/>
  <c r="G34" i="5"/>
  <c r="H34" i="5"/>
  <c r="I34" i="5"/>
  <c r="J34" i="5"/>
  <c r="K34" i="5"/>
  <c r="L34" i="5"/>
  <c r="M34" i="5"/>
  <c r="N34" i="5"/>
  <c r="O34" i="5"/>
  <c r="P34" i="5"/>
  <c r="Q34" i="5"/>
  <c r="R34" i="5"/>
  <c r="S34" i="5"/>
  <c r="T34" i="5"/>
  <c r="U34" i="5"/>
  <c r="V34" i="5"/>
  <c r="W34" i="5"/>
  <c r="X34" i="5"/>
  <c r="Y34" i="5"/>
  <c r="Z34" i="5"/>
  <c r="AA34" i="5"/>
  <c r="AB34" i="5"/>
  <c r="AC34" i="5"/>
  <c r="AD34" i="5"/>
  <c r="AE34" i="5"/>
  <c r="AF34" i="5"/>
  <c r="AG34" i="5"/>
  <c r="AH34" i="5"/>
  <c r="AI34" i="5"/>
  <c r="C35" i="5"/>
  <c r="D35" i="5"/>
  <c r="E35" i="5"/>
  <c r="F35" i="5"/>
  <c r="G35" i="5"/>
  <c r="H35" i="5"/>
  <c r="I35" i="5"/>
  <c r="J35" i="5"/>
  <c r="K35" i="5"/>
  <c r="L35" i="5"/>
  <c r="M35" i="5"/>
  <c r="N35" i="5"/>
  <c r="O35" i="5"/>
  <c r="P35" i="5"/>
  <c r="Q35" i="5"/>
  <c r="R35" i="5"/>
  <c r="S35" i="5"/>
  <c r="T35" i="5"/>
  <c r="U35" i="5"/>
  <c r="V35" i="5"/>
  <c r="W35" i="5"/>
  <c r="X35" i="5"/>
  <c r="Y35" i="5"/>
  <c r="Z35" i="5"/>
  <c r="AA35" i="5"/>
  <c r="AB35" i="5"/>
  <c r="AC35" i="5"/>
  <c r="AD35" i="5"/>
  <c r="AE35" i="5"/>
  <c r="AF35" i="5"/>
  <c r="AG35" i="5"/>
  <c r="AH35" i="5"/>
  <c r="AI35" i="5"/>
  <c r="C36" i="5"/>
  <c r="D36" i="5"/>
  <c r="E36" i="5"/>
  <c r="F36" i="5"/>
  <c r="G36" i="5"/>
  <c r="H36" i="5"/>
  <c r="I36" i="5"/>
  <c r="J36" i="5"/>
  <c r="K36" i="5"/>
  <c r="L36" i="5"/>
  <c r="M36" i="5"/>
  <c r="N36" i="5"/>
  <c r="O36" i="5"/>
  <c r="P36" i="5"/>
  <c r="Q36" i="5"/>
  <c r="R36" i="5"/>
  <c r="S36" i="5"/>
  <c r="T36" i="5"/>
  <c r="U36" i="5"/>
  <c r="V36" i="5"/>
  <c r="W36" i="5"/>
  <c r="X36" i="5"/>
  <c r="Y36" i="5"/>
  <c r="Z36" i="5"/>
  <c r="AA36" i="5"/>
  <c r="AB36" i="5"/>
  <c r="AC36" i="5"/>
  <c r="AD36" i="5"/>
  <c r="AE36" i="5"/>
  <c r="AF36" i="5"/>
  <c r="AG36" i="5"/>
  <c r="AH36" i="5"/>
  <c r="AI36" i="5"/>
  <c r="C37" i="5"/>
  <c r="D37" i="5"/>
  <c r="E37" i="5"/>
  <c r="F37" i="5"/>
  <c r="G37" i="5"/>
  <c r="H37" i="5"/>
  <c r="I37" i="5"/>
  <c r="J37" i="5"/>
  <c r="K37" i="5"/>
  <c r="L37" i="5"/>
  <c r="M37" i="5"/>
  <c r="N37" i="5"/>
  <c r="O37" i="5"/>
  <c r="P37" i="5"/>
  <c r="Q37" i="5"/>
  <c r="R37" i="5"/>
  <c r="S37" i="5"/>
  <c r="T37" i="5"/>
  <c r="U37" i="5"/>
  <c r="V37" i="5"/>
  <c r="W37" i="5"/>
  <c r="X37" i="5"/>
  <c r="Y37" i="5"/>
  <c r="Z37" i="5"/>
  <c r="AA37" i="5"/>
  <c r="AB37" i="5"/>
  <c r="AC37" i="5"/>
  <c r="AD37" i="5"/>
  <c r="AE37" i="5"/>
  <c r="AF37" i="5"/>
  <c r="AG37" i="5"/>
  <c r="AH37" i="5"/>
  <c r="AI37" i="5"/>
  <c r="B34" i="5"/>
  <c r="B35" i="5"/>
  <c r="B36" i="5"/>
  <c r="B37" i="5"/>
  <c r="B38" i="5"/>
  <c r="B33" i="5"/>
  <c r="C20" i="7"/>
  <c r="D20" i="7" s="1"/>
  <c r="E20" i="7" s="1"/>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B8" i="7"/>
  <c r="B62" i="7" s="1"/>
  <c r="B25" i="5"/>
  <c r="B63" i="7" s="1"/>
  <c r="C15" i="4"/>
  <c r="F20" i="7" l="1"/>
  <c r="G20" i="7" s="1"/>
  <c r="E40" i="7"/>
  <c r="B25" i="7"/>
  <c r="C25" i="7" s="1"/>
  <c r="B15" i="8"/>
  <c r="B28" i="7" s="1"/>
  <c r="D40" i="7"/>
  <c r="B40" i="7"/>
  <c r="F40" i="7" l="1"/>
  <c r="B45" i="7"/>
  <c r="H20" i="7"/>
  <c r="G40" i="7"/>
  <c r="D25" i="7"/>
  <c r="C45" i="7"/>
  <c r="I20" i="7" l="1"/>
  <c r="H40" i="7"/>
  <c r="E25" i="7"/>
  <c r="D45" i="7"/>
  <c r="J20" i="7" l="1"/>
  <c r="I40" i="7"/>
  <c r="F25" i="7"/>
  <c r="E45" i="7"/>
  <c r="K20" i="7" l="1"/>
  <c r="J40" i="7"/>
  <c r="G25" i="7"/>
  <c r="F45" i="7"/>
  <c r="L20" i="7" l="1"/>
  <c r="K40" i="7"/>
  <c r="H25" i="7"/>
  <c r="G45" i="7"/>
  <c r="M20" i="7" l="1"/>
  <c r="L40" i="7"/>
  <c r="I25" i="7"/>
  <c r="H45" i="7"/>
  <c r="N20" i="7" l="1"/>
  <c r="M40" i="7"/>
  <c r="J25" i="7"/>
  <c r="I45" i="7"/>
  <c r="O20" i="7" l="1"/>
  <c r="N40" i="7"/>
  <c r="K25" i="7"/>
  <c r="J45" i="7"/>
  <c r="P20" i="7" l="1"/>
  <c r="O40" i="7"/>
  <c r="L25" i="7"/>
  <c r="K45" i="7"/>
  <c r="Q20" i="7" l="1"/>
  <c r="P40" i="7"/>
  <c r="M25" i="7"/>
  <c r="L45" i="7"/>
  <c r="R20" i="7" l="1"/>
  <c r="Q40" i="7"/>
  <c r="N25" i="7"/>
  <c r="M45" i="7"/>
  <c r="S20" i="7" l="1"/>
  <c r="R40" i="7"/>
  <c r="O25" i="7"/>
  <c r="N45" i="7"/>
  <c r="T20" i="7" l="1"/>
  <c r="S40" i="7"/>
  <c r="P25" i="7"/>
  <c r="O45" i="7"/>
  <c r="C10" i="2"/>
  <c r="B9" i="2" s="1"/>
  <c r="C8" i="2"/>
  <c r="C7" i="2"/>
  <c r="U20" i="7" l="1"/>
  <c r="T40" i="7"/>
  <c r="Q25" i="7"/>
  <c r="P45" i="7"/>
  <c r="B6" i="2"/>
  <c r="B7" i="2"/>
  <c r="B8" i="2"/>
  <c r="V20" i="7" l="1"/>
  <c r="U40" i="7"/>
  <c r="R25" i="7"/>
  <c r="Q45" i="7"/>
  <c r="B10" i="2"/>
  <c r="W20" i="7" l="1"/>
  <c r="V40" i="7"/>
  <c r="S25" i="7"/>
  <c r="R45" i="7"/>
  <c r="X20" i="7" l="1"/>
  <c r="W40" i="7"/>
  <c r="T25" i="7"/>
  <c r="S45" i="7"/>
  <c r="Y20" i="7" l="1"/>
  <c r="X40" i="7"/>
  <c r="U25" i="7"/>
  <c r="T45" i="7"/>
  <c r="Z20" i="7" l="1"/>
  <c r="Y40" i="7"/>
  <c r="V25" i="7"/>
  <c r="U45" i="7"/>
  <c r="AA20" i="7" l="1"/>
  <c r="Z40" i="7"/>
  <c r="W25" i="7"/>
  <c r="V45" i="7"/>
  <c r="AB20" i="7" l="1"/>
  <c r="AA40" i="7"/>
  <c r="X25" i="7"/>
  <c r="W45" i="7"/>
  <c r="AC20" i="7" l="1"/>
  <c r="AB40" i="7"/>
  <c r="Y25" i="7"/>
  <c r="X45" i="7"/>
  <c r="AD20" i="7" l="1"/>
  <c r="AC40" i="7"/>
  <c r="Z25" i="7"/>
  <c r="Y45" i="7"/>
  <c r="AE20" i="7" l="1"/>
  <c r="AD40" i="7"/>
  <c r="AA25" i="7"/>
  <c r="Z45" i="7"/>
  <c r="AF20" i="7" l="1"/>
  <c r="AE40" i="7"/>
  <c r="AB25" i="7"/>
  <c r="AA45" i="7"/>
  <c r="AG20" i="7" l="1"/>
  <c r="AF40" i="7"/>
  <c r="AC25" i="7"/>
  <c r="AB45" i="7"/>
  <c r="AH20" i="7" l="1"/>
  <c r="AG40" i="7"/>
  <c r="AD25" i="7"/>
  <c r="AC45" i="7"/>
  <c r="AI20" i="7" l="1"/>
  <c r="AI40" i="7" s="1"/>
  <c r="AH40" i="7"/>
  <c r="AE25" i="7"/>
  <c r="AD45" i="7"/>
  <c r="AF25" i="7" l="1"/>
  <c r="AE45" i="7"/>
  <c r="AG25" i="7" l="1"/>
  <c r="AF45" i="7"/>
  <c r="AH25" i="7" l="1"/>
  <c r="AG45" i="7"/>
  <c r="AI25" i="7" l="1"/>
  <c r="AI45" i="7" s="1"/>
  <c r="AH45" i="7"/>
  <c r="B21" i="7" l="1"/>
  <c r="B23" i="7"/>
  <c r="B22" i="7"/>
  <c r="B42" i="7" s="1"/>
  <c r="C22" i="7" l="1"/>
  <c r="C42" i="7" s="1"/>
  <c r="B43" i="7"/>
  <c r="C23" i="7"/>
  <c r="B41" i="7"/>
  <c r="C21" i="7"/>
  <c r="B48" i="7" l="1"/>
  <c r="B53" i="7" s="1"/>
  <c r="D22" i="7"/>
  <c r="D42" i="7" s="1"/>
  <c r="C41" i="7"/>
  <c r="D21" i="7"/>
  <c r="C43" i="7"/>
  <c r="D23" i="7"/>
  <c r="B60" i="7" l="1"/>
  <c r="B65" i="7" s="1"/>
  <c r="E22" i="7"/>
  <c r="B51" i="7"/>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B56" i="7"/>
  <c r="D7" i="3" s="1"/>
  <c r="D4" i="3"/>
  <c r="E4" i="3" s="1"/>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AK4" i="3" s="1"/>
  <c r="F22" i="7"/>
  <c r="E42" i="7"/>
  <c r="B54" i="7"/>
  <c r="D5" i="3" s="1"/>
  <c r="E5" i="3" s="1"/>
  <c r="F5" i="3" s="1"/>
  <c r="G5" i="3" s="1"/>
  <c r="H5" i="3" s="1"/>
  <c r="I5" i="3" s="1"/>
  <c r="J5" i="3" s="1"/>
  <c r="K5" i="3" s="1"/>
  <c r="L5" i="3" s="1"/>
  <c r="M5" i="3" s="1"/>
  <c r="N5" i="3" s="1"/>
  <c r="O5" i="3" s="1"/>
  <c r="P5" i="3" s="1"/>
  <c r="Q5" i="3" s="1"/>
  <c r="R5" i="3" s="1"/>
  <c r="S5" i="3" s="1"/>
  <c r="T5" i="3" s="1"/>
  <c r="U5" i="3" s="1"/>
  <c r="V5" i="3" s="1"/>
  <c r="W5" i="3" s="1"/>
  <c r="X5" i="3" s="1"/>
  <c r="Y5" i="3" s="1"/>
  <c r="Z5" i="3" s="1"/>
  <c r="AA5" i="3" s="1"/>
  <c r="AB5" i="3" s="1"/>
  <c r="AC5" i="3" s="1"/>
  <c r="AD5" i="3" s="1"/>
  <c r="AE5" i="3" s="1"/>
  <c r="AF5" i="3" s="1"/>
  <c r="AG5" i="3" s="1"/>
  <c r="AH5" i="3" s="1"/>
  <c r="AI5" i="3" s="1"/>
  <c r="AJ5" i="3" s="1"/>
  <c r="AK5" i="3" s="1"/>
  <c r="E23" i="7"/>
  <c r="D43" i="7"/>
  <c r="B52" i="7"/>
  <c r="D3" i="3" s="1"/>
  <c r="E3" i="3" s="1"/>
  <c r="F3" i="3" s="1"/>
  <c r="G3" i="3" s="1"/>
  <c r="H3" i="3" s="1"/>
  <c r="I3" i="3" s="1"/>
  <c r="J3" i="3" s="1"/>
  <c r="K3" i="3" s="1"/>
  <c r="L3" i="3" s="1"/>
  <c r="M3" i="3" s="1"/>
  <c r="N3" i="3" s="1"/>
  <c r="O3" i="3" s="1"/>
  <c r="P3" i="3" s="1"/>
  <c r="Q3" i="3" s="1"/>
  <c r="R3" i="3" s="1"/>
  <c r="S3" i="3" s="1"/>
  <c r="T3" i="3" s="1"/>
  <c r="U3" i="3" s="1"/>
  <c r="V3" i="3" s="1"/>
  <c r="W3" i="3" s="1"/>
  <c r="X3" i="3" s="1"/>
  <c r="Y3" i="3" s="1"/>
  <c r="Z3" i="3" s="1"/>
  <c r="AA3" i="3" s="1"/>
  <c r="AB3" i="3" s="1"/>
  <c r="AC3" i="3" s="1"/>
  <c r="AD3" i="3" s="1"/>
  <c r="AE3" i="3" s="1"/>
  <c r="AF3" i="3" s="1"/>
  <c r="AG3" i="3" s="1"/>
  <c r="AH3" i="3" s="1"/>
  <c r="AI3" i="3" s="1"/>
  <c r="AJ3" i="3" s="1"/>
  <c r="AK3" i="3" s="1"/>
  <c r="D41" i="7"/>
  <c r="E21" i="7"/>
  <c r="B7" i="3" l="1"/>
  <c r="E7" i="3"/>
  <c r="B5" i="3"/>
  <c r="C5" i="3"/>
  <c r="C2" i="3"/>
  <c r="B2" i="3"/>
  <c r="C4" i="3"/>
  <c r="B4" i="3"/>
  <c r="C3" i="3"/>
  <c r="B3" i="3"/>
  <c r="F42" i="7"/>
  <c r="G22" i="7"/>
  <c r="F21" i="7"/>
  <c r="E41" i="7"/>
  <c r="E43" i="7"/>
  <c r="F23" i="7"/>
  <c r="G23" i="7" l="1"/>
  <c r="F43" i="7"/>
  <c r="G21" i="7"/>
  <c r="F41" i="7"/>
  <c r="G42" i="7"/>
  <c r="H22" i="7"/>
  <c r="I22" i="7" l="1"/>
  <c r="H42" i="7"/>
  <c r="H21" i="7"/>
  <c r="G41" i="7"/>
  <c r="H23" i="7"/>
  <c r="G43" i="7"/>
  <c r="I23" i="7" l="1"/>
  <c r="H43" i="7"/>
  <c r="H41" i="7"/>
  <c r="I21" i="7"/>
  <c r="J22" i="7"/>
  <c r="I42" i="7"/>
  <c r="K22" i="7" l="1"/>
  <c r="J42" i="7"/>
  <c r="J21" i="7"/>
  <c r="I41" i="7"/>
  <c r="I43" i="7"/>
  <c r="J23" i="7"/>
  <c r="K23" i="7" l="1"/>
  <c r="J43" i="7"/>
  <c r="K21" i="7"/>
  <c r="J41" i="7"/>
  <c r="K42" i="7"/>
  <c r="L22" i="7"/>
  <c r="L23" i="7" l="1"/>
  <c r="K43" i="7"/>
  <c r="L42" i="7"/>
  <c r="M22" i="7"/>
  <c r="K41" i="7"/>
  <c r="L21" i="7"/>
  <c r="M42" i="7" l="1"/>
  <c r="N22" i="7"/>
  <c r="L41" i="7"/>
  <c r="M21" i="7"/>
  <c r="L43" i="7"/>
  <c r="M23" i="7"/>
  <c r="M43" i="7" l="1"/>
  <c r="N23" i="7"/>
  <c r="N21" i="7"/>
  <c r="M41" i="7"/>
  <c r="O22" i="7"/>
  <c r="N42" i="7"/>
  <c r="O21" i="7" l="1"/>
  <c r="N41" i="7"/>
  <c r="N43" i="7"/>
  <c r="O23" i="7"/>
  <c r="O42" i="7"/>
  <c r="P22" i="7"/>
  <c r="P21" i="7" l="1"/>
  <c r="O41" i="7"/>
  <c r="P42" i="7"/>
  <c r="Q22" i="7"/>
  <c r="O43" i="7"/>
  <c r="P23" i="7"/>
  <c r="Q42" i="7" l="1"/>
  <c r="R22" i="7"/>
  <c r="P43" i="7"/>
  <c r="Q23" i="7"/>
  <c r="P41" i="7"/>
  <c r="Q21" i="7"/>
  <c r="R21" i="7" l="1"/>
  <c r="Q41" i="7"/>
  <c r="Q43" i="7"/>
  <c r="R23" i="7"/>
  <c r="S22" i="7"/>
  <c r="R42" i="7"/>
  <c r="S23" i="7" l="1"/>
  <c r="R43" i="7"/>
  <c r="S42" i="7"/>
  <c r="T22" i="7"/>
  <c r="R41" i="7"/>
  <c r="S21" i="7"/>
  <c r="U22" i="7" l="1"/>
  <c r="T42" i="7"/>
  <c r="S41" i="7"/>
  <c r="T21" i="7"/>
  <c r="S43" i="7"/>
  <c r="T23" i="7"/>
  <c r="U23" i="7" l="1"/>
  <c r="T43" i="7"/>
  <c r="V22" i="7"/>
  <c r="U42" i="7"/>
  <c r="T41" i="7"/>
  <c r="U21" i="7"/>
  <c r="W22" i="7" l="1"/>
  <c r="V42" i="7"/>
  <c r="V21" i="7"/>
  <c r="U41" i="7"/>
  <c r="U43" i="7"/>
  <c r="V23" i="7"/>
  <c r="W23" i="7" l="1"/>
  <c r="V43" i="7"/>
  <c r="W42" i="7"/>
  <c r="X22" i="7"/>
  <c r="V41" i="7"/>
  <c r="W21" i="7"/>
  <c r="W41" i="7" l="1"/>
  <c r="X21" i="7"/>
  <c r="Y22" i="7"/>
  <c r="X42" i="7"/>
  <c r="X23" i="7"/>
  <c r="W43" i="7"/>
  <c r="X43" i="7" l="1"/>
  <c r="Y23" i="7"/>
  <c r="Z22" i="7"/>
  <c r="Y42" i="7"/>
  <c r="X41" i="7"/>
  <c r="Y21" i="7"/>
  <c r="Z21" i="7" l="1"/>
  <c r="Y41" i="7"/>
  <c r="Z42" i="7"/>
  <c r="AA22" i="7"/>
  <c r="Y43" i="7"/>
  <c r="Z23" i="7"/>
  <c r="AA23" i="7" l="1"/>
  <c r="Z43" i="7"/>
  <c r="AA42" i="7"/>
  <c r="AB22" i="7"/>
  <c r="AA21" i="7"/>
  <c r="Z41" i="7"/>
  <c r="AB42" i="7" l="1"/>
  <c r="AC22" i="7"/>
  <c r="AA41" i="7"/>
  <c r="AB21" i="7"/>
  <c r="AB23" i="7"/>
  <c r="AA43" i="7"/>
  <c r="AB43" i="7" l="1"/>
  <c r="AC23" i="7"/>
  <c r="AD22" i="7"/>
  <c r="AC42" i="7"/>
  <c r="AB41" i="7"/>
  <c r="AC21" i="7"/>
  <c r="AD42" i="7" l="1"/>
  <c r="AE22" i="7"/>
  <c r="AD21" i="7"/>
  <c r="AC41" i="7"/>
  <c r="AC43" i="7"/>
  <c r="AD23" i="7"/>
  <c r="AE42" i="7" l="1"/>
  <c r="AF22" i="7"/>
  <c r="AD43" i="7"/>
  <c r="AE23" i="7"/>
  <c r="AE21" i="7"/>
  <c r="AD41" i="7"/>
  <c r="AE43" i="7" l="1"/>
  <c r="AF23" i="7"/>
  <c r="AF21" i="7"/>
  <c r="AE41" i="7"/>
  <c r="AG22" i="7"/>
  <c r="AF42" i="7"/>
  <c r="AF41" i="7" l="1"/>
  <c r="AG21" i="7"/>
  <c r="AG23" i="7"/>
  <c r="AF43" i="7"/>
  <c r="AH22" i="7"/>
  <c r="AG42" i="7"/>
  <c r="AH21" i="7" l="1"/>
  <c r="AG41" i="7"/>
  <c r="AH42" i="7"/>
  <c r="AI22" i="7"/>
  <c r="AI42" i="7" s="1"/>
  <c r="AG43" i="7"/>
  <c r="AH23" i="7"/>
  <c r="AI23" i="7" l="1"/>
  <c r="AI43" i="7" s="1"/>
  <c r="AH43" i="7"/>
  <c r="AH41" i="7"/>
  <c r="AI21" i="7"/>
  <c r="AI41" i="7" s="1"/>
  <c r="B24" i="7"/>
  <c r="B44" i="7" s="1"/>
  <c r="B55" i="7" s="1"/>
  <c r="D6" i="3" s="1"/>
  <c r="E6" i="3" s="1"/>
  <c r="F6" i="3" s="1"/>
  <c r="G6" i="3" s="1"/>
  <c r="H6" i="3" s="1"/>
  <c r="I6" i="3" s="1"/>
  <c r="J6" i="3" s="1"/>
  <c r="K6" i="3" s="1"/>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B6" i="3" l="1"/>
  <c r="C6" i="3"/>
  <c r="C24" i="7"/>
  <c r="C44" i="7" l="1"/>
  <c r="D24" i="7"/>
  <c r="E24" i="7" l="1"/>
  <c r="D44" i="7"/>
  <c r="F24" i="7" l="1"/>
  <c r="E44" i="7"/>
  <c r="G24" i="7" l="1"/>
  <c r="F44" i="7"/>
  <c r="G44" i="7" l="1"/>
  <c r="H24" i="7"/>
  <c r="I24" i="7" l="1"/>
  <c r="H44" i="7"/>
  <c r="J24" i="7" l="1"/>
  <c r="I44" i="7"/>
  <c r="J44" i="7" l="1"/>
  <c r="K24" i="7"/>
  <c r="K44" i="7" l="1"/>
  <c r="L24" i="7"/>
  <c r="M24" i="7" l="1"/>
  <c r="L44" i="7"/>
  <c r="N24" i="7" l="1"/>
  <c r="M44" i="7"/>
  <c r="N44" i="7" l="1"/>
  <c r="O24" i="7"/>
  <c r="O44" i="7" l="1"/>
  <c r="P24" i="7"/>
  <c r="P44" i="7" l="1"/>
  <c r="Q24" i="7"/>
  <c r="Q44" i="7" l="1"/>
  <c r="R24" i="7"/>
  <c r="R44" i="7" l="1"/>
  <c r="S24" i="7"/>
  <c r="S44" i="7" l="1"/>
  <c r="T24" i="7"/>
  <c r="U24" i="7" l="1"/>
  <c r="T44" i="7"/>
  <c r="V24" i="7" l="1"/>
  <c r="U44" i="7"/>
  <c r="W24" i="7" l="1"/>
  <c r="V44" i="7"/>
  <c r="W44" i="7" l="1"/>
  <c r="X24" i="7"/>
  <c r="Y24" i="7" l="1"/>
  <c r="X44" i="7"/>
  <c r="Z24" i="7" l="1"/>
  <c r="Y44" i="7"/>
  <c r="Z44" i="7" l="1"/>
  <c r="AA24" i="7"/>
  <c r="AA44" i="7" l="1"/>
  <c r="AB24" i="7"/>
  <c r="AC24" i="7" l="1"/>
  <c r="AB44" i="7"/>
  <c r="AD24" i="7" l="1"/>
  <c r="AC44" i="7"/>
  <c r="AD44" i="7" l="1"/>
  <c r="AE24" i="7"/>
  <c r="AE44" i="7" l="1"/>
  <c r="AF24" i="7"/>
  <c r="AF44" i="7" l="1"/>
  <c r="AG24" i="7"/>
  <c r="AG44" i="7" l="1"/>
  <c r="AH24" i="7"/>
  <c r="AH44" i="7" l="1"/>
  <c r="AI24" i="7"/>
  <c r="AI44" i="7" s="1"/>
  <c r="C7" i="3" l="1"/>
</calcChain>
</file>

<file path=xl/sharedStrings.xml><?xml version="1.0" encoding="utf-8"?>
<sst xmlns="http://schemas.openxmlformats.org/spreadsheetml/2006/main" count="306" uniqueCount="140">
  <si>
    <t>Source:</t>
  </si>
  <si>
    <t>electricity</t>
  </si>
  <si>
    <t>coal</t>
  </si>
  <si>
    <t>natural gas</t>
  </si>
  <si>
    <t>biomass</t>
  </si>
  <si>
    <t>petroleum diesel</t>
  </si>
  <si>
    <t>heat</t>
  </si>
  <si>
    <t>http://www.energy.ca.gov/2012publications/CEC-200-2012-002/CEC-200-2012-002.pdf</t>
  </si>
  <si>
    <t>p. 36</t>
  </si>
  <si>
    <t>COMBINED HEAT AND POWER: POLICY ANALYSIS AND 2011 – 2030 MARKET ASSESSMENT</t>
  </si>
  <si>
    <t>ICF International, Inc., February 2012</t>
  </si>
  <si>
    <t>US Department of Energy, CHP Technical Assistance Project</t>
  </si>
  <si>
    <t>https://energy.gov/sites/prod/files/2017/11/f39/StateOfCHP-California.pdf</t>
  </si>
  <si>
    <t>(accessed 8 February 2017)</t>
  </si>
  <si>
    <t>biomass+waste+wood</t>
  </si>
  <si>
    <t>oil</t>
  </si>
  <si>
    <t xml:space="preserve">total </t>
  </si>
  <si>
    <t>Also consulted</t>
  </si>
  <si>
    <t xml:space="preserve">No indication of expectation that future shares will change significantly. </t>
  </si>
  <si>
    <t>BAU Frac of Heat Provided by Fuel</t>
  </si>
  <si>
    <t>Notes</t>
  </si>
  <si>
    <t xml:space="preserve">To align with EPS structure, combine wood and waste to biomass. </t>
  </si>
  <si>
    <t>Data from the chart shown below</t>
  </si>
  <si>
    <t>Use a constant forecast method.   That is to say:  assume these fractions remain constant in future years.</t>
  </si>
  <si>
    <t>Year</t>
  </si>
  <si>
    <t>electricity (BTU)</t>
  </si>
  <si>
    <t>coal (BTU)</t>
  </si>
  <si>
    <t>natural gas (BTU)</t>
  </si>
  <si>
    <t>petroleum diesel (BTU)</t>
  </si>
  <si>
    <t>heat (BTU)</t>
  </si>
  <si>
    <t>biomass (BTU)</t>
  </si>
  <si>
    <t>Residential</t>
  </si>
  <si>
    <t xml:space="preserve">Commerical </t>
  </si>
  <si>
    <t>Distributed energy in buildings from natural gas, presumed to be combined heat and power</t>
  </si>
  <si>
    <t>natural gas nonpeaker</t>
  </si>
  <si>
    <t>MWh</t>
  </si>
  <si>
    <t>From the EPS variable: BDEQ BAU Electricity Output from Distributed Sources</t>
  </si>
  <si>
    <t>Data from the EPS  variable BCEU</t>
  </si>
  <si>
    <t>Conversion for MWh to Btu</t>
  </si>
  <si>
    <t>https://www.iea.org/statistics/resources/unitconverter/</t>
  </si>
  <si>
    <t>Intl Energy Agency, Unit Converter</t>
  </si>
  <si>
    <t>This is larger than the heat energy shown in row 18.  Assume this reflects the fact that some distributed energy will not involve CHP.  Therefore, use the heat energy data in row 18 to stand for natural gas BTUs consumed for commercial CHP.</t>
  </si>
  <si>
    <t xml:space="preserve">This leaves one last step of accounting for industrial </t>
  </si>
  <si>
    <t>Table 10. Supply and disposition of electricity, 1990 through 2017</t>
  </si>
  <si>
    <t>California</t>
  </si>
  <si>
    <t>megawatthours</t>
  </si>
  <si>
    <t>Category</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</si>
  <si>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</si>
  <si>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</si>
  <si>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</si>
  <si>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</si>
  <si>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</si>
  <si>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</si>
  <si>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</si>
  <si>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</si>
  <si>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</si>
  <si>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</si>
  <si>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</si>
  <si>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</si>
  <si>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</si>
  <si>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</si>
  <si>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</si>
  <si>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</si>
  <si>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</si>
  <si>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</si>
  <si>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</si>
  <si>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</si>
  <si>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</si>
  <si>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</si>
  <si>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</si>
  <si>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</si>
  <si>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</si>
  <si>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</si>
  <si>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</si>
  <si>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</si>
  <si>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</si>
  <si>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</si>
  <si>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</si>
  <si>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</si>
  <si>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</si>
  <si>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</si>
  <si>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</si>
  <si>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</si>
  <si>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</si>
  <si>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</si>
  <si>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</si>
  <si>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</si>
  <si>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</si>
  <si>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</si>
  <si>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</si>
  <si>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</si>
  <si>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</si>
  <si>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</si>
  <si>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</si>
  <si>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</si>
  <si>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</si>
  <si>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</si>
  <si>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</si>
  <si>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</si>
  <si>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</si>
  <si>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</si>
  <si>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</si>
  <si>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</si>
  <si>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</si>
  <si>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https://www.eia.gov/electricity/state/kansas/state_tables.php</t>
  </si>
  <si>
    <t xml:space="preserve">Department of Energy - State Electricity Profile </t>
  </si>
  <si>
    <t>2017 data (accessed March 2019)</t>
  </si>
  <si>
    <t>Not dated - accessed Feb 7, 2017</t>
  </si>
  <si>
    <t>E3 data show constant levels of CHP going forward.  Therefore, project forward the 2017 value using an assumption that fuel mix remains the same</t>
  </si>
  <si>
    <t>We attribute the emissions from CHP under utility management entirely to system electricity.</t>
  </si>
  <si>
    <t>We therefore only use the independetly owned and operated CHP for industry</t>
  </si>
  <si>
    <t>Btu</t>
  </si>
  <si>
    <t>Industry CHP</t>
  </si>
  <si>
    <t>Sum of building heat</t>
  </si>
  <si>
    <t>Natural gas use in buildings</t>
  </si>
  <si>
    <t>Industry plus buildings</t>
  </si>
  <si>
    <t>Sum (removing heat, assuming it is the portion of natural gas used for CHP in buildings)</t>
  </si>
  <si>
    <t>Summation</t>
  </si>
  <si>
    <t>Calculate variable of interest</t>
  </si>
  <si>
    <t>Fraction of heat for CHP</t>
  </si>
  <si>
    <t>All heat</t>
  </si>
  <si>
    <t>Industrial CHP</t>
  </si>
  <si>
    <t>Cement and other carbonate use (BTU)</t>
  </si>
  <si>
    <t>Natural gas and petroleum systems (BTU)</t>
  </si>
  <si>
    <t>Iron and steel (BTU)</t>
  </si>
  <si>
    <t>Chemicals (BTU)</t>
  </si>
  <si>
    <t>Mining (BTU)</t>
  </si>
  <si>
    <t>Waste management (BTU)</t>
  </si>
  <si>
    <t>Agriculture (BTU)</t>
  </si>
  <si>
    <t>Other industries (BTU)</t>
  </si>
  <si>
    <t>All industry heat</t>
  </si>
  <si>
    <t>Assumed to be natural gas for energy use other than fraction assumed for CHP.</t>
  </si>
  <si>
    <t>Additional natural gas</t>
  </si>
  <si>
    <t>Industrial CHP use imputed</t>
  </si>
  <si>
    <t>Additional natural gas used for industry heat</t>
  </si>
  <si>
    <t>Natural gas</t>
  </si>
  <si>
    <t>Building CHP</t>
  </si>
  <si>
    <t>Fraction for CHP</t>
  </si>
  <si>
    <t xml:space="preserve">This variable is intended to capture the breakdown in fuels for dedicated, heat-only facilities ("district heat" as defined by EPS). </t>
  </si>
  <si>
    <t xml:space="preserve">Lacking specific information, the fuel break down for combined heat and power units is used.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</si>
</sst>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u/>
      <sz val="10"/>
      <color theme="4"/>
      <name val="Calibri"/>
      <family val="2"/>
      <scheme val="minor"/>
    </font>
    <font>
      <b/>
      <sz val="11"/>
      <color theme="1"/>
      <name val="Calibri"/>
      <family val="2"/>
      <scheme val="minor"/>
    </font>
    <font>
      <b/>
      <sz val="12"/>
      <color indexed="30"/>
      <name val="Arial"/>
      <family val="2"/>
    </font>
    <font>
      <sz val="10"/>
      <color indexed="8"/>
      <name val="Arial"/>
      <family val="2"/>
    </font>
    <font>
      <b/>
      <sz val="10"/>
      <color indexed="8"/>
      <name val="Arial"/>
      <family val="2"/>
    </font>
    <font>
      <b/>
      <sz val="10"/>
      <name val="Arial"/>
      <family val="2"/>
    </font>
  </fonts>
  <fills count="8">
    <fill>
      <patternFill patternType="none"/>
    </fill>
    <fill>
      <patternFill patternType="gray125"/>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FFFF00"/>
        <bgColor indexed="64"/>
      </patternFill>
    </fill>
    <fill>
      <patternFill patternType="solid">
        <fgColor rgb="FFBFBFBF"/>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5">
    <xf numFmtId="0" fontId="0" fillId="0" borderId="0" xfId="0"/>
    <xf numFmtId="0" fontId="0" fillId="0" borderId="0" xfId="0" applyFont="1"/>
    <xf numFmtId="0" fontId="0" fillId="0" borderId="0" xfId="0" applyFont="1" applyAlignment="1">
      <alignment horizontal="right"/>
    </xf>
    <xf numFmtId="0" fontId="0" fillId="0" borderId="0" xfId="0" applyNumberFormat="1"/>
    <xf numFmtId="0" fontId="0" fillId="0" borderId="1" xfId="0" applyBorder="1"/>
    <xf numFmtId="0" fontId="1" fillId="0" borderId="0" xfId="1" applyAlignment="1" applyProtection="1"/>
    <xf numFmtId="0" fontId="2" fillId="0" borderId="0" xfId="0" applyFont="1"/>
    <xf numFmtId="0" fontId="5" fillId="3" borderId="1" xfId="0" applyNumberFormat="1" applyFont="1" applyFill="1" applyBorder="1" applyAlignment="1" applyProtection="1">
      <alignment horizontal="left" vertical="center" wrapText="1"/>
    </xf>
    <xf numFmtId="0" fontId="6" fillId="4" borderId="1" xfId="0" applyNumberFormat="1" applyFont="1" applyFill="1" applyBorder="1" applyAlignment="1" applyProtection="1">
      <alignment horizontal="left" wrapText="1"/>
    </xf>
    <xf numFmtId="3" fontId="6" fillId="4" borderId="1" xfId="0" applyNumberFormat="1" applyFont="1" applyFill="1" applyBorder="1" applyAlignment="1" applyProtection="1">
      <alignment horizontal="right" wrapText="1"/>
    </xf>
    <xf numFmtId="0" fontId="4" fillId="0" borderId="1" xfId="0" applyNumberFormat="1" applyFont="1" applyFill="1" applyBorder="1" applyAlignment="1" applyProtection="1">
      <alignment horizontal="left" wrapText="1"/>
    </xf>
    <xf numFmtId="3" fontId="4" fillId="0" borderId="1" xfId="0" applyNumberFormat="1" applyFont="1" applyFill="1" applyBorder="1" applyAlignment="1" applyProtection="1">
      <alignment horizontal="right" wrapText="1"/>
    </xf>
    <xf numFmtId="3" fontId="4" fillId="5" borderId="1" xfId="0" applyNumberFormat="1" applyFont="1" applyFill="1" applyBorder="1" applyAlignment="1" applyProtection="1">
      <alignment horizontal="right" wrapText="1"/>
    </xf>
    <xf numFmtId="0" fontId="6" fillId="0" borderId="1" xfId="0" applyNumberFormat="1" applyFont="1" applyFill="1" applyBorder="1" applyAlignment="1" applyProtection="1">
      <alignment horizontal="left" wrapText="1"/>
    </xf>
    <xf numFmtId="3" fontId="6" fillId="0" borderId="1" xfId="0" applyNumberFormat="1" applyFont="1" applyFill="1" applyBorder="1" applyAlignment="1" applyProtection="1">
      <alignment horizontal="right" wrapText="1"/>
    </xf>
    <xf numFmtId="0" fontId="6" fillId="6" borderId="1" xfId="0" applyNumberFormat="1" applyFont="1" applyFill="1" applyBorder="1" applyAlignment="1" applyProtection="1">
      <alignment horizontal="left" wrapText="1"/>
    </xf>
    <xf numFmtId="3" fontId="6" fillId="6" borderId="1" xfId="0" applyNumberFormat="1" applyFont="1" applyFill="1" applyBorder="1" applyAlignment="1" applyProtection="1">
      <alignment horizontal="right" wrapText="1"/>
    </xf>
    <xf numFmtId="3" fontId="6" fillId="5" borderId="1" xfId="0" applyNumberFormat="1" applyFont="1" applyFill="1" applyBorder="1" applyAlignment="1" applyProtection="1">
      <alignment horizontal="right" wrapText="1"/>
    </xf>
    <xf numFmtId="164" fontId="6" fillId="0" borderId="1" xfId="0" applyNumberFormat="1" applyFont="1" applyFill="1" applyBorder="1" applyAlignment="1" applyProtection="1">
      <alignment horizontal="left" wrapText="1"/>
    </xf>
    <xf numFmtId="164" fontId="6" fillId="0" borderId="1" xfId="0" applyNumberFormat="1" applyFont="1" applyFill="1" applyBorder="1" applyAlignment="1" applyProtection="1">
      <alignment horizontal="right" wrapText="1"/>
    </xf>
    <xf numFmtId="0" fontId="0" fillId="0" borderId="0" xfId="0" applyAlignment="1">
      <alignment wrapText="1"/>
    </xf>
    <xf numFmtId="0" fontId="0" fillId="7" borderId="0" xfId="0" applyFill="1"/>
    <xf numFmtId="0" fontId="2" fillId="7" borderId="0" xfId="0" applyFont="1" applyFill="1"/>
    <xf numFmtId="0" fontId="3" fillId="2" borderId="0" xfId="0" applyNumberFormat="1" applyFont="1" applyFill="1" applyBorder="1" applyAlignment="1" applyProtection="1">
      <alignment horizontal="left" wrapText="1"/>
    </xf>
    <xf numFmtId="0" fontId="4" fillId="2" borderId="0" xfId="0" applyNumberFormat="1" applyFont="1" applyFill="1" applyBorder="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52</xdr:row>
      <xdr:rowOff>0</xdr:rowOff>
    </xdr:from>
    <xdr:to>
      <xdr:col>3</xdr:col>
      <xdr:colOff>457760</xdr:colOff>
      <xdr:row>69</xdr:row>
      <xdr:rowOff>452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858500"/>
          <a:ext cx="4007987" cy="3238952"/>
        </a:xfrm>
        <a:prstGeom prst="rect">
          <a:avLst/>
        </a:prstGeom>
      </xdr:spPr>
    </xdr:pic>
    <xdr:clientData/>
  </xdr:twoCellAnchor>
  <xdr:twoCellAnchor editAs="oneCell">
    <xdr:from>
      <xdr:col>1</xdr:col>
      <xdr:colOff>28576</xdr:colOff>
      <xdr:row>10</xdr:row>
      <xdr:rowOff>171449</xdr:rowOff>
    </xdr:from>
    <xdr:to>
      <xdr:col>3</xdr:col>
      <xdr:colOff>508774</xdr:colOff>
      <xdr:row>35</xdr:row>
      <xdr:rowOff>77088</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951" y="2647949"/>
          <a:ext cx="2937648" cy="4668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electricity/state/kansas/state_tables.php" TargetMode="External"/><Relationship Id="rId1" Type="http://schemas.openxmlformats.org/officeDocument/2006/relationships/hyperlink" Target="https://www.iea.org/statistics/resources/unitconverter/"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nergy.ca.gov/2012publications/CEC-200-2012-002/CEC-200-2012-002.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A14" sqref="A14"/>
    </sheetView>
  </sheetViews>
  <sheetFormatPr defaultRowHeight="14.5" x14ac:dyDescent="0.35"/>
  <cols>
    <col min="1" max="1" width="16.453125" customWidth="1"/>
    <col min="2" max="2" width="19.453125" customWidth="1"/>
    <col min="3" max="3" width="17.453125" customWidth="1"/>
    <col min="4" max="4" width="12.453125" customWidth="1"/>
    <col min="6" max="6" width="15.453125" customWidth="1"/>
  </cols>
  <sheetData>
    <row r="1" spans="1:5" ht="15" x14ac:dyDescent="0.25">
      <c r="A1" s="6" t="s">
        <v>19</v>
      </c>
    </row>
    <row r="3" spans="1:5" x14ac:dyDescent="0.35">
      <c r="A3" t="s">
        <v>0</v>
      </c>
      <c r="B3" t="s">
        <v>11</v>
      </c>
    </row>
    <row r="4" spans="1:5" x14ac:dyDescent="0.35">
      <c r="B4" t="s">
        <v>12</v>
      </c>
    </row>
    <row r="5" spans="1:5" x14ac:dyDescent="0.35">
      <c r="B5" t="s">
        <v>107</v>
      </c>
    </row>
    <row r="7" spans="1:5" x14ac:dyDescent="0.35">
      <c r="B7" t="s">
        <v>105</v>
      </c>
    </row>
    <row r="8" spans="1:5" x14ac:dyDescent="0.35">
      <c r="B8" s="5" t="s">
        <v>104</v>
      </c>
    </row>
    <row r="9" spans="1:5" x14ac:dyDescent="0.35">
      <c r="B9" t="s">
        <v>106</v>
      </c>
    </row>
    <row r="11" spans="1:5" ht="15" x14ac:dyDescent="0.25">
      <c r="A11" t="s">
        <v>20</v>
      </c>
    </row>
    <row r="12" spans="1:5" x14ac:dyDescent="0.35">
      <c r="A12" t="s">
        <v>138</v>
      </c>
    </row>
    <row r="13" spans="1:5" x14ac:dyDescent="0.35">
      <c r="A13" t="s">
        <v>139</v>
      </c>
    </row>
    <row r="15" spans="1:5" x14ac:dyDescent="0.35">
      <c r="A15" t="s">
        <v>38</v>
      </c>
      <c r="C15">
        <f>3.41214163*1000000</f>
        <v>3412141.63</v>
      </c>
      <c r="E15" t="s">
        <v>40</v>
      </c>
    </row>
    <row r="16" spans="1:5" x14ac:dyDescent="0.35">
      <c r="E16" s="5" t="s">
        <v>39</v>
      </c>
    </row>
    <row r="20" spans="2:2" ht="15" x14ac:dyDescent="0.25">
      <c r="B20" s="5"/>
    </row>
  </sheetData>
  <hyperlinks>
    <hyperlink ref="E16" r:id="rId1"/>
    <hyperlink ref="B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topLeftCell="A7" workbookViewId="0">
      <selection activeCell="AI38" sqref="A33:AI38"/>
    </sheetView>
  </sheetViews>
  <sheetFormatPr defaultRowHeight="14.5" x14ac:dyDescent="0.35"/>
  <cols>
    <col min="1" max="1" width="19.36328125" customWidth="1"/>
    <col min="2" max="2" width="11.81640625" bestFit="1" customWidth="1"/>
    <col min="8" max="8" width="11.81640625" bestFit="1" customWidth="1"/>
  </cols>
  <sheetData>
    <row r="1" spans="1:35" x14ac:dyDescent="0.35">
      <c r="A1" t="s">
        <v>37</v>
      </c>
    </row>
    <row r="3" spans="1:35" x14ac:dyDescent="0.35">
      <c r="A3" t="s">
        <v>31</v>
      </c>
    </row>
    <row r="4" spans="1:35" x14ac:dyDescent="0.35">
      <c r="A4" t="s">
        <v>24</v>
      </c>
      <c r="B4">
        <v>2017</v>
      </c>
      <c r="C4">
        <v>2018</v>
      </c>
      <c r="D4">
        <v>2019</v>
      </c>
      <c r="E4">
        <v>2020</v>
      </c>
      <c r="F4">
        <v>2021</v>
      </c>
      <c r="G4">
        <v>2022</v>
      </c>
      <c r="H4">
        <v>2023</v>
      </c>
      <c r="I4">
        <v>2024</v>
      </c>
      <c r="J4">
        <v>2025</v>
      </c>
      <c r="K4">
        <v>2026</v>
      </c>
      <c r="L4">
        <v>2027</v>
      </c>
      <c r="M4">
        <v>2028</v>
      </c>
      <c r="N4">
        <v>2029</v>
      </c>
      <c r="O4">
        <v>2030</v>
      </c>
      <c r="P4">
        <v>2031</v>
      </c>
      <c r="Q4">
        <v>2032</v>
      </c>
      <c r="R4">
        <v>2033</v>
      </c>
      <c r="S4">
        <v>2034</v>
      </c>
      <c r="T4">
        <v>2035</v>
      </c>
      <c r="U4">
        <v>2036</v>
      </c>
      <c r="V4">
        <v>2037</v>
      </c>
      <c r="W4">
        <v>2038</v>
      </c>
      <c r="X4">
        <v>2039</v>
      </c>
      <c r="Y4">
        <v>2040</v>
      </c>
      <c r="Z4">
        <v>2041</v>
      </c>
      <c r="AA4">
        <v>2042</v>
      </c>
      <c r="AB4">
        <v>2043</v>
      </c>
      <c r="AC4">
        <v>2044</v>
      </c>
      <c r="AD4">
        <v>2045</v>
      </c>
      <c r="AE4">
        <v>2046</v>
      </c>
      <c r="AF4">
        <v>2047</v>
      </c>
      <c r="AG4">
        <v>2048</v>
      </c>
      <c r="AH4">
        <v>2049</v>
      </c>
      <c r="AI4">
        <v>2050</v>
      </c>
    </row>
    <row r="5" spans="1:35" x14ac:dyDescent="0.35">
      <c r="A5" t="s">
        <v>25</v>
      </c>
      <c r="B5">
        <v>11889171069566.055</v>
      </c>
      <c r="C5">
        <v>11910983191200.416</v>
      </c>
      <c r="D5">
        <v>11954228421260.053</v>
      </c>
      <c r="E5">
        <v>11994707087592.197</v>
      </c>
      <c r="F5">
        <v>12033292388490.676</v>
      </c>
      <c r="G5">
        <v>12070092781733.695</v>
      </c>
      <c r="H5">
        <v>12117225085144.814</v>
      </c>
      <c r="I5">
        <v>12166163304771.115</v>
      </c>
      <c r="J5">
        <v>12256227529466.35</v>
      </c>
      <c r="K5">
        <v>12346980460264.16</v>
      </c>
      <c r="L5">
        <v>12440475478979.932</v>
      </c>
      <c r="M5">
        <v>12533255632538.303</v>
      </c>
      <c r="N5">
        <v>12620931826142.85</v>
      </c>
      <c r="O5">
        <v>12708633781376.436</v>
      </c>
      <c r="P5">
        <v>12793974697865.779</v>
      </c>
      <c r="Q5">
        <v>12887332006700.135</v>
      </c>
      <c r="R5">
        <v>12984060626431.342</v>
      </c>
      <c r="S5">
        <v>13073339550459.535</v>
      </c>
      <c r="T5">
        <v>13160856748502.066</v>
      </c>
      <c r="U5">
        <v>13241116035122.514</v>
      </c>
      <c r="V5">
        <v>13320870543690.025</v>
      </c>
      <c r="W5">
        <v>13399685828123.086</v>
      </c>
      <c r="X5">
        <v>13475751588865.021</v>
      </c>
      <c r="Y5">
        <v>13548668807238.463</v>
      </c>
      <c r="Z5">
        <v>13619279194806.355</v>
      </c>
      <c r="AA5">
        <v>13687443651599.271</v>
      </c>
      <c r="AB5">
        <v>13753094424533.422</v>
      </c>
      <c r="AC5">
        <v>13815777669238.248</v>
      </c>
      <c r="AD5">
        <v>13875457650654.23</v>
      </c>
      <c r="AE5">
        <v>13931843892480.957</v>
      </c>
      <c r="AF5">
        <v>13985108407109.799</v>
      </c>
      <c r="AG5">
        <v>14035940269794.596</v>
      </c>
      <c r="AH5">
        <v>14084078449167.176</v>
      </c>
      <c r="AI5">
        <v>14128199659169.861</v>
      </c>
    </row>
    <row r="6" spans="1:35" x14ac:dyDescent="0.35">
      <c r="A6" t="s">
        <v>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row>
    <row r="7" spans="1:35" x14ac:dyDescent="0.35">
      <c r="A7" t="s">
        <v>27</v>
      </c>
      <c r="B7">
        <v>188185638673250.06</v>
      </c>
      <c r="C7">
        <v>188588969515988.22</v>
      </c>
      <c r="D7">
        <v>189158106983905.69</v>
      </c>
      <c r="E7">
        <v>189376008648059.72</v>
      </c>
      <c r="F7">
        <v>189153487788196.44</v>
      </c>
      <c r="G7">
        <v>188571615491136.19</v>
      </c>
      <c r="H7">
        <v>188149935155292.75</v>
      </c>
      <c r="I7">
        <v>187627918964832</v>
      </c>
      <c r="J7">
        <v>187669840612098.97</v>
      </c>
      <c r="K7">
        <v>187605282405272.22</v>
      </c>
      <c r="L7">
        <v>187529761936178.72</v>
      </c>
      <c r="M7">
        <v>187425085519088.81</v>
      </c>
      <c r="N7">
        <v>187241908929050.31</v>
      </c>
      <c r="O7">
        <v>187056463145813.62</v>
      </c>
      <c r="P7">
        <v>186848940053961.84</v>
      </c>
      <c r="Q7">
        <v>186816697794141.56</v>
      </c>
      <c r="R7">
        <v>186863427542604.62</v>
      </c>
      <c r="S7">
        <v>186815547174332.75</v>
      </c>
      <c r="T7">
        <v>186776025146819.94</v>
      </c>
      <c r="U7">
        <v>186682911623825.66</v>
      </c>
      <c r="V7">
        <v>186611747636840</v>
      </c>
      <c r="W7">
        <v>186596899470031.03</v>
      </c>
      <c r="X7">
        <v>186638332578336.81</v>
      </c>
      <c r="Y7">
        <v>186727940201452.03</v>
      </c>
      <c r="Z7">
        <v>186798619857531.91</v>
      </c>
      <c r="AA7">
        <v>186916554093452.37</v>
      </c>
      <c r="AB7">
        <v>187037555815550.19</v>
      </c>
      <c r="AC7">
        <v>187185386574566.06</v>
      </c>
      <c r="AD7">
        <v>187333090522831.62</v>
      </c>
      <c r="AE7">
        <v>187470981872355.56</v>
      </c>
      <c r="AF7">
        <v>187590748426020.94</v>
      </c>
      <c r="AG7">
        <v>187699163321083.81</v>
      </c>
      <c r="AH7">
        <v>187783914242135.62</v>
      </c>
      <c r="AI7">
        <v>187841989611589.72</v>
      </c>
    </row>
    <row r="8" spans="1:35" x14ac:dyDescent="0.35">
      <c r="A8" t="s">
        <v>28</v>
      </c>
      <c r="B8">
        <v>6652039125922.459</v>
      </c>
      <c r="C8">
        <v>6645337536169.7969</v>
      </c>
      <c r="D8">
        <v>6651030814915.377</v>
      </c>
      <c r="E8">
        <v>6653766572903.6357</v>
      </c>
      <c r="F8">
        <v>6653629203566.4883</v>
      </c>
      <c r="G8">
        <v>6651227214589.6299</v>
      </c>
      <c r="H8">
        <v>6657320566557.6299</v>
      </c>
      <c r="I8">
        <v>6664104901044.8242</v>
      </c>
      <c r="J8">
        <v>6693065016929.0889</v>
      </c>
      <c r="K8">
        <v>6720905001578.3018</v>
      </c>
      <c r="L8">
        <v>6751677392651.8584</v>
      </c>
      <c r="M8">
        <v>6782707166396.9473</v>
      </c>
      <c r="N8">
        <v>6813639919850.5068</v>
      </c>
      <c r="O8">
        <v>6845334884671.2061</v>
      </c>
      <c r="P8">
        <v>6877251355573.1104</v>
      </c>
      <c r="Q8">
        <v>6916189216471.5225</v>
      </c>
      <c r="R8">
        <v>6958291903109.0205</v>
      </c>
      <c r="S8">
        <v>6997188111895.7334</v>
      </c>
      <c r="T8">
        <v>7036453127433.1133</v>
      </c>
      <c r="U8">
        <v>7072830963583.6221</v>
      </c>
      <c r="V8">
        <v>7108068295690.333</v>
      </c>
      <c r="W8">
        <v>7143590544845.6963</v>
      </c>
      <c r="X8">
        <v>7177314175398.8652</v>
      </c>
      <c r="Y8">
        <v>7208883193855.0352</v>
      </c>
      <c r="Z8">
        <v>7238690793933.5459</v>
      </c>
      <c r="AA8">
        <v>7267033533836.3857</v>
      </c>
      <c r="AB8">
        <v>7293152672757.7354</v>
      </c>
      <c r="AC8">
        <v>7316722461023.5664</v>
      </c>
      <c r="AD8">
        <v>7338867793625.5518</v>
      </c>
      <c r="AE8">
        <v>7357848167534.2148</v>
      </c>
      <c r="AF8">
        <v>7374498199432.3437</v>
      </c>
      <c r="AG8">
        <v>7389758205811.5332</v>
      </c>
      <c r="AH8">
        <v>7402681200589.4941</v>
      </c>
      <c r="AI8">
        <v>7413101359331.5645</v>
      </c>
    </row>
    <row r="9" spans="1:35" x14ac:dyDescent="0.35">
      <c r="A9" t="s">
        <v>29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row>
    <row r="10" spans="1:35" x14ac:dyDescent="0.35">
      <c r="A10" t="s">
        <v>30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row>
    <row r="12" spans="1:35" x14ac:dyDescent="0.35">
      <c r="A12" t="s">
        <v>32</v>
      </c>
    </row>
    <row r="13" spans="1:35" x14ac:dyDescent="0.35">
      <c r="A13" t="s">
        <v>24</v>
      </c>
      <c r="B13">
        <v>2017</v>
      </c>
      <c r="C13">
        <v>2018</v>
      </c>
      <c r="D13">
        <v>2019</v>
      </c>
      <c r="E13">
        <v>2020</v>
      </c>
      <c r="F13">
        <v>2021</v>
      </c>
      <c r="G13">
        <v>2022</v>
      </c>
      <c r="H13">
        <v>2023</v>
      </c>
      <c r="I13">
        <v>2024</v>
      </c>
      <c r="J13">
        <v>2025</v>
      </c>
      <c r="K13">
        <v>2026</v>
      </c>
      <c r="L13">
        <v>2027</v>
      </c>
      <c r="M13">
        <v>2028</v>
      </c>
      <c r="N13">
        <v>2029</v>
      </c>
      <c r="O13">
        <v>2030</v>
      </c>
      <c r="P13">
        <v>2031</v>
      </c>
      <c r="Q13">
        <v>2032</v>
      </c>
      <c r="R13">
        <v>2033</v>
      </c>
      <c r="S13">
        <v>2034</v>
      </c>
      <c r="T13">
        <v>2035</v>
      </c>
      <c r="U13">
        <v>2036</v>
      </c>
      <c r="V13">
        <v>2037</v>
      </c>
      <c r="W13">
        <v>2038</v>
      </c>
      <c r="X13">
        <v>2039</v>
      </c>
      <c r="Y13">
        <v>2040</v>
      </c>
      <c r="Z13">
        <v>2041</v>
      </c>
      <c r="AA13">
        <v>2042</v>
      </c>
      <c r="AB13">
        <v>2043</v>
      </c>
      <c r="AC13">
        <v>2044</v>
      </c>
      <c r="AD13">
        <v>2045</v>
      </c>
      <c r="AE13">
        <v>2046</v>
      </c>
      <c r="AF13">
        <v>2047</v>
      </c>
      <c r="AG13">
        <v>2048</v>
      </c>
      <c r="AH13">
        <v>2049</v>
      </c>
      <c r="AI13">
        <v>2050</v>
      </c>
    </row>
    <row r="14" spans="1:35" x14ac:dyDescent="0.35">
      <c r="A14" t="s">
        <v>25</v>
      </c>
      <c r="B14">
        <v>5025336833623.4961</v>
      </c>
      <c r="C14">
        <v>5076796416774.6904</v>
      </c>
      <c r="D14">
        <v>5121878332252.5889</v>
      </c>
      <c r="E14">
        <v>5120527234315.9355</v>
      </c>
      <c r="F14">
        <v>5078685772529.0713</v>
      </c>
      <c r="G14">
        <v>5000226181204.0518</v>
      </c>
      <c r="H14">
        <v>4890357390086.666</v>
      </c>
      <c r="I14">
        <v>4754593612009.9424</v>
      </c>
      <c r="J14">
        <v>4623242947800.9814</v>
      </c>
      <c r="K14">
        <v>4476113809194.5195</v>
      </c>
      <c r="L14">
        <v>4318214320613.6704</v>
      </c>
      <c r="M14">
        <v>4153785967773.5337</v>
      </c>
      <c r="N14">
        <v>3986245332562.0317</v>
      </c>
      <c r="O14">
        <v>3818189212025.7769</v>
      </c>
      <c r="P14">
        <v>3651655662890.3447</v>
      </c>
      <c r="Q14">
        <v>3488242186140.4043</v>
      </c>
      <c r="R14">
        <v>3329338703647.7451</v>
      </c>
      <c r="S14">
        <v>3176152327467.5405</v>
      </c>
      <c r="T14">
        <v>3029802190147.7764</v>
      </c>
      <c r="U14">
        <v>2901631824308.3833</v>
      </c>
      <c r="V14">
        <v>2789279323316.6567</v>
      </c>
      <c r="W14">
        <v>2690912463301.6426</v>
      </c>
      <c r="X14">
        <v>2605035958762.9941</v>
      </c>
      <c r="Y14">
        <v>2530395616410.1128</v>
      </c>
      <c r="Z14">
        <v>2465874380322.5146</v>
      </c>
      <c r="AA14">
        <v>2410499569118.3447</v>
      </c>
      <c r="AB14">
        <v>2363398632578.1904</v>
      </c>
      <c r="AC14">
        <v>2323794631164.9717</v>
      </c>
      <c r="AD14">
        <v>2290983414137.3696</v>
      </c>
      <c r="AE14">
        <v>2264352475555.3608</v>
      </c>
      <c r="AF14">
        <v>2243335165475.895</v>
      </c>
      <c r="AG14">
        <v>2227424710659.9102</v>
      </c>
      <c r="AH14">
        <v>2216154632326.5767</v>
      </c>
      <c r="AI14">
        <v>2209078846438.0913</v>
      </c>
    </row>
    <row r="15" spans="1:35" x14ac:dyDescent="0.35">
      <c r="A15" t="s">
        <v>26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row>
    <row r="16" spans="1:35" x14ac:dyDescent="0.35">
      <c r="A16" t="s">
        <v>27</v>
      </c>
      <c r="B16">
        <v>78957901972259.953</v>
      </c>
      <c r="C16">
        <v>78171343642902.156</v>
      </c>
      <c r="D16">
        <v>77294692436841.531</v>
      </c>
      <c r="E16">
        <v>76275879616324.047</v>
      </c>
      <c r="F16">
        <v>75120993205255.297</v>
      </c>
      <c r="G16">
        <v>73863310302386.937</v>
      </c>
      <c r="H16">
        <v>72764466816560.484</v>
      </c>
      <c r="I16">
        <v>71621619649387.047</v>
      </c>
      <c r="J16">
        <v>70848427197918.797</v>
      </c>
      <c r="K16">
        <v>70008603723715.211</v>
      </c>
      <c r="L16">
        <v>69141720690554.734</v>
      </c>
      <c r="M16">
        <v>68280380611623.977</v>
      </c>
      <c r="N16">
        <v>67444464067410.766</v>
      </c>
      <c r="O16">
        <v>66605031794259.312</v>
      </c>
      <c r="P16">
        <v>66946765210539.336</v>
      </c>
      <c r="Q16">
        <v>67349477677239.484</v>
      </c>
      <c r="R16">
        <v>67757603905631.695</v>
      </c>
      <c r="S16">
        <v>68174234662240.086</v>
      </c>
      <c r="T16">
        <v>68598432660706.781</v>
      </c>
      <c r="U16">
        <v>69015694030556.445</v>
      </c>
      <c r="V16">
        <v>69463043796281.727</v>
      </c>
      <c r="W16">
        <v>69921958591720.242</v>
      </c>
      <c r="X16">
        <v>70416563150368.141</v>
      </c>
      <c r="Y16">
        <v>70968444223814.109</v>
      </c>
      <c r="Z16">
        <v>71492578129941.031</v>
      </c>
      <c r="AA16">
        <v>72035527197623.484</v>
      </c>
      <c r="AB16">
        <v>72598254116510.328</v>
      </c>
      <c r="AC16">
        <v>73201141474656.766</v>
      </c>
      <c r="AD16">
        <v>73798777911838.797</v>
      </c>
      <c r="AE16">
        <v>74411852459497.641</v>
      </c>
      <c r="AF16">
        <v>75061556749749.109</v>
      </c>
      <c r="AG16">
        <v>75723503521734.219</v>
      </c>
      <c r="AH16">
        <v>76372103110966.609</v>
      </c>
      <c r="AI16">
        <v>77049992927770.391</v>
      </c>
    </row>
    <row r="17" spans="1:35" x14ac:dyDescent="0.35">
      <c r="A17" t="s">
        <v>28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row r="18" spans="1:35" x14ac:dyDescent="0.35">
      <c r="A18" t="s">
        <v>29</v>
      </c>
      <c r="B18">
        <v>1801698853815.6216</v>
      </c>
      <c r="C18">
        <v>2690031570598.6309</v>
      </c>
      <c r="D18">
        <v>3563189103158.3896</v>
      </c>
      <c r="E18">
        <v>4418876907189.3818</v>
      </c>
      <c r="F18">
        <v>5274627664257.8877</v>
      </c>
      <c r="G18">
        <v>6132422582466.2246</v>
      </c>
      <c r="H18">
        <v>6995253414968.2168</v>
      </c>
      <c r="I18">
        <v>7860746593187.3242</v>
      </c>
      <c r="J18">
        <v>8778028356745.7129</v>
      </c>
      <c r="K18">
        <v>9706159741744.834</v>
      </c>
      <c r="L18">
        <v>10643643921253.176</v>
      </c>
      <c r="M18">
        <v>11588321517209.99</v>
      </c>
      <c r="N18">
        <v>12538698634665.48</v>
      </c>
      <c r="O18">
        <v>13492246311240.742</v>
      </c>
      <c r="P18">
        <v>13492246311240.742</v>
      </c>
      <c r="Q18">
        <v>13492246311240.742</v>
      </c>
      <c r="R18">
        <v>13492246311240.742</v>
      </c>
      <c r="S18">
        <v>13492246311240.648</v>
      </c>
      <c r="T18">
        <v>13492246311240.742</v>
      </c>
      <c r="U18">
        <v>13492246311240.648</v>
      </c>
      <c r="V18">
        <v>13492246311240.742</v>
      </c>
      <c r="W18">
        <v>13492246311240.742</v>
      </c>
      <c r="X18">
        <v>13492246311240.648</v>
      </c>
      <c r="Y18">
        <v>13492246311240.648</v>
      </c>
      <c r="Z18">
        <v>13492246311240.648</v>
      </c>
      <c r="AA18">
        <v>13492246311240.648</v>
      </c>
      <c r="AB18">
        <v>13492246311240.648</v>
      </c>
      <c r="AC18">
        <v>13492246311240.648</v>
      </c>
      <c r="AD18">
        <v>13492246311240.742</v>
      </c>
      <c r="AE18">
        <v>13492246311240.648</v>
      </c>
      <c r="AF18">
        <v>13492246311240.648</v>
      </c>
      <c r="AG18">
        <v>13492246311240.742</v>
      </c>
      <c r="AH18">
        <v>13492246311240.742</v>
      </c>
      <c r="AI18">
        <v>13492246311240.648</v>
      </c>
    </row>
    <row r="19" spans="1:35" x14ac:dyDescent="0.35">
      <c r="A19" t="s">
        <v>30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row>
    <row r="21" spans="1:35" x14ac:dyDescent="0.35">
      <c r="A21" t="s">
        <v>36</v>
      </c>
    </row>
    <row r="22" spans="1:35" x14ac:dyDescent="0.35">
      <c r="A22" t="s">
        <v>33</v>
      </c>
    </row>
    <row r="23" spans="1:35" x14ac:dyDescent="0.35">
      <c r="A23" t="s">
        <v>35</v>
      </c>
    </row>
    <row r="24" spans="1:35" x14ac:dyDescent="0.35">
      <c r="A24" t="s">
        <v>34</v>
      </c>
      <c r="B24">
        <v>4787105.6079378696</v>
      </c>
      <c r="C24">
        <v>5115017.3708547251</v>
      </c>
      <c r="D24">
        <v>5436264.6428890582</v>
      </c>
      <c r="E24">
        <v>5750486.3854716085</v>
      </c>
      <c r="F24">
        <v>6065851.3148538265</v>
      </c>
      <c r="G24">
        <v>6382091.1229700344</v>
      </c>
      <c r="H24">
        <v>6700249.9281973206</v>
      </c>
      <c r="I24">
        <v>7019628.4097495023</v>
      </c>
      <c r="J24">
        <v>7370730.416651872</v>
      </c>
      <c r="K24">
        <v>7716015.9384974418</v>
      </c>
      <c r="L24">
        <v>8065108.8103816221</v>
      </c>
      <c r="M24">
        <v>8417011.3207321856</v>
      </c>
      <c r="N24">
        <v>8771244.0423531495</v>
      </c>
      <c r="O24">
        <v>9125955.7681534179</v>
      </c>
      <c r="P24">
        <v>9125746.6787170414</v>
      </c>
      <c r="Q24">
        <v>9125477.3883924279</v>
      </c>
      <c r="R24">
        <v>9125517.6348534934</v>
      </c>
      <c r="S24">
        <v>9125711.9832431283</v>
      </c>
      <c r="T24">
        <v>9126919.1032599974</v>
      </c>
      <c r="U24">
        <v>9127362.6165480409</v>
      </c>
      <c r="V24">
        <v>9128389.6132106446</v>
      </c>
      <c r="W24">
        <v>9128128.2403836343</v>
      </c>
      <c r="X24">
        <v>9128695.3016250692</v>
      </c>
      <c r="Y24">
        <v>9128340.3950673193</v>
      </c>
      <c r="Z24">
        <v>9128322.8622845951</v>
      </c>
      <c r="AA24">
        <v>9128114.7195501532</v>
      </c>
      <c r="AB24">
        <v>9127904.5328926649</v>
      </c>
      <c r="AC24">
        <v>9127709.9491746258</v>
      </c>
      <c r="AD24">
        <v>9127513.5733252838</v>
      </c>
      <c r="AE24">
        <v>9127343.5925223883</v>
      </c>
      <c r="AF24">
        <v>9127175.73251573</v>
      </c>
      <c r="AG24">
        <v>9126999.9046916459</v>
      </c>
      <c r="AH24">
        <v>9126829.6148503069</v>
      </c>
      <c r="AI24">
        <v>9126674.677680796</v>
      </c>
    </row>
    <row r="25" spans="1:35" x14ac:dyDescent="0.35">
      <c r="B25">
        <f>B24*About!C15</f>
        <v>16334282332051.264</v>
      </c>
    </row>
    <row r="27" spans="1:35" x14ac:dyDescent="0.35">
      <c r="A27" t="s">
        <v>41</v>
      </c>
    </row>
    <row r="29" spans="1:35" x14ac:dyDescent="0.35">
      <c r="A29" t="s">
        <v>42</v>
      </c>
    </row>
    <row r="31" spans="1:35" x14ac:dyDescent="0.35">
      <c r="A31" t="s">
        <v>113</v>
      </c>
    </row>
    <row r="33" spans="1:35" x14ac:dyDescent="0.35">
      <c r="A33" t="s">
        <v>25</v>
      </c>
      <c r="B33">
        <f t="shared" ref="B33:B38" si="0">B14+B5</f>
        <v>16914507903189.551</v>
      </c>
      <c r="C33">
        <f t="shared" ref="C33:AI33" si="1">C14+C5</f>
        <v>16987779607975.105</v>
      </c>
      <c r="D33">
        <f t="shared" si="1"/>
        <v>17076106753512.641</v>
      </c>
      <c r="E33">
        <f t="shared" si="1"/>
        <v>17115234321908.133</v>
      </c>
      <c r="F33">
        <f t="shared" si="1"/>
        <v>17111978161019.746</v>
      </c>
      <c r="G33">
        <f t="shared" si="1"/>
        <v>17070318962937.746</v>
      </c>
      <c r="H33">
        <f t="shared" si="1"/>
        <v>17007582475231.48</v>
      </c>
      <c r="I33">
        <f t="shared" si="1"/>
        <v>16920756916781.059</v>
      </c>
      <c r="J33">
        <f t="shared" si="1"/>
        <v>16879470477267.332</v>
      </c>
      <c r="K33">
        <f t="shared" si="1"/>
        <v>16823094269458.68</v>
      </c>
      <c r="L33">
        <f t="shared" si="1"/>
        <v>16758689799593.602</v>
      </c>
      <c r="M33">
        <f t="shared" si="1"/>
        <v>16687041600311.836</v>
      </c>
      <c r="N33">
        <f t="shared" si="1"/>
        <v>16607177158704.881</v>
      </c>
      <c r="O33">
        <f t="shared" si="1"/>
        <v>16526822993402.213</v>
      </c>
      <c r="P33">
        <f t="shared" si="1"/>
        <v>16445630360756.125</v>
      </c>
      <c r="Q33">
        <f t="shared" si="1"/>
        <v>16375574192840.539</v>
      </c>
      <c r="R33">
        <f t="shared" si="1"/>
        <v>16313399330079.086</v>
      </c>
      <c r="S33">
        <f t="shared" si="1"/>
        <v>16249491877927.076</v>
      </c>
      <c r="T33">
        <f t="shared" si="1"/>
        <v>16190658938649.844</v>
      </c>
      <c r="U33">
        <f t="shared" si="1"/>
        <v>16142747859430.896</v>
      </c>
      <c r="V33">
        <f t="shared" si="1"/>
        <v>16110149867006.682</v>
      </c>
      <c r="W33">
        <f t="shared" si="1"/>
        <v>16090598291424.729</v>
      </c>
      <c r="X33">
        <f t="shared" si="1"/>
        <v>16080787547628.016</v>
      </c>
      <c r="Y33">
        <f t="shared" si="1"/>
        <v>16079064423648.576</v>
      </c>
      <c r="Z33">
        <f t="shared" si="1"/>
        <v>16085153575128.871</v>
      </c>
      <c r="AA33">
        <f t="shared" si="1"/>
        <v>16097943220717.617</v>
      </c>
      <c r="AB33">
        <f t="shared" si="1"/>
        <v>16116493057111.613</v>
      </c>
      <c r="AC33">
        <f t="shared" si="1"/>
        <v>16139572300403.219</v>
      </c>
      <c r="AD33">
        <f t="shared" si="1"/>
        <v>16166441064791.6</v>
      </c>
      <c r="AE33">
        <f t="shared" si="1"/>
        <v>16196196368036.318</v>
      </c>
      <c r="AF33">
        <f t="shared" si="1"/>
        <v>16228443572585.693</v>
      </c>
      <c r="AG33">
        <f t="shared" si="1"/>
        <v>16263364980454.506</v>
      </c>
      <c r="AH33">
        <f t="shared" si="1"/>
        <v>16300233081493.752</v>
      </c>
      <c r="AI33">
        <f t="shared" si="1"/>
        <v>16337278505607.953</v>
      </c>
    </row>
    <row r="34" spans="1:35" x14ac:dyDescent="0.35">
      <c r="A34" t="s">
        <v>26</v>
      </c>
      <c r="B34">
        <f t="shared" si="0"/>
        <v>0</v>
      </c>
      <c r="C34">
        <f t="shared" ref="C34:AI34" si="2">C15+C6</f>
        <v>0</v>
      </c>
      <c r="D34">
        <f t="shared" si="2"/>
        <v>0</v>
      </c>
      <c r="E34">
        <f t="shared" si="2"/>
        <v>0</v>
      </c>
      <c r="F34">
        <f t="shared" si="2"/>
        <v>0</v>
      </c>
      <c r="G34">
        <f t="shared" si="2"/>
        <v>0</v>
      </c>
      <c r="H34">
        <f t="shared" si="2"/>
        <v>0</v>
      </c>
      <c r="I34">
        <f t="shared" si="2"/>
        <v>0</v>
      </c>
      <c r="J34">
        <f t="shared" si="2"/>
        <v>0</v>
      </c>
      <c r="K34">
        <f t="shared" si="2"/>
        <v>0</v>
      </c>
      <c r="L34">
        <f t="shared" si="2"/>
        <v>0</v>
      </c>
      <c r="M34">
        <f t="shared" si="2"/>
        <v>0</v>
      </c>
      <c r="N34">
        <f t="shared" si="2"/>
        <v>0</v>
      </c>
      <c r="O34">
        <f t="shared" si="2"/>
        <v>0</v>
      </c>
      <c r="P34">
        <f t="shared" si="2"/>
        <v>0</v>
      </c>
      <c r="Q34">
        <f t="shared" si="2"/>
        <v>0</v>
      </c>
      <c r="R34">
        <f t="shared" si="2"/>
        <v>0</v>
      </c>
      <c r="S34">
        <f t="shared" si="2"/>
        <v>0</v>
      </c>
      <c r="T34">
        <f t="shared" si="2"/>
        <v>0</v>
      </c>
      <c r="U34">
        <f t="shared" si="2"/>
        <v>0</v>
      </c>
      <c r="V34">
        <f t="shared" si="2"/>
        <v>0</v>
      </c>
      <c r="W34">
        <f t="shared" si="2"/>
        <v>0</v>
      </c>
      <c r="X34">
        <f t="shared" si="2"/>
        <v>0</v>
      </c>
      <c r="Y34">
        <f t="shared" si="2"/>
        <v>0</v>
      </c>
      <c r="Z34">
        <f t="shared" si="2"/>
        <v>0</v>
      </c>
      <c r="AA34">
        <f t="shared" si="2"/>
        <v>0</v>
      </c>
      <c r="AB34">
        <f t="shared" si="2"/>
        <v>0</v>
      </c>
      <c r="AC34">
        <f t="shared" si="2"/>
        <v>0</v>
      </c>
      <c r="AD34">
        <f t="shared" si="2"/>
        <v>0</v>
      </c>
      <c r="AE34">
        <f t="shared" si="2"/>
        <v>0</v>
      </c>
      <c r="AF34">
        <f t="shared" si="2"/>
        <v>0</v>
      </c>
      <c r="AG34">
        <f t="shared" si="2"/>
        <v>0</v>
      </c>
      <c r="AH34">
        <f t="shared" si="2"/>
        <v>0</v>
      </c>
      <c r="AI34">
        <f t="shared" si="2"/>
        <v>0</v>
      </c>
    </row>
    <row r="35" spans="1:35" x14ac:dyDescent="0.35">
      <c r="A35" t="s">
        <v>27</v>
      </c>
      <c r="B35">
        <f t="shared" si="0"/>
        <v>267143540645510</v>
      </c>
      <c r="C35">
        <f t="shared" ref="C35:AI35" si="3">C16+C7</f>
        <v>266760313158890.37</v>
      </c>
      <c r="D35">
        <f t="shared" si="3"/>
        <v>266452799420747.22</v>
      </c>
      <c r="E35">
        <f t="shared" si="3"/>
        <v>265651888264383.75</v>
      </c>
      <c r="F35">
        <f t="shared" si="3"/>
        <v>264274480993451.75</v>
      </c>
      <c r="G35">
        <f t="shared" si="3"/>
        <v>262434925793523.12</v>
      </c>
      <c r="H35">
        <f t="shared" si="3"/>
        <v>260914401971853.25</v>
      </c>
      <c r="I35">
        <f t="shared" si="3"/>
        <v>259249538614219.06</v>
      </c>
      <c r="J35">
        <f t="shared" si="3"/>
        <v>258518267810017.75</v>
      </c>
      <c r="K35">
        <f t="shared" si="3"/>
        <v>257613886128987.44</v>
      </c>
      <c r="L35">
        <f t="shared" si="3"/>
        <v>256671482626733.44</v>
      </c>
      <c r="M35">
        <f t="shared" si="3"/>
        <v>255705466130712.78</v>
      </c>
      <c r="N35">
        <f t="shared" si="3"/>
        <v>254686372996461.06</v>
      </c>
      <c r="O35">
        <f t="shared" si="3"/>
        <v>253661494940072.94</v>
      </c>
      <c r="P35">
        <f t="shared" si="3"/>
        <v>253795705264501.19</v>
      </c>
      <c r="Q35">
        <f t="shared" si="3"/>
        <v>254166175471381.06</v>
      </c>
      <c r="R35">
        <f t="shared" si="3"/>
        <v>254621031448236.31</v>
      </c>
      <c r="S35">
        <f t="shared" si="3"/>
        <v>254989781836572.84</v>
      </c>
      <c r="T35">
        <f t="shared" si="3"/>
        <v>255374457807526.72</v>
      </c>
      <c r="U35">
        <f t="shared" si="3"/>
        <v>255698605654382.09</v>
      </c>
      <c r="V35">
        <f t="shared" si="3"/>
        <v>256074791433121.72</v>
      </c>
      <c r="W35">
        <f t="shared" si="3"/>
        <v>256518858061751.28</v>
      </c>
      <c r="X35">
        <f t="shared" si="3"/>
        <v>257054895728704.94</v>
      </c>
      <c r="Y35">
        <f t="shared" si="3"/>
        <v>257696384425266.12</v>
      </c>
      <c r="Z35">
        <f t="shared" si="3"/>
        <v>258291197987472.94</v>
      </c>
      <c r="AA35">
        <f t="shared" si="3"/>
        <v>258952081291075.87</v>
      </c>
      <c r="AB35">
        <f t="shared" si="3"/>
        <v>259635809932060.5</v>
      </c>
      <c r="AC35">
        <f t="shared" si="3"/>
        <v>260386528049222.81</v>
      </c>
      <c r="AD35">
        <f t="shared" si="3"/>
        <v>261131868434670.44</v>
      </c>
      <c r="AE35">
        <f t="shared" si="3"/>
        <v>261882834331853.19</v>
      </c>
      <c r="AF35">
        <f t="shared" si="3"/>
        <v>262652305175770.06</v>
      </c>
      <c r="AG35">
        <f t="shared" si="3"/>
        <v>263422666842818.03</v>
      </c>
      <c r="AH35">
        <f t="shared" si="3"/>
        <v>264156017353102.25</v>
      </c>
      <c r="AI35">
        <f t="shared" si="3"/>
        <v>264891982539360.12</v>
      </c>
    </row>
    <row r="36" spans="1:35" x14ac:dyDescent="0.35">
      <c r="A36" t="s">
        <v>28</v>
      </c>
      <c r="B36">
        <f t="shared" si="0"/>
        <v>6652039125922.459</v>
      </c>
      <c r="C36">
        <f t="shared" ref="C36:AI36" si="4">C17+C8</f>
        <v>6645337536169.7969</v>
      </c>
      <c r="D36">
        <f t="shared" si="4"/>
        <v>6651030814915.377</v>
      </c>
      <c r="E36">
        <f t="shared" si="4"/>
        <v>6653766572903.6357</v>
      </c>
      <c r="F36">
        <f t="shared" si="4"/>
        <v>6653629203566.4883</v>
      </c>
      <c r="G36">
        <f t="shared" si="4"/>
        <v>6651227214589.6299</v>
      </c>
      <c r="H36">
        <f t="shared" si="4"/>
        <v>6657320566557.6299</v>
      </c>
      <c r="I36">
        <f t="shared" si="4"/>
        <v>6664104901044.8242</v>
      </c>
      <c r="J36">
        <f t="shared" si="4"/>
        <v>6693065016929.0889</v>
      </c>
      <c r="K36">
        <f t="shared" si="4"/>
        <v>6720905001578.3018</v>
      </c>
      <c r="L36">
        <f t="shared" si="4"/>
        <v>6751677392651.8584</v>
      </c>
      <c r="M36">
        <f t="shared" si="4"/>
        <v>6782707166396.9473</v>
      </c>
      <c r="N36">
        <f t="shared" si="4"/>
        <v>6813639919850.5068</v>
      </c>
      <c r="O36">
        <f t="shared" si="4"/>
        <v>6845334884671.2061</v>
      </c>
      <c r="P36">
        <f t="shared" si="4"/>
        <v>6877251355573.1104</v>
      </c>
      <c r="Q36">
        <f t="shared" si="4"/>
        <v>6916189216471.5225</v>
      </c>
      <c r="R36">
        <f t="shared" si="4"/>
        <v>6958291903109.0205</v>
      </c>
      <c r="S36">
        <f t="shared" si="4"/>
        <v>6997188111895.7334</v>
      </c>
      <c r="T36">
        <f t="shared" si="4"/>
        <v>7036453127433.1133</v>
      </c>
      <c r="U36">
        <f t="shared" si="4"/>
        <v>7072830963583.6221</v>
      </c>
      <c r="V36">
        <f t="shared" si="4"/>
        <v>7108068295690.333</v>
      </c>
      <c r="W36">
        <f t="shared" si="4"/>
        <v>7143590544845.6963</v>
      </c>
      <c r="X36">
        <f t="shared" si="4"/>
        <v>7177314175398.8652</v>
      </c>
      <c r="Y36">
        <f t="shared" si="4"/>
        <v>7208883193855.0352</v>
      </c>
      <c r="Z36">
        <f t="shared" si="4"/>
        <v>7238690793933.5459</v>
      </c>
      <c r="AA36">
        <f t="shared" si="4"/>
        <v>7267033533836.3857</v>
      </c>
      <c r="AB36">
        <f t="shared" si="4"/>
        <v>7293152672757.7354</v>
      </c>
      <c r="AC36">
        <f t="shared" si="4"/>
        <v>7316722461023.5664</v>
      </c>
      <c r="AD36">
        <f t="shared" si="4"/>
        <v>7338867793625.5518</v>
      </c>
      <c r="AE36">
        <f t="shared" si="4"/>
        <v>7357848167534.2148</v>
      </c>
      <c r="AF36">
        <f t="shared" si="4"/>
        <v>7374498199432.3437</v>
      </c>
      <c r="AG36">
        <f t="shared" si="4"/>
        <v>7389758205811.5332</v>
      </c>
      <c r="AH36">
        <f t="shared" si="4"/>
        <v>7402681200589.4941</v>
      </c>
      <c r="AI36">
        <f t="shared" si="4"/>
        <v>7413101359331.5645</v>
      </c>
    </row>
    <row r="37" spans="1:35" x14ac:dyDescent="0.35">
      <c r="A37" t="s">
        <v>29</v>
      </c>
      <c r="B37">
        <f t="shared" si="0"/>
        <v>1801698853815.6216</v>
      </c>
      <c r="C37">
        <f t="shared" ref="C37:AI37" si="5">C18+C9</f>
        <v>2690031570598.6309</v>
      </c>
      <c r="D37">
        <f t="shared" si="5"/>
        <v>3563189103158.3896</v>
      </c>
      <c r="E37">
        <f t="shared" si="5"/>
        <v>4418876907189.3818</v>
      </c>
      <c r="F37">
        <f t="shared" si="5"/>
        <v>5274627664257.8877</v>
      </c>
      <c r="G37">
        <f t="shared" si="5"/>
        <v>6132422582466.2246</v>
      </c>
      <c r="H37">
        <f t="shared" si="5"/>
        <v>6995253414968.2168</v>
      </c>
      <c r="I37">
        <f t="shared" si="5"/>
        <v>7860746593187.3242</v>
      </c>
      <c r="J37">
        <f t="shared" si="5"/>
        <v>8778028356745.7129</v>
      </c>
      <c r="K37">
        <f t="shared" si="5"/>
        <v>9706159741744.834</v>
      </c>
      <c r="L37">
        <f t="shared" si="5"/>
        <v>10643643921253.176</v>
      </c>
      <c r="M37">
        <f t="shared" si="5"/>
        <v>11588321517209.99</v>
      </c>
      <c r="N37">
        <f t="shared" si="5"/>
        <v>12538698634665.48</v>
      </c>
      <c r="O37">
        <f t="shared" si="5"/>
        <v>13492246311240.742</v>
      </c>
      <c r="P37">
        <f t="shared" si="5"/>
        <v>13492246311240.742</v>
      </c>
      <c r="Q37">
        <f t="shared" si="5"/>
        <v>13492246311240.742</v>
      </c>
      <c r="R37">
        <f t="shared" si="5"/>
        <v>13492246311240.742</v>
      </c>
      <c r="S37">
        <f t="shared" si="5"/>
        <v>13492246311240.648</v>
      </c>
      <c r="T37">
        <f t="shared" si="5"/>
        <v>13492246311240.742</v>
      </c>
      <c r="U37">
        <f t="shared" si="5"/>
        <v>13492246311240.648</v>
      </c>
      <c r="V37">
        <f t="shared" si="5"/>
        <v>13492246311240.742</v>
      </c>
      <c r="W37">
        <f t="shared" si="5"/>
        <v>13492246311240.742</v>
      </c>
      <c r="X37">
        <f t="shared" si="5"/>
        <v>13492246311240.648</v>
      </c>
      <c r="Y37">
        <f t="shared" si="5"/>
        <v>13492246311240.648</v>
      </c>
      <c r="Z37">
        <f t="shared" si="5"/>
        <v>13492246311240.648</v>
      </c>
      <c r="AA37">
        <f t="shared" si="5"/>
        <v>13492246311240.648</v>
      </c>
      <c r="AB37">
        <f t="shared" si="5"/>
        <v>13492246311240.648</v>
      </c>
      <c r="AC37">
        <f t="shared" si="5"/>
        <v>13492246311240.648</v>
      </c>
      <c r="AD37">
        <f t="shared" si="5"/>
        <v>13492246311240.742</v>
      </c>
      <c r="AE37">
        <f t="shared" si="5"/>
        <v>13492246311240.648</v>
      </c>
      <c r="AF37">
        <f t="shared" si="5"/>
        <v>13492246311240.648</v>
      </c>
      <c r="AG37">
        <f t="shared" si="5"/>
        <v>13492246311240.742</v>
      </c>
      <c r="AH37">
        <f t="shared" si="5"/>
        <v>13492246311240.742</v>
      </c>
      <c r="AI37">
        <f t="shared" si="5"/>
        <v>13492246311240.648</v>
      </c>
    </row>
    <row r="38" spans="1:35" x14ac:dyDescent="0.35">
      <c r="A38" t="s">
        <v>30</v>
      </c>
      <c r="B38">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
  <sheetViews>
    <sheetView topLeftCell="A4" workbookViewId="0">
      <selection activeCell="B12" sqref="B12"/>
    </sheetView>
  </sheetViews>
  <sheetFormatPr defaultRowHeight="14.5" x14ac:dyDescent="0.35"/>
  <cols>
    <col min="1" max="1" width="41.36328125" customWidth="1"/>
    <col min="2" max="2" width="17.26953125" customWidth="1"/>
  </cols>
  <sheetData>
    <row r="1" spans="1:29" ht="15.5" customHeight="1" x14ac:dyDescent="0.35">
      <c r="A1" s="23" t="s">
        <v>43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row>
    <row r="2" spans="1:29" ht="15.5" customHeight="1" x14ac:dyDescent="0.35">
      <c r="A2" s="23" t="s">
        <v>44</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row>
    <row r="3" spans="1:29" ht="14.5" customHeight="1" x14ac:dyDescent="0.35">
      <c r="A3" s="24" t="s">
        <v>45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spans="1:29" ht="26" x14ac:dyDescent="0.35">
      <c r="A4" s="7" t="s">
        <v>46</v>
      </c>
      <c r="B4" s="7" t="s">
        <v>47</v>
      </c>
      <c r="C4" s="7" t="s">
        <v>48</v>
      </c>
      <c r="D4" s="7" t="s">
        <v>49</v>
      </c>
      <c r="E4" s="7" t="s">
        <v>50</v>
      </c>
      <c r="F4" s="7" t="s">
        <v>51</v>
      </c>
      <c r="G4" s="7" t="s">
        <v>52</v>
      </c>
      <c r="H4" s="7" t="s">
        <v>53</v>
      </c>
      <c r="I4" s="7" t="s">
        <v>54</v>
      </c>
      <c r="J4" s="7" t="s">
        <v>55</v>
      </c>
      <c r="K4" s="7" t="s">
        <v>56</v>
      </c>
      <c r="L4" s="7" t="s">
        <v>57</v>
      </c>
      <c r="M4" s="7" t="s">
        <v>58</v>
      </c>
      <c r="N4" s="7" t="s">
        <v>59</v>
      </c>
      <c r="O4" s="7" t="s">
        <v>60</v>
      </c>
      <c r="P4" s="7" t="s">
        <v>61</v>
      </c>
      <c r="Q4" s="7" t="s">
        <v>62</v>
      </c>
      <c r="R4" s="7" t="s">
        <v>63</v>
      </c>
      <c r="S4" s="7" t="s">
        <v>64</v>
      </c>
      <c r="T4" s="7" t="s">
        <v>65</v>
      </c>
      <c r="U4" s="7" t="s">
        <v>66</v>
      </c>
      <c r="V4" s="7" t="s">
        <v>67</v>
      </c>
      <c r="W4" s="7" t="s">
        <v>68</v>
      </c>
      <c r="X4" s="7" t="s">
        <v>69</v>
      </c>
      <c r="Y4" s="7" t="s">
        <v>70</v>
      </c>
      <c r="Z4" s="7" t="s">
        <v>71</v>
      </c>
      <c r="AA4" s="7" t="s">
        <v>72</v>
      </c>
      <c r="AB4" s="7" t="s">
        <v>73</v>
      </c>
      <c r="AC4" s="7" t="s">
        <v>74</v>
      </c>
    </row>
    <row r="5" spans="1:29" x14ac:dyDescent="0.35">
      <c r="A5" s="8" t="s">
        <v>75</v>
      </c>
      <c r="B5" s="9" t="s">
        <v>76</v>
      </c>
      <c r="C5" s="9" t="s">
        <v>76</v>
      </c>
      <c r="D5" s="9" t="s">
        <v>76</v>
      </c>
      <c r="E5" s="9" t="s">
        <v>76</v>
      </c>
      <c r="F5" s="9" t="s">
        <v>76</v>
      </c>
      <c r="G5" s="9" t="s">
        <v>76</v>
      </c>
      <c r="H5" s="9" t="s">
        <v>76</v>
      </c>
      <c r="I5" s="9" t="s">
        <v>76</v>
      </c>
      <c r="J5" s="9" t="s">
        <v>76</v>
      </c>
      <c r="K5" s="9" t="s">
        <v>76</v>
      </c>
      <c r="L5" s="9" t="s">
        <v>76</v>
      </c>
      <c r="M5" s="9" t="s">
        <v>76</v>
      </c>
      <c r="N5" s="9" t="s">
        <v>76</v>
      </c>
      <c r="O5" s="9" t="s">
        <v>76</v>
      </c>
      <c r="P5" s="9" t="s">
        <v>76</v>
      </c>
      <c r="Q5" s="9" t="s">
        <v>76</v>
      </c>
      <c r="R5" s="9" t="s">
        <v>76</v>
      </c>
      <c r="S5" s="9" t="s">
        <v>76</v>
      </c>
      <c r="T5" s="9" t="s">
        <v>76</v>
      </c>
      <c r="U5" s="9" t="s">
        <v>76</v>
      </c>
      <c r="V5" s="9" t="s">
        <v>76</v>
      </c>
      <c r="W5" s="9" t="s">
        <v>76</v>
      </c>
      <c r="X5" s="9" t="s">
        <v>76</v>
      </c>
      <c r="Y5" s="9" t="s">
        <v>76</v>
      </c>
      <c r="Z5" s="9" t="s">
        <v>76</v>
      </c>
      <c r="AA5" s="9" t="s">
        <v>76</v>
      </c>
      <c r="AB5" s="9" t="s">
        <v>76</v>
      </c>
      <c r="AC5" s="9" t="s">
        <v>76</v>
      </c>
    </row>
    <row r="6" spans="1:29" ht="26.5" x14ac:dyDescent="0.35">
      <c r="A6" s="8" t="s">
        <v>77</v>
      </c>
      <c r="B6" s="9" t="s">
        <v>76</v>
      </c>
      <c r="C6" s="9" t="s">
        <v>76</v>
      </c>
      <c r="D6" s="9" t="s">
        <v>76</v>
      </c>
      <c r="E6" s="9" t="s">
        <v>76</v>
      </c>
      <c r="F6" s="9" t="s">
        <v>76</v>
      </c>
      <c r="G6" s="9" t="s">
        <v>76</v>
      </c>
      <c r="H6" s="9" t="s">
        <v>76</v>
      </c>
      <c r="I6" s="9" t="s">
        <v>76</v>
      </c>
      <c r="J6" s="9" t="s">
        <v>76</v>
      </c>
      <c r="K6" s="9" t="s">
        <v>76</v>
      </c>
      <c r="L6" s="9" t="s">
        <v>76</v>
      </c>
      <c r="M6" s="9" t="s">
        <v>76</v>
      </c>
      <c r="N6" s="9" t="s">
        <v>76</v>
      </c>
      <c r="O6" s="9" t="s">
        <v>76</v>
      </c>
      <c r="P6" s="9" t="s">
        <v>76</v>
      </c>
      <c r="Q6" s="9" t="s">
        <v>76</v>
      </c>
      <c r="R6" s="9" t="s">
        <v>76</v>
      </c>
      <c r="S6" s="9" t="s">
        <v>76</v>
      </c>
      <c r="T6" s="9" t="s">
        <v>76</v>
      </c>
      <c r="U6" s="9" t="s">
        <v>76</v>
      </c>
      <c r="V6" s="9" t="s">
        <v>76</v>
      </c>
      <c r="W6" s="9" t="s">
        <v>76</v>
      </c>
      <c r="X6" s="9" t="s">
        <v>76</v>
      </c>
      <c r="Y6" s="9" t="s">
        <v>76</v>
      </c>
      <c r="Z6" s="9" t="s">
        <v>76</v>
      </c>
      <c r="AA6" s="9" t="s">
        <v>76</v>
      </c>
      <c r="AB6" s="9" t="s">
        <v>76</v>
      </c>
      <c r="AC6" s="9" t="s">
        <v>76</v>
      </c>
    </row>
    <row r="7" spans="1:29" ht="26" x14ac:dyDescent="0.35">
      <c r="A7" s="10" t="s">
        <v>78</v>
      </c>
      <c r="B7" s="11">
        <v>90422390</v>
      </c>
      <c r="C7" s="11">
        <v>81155619</v>
      </c>
      <c r="D7" s="11">
        <v>71150169</v>
      </c>
      <c r="E7" s="11">
        <v>71037135</v>
      </c>
      <c r="F7" s="11">
        <v>78407643</v>
      </c>
      <c r="G7" s="11">
        <v>82486064</v>
      </c>
      <c r="H7" s="11">
        <v>105360204</v>
      </c>
      <c r="I7" s="11">
        <v>96939535</v>
      </c>
      <c r="J7" s="11">
        <v>85123706</v>
      </c>
      <c r="K7" s="11">
        <v>83346844</v>
      </c>
      <c r="L7" s="11">
        <v>87348589</v>
      </c>
      <c r="M7" s="11">
        <v>100338454</v>
      </c>
      <c r="N7" s="11">
        <v>89348213</v>
      </c>
      <c r="O7" s="11">
        <v>75177122</v>
      </c>
      <c r="P7" s="11">
        <v>81728209</v>
      </c>
      <c r="Q7" s="11">
        <v>74588271</v>
      </c>
      <c r="R7" s="11">
        <v>70132656</v>
      </c>
      <c r="S7" s="11">
        <v>85856285</v>
      </c>
      <c r="T7" s="11">
        <v>87874809</v>
      </c>
      <c r="U7" s="11">
        <v>114926213</v>
      </c>
      <c r="V7" s="11">
        <v>112183063</v>
      </c>
      <c r="W7" s="11">
        <v>114706047</v>
      </c>
      <c r="X7" s="11">
        <v>121881402</v>
      </c>
      <c r="Y7" s="11">
        <v>126749186</v>
      </c>
      <c r="Z7" s="11">
        <v>125782063</v>
      </c>
      <c r="AA7" s="11">
        <v>119309725</v>
      </c>
      <c r="AB7" s="11">
        <v>104967938</v>
      </c>
      <c r="AC7" s="11">
        <v>114528000</v>
      </c>
    </row>
    <row r="8" spans="1:29" ht="63.5" x14ac:dyDescent="0.35">
      <c r="A8" s="10" t="s">
        <v>79</v>
      </c>
      <c r="B8" s="11">
        <v>83476197</v>
      </c>
      <c r="C8" s="11">
        <v>82582662</v>
      </c>
      <c r="D8" s="11">
        <v>90907434</v>
      </c>
      <c r="E8" s="11">
        <v>89576573</v>
      </c>
      <c r="F8" s="11">
        <v>86201998</v>
      </c>
      <c r="G8" s="11">
        <v>80574100</v>
      </c>
      <c r="H8" s="11">
        <v>58255052</v>
      </c>
      <c r="I8" s="11">
        <v>69294065</v>
      </c>
      <c r="J8" s="11">
        <v>80766990</v>
      </c>
      <c r="K8" s="11">
        <v>85067386</v>
      </c>
      <c r="L8" s="11">
        <v>82490841</v>
      </c>
      <c r="M8" s="11">
        <v>76508931</v>
      </c>
      <c r="N8" s="11">
        <v>68720587</v>
      </c>
      <c r="O8" s="11">
        <v>75927726</v>
      </c>
      <c r="P8" s="11">
        <v>65429324</v>
      </c>
      <c r="Q8" s="11">
        <v>63545451</v>
      </c>
      <c r="R8" s="11">
        <v>88665145</v>
      </c>
      <c r="S8" s="11">
        <v>78995767</v>
      </c>
      <c r="T8" s="11">
        <v>57911793</v>
      </c>
      <c r="U8" s="11">
        <v>31928915</v>
      </c>
      <c r="V8" s="11">
        <v>18586854</v>
      </c>
      <c r="W8" s="11">
        <v>19079663</v>
      </c>
      <c r="X8" s="11">
        <v>18956807</v>
      </c>
      <c r="Y8" s="11">
        <v>18752093</v>
      </c>
      <c r="Z8" s="11">
        <v>20462154</v>
      </c>
      <c r="AA8" s="11">
        <v>17919147</v>
      </c>
      <c r="AB8" s="11">
        <v>17428214</v>
      </c>
      <c r="AC8" s="11">
        <v>15407379</v>
      </c>
    </row>
    <row r="9" spans="1:29" ht="63.5" x14ac:dyDescent="0.35">
      <c r="A9" s="10" t="s">
        <v>80</v>
      </c>
      <c r="B9" s="12">
        <v>15865433</v>
      </c>
      <c r="C9" s="11">
        <v>16664260</v>
      </c>
      <c r="D9" s="11">
        <v>17246706</v>
      </c>
      <c r="E9" s="11">
        <v>20207580</v>
      </c>
      <c r="F9" s="11">
        <v>16905498</v>
      </c>
      <c r="G9" s="11">
        <v>18163487</v>
      </c>
      <c r="H9" s="11">
        <v>18656710</v>
      </c>
      <c r="I9" s="11">
        <v>19582003</v>
      </c>
      <c r="J9" s="11">
        <v>21008878</v>
      </c>
      <c r="K9" s="11">
        <v>21534860</v>
      </c>
      <c r="L9" s="11">
        <v>22341666</v>
      </c>
      <c r="M9" s="11">
        <v>21399211</v>
      </c>
      <c r="N9" s="11">
        <v>23458694</v>
      </c>
      <c r="O9" s="11">
        <v>24566735</v>
      </c>
      <c r="P9" s="11">
        <v>25458401</v>
      </c>
      <c r="Q9" s="11">
        <v>26975628</v>
      </c>
      <c r="R9" s="11">
        <v>21304838</v>
      </c>
      <c r="S9" s="11">
        <v>23410478</v>
      </c>
      <c r="T9" s="11">
        <v>22963928</v>
      </c>
      <c r="U9" s="11">
        <v>23266896</v>
      </c>
      <c r="V9" s="11">
        <v>21931565</v>
      </c>
      <c r="W9" s="11">
        <v>21512982</v>
      </c>
      <c r="X9" s="11">
        <v>21690967</v>
      </c>
      <c r="Y9" s="11">
        <v>21641993</v>
      </c>
      <c r="Z9" s="11">
        <v>21598133</v>
      </c>
      <c r="AA9" s="11">
        <v>21148684</v>
      </c>
      <c r="AB9" s="11">
        <v>19021491</v>
      </c>
      <c r="AC9" s="11">
        <v>17547076</v>
      </c>
    </row>
    <row r="10" spans="1:29" ht="78.5" x14ac:dyDescent="0.35">
      <c r="A10" s="13" t="s">
        <v>81</v>
      </c>
      <c r="B10" s="14">
        <v>189764020</v>
      </c>
      <c r="C10" s="14">
        <v>180402541</v>
      </c>
      <c r="D10" s="14">
        <v>179304309</v>
      </c>
      <c r="E10" s="14">
        <v>180821288</v>
      </c>
      <c r="F10" s="14">
        <v>181515139</v>
      </c>
      <c r="G10" s="14">
        <v>181223651</v>
      </c>
      <c r="H10" s="14">
        <v>182271967</v>
      </c>
      <c r="I10" s="14">
        <v>185815603</v>
      </c>
      <c r="J10" s="14">
        <v>186899573</v>
      </c>
      <c r="K10" s="14">
        <v>189949090</v>
      </c>
      <c r="L10" s="14">
        <v>192181096</v>
      </c>
      <c r="M10" s="14">
        <v>198246596</v>
      </c>
      <c r="N10" s="14">
        <v>181527493</v>
      </c>
      <c r="O10" s="14">
        <v>175671583</v>
      </c>
      <c r="P10" s="14">
        <v>172615934</v>
      </c>
      <c r="Q10" s="14">
        <v>165109350</v>
      </c>
      <c r="R10" s="14">
        <v>180102640</v>
      </c>
      <c r="S10" s="14">
        <v>188262531</v>
      </c>
      <c r="T10" s="14">
        <v>168750531</v>
      </c>
      <c r="U10" s="14">
        <v>170122024</v>
      </c>
      <c r="V10" s="14">
        <v>152701482</v>
      </c>
      <c r="W10" s="14">
        <v>155298692</v>
      </c>
      <c r="X10" s="14">
        <v>162529176</v>
      </c>
      <c r="Y10" s="14">
        <v>167143271</v>
      </c>
      <c r="Z10" s="14">
        <v>167842349</v>
      </c>
      <c r="AA10" s="14">
        <v>158377557</v>
      </c>
      <c r="AB10" s="14">
        <v>141417643</v>
      </c>
      <c r="AC10" s="14">
        <v>147482454</v>
      </c>
    </row>
    <row r="11" spans="1:29" ht="76" x14ac:dyDescent="0.35">
      <c r="A11" s="10" t="s">
        <v>82</v>
      </c>
      <c r="B11" s="12">
        <v>2867261</v>
      </c>
      <c r="C11" s="11">
        <v>2858960</v>
      </c>
      <c r="D11" s="11">
        <v>2888734</v>
      </c>
      <c r="E11" s="11">
        <v>2802160</v>
      </c>
      <c r="F11" s="11">
        <v>2761572</v>
      </c>
      <c r="G11" s="11">
        <v>2894426</v>
      </c>
      <c r="H11" s="11">
        <v>2880277</v>
      </c>
      <c r="I11" s="11">
        <v>2300044</v>
      </c>
      <c r="J11" s="11">
        <v>2243754</v>
      </c>
      <c r="K11" s="11">
        <v>2100480</v>
      </c>
      <c r="L11" s="11">
        <v>2130746</v>
      </c>
      <c r="M11" s="11">
        <v>2118380</v>
      </c>
      <c r="N11" s="11">
        <v>2150876</v>
      </c>
      <c r="O11" s="11">
        <v>1917669</v>
      </c>
      <c r="P11" s="11">
        <v>2070584</v>
      </c>
      <c r="Q11" s="11">
        <v>1958497</v>
      </c>
      <c r="R11" s="11">
        <v>1824899</v>
      </c>
      <c r="S11" s="11">
        <v>2103807</v>
      </c>
      <c r="T11" s="11">
        <v>2024081</v>
      </c>
      <c r="U11" s="11">
        <v>2037539</v>
      </c>
      <c r="V11" s="11">
        <v>2031715</v>
      </c>
      <c r="W11" s="11">
        <v>2118233</v>
      </c>
      <c r="X11" s="11">
        <v>2080608</v>
      </c>
      <c r="Y11" s="11">
        <v>2063102</v>
      </c>
      <c r="Z11" s="11">
        <v>1754267</v>
      </c>
      <c r="AA11" s="11">
        <v>1738325</v>
      </c>
      <c r="AB11" s="11">
        <v>1586533</v>
      </c>
      <c r="AC11" s="11">
        <v>1730302</v>
      </c>
    </row>
    <row r="12" spans="1:29" ht="63.5" x14ac:dyDescent="0.35">
      <c r="A12" s="10" t="s">
        <v>83</v>
      </c>
      <c r="B12" s="12">
        <v>13515111</v>
      </c>
      <c r="C12" s="11">
        <v>13701715</v>
      </c>
      <c r="D12" s="11">
        <v>14510816</v>
      </c>
      <c r="E12" s="11">
        <v>15184174</v>
      </c>
      <c r="F12" s="11">
        <v>15800404</v>
      </c>
      <c r="G12" s="11">
        <v>15400490</v>
      </c>
      <c r="H12" s="11">
        <v>15652598</v>
      </c>
      <c r="I12" s="11">
        <v>16009948</v>
      </c>
      <c r="J12" s="11">
        <v>15632805</v>
      </c>
      <c r="K12" s="11">
        <v>15934693</v>
      </c>
      <c r="L12" s="11">
        <v>16535739</v>
      </c>
      <c r="M12" s="11">
        <v>16433712</v>
      </c>
      <c r="N12" s="11">
        <v>16614449</v>
      </c>
      <c r="O12" s="11">
        <v>17191102</v>
      </c>
      <c r="P12" s="11">
        <v>18102025</v>
      </c>
      <c r="Q12" s="11">
        <v>17142183</v>
      </c>
      <c r="R12" s="11">
        <v>16668548</v>
      </c>
      <c r="S12" s="11">
        <v>17716145</v>
      </c>
      <c r="T12" s="11">
        <v>17544608</v>
      </c>
      <c r="U12" s="11">
        <v>17441143</v>
      </c>
      <c r="V12" s="11">
        <v>18064398</v>
      </c>
      <c r="W12" s="11">
        <v>17846277</v>
      </c>
      <c r="X12" s="11">
        <v>16853559</v>
      </c>
      <c r="Y12" s="11">
        <v>16985617</v>
      </c>
      <c r="Z12" s="11">
        <v>17394028</v>
      </c>
      <c r="AA12" s="11">
        <v>17039576</v>
      </c>
      <c r="AB12" s="11">
        <v>15943468</v>
      </c>
      <c r="AC12" s="11">
        <v>16572153</v>
      </c>
    </row>
    <row r="13" spans="1:29" ht="91.5" x14ac:dyDescent="0.35">
      <c r="A13" s="13" t="s">
        <v>84</v>
      </c>
      <c r="B13" s="14">
        <v>16382372</v>
      </c>
      <c r="C13" s="14">
        <v>16560674</v>
      </c>
      <c r="D13" s="14">
        <v>17399549</v>
      </c>
      <c r="E13" s="14">
        <v>17986334</v>
      </c>
      <c r="F13" s="14">
        <v>18561976</v>
      </c>
      <c r="G13" s="14">
        <v>18294916</v>
      </c>
      <c r="H13" s="14">
        <v>18532875</v>
      </c>
      <c r="I13" s="14">
        <v>18309992</v>
      </c>
      <c r="J13" s="14">
        <v>17876559</v>
      </c>
      <c r="K13" s="14">
        <v>18035173</v>
      </c>
      <c r="L13" s="14">
        <v>18666485</v>
      </c>
      <c r="M13" s="14">
        <v>18552092</v>
      </c>
      <c r="N13" s="14">
        <v>18765325</v>
      </c>
      <c r="O13" s="14">
        <v>19108772</v>
      </c>
      <c r="P13" s="14">
        <v>20172608</v>
      </c>
      <c r="Q13" s="14">
        <v>19100680</v>
      </c>
      <c r="R13" s="14">
        <v>18493447</v>
      </c>
      <c r="S13" s="14">
        <v>19819952</v>
      </c>
      <c r="T13" s="14">
        <v>19568689</v>
      </c>
      <c r="U13" s="14">
        <v>19478682</v>
      </c>
      <c r="V13" s="14">
        <v>20096113</v>
      </c>
      <c r="W13" s="14">
        <v>19964510</v>
      </c>
      <c r="X13" s="14">
        <v>18934168</v>
      </c>
      <c r="Y13" s="14">
        <v>19048718</v>
      </c>
      <c r="Z13" s="14">
        <v>19148295</v>
      </c>
      <c r="AA13" s="14">
        <v>18777902</v>
      </c>
      <c r="AB13" s="14">
        <v>17530001</v>
      </c>
      <c r="AC13" s="14">
        <v>18302455</v>
      </c>
    </row>
    <row r="14" spans="1:29" x14ac:dyDescent="0.35">
      <c r="A14" s="13" t="s">
        <v>85</v>
      </c>
      <c r="B14" s="14">
        <v>206146392</v>
      </c>
      <c r="C14" s="14">
        <v>196963215</v>
      </c>
      <c r="D14" s="14">
        <v>196703858</v>
      </c>
      <c r="E14" s="14">
        <v>198807622</v>
      </c>
      <c r="F14" s="14">
        <v>200077115</v>
      </c>
      <c r="G14" s="14">
        <v>199518567</v>
      </c>
      <c r="H14" s="14">
        <v>200804842</v>
      </c>
      <c r="I14" s="14">
        <v>204125596</v>
      </c>
      <c r="J14" s="14">
        <v>204776132</v>
      </c>
      <c r="K14" s="14">
        <v>207984263</v>
      </c>
      <c r="L14" s="14">
        <v>210847581</v>
      </c>
      <c r="M14" s="14">
        <v>216798688</v>
      </c>
      <c r="N14" s="14">
        <v>200292818</v>
      </c>
      <c r="O14" s="14">
        <v>194780355</v>
      </c>
      <c r="P14" s="14">
        <v>192788542</v>
      </c>
      <c r="Q14" s="14">
        <v>184210030</v>
      </c>
      <c r="R14" s="14">
        <v>198596086</v>
      </c>
      <c r="S14" s="14">
        <v>208082483</v>
      </c>
      <c r="T14" s="14">
        <v>188319220</v>
      </c>
      <c r="U14" s="14">
        <v>189600707</v>
      </c>
      <c r="V14" s="14">
        <v>172797595</v>
      </c>
      <c r="W14" s="14">
        <v>175263202</v>
      </c>
      <c r="X14" s="14">
        <v>181463344</v>
      </c>
      <c r="Y14" s="14">
        <v>186191990</v>
      </c>
      <c r="Z14" s="14">
        <v>186990645</v>
      </c>
      <c r="AA14" s="14">
        <v>177155458</v>
      </c>
      <c r="AB14" s="14">
        <v>158947644</v>
      </c>
      <c r="AC14" s="14">
        <v>165784910</v>
      </c>
    </row>
    <row r="15" spans="1:29" x14ac:dyDescent="0.35">
      <c r="A15" s="13" t="s">
        <v>86</v>
      </c>
      <c r="B15" s="14">
        <v>14702518</v>
      </c>
      <c r="C15" s="14">
        <v>13852509</v>
      </c>
      <c r="D15" s="14">
        <v>13782398</v>
      </c>
      <c r="E15" s="14">
        <v>12369304</v>
      </c>
      <c r="F15" s="14">
        <v>12414327</v>
      </c>
      <c r="G15" s="14">
        <v>8572815</v>
      </c>
      <c r="H15" s="14">
        <v>6269511</v>
      </c>
      <c r="I15" s="14">
        <v>3473583</v>
      </c>
      <c r="J15" s="14">
        <v>3047148</v>
      </c>
      <c r="K15" s="14">
        <v>5369534</v>
      </c>
      <c r="L15" s="14">
        <v>5797464</v>
      </c>
      <c r="M15" s="14">
        <v>2936453</v>
      </c>
      <c r="N15" s="14">
        <v>5630145</v>
      </c>
      <c r="O15" s="14">
        <v>1291005</v>
      </c>
      <c r="P15" s="14">
        <v>4148401</v>
      </c>
      <c r="Q15" s="14">
        <v>2066517</v>
      </c>
      <c r="R15" s="14">
        <v>3419761</v>
      </c>
      <c r="S15" s="14">
        <v>5507197</v>
      </c>
      <c r="T15" s="14">
        <v>1452368</v>
      </c>
      <c r="U15" s="14">
        <v>1351861</v>
      </c>
      <c r="V15" s="14">
        <v>1671365</v>
      </c>
      <c r="W15" s="14">
        <v>1511802</v>
      </c>
      <c r="X15" s="14">
        <v>1967163</v>
      </c>
      <c r="Y15" s="14">
        <v>2157144</v>
      </c>
      <c r="Z15" s="14">
        <v>2012553</v>
      </c>
      <c r="AA15" s="14">
        <v>2098414</v>
      </c>
      <c r="AB15" s="14">
        <v>3157871</v>
      </c>
      <c r="AC15" s="14">
        <v>5142187</v>
      </c>
    </row>
    <row r="16" spans="1:29" x14ac:dyDescent="0.35">
      <c r="A16" s="13" t="s">
        <v>87</v>
      </c>
      <c r="B16" s="14">
        <v>65379559</v>
      </c>
      <c r="C16" s="14">
        <v>79120785</v>
      </c>
      <c r="D16" s="14">
        <v>79365599</v>
      </c>
      <c r="E16" s="14">
        <v>79719494</v>
      </c>
      <c r="F16" s="14">
        <v>79230733</v>
      </c>
      <c r="G16" s="14">
        <v>80838776</v>
      </c>
      <c r="H16" s="14">
        <v>83293067</v>
      </c>
      <c r="I16" s="14">
        <v>79672430</v>
      </c>
      <c r="J16" s="14">
        <v>81172934</v>
      </c>
      <c r="K16" s="14">
        <v>89599755</v>
      </c>
      <c r="L16" s="14">
        <v>77964366</v>
      </c>
      <c r="M16" s="14">
        <v>73427499</v>
      </c>
      <c r="N16" s="14">
        <v>77562381</v>
      </c>
      <c r="O16" s="14">
        <v>86931066</v>
      </c>
      <c r="P16" s="14">
        <v>73900695</v>
      </c>
      <c r="Q16" s="14">
        <v>76698186</v>
      </c>
      <c r="R16" s="14">
        <v>72558322</v>
      </c>
      <c r="S16" s="14">
        <v>62164770</v>
      </c>
      <c r="T16" s="14">
        <v>75539862</v>
      </c>
      <c r="U16" s="14">
        <v>75113861</v>
      </c>
      <c r="V16" s="14">
        <v>81298045</v>
      </c>
      <c r="W16" s="14">
        <v>68517774</v>
      </c>
      <c r="X16" s="14">
        <v>56119146</v>
      </c>
      <c r="Y16" s="14">
        <v>51419244</v>
      </c>
      <c r="Z16" s="14">
        <v>48214715</v>
      </c>
      <c r="AA16" s="14">
        <v>60974474</v>
      </c>
      <c r="AB16" s="14">
        <v>71767013</v>
      </c>
      <c r="AC16" s="14">
        <v>66087034</v>
      </c>
    </row>
    <row r="17" spans="1:29" x14ac:dyDescent="0.35">
      <c r="A17" s="15" t="s">
        <v>88</v>
      </c>
      <c r="B17" s="16">
        <v>286228469</v>
      </c>
      <c r="C17" s="16">
        <v>289936509</v>
      </c>
      <c r="D17" s="16">
        <v>289851855</v>
      </c>
      <c r="E17" s="16">
        <v>290896420</v>
      </c>
      <c r="F17" s="16">
        <v>291722175</v>
      </c>
      <c r="G17" s="16">
        <v>288930158</v>
      </c>
      <c r="H17" s="16">
        <v>290367420</v>
      </c>
      <c r="I17" s="16">
        <v>287271609</v>
      </c>
      <c r="J17" s="16">
        <v>288996214</v>
      </c>
      <c r="K17" s="16">
        <v>302953552</v>
      </c>
      <c r="L17" s="16">
        <v>294609411</v>
      </c>
      <c r="M17" s="16">
        <v>293162640</v>
      </c>
      <c r="N17" s="16">
        <v>283485344</v>
      </c>
      <c r="O17" s="16">
        <v>283002426</v>
      </c>
      <c r="P17" s="16">
        <v>270837638</v>
      </c>
      <c r="Q17" s="16">
        <v>262974733</v>
      </c>
      <c r="R17" s="16">
        <v>274574169</v>
      </c>
      <c r="S17" s="16">
        <v>275754450</v>
      </c>
      <c r="T17" s="16">
        <v>265311450</v>
      </c>
      <c r="U17" s="16">
        <v>266066429</v>
      </c>
      <c r="V17" s="16">
        <v>255767005</v>
      </c>
      <c r="W17" s="16">
        <v>245292778</v>
      </c>
      <c r="X17" s="16">
        <v>239549653</v>
      </c>
      <c r="Y17" s="16">
        <v>239768378</v>
      </c>
      <c r="Z17" s="16">
        <v>237217913</v>
      </c>
      <c r="AA17" s="16">
        <v>240228346</v>
      </c>
      <c r="AB17" s="16">
        <v>233872528</v>
      </c>
      <c r="AC17" s="16">
        <v>237014131</v>
      </c>
    </row>
    <row r="18" spans="1:29" x14ac:dyDescent="0.35">
      <c r="A18" s="8" t="s">
        <v>89</v>
      </c>
      <c r="B18" s="9" t="s">
        <v>76</v>
      </c>
      <c r="C18" s="9" t="s">
        <v>76</v>
      </c>
      <c r="D18" s="9" t="s">
        <v>76</v>
      </c>
      <c r="E18" s="9" t="s">
        <v>76</v>
      </c>
      <c r="F18" s="9" t="s">
        <v>76</v>
      </c>
      <c r="G18" s="9" t="s">
        <v>76</v>
      </c>
      <c r="H18" s="9" t="s">
        <v>76</v>
      </c>
      <c r="I18" s="9" t="s">
        <v>76</v>
      </c>
      <c r="J18" s="9" t="s">
        <v>76</v>
      </c>
      <c r="K18" s="9" t="s">
        <v>76</v>
      </c>
      <c r="L18" s="9" t="s">
        <v>76</v>
      </c>
      <c r="M18" s="9" t="s">
        <v>76</v>
      </c>
      <c r="N18" s="9" t="s">
        <v>76</v>
      </c>
      <c r="O18" s="9" t="s">
        <v>76</v>
      </c>
      <c r="P18" s="9" t="s">
        <v>76</v>
      </c>
      <c r="Q18" s="9" t="s">
        <v>76</v>
      </c>
      <c r="R18" s="9" t="s">
        <v>76</v>
      </c>
      <c r="S18" s="9" t="s">
        <v>76</v>
      </c>
      <c r="T18" s="9" t="s">
        <v>76</v>
      </c>
      <c r="U18" s="9" t="s">
        <v>76</v>
      </c>
      <c r="V18" s="9" t="s">
        <v>76</v>
      </c>
      <c r="W18" s="9" t="s">
        <v>76</v>
      </c>
      <c r="X18" s="9" t="s">
        <v>76</v>
      </c>
      <c r="Y18" s="9" t="s">
        <v>76</v>
      </c>
      <c r="Z18" s="9" t="s">
        <v>76</v>
      </c>
      <c r="AA18" s="9" t="s">
        <v>76</v>
      </c>
      <c r="AB18" s="9" t="s">
        <v>76</v>
      </c>
      <c r="AC18" s="9" t="s">
        <v>76</v>
      </c>
    </row>
    <row r="19" spans="1:29" x14ac:dyDescent="0.35">
      <c r="A19" s="8" t="s">
        <v>90</v>
      </c>
      <c r="B19" s="9" t="s">
        <v>76</v>
      </c>
      <c r="C19" s="9" t="s">
        <v>76</v>
      </c>
      <c r="D19" s="9" t="s">
        <v>76</v>
      </c>
      <c r="E19" s="9" t="s">
        <v>76</v>
      </c>
      <c r="F19" s="9" t="s">
        <v>76</v>
      </c>
      <c r="G19" s="9" t="s">
        <v>76</v>
      </c>
      <c r="H19" s="9" t="s">
        <v>76</v>
      </c>
      <c r="I19" s="9" t="s">
        <v>76</v>
      </c>
      <c r="J19" s="9" t="s">
        <v>76</v>
      </c>
      <c r="K19" s="9" t="s">
        <v>76</v>
      </c>
      <c r="L19" s="9" t="s">
        <v>76</v>
      </c>
      <c r="M19" s="9" t="s">
        <v>76</v>
      </c>
      <c r="N19" s="9" t="s">
        <v>76</v>
      </c>
      <c r="O19" s="9" t="s">
        <v>76</v>
      </c>
      <c r="P19" s="9" t="s">
        <v>76</v>
      </c>
      <c r="Q19" s="9" t="s">
        <v>76</v>
      </c>
      <c r="R19" s="9" t="s">
        <v>76</v>
      </c>
      <c r="S19" s="9" t="s">
        <v>76</v>
      </c>
      <c r="T19" s="9" t="s">
        <v>76</v>
      </c>
      <c r="U19" s="9" t="s">
        <v>76</v>
      </c>
      <c r="V19" s="9" t="s">
        <v>76</v>
      </c>
      <c r="W19" s="9" t="s">
        <v>76</v>
      </c>
      <c r="X19" s="9" t="s">
        <v>76</v>
      </c>
      <c r="Y19" s="9" t="s">
        <v>76</v>
      </c>
      <c r="Z19" s="9" t="s">
        <v>76</v>
      </c>
      <c r="AA19" s="9" t="s">
        <v>76</v>
      </c>
      <c r="AB19" s="9" t="s">
        <v>76</v>
      </c>
      <c r="AC19" s="9" t="s">
        <v>76</v>
      </c>
    </row>
    <row r="20" spans="1:29" x14ac:dyDescent="0.35">
      <c r="A20" s="10" t="s">
        <v>91</v>
      </c>
      <c r="B20" s="11">
        <v>219016574</v>
      </c>
      <c r="C20" s="11">
        <v>225905190</v>
      </c>
      <c r="D20" s="11">
        <v>230583822</v>
      </c>
      <c r="E20" s="11">
        <v>232926669</v>
      </c>
      <c r="F20" s="11">
        <v>231450940</v>
      </c>
      <c r="G20" s="11">
        <v>234402668</v>
      </c>
      <c r="H20" s="11">
        <v>238976375</v>
      </c>
      <c r="I20" s="11">
        <v>239499450</v>
      </c>
      <c r="J20" s="11">
        <v>240471321</v>
      </c>
      <c r="K20" s="11">
        <v>248104619</v>
      </c>
      <c r="L20" s="11">
        <v>243033693</v>
      </c>
      <c r="M20" s="11">
        <v>239307133</v>
      </c>
      <c r="N20" s="11">
        <v>228581569</v>
      </c>
      <c r="O20" s="11">
        <v>225895922</v>
      </c>
      <c r="P20" s="11">
        <v>217640863</v>
      </c>
      <c r="Q20" s="11">
        <v>212571987</v>
      </c>
      <c r="R20" s="11">
        <v>237660910</v>
      </c>
      <c r="S20" s="11">
        <v>221322575</v>
      </c>
      <c r="T20" s="11">
        <v>211981140</v>
      </c>
      <c r="U20" s="11">
        <v>226395687</v>
      </c>
      <c r="V20" s="11">
        <v>227876239</v>
      </c>
      <c r="W20" s="11">
        <v>218112485</v>
      </c>
      <c r="X20" s="11">
        <v>212604724</v>
      </c>
      <c r="Y20" s="11">
        <v>213684302</v>
      </c>
      <c r="Z20" s="11">
        <v>210499926</v>
      </c>
      <c r="AA20" s="11">
        <v>213447241</v>
      </c>
      <c r="AB20" s="11">
        <v>208650489</v>
      </c>
      <c r="AC20" s="11">
        <v>211092922</v>
      </c>
    </row>
    <row r="21" spans="1:29" x14ac:dyDescent="0.35">
      <c r="A21" s="10" t="s">
        <v>92</v>
      </c>
      <c r="B21" s="11">
        <v>36314488</v>
      </c>
      <c r="C21" s="11">
        <v>29284561</v>
      </c>
      <c r="D21" s="11">
        <v>28822648</v>
      </c>
      <c r="E21" s="11">
        <v>26993982</v>
      </c>
      <c r="F21" s="11">
        <v>25552182</v>
      </c>
      <c r="G21" s="11">
        <v>24193157</v>
      </c>
      <c r="H21" s="11">
        <v>22120408</v>
      </c>
      <c r="I21" s="11">
        <v>17576741</v>
      </c>
      <c r="J21" s="11">
        <v>17036043</v>
      </c>
      <c r="K21" s="11">
        <v>18661682</v>
      </c>
      <c r="L21" s="11">
        <v>19618460</v>
      </c>
      <c r="M21" s="11">
        <v>21223282</v>
      </c>
      <c r="N21" s="11">
        <v>23406325</v>
      </c>
      <c r="O21" s="11">
        <v>24625312</v>
      </c>
      <c r="P21" s="11">
        <v>23896284</v>
      </c>
      <c r="Q21" s="11">
        <v>22641345</v>
      </c>
      <c r="R21" s="11">
        <v>10097868</v>
      </c>
      <c r="S21" s="11">
        <v>22734627</v>
      </c>
      <c r="T21" s="11">
        <v>22849739</v>
      </c>
      <c r="U21" s="11">
        <v>10038283</v>
      </c>
      <c r="V21" s="11">
        <v>3887</v>
      </c>
      <c r="W21" s="11">
        <v>0</v>
      </c>
      <c r="X21" s="11">
        <v>0</v>
      </c>
      <c r="Y21" s="11">
        <v>0</v>
      </c>
      <c r="Z21" s="11">
        <v>0</v>
      </c>
      <c r="AA21" s="11">
        <v>0</v>
      </c>
      <c r="AB21" s="11">
        <v>0</v>
      </c>
      <c r="AC21" s="11">
        <v>0</v>
      </c>
    </row>
    <row r="22" spans="1:29" x14ac:dyDescent="0.35">
      <c r="A22" s="10" t="s">
        <v>93</v>
      </c>
      <c r="B22" s="11">
        <v>1936875</v>
      </c>
      <c r="C22" s="11">
        <v>1656884</v>
      </c>
      <c r="D22" s="11">
        <v>1763967</v>
      </c>
      <c r="E22" s="11">
        <v>2664135</v>
      </c>
      <c r="F22" s="11">
        <v>4521789</v>
      </c>
      <c r="G22" s="11">
        <v>942213</v>
      </c>
      <c r="H22" s="11">
        <v>844917</v>
      </c>
      <c r="I22" s="11">
        <v>1454701</v>
      </c>
      <c r="J22" s="11">
        <v>2076259</v>
      </c>
      <c r="K22" s="11">
        <v>1388918</v>
      </c>
      <c r="L22" s="11">
        <v>1582758</v>
      </c>
      <c r="M22" s="11">
        <v>2428113</v>
      </c>
      <c r="N22" s="11">
        <v>2261613</v>
      </c>
      <c r="O22" s="11">
        <v>1504739</v>
      </c>
      <c r="P22" s="11">
        <v>1684169</v>
      </c>
      <c r="Q22" s="11">
        <v>855473</v>
      </c>
      <c r="R22" s="11">
        <v>0</v>
      </c>
      <c r="S22" s="11">
        <v>0</v>
      </c>
      <c r="T22" s="11">
        <v>0</v>
      </c>
      <c r="U22" s="11">
        <v>0</v>
      </c>
      <c r="V22" s="11">
        <v>0</v>
      </c>
      <c r="W22" s="11">
        <v>0</v>
      </c>
      <c r="X22" s="11">
        <v>0</v>
      </c>
      <c r="Y22" s="11">
        <v>0</v>
      </c>
      <c r="Z22" s="11">
        <v>0</v>
      </c>
      <c r="AA22" s="11">
        <v>0</v>
      </c>
      <c r="AB22" s="11">
        <v>0</v>
      </c>
      <c r="AC22" s="11">
        <v>0</v>
      </c>
    </row>
    <row r="23" spans="1:29" x14ac:dyDescent="0.35">
      <c r="A23" s="13" t="s">
        <v>94</v>
      </c>
      <c r="B23" s="14">
        <v>257267937</v>
      </c>
      <c r="C23" s="14">
        <v>256846635</v>
      </c>
      <c r="D23" s="14">
        <v>261170437</v>
      </c>
      <c r="E23" s="14">
        <v>262584786</v>
      </c>
      <c r="F23" s="14">
        <v>261524911</v>
      </c>
      <c r="G23" s="14">
        <v>259538038</v>
      </c>
      <c r="H23" s="14">
        <v>261941700</v>
      </c>
      <c r="I23" s="14">
        <v>258530892</v>
      </c>
      <c r="J23" s="14">
        <v>259583623</v>
      </c>
      <c r="K23" s="14">
        <v>268155219</v>
      </c>
      <c r="L23" s="14">
        <v>264234911</v>
      </c>
      <c r="M23" s="14">
        <v>262958528</v>
      </c>
      <c r="N23" s="14">
        <v>254249507</v>
      </c>
      <c r="O23" s="14">
        <v>252025973</v>
      </c>
      <c r="P23" s="14">
        <v>243221316</v>
      </c>
      <c r="Q23" s="14">
        <v>236068805</v>
      </c>
      <c r="R23" s="14">
        <v>247758778</v>
      </c>
      <c r="S23" s="14">
        <v>244057202</v>
      </c>
      <c r="T23" s="14">
        <v>234830879</v>
      </c>
      <c r="U23" s="14">
        <v>236433970</v>
      </c>
      <c r="V23" s="14">
        <v>227880126</v>
      </c>
      <c r="W23" s="14">
        <v>218112485</v>
      </c>
      <c r="X23" s="14">
        <v>212604724</v>
      </c>
      <c r="Y23" s="14">
        <v>213684302</v>
      </c>
      <c r="Z23" s="14">
        <v>210499926</v>
      </c>
      <c r="AA23" s="14">
        <v>213447241</v>
      </c>
      <c r="AB23" s="14">
        <v>208650489</v>
      </c>
      <c r="AC23" s="14">
        <v>211092922</v>
      </c>
    </row>
    <row r="24" spans="1:29" x14ac:dyDescent="0.35">
      <c r="A24" s="13" t="s">
        <v>95</v>
      </c>
      <c r="B24" s="17">
        <v>12794860</v>
      </c>
      <c r="C24" s="14">
        <v>12289369</v>
      </c>
      <c r="D24" s="14">
        <v>11510704</v>
      </c>
      <c r="E24" s="14">
        <v>11180448</v>
      </c>
      <c r="F24" s="14">
        <v>12077629</v>
      </c>
      <c r="G24" s="14">
        <v>10750313</v>
      </c>
      <c r="H24" s="14">
        <v>10195768</v>
      </c>
      <c r="I24" s="14">
        <v>10073764</v>
      </c>
      <c r="J24" s="14">
        <v>10035114</v>
      </c>
      <c r="K24" s="14">
        <v>13462354</v>
      </c>
      <c r="L24" s="14">
        <v>9146403</v>
      </c>
      <c r="M24" s="14">
        <v>14030060</v>
      </c>
      <c r="N24" s="14">
        <v>11672828</v>
      </c>
      <c r="O24" s="14">
        <v>15199327</v>
      </c>
      <c r="P24" s="14">
        <v>15183496</v>
      </c>
      <c r="Q24" s="14">
        <v>14993111</v>
      </c>
      <c r="R24" s="14">
        <v>14674123</v>
      </c>
      <c r="S24" s="14">
        <v>14598510</v>
      </c>
      <c r="T24" s="14">
        <v>16951018</v>
      </c>
      <c r="U24" s="14">
        <v>13870511</v>
      </c>
      <c r="V24" s="14">
        <v>12576708</v>
      </c>
      <c r="W24" s="14">
        <v>12033448</v>
      </c>
      <c r="X24" s="14">
        <v>10615263</v>
      </c>
      <c r="Y24" s="14">
        <v>10369644</v>
      </c>
      <c r="Z24" s="14">
        <v>10771434</v>
      </c>
      <c r="AA24" s="14">
        <v>10049616</v>
      </c>
      <c r="AB24" s="14">
        <v>10339906</v>
      </c>
      <c r="AC24" s="14">
        <v>9653985</v>
      </c>
    </row>
    <row r="25" spans="1:29" x14ac:dyDescent="0.35">
      <c r="A25" s="13" t="s">
        <v>96</v>
      </c>
      <c r="B25" s="14">
        <v>459224</v>
      </c>
      <c r="C25" s="14">
        <v>4697080</v>
      </c>
      <c r="D25" s="14">
        <v>149197</v>
      </c>
      <c r="E25" s="14">
        <v>60333</v>
      </c>
      <c r="F25" s="14">
        <v>60525</v>
      </c>
      <c r="G25" s="14">
        <v>270533</v>
      </c>
      <c r="H25" s="14">
        <v>384207</v>
      </c>
      <c r="I25" s="14">
        <v>401156</v>
      </c>
      <c r="J25" s="14">
        <v>518488</v>
      </c>
      <c r="K25" s="14">
        <v>674638</v>
      </c>
      <c r="L25" s="14">
        <v>292736</v>
      </c>
      <c r="M25" s="14">
        <v>564692</v>
      </c>
      <c r="N25" s="14">
        <v>103051</v>
      </c>
      <c r="O25" s="14">
        <v>48074</v>
      </c>
      <c r="P25" s="14">
        <v>22510</v>
      </c>
      <c r="Q25" s="14">
        <v>196923</v>
      </c>
      <c r="R25" s="14">
        <v>365041</v>
      </c>
      <c r="S25" s="14">
        <v>2126103</v>
      </c>
      <c r="T25" s="14">
        <v>1263940</v>
      </c>
      <c r="U25" s="14">
        <v>1968578</v>
      </c>
      <c r="V25" s="14">
        <v>351817</v>
      </c>
      <c r="W25" s="14">
        <v>283356</v>
      </c>
      <c r="X25" s="14">
        <v>228484</v>
      </c>
      <c r="Y25" s="14">
        <v>101410</v>
      </c>
      <c r="Z25" s="14">
        <v>45872</v>
      </c>
      <c r="AA25" s="14">
        <v>25311</v>
      </c>
      <c r="AB25" s="14">
        <v>167628</v>
      </c>
      <c r="AC25" s="14">
        <v>523792</v>
      </c>
    </row>
    <row r="26" spans="1:29" x14ac:dyDescent="0.35">
      <c r="A26" s="13" t="s">
        <v>97</v>
      </c>
      <c r="B26" s="14">
        <v>13994972</v>
      </c>
      <c r="C26" s="14">
        <v>13405104</v>
      </c>
      <c r="D26" s="14">
        <v>13025469</v>
      </c>
      <c r="E26" s="14">
        <v>13887284</v>
      </c>
      <c r="F26" s="14">
        <v>14243546</v>
      </c>
      <c r="G26" s="14">
        <v>14288222</v>
      </c>
      <c r="H26" s="14">
        <v>16408719</v>
      </c>
      <c r="I26" s="14">
        <v>15972943</v>
      </c>
      <c r="J26" s="14">
        <v>16524105</v>
      </c>
      <c r="K26" s="14">
        <v>17086206</v>
      </c>
      <c r="L26" s="14">
        <v>16724081</v>
      </c>
      <c r="M26" s="14">
        <v>17049934</v>
      </c>
      <c r="N26" s="14">
        <v>16992953</v>
      </c>
      <c r="O26" s="14">
        <v>18467454</v>
      </c>
      <c r="P26" s="14">
        <v>17859286</v>
      </c>
      <c r="Q26" s="14">
        <v>17707433</v>
      </c>
      <c r="R26" s="14">
        <v>19375594</v>
      </c>
      <c r="S26" s="14">
        <v>18983567</v>
      </c>
      <c r="T26" s="14">
        <v>18422982</v>
      </c>
      <c r="U26" s="14">
        <v>16812276</v>
      </c>
      <c r="V26" s="14">
        <v>17181465</v>
      </c>
      <c r="W26" s="14">
        <v>16930260</v>
      </c>
      <c r="X26" s="14">
        <v>16227105</v>
      </c>
      <c r="Y26" s="14">
        <v>16232813</v>
      </c>
      <c r="Z26" s="14">
        <v>16847078</v>
      </c>
      <c r="AA26" s="14">
        <v>16873811</v>
      </c>
      <c r="AB26" s="14">
        <v>16021185</v>
      </c>
      <c r="AC26" s="14">
        <v>16026342</v>
      </c>
    </row>
    <row r="27" spans="1:29" x14ac:dyDescent="0.35">
      <c r="A27" s="13" t="s">
        <v>98</v>
      </c>
      <c r="B27" s="14">
        <v>1711477</v>
      </c>
      <c r="C27" s="14">
        <v>2698322</v>
      </c>
      <c r="D27" s="14">
        <v>3996048</v>
      </c>
      <c r="E27" s="14">
        <v>3183568</v>
      </c>
      <c r="F27" s="14">
        <v>3815563</v>
      </c>
      <c r="G27" s="14">
        <v>4083051</v>
      </c>
      <c r="H27" s="14">
        <v>1437027</v>
      </c>
      <c r="I27" s="14">
        <v>2292854</v>
      </c>
      <c r="J27" s="14">
        <v>2334885</v>
      </c>
      <c r="K27" s="14">
        <v>3575135</v>
      </c>
      <c r="L27" s="14">
        <v>4211279</v>
      </c>
      <c r="M27" s="14" t="s">
        <v>99</v>
      </c>
      <c r="N27" s="14" t="s">
        <v>99</v>
      </c>
      <c r="O27" s="14" t="s">
        <v>99</v>
      </c>
      <c r="P27" s="14" t="s">
        <v>99</v>
      </c>
      <c r="Q27" s="14" t="s">
        <v>99</v>
      </c>
      <c r="R27" s="14" t="s">
        <v>99</v>
      </c>
      <c r="S27" s="14" t="s">
        <v>99</v>
      </c>
      <c r="T27" s="14" t="s">
        <v>99</v>
      </c>
      <c r="U27" s="14" t="s">
        <v>99</v>
      </c>
      <c r="V27" s="14" t="s">
        <v>99</v>
      </c>
      <c r="W27" s="14" t="s">
        <v>99</v>
      </c>
      <c r="X27" s="14" t="s">
        <v>99</v>
      </c>
      <c r="Y27" s="14" t="s">
        <v>99</v>
      </c>
      <c r="Z27" s="14" t="s">
        <v>99</v>
      </c>
      <c r="AA27" s="14" t="s">
        <v>99</v>
      </c>
      <c r="AB27" s="14" t="s">
        <v>99</v>
      </c>
      <c r="AC27" s="14" t="s">
        <v>99</v>
      </c>
    </row>
    <row r="28" spans="1:29" x14ac:dyDescent="0.35">
      <c r="A28" s="13" t="s">
        <v>100</v>
      </c>
      <c r="B28" s="14">
        <v>0</v>
      </c>
      <c r="C28" s="14">
        <v>0</v>
      </c>
      <c r="D28" s="14">
        <v>0</v>
      </c>
      <c r="E28" s="14">
        <v>0</v>
      </c>
      <c r="F28" s="14">
        <v>0</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row>
    <row r="29" spans="1:29" x14ac:dyDescent="0.35">
      <c r="A29" s="15" t="s">
        <v>101</v>
      </c>
      <c r="B29" s="16">
        <v>286228469</v>
      </c>
      <c r="C29" s="16">
        <v>289936509</v>
      </c>
      <c r="D29" s="16">
        <v>289851855</v>
      </c>
      <c r="E29" s="16">
        <v>290896420</v>
      </c>
      <c r="F29" s="16">
        <v>291722175</v>
      </c>
      <c r="G29" s="16">
        <v>288930158</v>
      </c>
      <c r="H29" s="16">
        <v>290367420</v>
      </c>
      <c r="I29" s="16">
        <v>287271609</v>
      </c>
      <c r="J29" s="16">
        <v>288996214</v>
      </c>
      <c r="K29" s="16">
        <v>302953552</v>
      </c>
      <c r="L29" s="16">
        <v>294609411</v>
      </c>
      <c r="M29" s="16">
        <v>293162640</v>
      </c>
      <c r="N29" s="16">
        <v>283485344</v>
      </c>
      <c r="O29" s="16">
        <v>283002426</v>
      </c>
      <c r="P29" s="16">
        <v>270837638</v>
      </c>
      <c r="Q29" s="16">
        <v>262974733</v>
      </c>
      <c r="R29" s="16">
        <v>274574169</v>
      </c>
      <c r="S29" s="16">
        <v>275754450</v>
      </c>
      <c r="T29" s="16">
        <v>265311450</v>
      </c>
      <c r="U29" s="16">
        <v>266066429</v>
      </c>
      <c r="V29" s="16">
        <v>255767005</v>
      </c>
      <c r="W29" s="16">
        <v>245292778</v>
      </c>
      <c r="X29" s="16">
        <v>239549653</v>
      </c>
      <c r="Y29" s="16">
        <v>239768378</v>
      </c>
      <c r="Z29" s="16">
        <v>237217913</v>
      </c>
      <c r="AA29" s="16">
        <v>240228346</v>
      </c>
      <c r="AB29" s="16">
        <v>233872528</v>
      </c>
      <c r="AC29" s="16">
        <v>237014131</v>
      </c>
    </row>
    <row r="30" spans="1:29" x14ac:dyDescent="0.35">
      <c r="A30" s="13" t="s">
        <v>102</v>
      </c>
      <c r="B30" s="14">
        <v>-65379559</v>
      </c>
      <c r="C30" s="14">
        <v>-79120785</v>
      </c>
      <c r="D30" s="14">
        <v>-79365599</v>
      </c>
      <c r="E30" s="14">
        <v>-79719494</v>
      </c>
      <c r="F30" s="14">
        <v>-79230733</v>
      </c>
      <c r="G30" s="14">
        <v>-80838776</v>
      </c>
      <c r="H30" s="14">
        <v>-83293067</v>
      </c>
      <c r="I30" s="14">
        <v>-79672430</v>
      </c>
      <c r="J30" s="14">
        <v>-81172934</v>
      </c>
      <c r="K30" s="14">
        <v>-89599755</v>
      </c>
      <c r="L30" s="14">
        <v>-77964366</v>
      </c>
      <c r="M30" s="14">
        <v>-73427499</v>
      </c>
      <c r="N30" s="14">
        <v>-77562381</v>
      </c>
      <c r="O30" s="14">
        <v>-86931066</v>
      </c>
      <c r="P30" s="14">
        <v>-73900695</v>
      </c>
      <c r="Q30" s="14">
        <v>-76698186</v>
      </c>
      <c r="R30" s="14">
        <v>-72558322</v>
      </c>
      <c r="S30" s="14">
        <v>-62164770</v>
      </c>
      <c r="T30" s="14">
        <v>-75539862</v>
      </c>
      <c r="U30" s="14">
        <v>-75113861</v>
      </c>
      <c r="V30" s="14">
        <v>-81298045</v>
      </c>
      <c r="W30" s="14">
        <v>-68517774</v>
      </c>
      <c r="X30" s="14">
        <v>-56119146</v>
      </c>
      <c r="Y30" s="14">
        <v>-51419244</v>
      </c>
      <c r="Z30" s="14">
        <v>-48214715</v>
      </c>
      <c r="AA30" s="14">
        <v>-60974474</v>
      </c>
      <c r="AB30" s="14">
        <v>-71767013</v>
      </c>
      <c r="AC30" s="14">
        <v>-66087034</v>
      </c>
    </row>
    <row r="31" spans="1:29" x14ac:dyDescent="0.35">
      <c r="A31" s="18" t="s">
        <v>103</v>
      </c>
      <c r="B31" s="19">
        <v>0.77</v>
      </c>
      <c r="C31" s="19">
        <v>0.73</v>
      </c>
      <c r="D31" s="19">
        <v>0.73</v>
      </c>
      <c r="E31" s="19">
        <v>0.73</v>
      </c>
      <c r="F31" s="19">
        <v>0.73</v>
      </c>
      <c r="G31" s="19">
        <v>0.72</v>
      </c>
      <c r="H31" s="19">
        <v>0.71</v>
      </c>
      <c r="I31" s="19">
        <v>0.72</v>
      </c>
      <c r="J31" s="19">
        <v>0.72</v>
      </c>
      <c r="K31" s="19">
        <v>0.7</v>
      </c>
      <c r="L31" s="19">
        <v>0.74</v>
      </c>
      <c r="M31" s="19">
        <v>0.75</v>
      </c>
      <c r="N31" s="19">
        <v>0.73</v>
      </c>
      <c r="O31" s="19">
        <v>0.69</v>
      </c>
      <c r="P31" s="19">
        <v>0.73</v>
      </c>
      <c r="Q31" s="19">
        <v>0.71</v>
      </c>
      <c r="R31" s="19">
        <v>0.74</v>
      </c>
      <c r="S31" s="19">
        <v>0.77</v>
      </c>
      <c r="T31" s="19">
        <v>0.72</v>
      </c>
      <c r="U31" s="19">
        <v>0.72</v>
      </c>
      <c r="V31" s="19">
        <v>0.68</v>
      </c>
      <c r="W31" s="19">
        <v>0.72</v>
      </c>
      <c r="X31" s="19">
        <v>0.77</v>
      </c>
      <c r="Y31" s="19">
        <v>0.79</v>
      </c>
      <c r="Z31" s="19">
        <v>0.8</v>
      </c>
      <c r="AA31" s="19">
        <v>0.75</v>
      </c>
      <c r="AB31" s="19">
        <v>0.69</v>
      </c>
      <c r="AC31" s="19">
        <v>0.72</v>
      </c>
    </row>
  </sheetData>
  <mergeCells count="3">
    <mergeCell ref="A1:AC1"/>
    <mergeCell ref="A2:AC2"/>
    <mergeCell ref="A3:A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
  <sheetViews>
    <sheetView workbookViewId="0">
      <selection activeCell="B15" sqref="B15"/>
    </sheetView>
  </sheetViews>
  <sheetFormatPr defaultRowHeight="14.5" x14ac:dyDescent="0.35"/>
  <cols>
    <col min="1" max="1" width="22" customWidth="1"/>
    <col min="2" max="2" width="11.81640625" bestFit="1" customWidth="1"/>
  </cols>
  <sheetData>
    <row r="1" spans="1:35" x14ac:dyDescent="0.35">
      <c r="A1" t="s">
        <v>24</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x14ac:dyDescent="0.35">
      <c r="A2" t="s">
        <v>122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row>
    <row r="3" spans="1:35" x14ac:dyDescent="0.35">
      <c r="A3" t="s">
        <v>123</v>
      </c>
      <c r="B3">
        <v>68413497501046.891</v>
      </c>
      <c r="C3">
        <v>68413497501046.891</v>
      </c>
      <c r="D3">
        <v>68413497501046.891</v>
      </c>
      <c r="E3">
        <v>68413497501046.891</v>
      </c>
      <c r="F3">
        <v>68413497501046.891</v>
      </c>
      <c r="G3">
        <v>68413497501046.891</v>
      </c>
      <c r="H3">
        <v>68413497501046.891</v>
      </c>
      <c r="I3">
        <v>68413497501046.891</v>
      </c>
      <c r="J3">
        <v>68413497501046.891</v>
      </c>
      <c r="K3">
        <v>68413497501046.891</v>
      </c>
      <c r="L3">
        <v>68413497501046.891</v>
      </c>
      <c r="M3">
        <v>68413497501046.891</v>
      </c>
      <c r="N3">
        <v>68413497501046.891</v>
      </c>
      <c r="O3">
        <v>68413497501046.891</v>
      </c>
      <c r="P3">
        <v>68413497501046.891</v>
      </c>
      <c r="Q3">
        <v>68413497501046.891</v>
      </c>
      <c r="R3">
        <v>68413497501046.891</v>
      </c>
      <c r="S3">
        <v>68413497501046.891</v>
      </c>
      <c r="T3">
        <v>68413497501046.891</v>
      </c>
      <c r="U3">
        <v>68413497501046.891</v>
      </c>
      <c r="V3">
        <v>68413497501046.891</v>
      </c>
      <c r="W3">
        <v>68413497501046.891</v>
      </c>
      <c r="X3">
        <v>68413497501046.891</v>
      </c>
      <c r="Y3">
        <v>68413497501046.891</v>
      </c>
      <c r="Z3">
        <v>68413497501046.891</v>
      </c>
      <c r="AA3">
        <v>68413497501046.891</v>
      </c>
      <c r="AB3">
        <v>68413497501046.891</v>
      </c>
      <c r="AC3">
        <v>68413497501046.891</v>
      </c>
      <c r="AD3">
        <v>68413497501046.891</v>
      </c>
      <c r="AE3">
        <v>68413497501046.891</v>
      </c>
      <c r="AF3">
        <v>68413497501046.891</v>
      </c>
      <c r="AG3">
        <v>68413497501046.891</v>
      </c>
      <c r="AH3">
        <v>68413497501046.891</v>
      </c>
      <c r="AI3">
        <v>68413497501046.891</v>
      </c>
    </row>
    <row r="4" spans="1:35" x14ac:dyDescent="0.35">
      <c r="A4" t="s">
        <v>124</v>
      </c>
      <c r="B4">
        <v>14466713020220.102</v>
      </c>
      <c r="C4">
        <v>14466713020220.102</v>
      </c>
      <c r="D4">
        <v>14466713020220.102</v>
      </c>
      <c r="E4">
        <v>14466713020220.102</v>
      </c>
      <c r="F4">
        <v>14466713020220.102</v>
      </c>
      <c r="G4">
        <v>14466713020220.102</v>
      </c>
      <c r="H4">
        <v>14466713020220.102</v>
      </c>
      <c r="I4">
        <v>14466713020220.102</v>
      </c>
      <c r="J4">
        <v>14466713020220.102</v>
      </c>
      <c r="K4">
        <v>14466713020220.102</v>
      </c>
      <c r="L4">
        <v>14466713020220.102</v>
      </c>
      <c r="M4">
        <v>14466713020220.102</v>
      </c>
      <c r="N4">
        <v>14466713020220.102</v>
      </c>
      <c r="O4">
        <v>14466713020220.102</v>
      </c>
      <c r="P4">
        <v>14466713020220.102</v>
      </c>
      <c r="Q4">
        <v>14466713020220.102</v>
      </c>
      <c r="R4">
        <v>14466713020220.102</v>
      </c>
      <c r="S4">
        <v>14466713020220.102</v>
      </c>
      <c r="T4">
        <v>14466713020220.102</v>
      </c>
      <c r="U4">
        <v>14466713020220.102</v>
      </c>
      <c r="V4">
        <v>14466713020220.102</v>
      </c>
      <c r="W4">
        <v>14466713020220.102</v>
      </c>
      <c r="X4">
        <v>14466713020220.102</v>
      </c>
      <c r="Y4">
        <v>14466713020220.102</v>
      </c>
      <c r="Z4">
        <v>14466713020220.102</v>
      </c>
      <c r="AA4">
        <v>14466713020220.102</v>
      </c>
      <c r="AB4">
        <v>14466713020220.102</v>
      </c>
      <c r="AC4">
        <v>14466713020220.102</v>
      </c>
      <c r="AD4">
        <v>14466713020220.102</v>
      </c>
      <c r="AE4">
        <v>14466713020220.102</v>
      </c>
      <c r="AF4">
        <v>14466713020220.102</v>
      </c>
      <c r="AG4">
        <v>14466713020220.102</v>
      </c>
      <c r="AH4">
        <v>14466713020220.102</v>
      </c>
      <c r="AI4">
        <v>14466713020220.102</v>
      </c>
    </row>
    <row r="5" spans="1:35" x14ac:dyDescent="0.35">
      <c r="A5" t="s">
        <v>125</v>
      </c>
      <c r="B5">
        <v>5169882406164.4697</v>
      </c>
      <c r="C5">
        <v>5169882406164.4697</v>
      </c>
      <c r="D5">
        <v>5169882406164.4697</v>
      </c>
      <c r="E5">
        <v>5169882406164.4697</v>
      </c>
      <c r="F5">
        <v>5169882406164.4697</v>
      </c>
      <c r="G5">
        <v>5169882406164.4697</v>
      </c>
      <c r="H5">
        <v>5169882406164.4697</v>
      </c>
      <c r="I5">
        <v>5169882406164.4697</v>
      </c>
      <c r="J5">
        <v>5169882406164.4697</v>
      </c>
      <c r="K5">
        <v>5169882406164.4697</v>
      </c>
      <c r="L5">
        <v>5169882406164.4697</v>
      </c>
      <c r="M5">
        <v>5169882406164.4697</v>
      </c>
      <c r="N5">
        <v>5169882406164.4697</v>
      </c>
      <c r="O5">
        <v>5169882406164.4697</v>
      </c>
      <c r="P5">
        <v>5169882406164.4697</v>
      </c>
      <c r="Q5">
        <v>5169882406164.4697</v>
      </c>
      <c r="R5">
        <v>5169882406164.4697</v>
      </c>
      <c r="S5">
        <v>5169882406164.4697</v>
      </c>
      <c r="T5">
        <v>5169882406164.4697</v>
      </c>
      <c r="U5">
        <v>5169882406164.4697</v>
      </c>
      <c r="V5">
        <v>5169882406164.4697</v>
      </c>
      <c r="W5">
        <v>5169882406164.4697</v>
      </c>
      <c r="X5">
        <v>5169882406164.4697</v>
      </c>
      <c r="Y5">
        <v>5169882406164.4697</v>
      </c>
      <c r="Z5">
        <v>5169882406164.4697</v>
      </c>
      <c r="AA5">
        <v>5169882406164.4697</v>
      </c>
      <c r="AB5">
        <v>5169882406164.4697</v>
      </c>
      <c r="AC5">
        <v>5169882406164.4697</v>
      </c>
      <c r="AD5">
        <v>5169882406164.4697</v>
      </c>
      <c r="AE5">
        <v>5169882406164.4697</v>
      </c>
      <c r="AF5">
        <v>5169882406164.4697</v>
      </c>
      <c r="AG5">
        <v>5169882406164.4697</v>
      </c>
      <c r="AH5">
        <v>5169882406164.4697</v>
      </c>
      <c r="AI5">
        <v>5169882406164.4697</v>
      </c>
    </row>
    <row r="6" spans="1:35" x14ac:dyDescent="0.35">
      <c r="A6" t="s">
        <v>126</v>
      </c>
      <c r="B6">
        <v>1217822959537.9199</v>
      </c>
      <c r="C6">
        <v>1217822959537.9199</v>
      </c>
      <c r="D6">
        <v>1217822959537.9199</v>
      </c>
      <c r="E6">
        <v>1217822959537.9199</v>
      </c>
      <c r="F6">
        <v>1217822959537.9199</v>
      </c>
      <c r="G6">
        <v>1217822959537.9199</v>
      </c>
      <c r="H6">
        <v>1217822959537.9199</v>
      </c>
      <c r="I6">
        <v>1217822959537.9199</v>
      </c>
      <c r="J6">
        <v>1217822959537.9199</v>
      </c>
      <c r="K6">
        <v>1217822959537.9199</v>
      </c>
      <c r="L6">
        <v>1217822959537.9199</v>
      </c>
      <c r="M6">
        <v>1217822959537.9199</v>
      </c>
      <c r="N6">
        <v>1217822959537.9199</v>
      </c>
      <c r="O6">
        <v>1217822959537.9199</v>
      </c>
      <c r="P6">
        <v>1217822959537.9199</v>
      </c>
      <c r="Q6">
        <v>1217822959537.9199</v>
      </c>
      <c r="R6">
        <v>1217822959537.9199</v>
      </c>
      <c r="S6">
        <v>1217822959537.9199</v>
      </c>
      <c r="T6">
        <v>1217822959537.9199</v>
      </c>
      <c r="U6">
        <v>1217822959537.9199</v>
      </c>
      <c r="V6">
        <v>1217822959537.9199</v>
      </c>
      <c r="W6">
        <v>1217822959537.9199</v>
      </c>
      <c r="X6">
        <v>1217822959537.9199</v>
      </c>
      <c r="Y6">
        <v>1217822959537.9199</v>
      </c>
      <c r="Z6">
        <v>1217822959537.9199</v>
      </c>
      <c r="AA6">
        <v>1217822959537.9199</v>
      </c>
      <c r="AB6">
        <v>1217822959537.9199</v>
      </c>
      <c r="AC6">
        <v>1217822959537.9199</v>
      </c>
      <c r="AD6">
        <v>1217822959537.9199</v>
      </c>
      <c r="AE6">
        <v>1217822959537.9199</v>
      </c>
      <c r="AF6">
        <v>1217822959537.9199</v>
      </c>
      <c r="AG6">
        <v>1217822959537.9199</v>
      </c>
      <c r="AH6">
        <v>1217822959537.9199</v>
      </c>
      <c r="AI6">
        <v>1217822959537.9199</v>
      </c>
    </row>
    <row r="7" spans="1:35" x14ac:dyDescent="0.35">
      <c r="A7" t="s">
        <v>127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x14ac:dyDescent="0.35">
      <c r="A8" t="s">
        <v>128</v>
      </c>
      <c r="B8">
        <v>6470884166791.6797</v>
      </c>
      <c r="C8">
        <v>6470884166791.6797</v>
      </c>
      <c r="D8">
        <v>6470884166791.6797</v>
      </c>
      <c r="E8">
        <v>6470884166791.6797</v>
      </c>
      <c r="F8">
        <v>6470884166791.6797</v>
      </c>
      <c r="G8">
        <v>6470884166791.6797</v>
      </c>
      <c r="H8">
        <v>6470884166791.6797</v>
      </c>
      <c r="I8">
        <v>6470884166791.6797</v>
      </c>
      <c r="J8">
        <v>6470884166791.6797</v>
      </c>
      <c r="K8">
        <v>6470884166791.6797</v>
      </c>
      <c r="L8">
        <v>6470884166791.6797</v>
      </c>
      <c r="M8">
        <v>6470884166791.6797</v>
      </c>
      <c r="N8">
        <v>6470884166791.6797</v>
      </c>
      <c r="O8">
        <v>6470884166791.6797</v>
      </c>
      <c r="P8">
        <v>6470884166791.6797</v>
      </c>
      <c r="Q8">
        <v>6470884166791.6797</v>
      </c>
      <c r="R8">
        <v>6470884166791.6797</v>
      </c>
      <c r="S8">
        <v>6470884166791.6797</v>
      </c>
      <c r="T8">
        <v>6470884166791.6797</v>
      </c>
      <c r="U8">
        <v>6470884166791.6797</v>
      </c>
      <c r="V8">
        <v>6470884166791.6797</v>
      </c>
      <c r="W8">
        <v>6470884166791.6797</v>
      </c>
      <c r="X8">
        <v>6470884166791.6797</v>
      </c>
      <c r="Y8">
        <v>6470884166791.6797</v>
      </c>
      <c r="Z8">
        <v>6470884166791.6797</v>
      </c>
      <c r="AA8">
        <v>6470884166791.6797</v>
      </c>
      <c r="AB8">
        <v>6470884166791.6797</v>
      </c>
      <c r="AC8">
        <v>6470884166791.6797</v>
      </c>
      <c r="AD8">
        <v>6470884166791.6797</v>
      </c>
      <c r="AE8">
        <v>6470884166791.6797</v>
      </c>
      <c r="AF8">
        <v>6470884166791.6797</v>
      </c>
      <c r="AG8">
        <v>6470884166791.6797</v>
      </c>
      <c r="AH8">
        <v>6470884166791.6797</v>
      </c>
      <c r="AI8">
        <v>6470884166791.6797</v>
      </c>
    </row>
    <row r="9" spans="1:35" x14ac:dyDescent="0.35">
      <c r="A9" t="s">
        <v>129</v>
      </c>
      <c r="B9">
        <v>32714862305345.23</v>
      </c>
      <c r="C9">
        <v>32714862305345.23</v>
      </c>
      <c r="D9">
        <v>32714862305345.23</v>
      </c>
      <c r="E9">
        <v>32714862305345.23</v>
      </c>
      <c r="F9">
        <v>32714862305345.23</v>
      </c>
      <c r="G9">
        <v>32714862305345.23</v>
      </c>
      <c r="H9">
        <v>32714862305345.23</v>
      </c>
      <c r="I9">
        <v>32714862305345.23</v>
      </c>
      <c r="J9">
        <v>32714862305345.23</v>
      </c>
      <c r="K9">
        <v>32714862305345.23</v>
      </c>
      <c r="L9">
        <v>32714862305345.23</v>
      </c>
      <c r="M9">
        <v>32714862305345.23</v>
      </c>
      <c r="N9">
        <v>32714862305345.23</v>
      </c>
      <c r="O9">
        <v>32714862305345.23</v>
      </c>
      <c r="P9">
        <v>32714862305345.23</v>
      </c>
      <c r="Q9">
        <v>32714862305345.23</v>
      </c>
      <c r="R9">
        <v>32714862305345.23</v>
      </c>
      <c r="S9">
        <v>32714862305345.23</v>
      </c>
      <c r="T9">
        <v>32714862305345.23</v>
      </c>
      <c r="U9">
        <v>32714862305345.23</v>
      </c>
      <c r="V9">
        <v>32714862305345.23</v>
      </c>
      <c r="W9">
        <v>32714862305345.23</v>
      </c>
      <c r="X9">
        <v>32714862305345.23</v>
      </c>
      <c r="Y9">
        <v>32714862305345.23</v>
      </c>
      <c r="Z9">
        <v>32714862305345.23</v>
      </c>
      <c r="AA9">
        <v>32714862305345.23</v>
      </c>
      <c r="AB9">
        <v>32714862305345.23</v>
      </c>
      <c r="AC9">
        <v>32714862305345.23</v>
      </c>
      <c r="AD9">
        <v>32714862305345.23</v>
      </c>
      <c r="AE9">
        <v>32714862305345.23</v>
      </c>
      <c r="AF9">
        <v>32714862305345.23</v>
      </c>
      <c r="AG9">
        <v>32714862305345.23</v>
      </c>
      <c r="AH9">
        <v>32714862305345.23</v>
      </c>
      <c r="AI9">
        <v>32714862305345.23</v>
      </c>
    </row>
    <row r="11" spans="1:35" x14ac:dyDescent="0.35">
      <c r="A11" t="s">
        <v>130</v>
      </c>
      <c r="B11">
        <f>SUM(B3:B9)</f>
        <v>128453662359106.3</v>
      </c>
    </row>
    <row r="12" spans="1:35" x14ac:dyDescent="0.35">
      <c r="B12" t="s">
        <v>131</v>
      </c>
    </row>
    <row r="13" spans="1:35" x14ac:dyDescent="0.35">
      <c r="A13" t="s">
        <v>112</v>
      </c>
      <c r="B13">
        <v>46115472877170.93</v>
      </c>
      <c r="C13" t="s">
        <v>111</v>
      </c>
    </row>
    <row r="15" spans="1:35" x14ac:dyDescent="0.35">
      <c r="A15" t="s">
        <v>132</v>
      </c>
      <c r="B15">
        <f>B11-B13+'ICF Data'!B6*Calcs!B8</f>
        <v>121678301372021.97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zoomScaleNormal="100" workbookViewId="0">
      <selection activeCell="B9" sqref="B9"/>
    </sheetView>
  </sheetViews>
  <sheetFormatPr defaultRowHeight="14.5" x14ac:dyDescent="0.35"/>
  <cols>
    <col min="1" max="1" width="16.453125" customWidth="1"/>
    <col min="2" max="2" width="19.453125" customWidth="1"/>
    <col min="3" max="3" width="17.453125" customWidth="1"/>
    <col min="4" max="4" width="12.453125" customWidth="1"/>
    <col min="6" max="6" width="15.453125" customWidth="1"/>
  </cols>
  <sheetData>
    <row r="1" spans="1:7" ht="15" x14ac:dyDescent="0.25">
      <c r="A1" t="s">
        <v>23</v>
      </c>
    </row>
    <row r="3" spans="1:7" ht="15" x14ac:dyDescent="0.25">
      <c r="B3" t="s">
        <v>12</v>
      </c>
      <c r="G3" t="s">
        <v>13</v>
      </c>
    </row>
    <row r="5" spans="1:7" ht="15" x14ac:dyDescent="0.25">
      <c r="B5" t="s">
        <v>22</v>
      </c>
    </row>
    <row r="6" spans="1:7" ht="15" x14ac:dyDescent="0.25">
      <c r="B6" s="4">
        <f>C6/$C$10</f>
        <v>0.85307835820895528</v>
      </c>
      <c r="C6" s="4">
        <v>7316</v>
      </c>
      <c r="D6" s="4"/>
      <c r="E6" s="4" t="s">
        <v>3</v>
      </c>
      <c r="F6" s="4"/>
      <c r="G6" s="4"/>
    </row>
    <row r="7" spans="1:7" ht="15" x14ac:dyDescent="0.25">
      <c r="B7" s="4">
        <f>C7/$C$10</f>
        <v>0.13327891791044777</v>
      </c>
      <c r="C7" s="4">
        <f>356+594+193</f>
        <v>1143</v>
      </c>
      <c r="D7" s="4"/>
      <c r="E7" s="4" t="s">
        <v>14</v>
      </c>
      <c r="F7" s="4"/>
      <c r="G7" s="4"/>
    </row>
    <row r="8" spans="1:7" ht="15" x14ac:dyDescent="0.25">
      <c r="B8" s="4">
        <f>C8/$C$10</f>
        <v>1.1777052238805969E-2</v>
      </c>
      <c r="C8" s="4">
        <f>101</f>
        <v>101</v>
      </c>
      <c r="D8" s="4"/>
      <c r="E8" s="4" t="s">
        <v>2</v>
      </c>
      <c r="F8" s="4"/>
      <c r="G8" s="4"/>
    </row>
    <row r="9" spans="1:7" ht="15" x14ac:dyDescent="0.25">
      <c r="B9" s="4">
        <f>C9/$C$10</f>
        <v>1.8656716417910447E-3</v>
      </c>
      <c r="C9" s="4">
        <v>16</v>
      </c>
      <c r="D9" s="4"/>
      <c r="E9" s="4" t="s">
        <v>15</v>
      </c>
      <c r="F9" s="4"/>
      <c r="G9" s="4"/>
    </row>
    <row r="10" spans="1:7" ht="15" x14ac:dyDescent="0.25">
      <c r="B10" s="4">
        <f>SUM(B6:B9)</f>
        <v>1</v>
      </c>
      <c r="C10" s="4">
        <f>SUM(C6:C9)</f>
        <v>8576</v>
      </c>
      <c r="D10" s="4"/>
      <c r="E10" s="4" t="s">
        <v>16</v>
      </c>
      <c r="F10" s="4"/>
      <c r="G10" s="4"/>
    </row>
    <row r="38" spans="1:2" x14ac:dyDescent="0.35">
      <c r="B38" t="s">
        <v>21</v>
      </c>
    </row>
    <row r="43" spans="1:2" x14ac:dyDescent="0.35">
      <c r="A43" t="s">
        <v>17</v>
      </c>
      <c r="B43" t="s">
        <v>9</v>
      </c>
    </row>
    <row r="44" spans="1:2" x14ac:dyDescent="0.35">
      <c r="B44" t="s">
        <v>10</v>
      </c>
    </row>
    <row r="46" spans="1:2" x14ac:dyDescent="0.35">
      <c r="B46" s="5" t="s">
        <v>7</v>
      </c>
    </row>
    <row r="48" spans="1:2" x14ac:dyDescent="0.35">
      <c r="B48" t="s">
        <v>18</v>
      </c>
    </row>
    <row r="51" spans="2:2" x14ac:dyDescent="0.35">
      <c r="B51" t="s">
        <v>8</v>
      </c>
    </row>
  </sheetData>
  <hyperlinks>
    <hyperlink ref="B46"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I65"/>
  <sheetViews>
    <sheetView topLeftCell="A37" workbookViewId="0">
      <selection activeCell="H49" sqref="H49"/>
    </sheetView>
  </sheetViews>
  <sheetFormatPr defaultRowHeight="14.5" x14ac:dyDescent="0.35"/>
  <cols>
    <col min="1" max="1" width="32.08984375" customWidth="1"/>
    <col min="2" max="2" width="11.81640625" bestFit="1" customWidth="1"/>
  </cols>
  <sheetData>
    <row r="3" spans="1:3" x14ac:dyDescent="0.35">
      <c r="A3" t="s">
        <v>108</v>
      </c>
    </row>
    <row r="5" spans="1:3" x14ac:dyDescent="0.35">
      <c r="A5" t="s">
        <v>109</v>
      </c>
    </row>
    <row r="6" spans="1:3" x14ac:dyDescent="0.35">
      <c r="A6" t="s">
        <v>110</v>
      </c>
    </row>
    <row r="7" spans="1:3" ht="43.5" x14ac:dyDescent="0.35">
      <c r="A7" s="20" t="s">
        <v>83</v>
      </c>
      <c r="B7">
        <v>13515111</v>
      </c>
      <c r="C7" t="s">
        <v>35</v>
      </c>
    </row>
    <row r="8" spans="1:3" x14ac:dyDescent="0.35">
      <c r="A8" t="s">
        <v>112</v>
      </c>
      <c r="B8">
        <f>B7*About!$C$15</f>
        <v>46115472877170.93</v>
      </c>
      <c r="C8" t="s">
        <v>111</v>
      </c>
    </row>
    <row r="11" spans="1:3" x14ac:dyDescent="0.35">
      <c r="A11" t="s">
        <v>1</v>
      </c>
      <c r="B11">
        <v>0</v>
      </c>
    </row>
    <row r="12" spans="1:3" x14ac:dyDescent="0.35">
      <c r="A12" t="s">
        <v>2</v>
      </c>
      <c r="B12" s="3">
        <f>'ICF Data'!$B$8</f>
        <v>1.1777052238805969E-2</v>
      </c>
    </row>
    <row r="13" spans="1:3" x14ac:dyDescent="0.35">
      <c r="A13" t="s">
        <v>3</v>
      </c>
      <c r="B13" s="3">
        <f>'ICF Data'!$B$6</f>
        <v>0.85307835820895528</v>
      </c>
    </row>
    <row r="14" spans="1:3" x14ac:dyDescent="0.35">
      <c r="A14" t="s">
        <v>4</v>
      </c>
      <c r="B14">
        <f>'ICF Data'!$B$7</f>
        <v>0.13327891791044777</v>
      </c>
    </row>
    <row r="15" spans="1:3" x14ac:dyDescent="0.35">
      <c r="A15" t="s">
        <v>5</v>
      </c>
      <c r="B15">
        <f>'ICF Data'!$B$9</f>
        <v>1.8656716417910447E-3</v>
      </c>
    </row>
    <row r="16" spans="1:3" x14ac:dyDescent="0.35">
      <c r="A16" t="s">
        <v>6</v>
      </c>
      <c r="B16">
        <v>0</v>
      </c>
    </row>
    <row r="18" spans="1:35" x14ac:dyDescent="0.35">
      <c r="A18" s="21" t="s">
        <v>133</v>
      </c>
    </row>
    <row r="19" spans="1:35" x14ac:dyDescent="0.35">
      <c r="B19">
        <f>BFoHPbF!D1</f>
        <v>2017</v>
      </c>
      <c r="C19">
        <f>BFoHPbF!E1</f>
        <v>2018</v>
      </c>
      <c r="D19">
        <f>BFoHPbF!F1</f>
        <v>2019</v>
      </c>
      <c r="E19">
        <f>BFoHPbF!G1</f>
        <v>2020</v>
      </c>
      <c r="F19">
        <f>BFoHPbF!H1</f>
        <v>2021</v>
      </c>
      <c r="G19">
        <f>BFoHPbF!I1</f>
        <v>2022</v>
      </c>
      <c r="H19">
        <f>BFoHPbF!J1</f>
        <v>2023</v>
      </c>
      <c r="I19">
        <f>BFoHPbF!K1</f>
        <v>2024</v>
      </c>
      <c r="J19">
        <f>BFoHPbF!L1</f>
        <v>2025</v>
      </c>
      <c r="K19">
        <f>BFoHPbF!M1</f>
        <v>2026</v>
      </c>
      <c r="L19">
        <f>BFoHPbF!N1</f>
        <v>2027</v>
      </c>
      <c r="M19">
        <f>BFoHPbF!O1</f>
        <v>2028</v>
      </c>
      <c r="N19">
        <f>BFoHPbF!P1</f>
        <v>2029</v>
      </c>
      <c r="O19">
        <f>BFoHPbF!Q1</f>
        <v>2030</v>
      </c>
      <c r="P19">
        <f>BFoHPbF!R1</f>
        <v>2031</v>
      </c>
      <c r="Q19">
        <f>BFoHPbF!S1</f>
        <v>2032</v>
      </c>
      <c r="R19">
        <f>BFoHPbF!T1</f>
        <v>2033</v>
      </c>
      <c r="S19">
        <f>BFoHPbF!U1</f>
        <v>2034</v>
      </c>
      <c r="T19">
        <f>BFoHPbF!V1</f>
        <v>2035</v>
      </c>
      <c r="U19">
        <f>BFoHPbF!W1</f>
        <v>2036</v>
      </c>
      <c r="V19">
        <f>BFoHPbF!X1</f>
        <v>2037</v>
      </c>
      <c r="W19">
        <f>BFoHPbF!Y1</f>
        <v>2038</v>
      </c>
      <c r="X19">
        <f>BFoHPbF!Z1</f>
        <v>2039</v>
      </c>
      <c r="Y19">
        <f>BFoHPbF!AA1</f>
        <v>2040</v>
      </c>
      <c r="Z19">
        <f>BFoHPbF!AB1</f>
        <v>2041</v>
      </c>
      <c r="AA19">
        <f>BFoHPbF!AC1</f>
        <v>2042</v>
      </c>
      <c r="AB19">
        <f>BFoHPbF!AD1</f>
        <v>2043</v>
      </c>
      <c r="AC19">
        <f>BFoHPbF!AE1</f>
        <v>2044</v>
      </c>
      <c r="AD19">
        <f>BFoHPbF!AF1</f>
        <v>2045</v>
      </c>
      <c r="AE19">
        <f>BFoHPbF!AG1</f>
        <v>2046</v>
      </c>
      <c r="AF19">
        <f>BFoHPbF!AH1</f>
        <v>2047</v>
      </c>
      <c r="AG19">
        <f>BFoHPbF!AI1</f>
        <v>2048</v>
      </c>
      <c r="AH19">
        <f>BFoHPbF!AJ1</f>
        <v>2049</v>
      </c>
      <c r="AI19">
        <f>BFoHPbF!AK1</f>
        <v>2050</v>
      </c>
    </row>
    <row r="20" spans="1:35" x14ac:dyDescent="0.35">
      <c r="A20" t="s">
        <v>1</v>
      </c>
      <c r="B20">
        <v>0</v>
      </c>
      <c r="C20">
        <f t="shared" ref="C20:R25" si="0">B20</f>
        <v>0</v>
      </c>
      <c r="D20">
        <f t="shared" si="0"/>
        <v>0</v>
      </c>
      <c r="E20">
        <f t="shared" si="0"/>
        <v>0</v>
      </c>
      <c r="F20">
        <f t="shared" si="0"/>
        <v>0</v>
      </c>
      <c r="G20">
        <f t="shared" si="0"/>
        <v>0</v>
      </c>
      <c r="H20">
        <f t="shared" si="0"/>
        <v>0</v>
      </c>
      <c r="I20">
        <f t="shared" si="0"/>
        <v>0</v>
      </c>
      <c r="J20">
        <f t="shared" si="0"/>
        <v>0</v>
      </c>
      <c r="K20">
        <f t="shared" si="0"/>
        <v>0</v>
      </c>
      <c r="L20">
        <f t="shared" si="0"/>
        <v>0</v>
      </c>
      <c r="M20">
        <f t="shared" si="0"/>
        <v>0</v>
      </c>
      <c r="N20">
        <f t="shared" si="0"/>
        <v>0</v>
      </c>
      <c r="O20">
        <f t="shared" si="0"/>
        <v>0</v>
      </c>
      <c r="P20">
        <f t="shared" si="0"/>
        <v>0</v>
      </c>
      <c r="Q20">
        <f t="shared" si="0"/>
        <v>0</v>
      </c>
      <c r="R20">
        <f t="shared" si="0"/>
        <v>0</v>
      </c>
      <c r="S20">
        <f t="shared" ref="D20:AI25" si="1">R20</f>
        <v>0</v>
      </c>
      <c r="T20">
        <f t="shared" si="1"/>
        <v>0</v>
      </c>
      <c r="U20">
        <f t="shared" si="1"/>
        <v>0</v>
      </c>
      <c r="V20">
        <f t="shared" si="1"/>
        <v>0</v>
      </c>
      <c r="W20">
        <f t="shared" si="1"/>
        <v>0</v>
      </c>
      <c r="X20">
        <f t="shared" si="1"/>
        <v>0</v>
      </c>
      <c r="Y20">
        <f t="shared" si="1"/>
        <v>0</v>
      </c>
      <c r="Z20">
        <f t="shared" si="1"/>
        <v>0</v>
      </c>
      <c r="AA20">
        <f t="shared" si="1"/>
        <v>0</v>
      </c>
      <c r="AB20">
        <f t="shared" si="1"/>
        <v>0</v>
      </c>
      <c r="AC20">
        <f t="shared" si="1"/>
        <v>0</v>
      </c>
      <c r="AD20">
        <f t="shared" si="1"/>
        <v>0</v>
      </c>
      <c r="AE20">
        <f t="shared" si="1"/>
        <v>0</v>
      </c>
      <c r="AF20">
        <f t="shared" si="1"/>
        <v>0</v>
      </c>
      <c r="AG20">
        <f t="shared" si="1"/>
        <v>0</v>
      </c>
      <c r="AH20">
        <f t="shared" si="1"/>
        <v>0</v>
      </c>
      <c r="AI20">
        <f t="shared" si="1"/>
        <v>0</v>
      </c>
    </row>
    <row r="21" spans="1:35" x14ac:dyDescent="0.35">
      <c r="A21" t="s">
        <v>2</v>
      </c>
      <c r="B21">
        <f>B12*$B$8</f>
        <v>543104333091.68188</v>
      </c>
      <c r="C21">
        <f t="shared" si="0"/>
        <v>543104333091.68188</v>
      </c>
      <c r="D21">
        <f t="shared" si="1"/>
        <v>543104333091.68188</v>
      </c>
      <c r="E21">
        <f t="shared" si="1"/>
        <v>543104333091.68188</v>
      </c>
      <c r="F21">
        <f t="shared" si="1"/>
        <v>543104333091.68188</v>
      </c>
      <c r="G21">
        <f t="shared" si="1"/>
        <v>543104333091.68188</v>
      </c>
      <c r="H21">
        <f t="shared" si="1"/>
        <v>543104333091.68188</v>
      </c>
      <c r="I21">
        <f t="shared" si="1"/>
        <v>543104333091.68188</v>
      </c>
      <c r="J21">
        <f t="shared" si="1"/>
        <v>543104333091.68188</v>
      </c>
      <c r="K21">
        <f t="shared" si="1"/>
        <v>543104333091.68188</v>
      </c>
      <c r="L21">
        <f t="shared" si="1"/>
        <v>543104333091.68188</v>
      </c>
      <c r="M21">
        <f t="shared" si="1"/>
        <v>543104333091.68188</v>
      </c>
      <c r="N21">
        <f t="shared" si="1"/>
        <v>543104333091.68188</v>
      </c>
      <c r="O21">
        <f t="shared" si="1"/>
        <v>543104333091.68188</v>
      </c>
      <c r="P21">
        <f t="shared" si="1"/>
        <v>543104333091.68188</v>
      </c>
      <c r="Q21">
        <f t="shared" si="1"/>
        <v>543104333091.68188</v>
      </c>
      <c r="R21">
        <f t="shared" si="1"/>
        <v>543104333091.68188</v>
      </c>
      <c r="S21">
        <f t="shared" si="1"/>
        <v>543104333091.68188</v>
      </c>
      <c r="T21">
        <f t="shared" si="1"/>
        <v>543104333091.68188</v>
      </c>
      <c r="U21">
        <f t="shared" si="1"/>
        <v>543104333091.68188</v>
      </c>
      <c r="V21">
        <f t="shared" si="1"/>
        <v>543104333091.68188</v>
      </c>
      <c r="W21">
        <f t="shared" si="1"/>
        <v>543104333091.68188</v>
      </c>
      <c r="X21">
        <f t="shared" si="1"/>
        <v>543104333091.68188</v>
      </c>
      <c r="Y21">
        <f t="shared" si="1"/>
        <v>543104333091.68188</v>
      </c>
      <c r="Z21">
        <f t="shared" si="1"/>
        <v>543104333091.68188</v>
      </c>
      <c r="AA21">
        <f t="shared" si="1"/>
        <v>543104333091.68188</v>
      </c>
      <c r="AB21">
        <f t="shared" si="1"/>
        <v>543104333091.68188</v>
      </c>
      <c r="AC21">
        <f t="shared" si="1"/>
        <v>543104333091.68188</v>
      </c>
      <c r="AD21">
        <f t="shared" si="1"/>
        <v>543104333091.68188</v>
      </c>
      <c r="AE21">
        <f t="shared" si="1"/>
        <v>543104333091.68188</v>
      </c>
      <c r="AF21">
        <f t="shared" si="1"/>
        <v>543104333091.68188</v>
      </c>
      <c r="AG21">
        <f t="shared" si="1"/>
        <v>543104333091.68188</v>
      </c>
      <c r="AH21">
        <f t="shared" si="1"/>
        <v>543104333091.68188</v>
      </c>
      <c r="AI21">
        <f t="shared" si="1"/>
        <v>543104333091.68188</v>
      </c>
    </row>
    <row r="22" spans="1:35" x14ac:dyDescent="0.35">
      <c r="A22" t="s">
        <v>3</v>
      </c>
      <c r="B22">
        <f t="shared" ref="B22:B25" si="2">B13*$B$8</f>
        <v>39340111890086.586</v>
      </c>
      <c r="C22">
        <f t="shared" si="0"/>
        <v>39340111890086.586</v>
      </c>
      <c r="D22">
        <f t="shared" si="1"/>
        <v>39340111890086.586</v>
      </c>
      <c r="E22">
        <f t="shared" si="1"/>
        <v>39340111890086.586</v>
      </c>
      <c r="F22">
        <f t="shared" si="1"/>
        <v>39340111890086.586</v>
      </c>
      <c r="G22">
        <f t="shared" si="1"/>
        <v>39340111890086.586</v>
      </c>
      <c r="H22">
        <f t="shared" si="1"/>
        <v>39340111890086.586</v>
      </c>
      <c r="I22">
        <f t="shared" si="1"/>
        <v>39340111890086.586</v>
      </c>
      <c r="J22">
        <f t="shared" si="1"/>
        <v>39340111890086.586</v>
      </c>
      <c r="K22">
        <f t="shared" si="1"/>
        <v>39340111890086.586</v>
      </c>
      <c r="L22">
        <f t="shared" si="1"/>
        <v>39340111890086.586</v>
      </c>
      <c r="M22">
        <f t="shared" si="1"/>
        <v>39340111890086.586</v>
      </c>
      <c r="N22">
        <f t="shared" si="1"/>
        <v>39340111890086.586</v>
      </c>
      <c r="O22">
        <f t="shared" si="1"/>
        <v>39340111890086.586</v>
      </c>
      <c r="P22">
        <f t="shared" si="1"/>
        <v>39340111890086.586</v>
      </c>
      <c r="Q22">
        <f t="shared" si="1"/>
        <v>39340111890086.586</v>
      </c>
      <c r="R22">
        <f t="shared" si="1"/>
        <v>39340111890086.586</v>
      </c>
      <c r="S22">
        <f t="shared" si="1"/>
        <v>39340111890086.586</v>
      </c>
      <c r="T22">
        <f t="shared" si="1"/>
        <v>39340111890086.586</v>
      </c>
      <c r="U22">
        <f t="shared" si="1"/>
        <v>39340111890086.586</v>
      </c>
      <c r="V22">
        <f t="shared" si="1"/>
        <v>39340111890086.586</v>
      </c>
      <c r="W22">
        <f t="shared" si="1"/>
        <v>39340111890086.586</v>
      </c>
      <c r="X22">
        <f t="shared" si="1"/>
        <v>39340111890086.586</v>
      </c>
      <c r="Y22">
        <f t="shared" si="1"/>
        <v>39340111890086.586</v>
      </c>
      <c r="Z22">
        <f t="shared" si="1"/>
        <v>39340111890086.586</v>
      </c>
      <c r="AA22">
        <f t="shared" si="1"/>
        <v>39340111890086.586</v>
      </c>
      <c r="AB22">
        <f t="shared" si="1"/>
        <v>39340111890086.586</v>
      </c>
      <c r="AC22">
        <f t="shared" si="1"/>
        <v>39340111890086.586</v>
      </c>
      <c r="AD22">
        <f t="shared" si="1"/>
        <v>39340111890086.586</v>
      </c>
      <c r="AE22">
        <f t="shared" si="1"/>
        <v>39340111890086.586</v>
      </c>
      <c r="AF22">
        <f t="shared" si="1"/>
        <v>39340111890086.586</v>
      </c>
      <c r="AG22">
        <f t="shared" si="1"/>
        <v>39340111890086.586</v>
      </c>
      <c r="AH22">
        <f t="shared" si="1"/>
        <v>39340111890086.586</v>
      </c>
      <c r="AI22">
        <f t="shared" si="1"/>
        <v>39340111890086.586</v>
      </c>
    </row>
    <row r="23" spans="1:35" x14ac:dyDescent="0.35">
      <c r="A23" t="s">
        <v>4</v>
      </c>
      <c r="B23">
        <f t="shared" si="2"/>
        <v>6146220323997.9453</v>
      </c>
      <c r="C23">
        <f t="shared" si="0"/>
        <v>6146220323997.9453</v>
      </c>
      <c r="D23">
        <f t="shared" si="1"/>
        <v>6146220323997.9453</v>
      </c>
      <c r="E23">
        <f t="shared" si="1"/>
        <v>6146220323997.9453</v>
      </c>
      <c r="F23">
        <f t="shared" si="1"/>
        <v>6146220323997.9453</v>
      </c>
      <c r="G23">
        <f t="shared" si="1"/>
        <v>6146220323997.9453</v>
      </c>
      <c r="H23">
        <f t="shared" si="1"/>
        <v>6146220323997.9453</v>
      </c>
      <c r="I23">
        <f t="shared" si="1"/>
        <v>6146220323997.9453</v>
      </c>
      <c r="J23">
        <f t="shared" si="1"/>
        <v>6146220323997.9453</v>
      </c>
      <c r="K23">
        <f t="shared" si="1"/>
        <v>6146220323997.9453</v>
      </c>
      <c r="L23">
        <f t="shared" si="1"/>
        <v>6146220323997.9453</v>
      </c>
      <c r="M23">
        <f t="shared" si="1"/>
        <v>6146220323997.9453</v>
      </c>
      <c r="N23">
        <f t="shared" si="1"/>
        <v>6146220323997.9453</v>
      </c>
      <c r="O23">
        <f t="shared" si="1"/>
        <v>6146220323997.9453</v>
      </c>
      <c r="P23">
        <f t="shared" si="1"/>
        <v>6146220323997.9453</v>
      </c>
      <c r="Q23">
        <f t="shared" si="1"/>
        <v>6146220323997.9453</v>
      </c>
      <c r="R23">
        <f t="shared" si="1"/>
        <v>6146220323997.9453</v>
      </c>
      <c r="S23">
        <f t="shared" si="1"/>
        <v>6146220323997.9453</v>
      </c>
      <c r="T23">
        <f t="shared" si="1"/>
        <v>6146220323997.9453</v>
      </c>
      <c r="U23">
        <f t="shared" si="1"/>
        <v>6146220323997.9453</v>
      </c>
      <c r="V23">
        <f t="shared" si="1"/>
        <v>6146220323997.9453</v>
      </c>
      <c r="W23">
        <f t="shared" si="1"/>
        <v>6146220323997.9453</v>
      </c>
      <c r="X23">
        <f t="shared" si="1"/>
        <v>6146220323997.9453</v>
      </c>
      <c r="Y23">
        <f t="shared" si="1"/>
        <v>6146220323997.9453</v>
      </c>
      <c r="Z23">
        <f t="shared" si="1"/>
        <v>6146220323997.9453</v>
      </c>
      <c r="AA23">
        <f t="shared" si="1"/>
        <v>6146220323997.9453</v>
      </c>
      <c r="AB23">
        <f t="shared" si="1"/>
        <v>6146220323997.9453</v>
      </c>
      <c r="AC23">
        <f t="shared" si="1"/>
        <v>6146220323997.9453</v>
      </c>
      <c r="AD23">
        <f t="shared" si="1"/>
        <v>6146220323997.9453</v>
      </c>
      <c r="AE23">
        <f t="shared" si="1"/>
        <v>6146220323997.9453</v>
      </c>
      <c r="AF23">
        <f t="shared" si="1"/>
        <v>6146220323997.9453</v>
      </c>
      <c r="AG23">
        <f t="shared" si="1"/>
        <v>6146220323997.9453</v>
      </c>
      <c r="AH23">
        <f t="shared" si="1"/>
        <v>6146220323997.9453</v>
      </c>
      <c r="AI23">
        <f t="shared" si="1"/>
        <v>6146220323997.9453</v>
      </c>
    </row>
    <row r="24" spans="1:35" x14ac:dyDescent="0.35">
      <c r="A24" t="s">
        <v>5</v>
      </c>
      <c r="B24">
        <f t="shared" si="2"/>
        <v>86036329994.721878</v>
      </c>
      <c r="C24">
        <f t="shared" si="0"/>
        <v>86036329994.721878</v>
      </c>
      <c r="D24">
        <f t="shared" si="1"/>
        <v>86036329994.721878</v>
      </c>
      <c r="E24">
        <f t="shared" si="1"/>
        <v>86036329994.721878</v>
      </c>
      <c r="F24">
        <f t="shared" si="1"/>
        <v>86036329994.721878</v>
      </c>
      <c r="G24">
        <f t="shared" si="1"/>
        <v>86036329994.721878</v>
      </c>
      <c r="H24">
        <f t="shared" si="1"/>
        <v>86036329994.721878</v>
      </c>
      <c r="I24">
        <f t="shared" si="1"/>
        <v>86036329994.721878</v>
      </c>
      <c r="J24">
        <f t="shared" si="1"/>
        <v>86036329994.721878</v>
      </c>
      <c r="K24">
        <f t="shared" si="1"/>
        <v>86036329994.721878</v>
      </c>
      <c r="L24">
        <f t="shared" si="1"/>
        <v>86036329994.721878</v>
      </c>
      <c r="M24">
        <f t="shared" si="1"/>
        <v>86036329994.721878</v>
      </c>
      <c r="N24">
        <f t="shared" si="1"/>
        <v>86036329994.721878</v>
      </c>
      <c r="O24">
        <f t="shared" si="1"/>
        <v>86036329994.721878</v>
      </c>
      <c r="P24">
        <f t="shared" si="1"/>
        <v>86036329994.721878</v>
      </c>
      <c r="Q24">
        <f t="shared" si="1"/>
        <v>86036329994.721878</v>
      </c>
      <c r="R24">
        <f t="shared" si="1"/>
        <v>86036329994.721878</v>
      </c>
      <c r="S24">
        <f t="shared" si="1"/>
        <v>86036329994.721878</v>
      </c>
      <c r="T24">
        <f t="shared" si="1"/>
        <v>86036329994.721878</v>
      </c>
      <c r="U24">
        <f t="shared" si="1"/>
        <v>86036329994.721878</v>
      </c>
      <c r="V24">
        <f t="shared" si="1"/>
        <v>86036329994.721878</v>
      </c>
      <c r="W24">
        <f t="shared" si="1"/>
        <v>86036329994.721878</v>
      </c>
      <c r="X24">
        <f t="shared" si="1"/>
        <v>86036329994.721878</v>
      </c>
      <c r="Y24">
        <f t="shared" si="1"/>
        <v>86036329994.721878</v>
      </c>
      <c r="Z24">
        <f t="shared" si="1"/>
        <v>86036329994.721878</v>
      </c>
      <c r="AA24">
        <f t="shared" si="1"/>
        <v>86036329994.721878</v>
      </c>
      <c r="AB24">
        <f t="shared" si="1"/>
        <v>86036329994.721878</v>
      </c>
      <c r="AC24">
        <f t="shared" si="1"/>
        <v>86036329994.721878</v>
      </c>
      <c r="AD24">
        <f t="shared" si="1"/>
        <v>86036329994.721878</v>
      </c>
      <c r="AE24">
        <f t="shared" si="1"/>
        <v>86036329994.721878</v>
      </c>
      <c r="AF24">
        <f t="shared" si="1"/>
        <v>86036329994.721878</v>
      </c>
      <c r="AG24">
        <f t="shared" si="1"/>
        <v>86036329994.721878</v>
      </c>
      <c r="AH24">
        <f t="shared" si="1"/>
        <v>86036329994.721878</v>
      </c>
      <c r="AI24">
        <f t="shared" si="1"/>
        <v>86036329994.721878</v>
      </c>
    </row>
    <row r="25" spans="1:35" x14ac:dyDescent="0.35">
      <c r="A25" t="s">
        <v>6</v>
      </c>
      <c r="B25">
        <f t="shared" si="2"/>
        <v>0</v>
      </c>
      <c r="C25">
        <f t="shared" si="0"/>
        <v>0</v>
      </c>
      <c r="D25">
        <f t="shared" si="1"/>
        <v>0</v>
      </c>
      <c r="E25">
        <f t="shared" si="1"/>
        <v>0</v>
      </c>
      <c r="F25">
        <f t="shared" si="1"/>
        <v>0</v>
      </c>
      <c r="G25">
        <f t="shared" si="1"/>
        <v>0</v>
      </c>
      <c r="H25">
        <f t="shared" si="1"/>
        <v>0</v>
      </c>
      <c r="I25">
        <f t="shared" si="1"/>
        <v>0</v>
      </c>
      <c r="J25">
        <f t="shared" si="1"/>
        <v>0</v>
      </c>
      <c r="K25">
        <f t="shared" si="1"/>
        <v>0</v>
      </c>
      <c r="L25">
        <f t="shared" si="1"/>
        <v>0</v>
      </c>
      <c r="M25">
        <f t="shared" si="1"/>
        <v>0</v>
      </c>
      <c r="N25">
        <f t="shared" si="1"/>
        <v>0</v>
      </c>
      <c r="O25">
        <f t="shared" si="1"/>
        <v>0</v>
      </c>
      <c r="P25">
        <f t="shared" si="1"/>
        <v>0</v>
      </c>
      <c r="Q25">
        <f t="shared" si="1"/>
        <v>0</v>
      </c>
      <c r="R25">
        <f t="shared" si="1"/>
        <v>0</v>
      </c>
      <c r="S25">
        <f t="shared" si="1"/>
        <v>0</v>
      </c>
      <c r="T25">
        <f t="shared" si="1"/>
        <v>0</v>
      </c>
      <c r="U25">
        <f t="shared" si="1"/>
        <v>0</v>
      </c>
      <c r="V25">
        <f t="shared" si="1"/>
        <v>0</v>
      </c>
      <c r="W25">
        <f t="shared" si="1"/>
        <v>0</v>
      </c>
      <c r="X25">
        <f t="shared" si="1"/>
        <v>0</v>
      </c>
      <c r="Y25">
        <f t="shared" si="1"/>
        <v>0</v>
      </c>
      <c r="Z25">
        <f t="shared" si="1"/>
        <v>0</v>
      </c>
      <c r="AA25">
        <f t="shared" si="1"/>
        <v>0</v>
      </c>
      <c r="AB25">
        <f t="shared" si="1"/>
        <v>0</v>
      </c>
      <c r="AC25">
        <f t="shared" si="1"/>
        <v>0</v>
      </c>
      <c r="AD25">
        <f t="shared" si="1"/>
        <v>0</v>
      </c>
      <c r="AE25">
        <f t="shared" si="1"/>
        <v>0</v>
      </c>
      <c r="AF25">
        <f t="shared" si="1"/>
        <v>0</v>
      </c>
      <c r="AG25">
        <f t="shared" si="1"/>
        <v>0</v>
      </c>
      <c r="AH25">
        <f t="shared" si="1"/>
        <v>0</v>
      </c>
      <c r="AI25">
        <f t="shared" si="1"/>
        <v>0</v>
      </c>
    </row>
    <row r="27" spans="1:35" x14ac:dyDescent="0.35">
      <c r="A27" t="s">
        <v>134</v>
      </c>
    </row>
    <row r="28" spans="1:35" x14ac:dyDescent="0.35">
      <c r="A28" t="s">
        <v>135</v>
      </c>
      <c r="B28">
        <f>'Industry heat Pathways'!$B$15</f>
        <v>121678301372021.97</v>
      </c>
    </row>
    <row r="30" spans="1:35" x14ac:dyDescent="0.35">
      <c r="A30" s="21" t="s">
        <v>114</v>
      </c>
    </row>
    <row r="32" spans="1:35" x14ac:dyDescent="0.35">
      <c r="A32" t="str">
        <f>'Building heat energy Pathways'!A33</f>
        <v>electricity (BTU)</v>
      </c>
      <c r="B32">
        <f>'Building heat energy Pathways'!B33</f>
        <v>16914507903189.551</v>
      </c>
      <c r="C32">
        <f>'Building heat energy Pathways'!C33</f>
        <v>16987779607975.105</v>
      </c>
      <c r="D32">
        <f>'Building heat energy Pathways'!D33</f>
        <v>17076106753512.641</v>
      </c>
      <c r="E32">
        <f>'Building heat energy Pathways'!E33</f>
        <v>17115234321908.133</v>
      </c>
      <c r="F32">
        <f>'Building heat energy Pathways'!F33</f>
        <v>17111978161019.746</v>
      </c>
      <c r="G32">
        <f>'Building heat energy Pathways'!G33</f>
        <v>17070318962937.746</v>
      </c>
      <c r="H32">
        <f>'Building heat energy Pathways'!H33</f>
        <v>17007582475231.48</v>
      </c>
      <c r="I32">
        <f>'Building heat energy Pathways'!I33</f>
        <v>16920756916781.059</v>
      </c>
      <c r="J32">
        <f>'Building heat energy Pathways'!J33</f>
        <v>16879470477267.332</v>
      </c>
      <c r="K32">
        <f>'Building heat energy Pathways'!K33</f>
        <v>16823094269458.68</v>
      </c>
      <c r="L32">
        <f>'Building heat energy Pathways'!L33</f>
        <v>16758689799593.602</v>
      </c>
      <c r="M32">
        <f>'Building heat energy Pathways'!M33</f>
        <v>16687041600311.836</v>
      </c>
      <c r="N32">
        <f>'Building heat energy Pathways'!N33</f>
        <v>16607177158704.881</v>
      </c>
      <c r="O32">
        <f>'Building heat energy Pathways'!O33</f>
        <v>16526822993402.213</v>
      </c>
      <c r="P32">
        <f>'Building heat energy Pathways'!P33</f>
        <v>16445630360756.125</v>
      </c>
      <c r="Q32">
        <f>'Building heat energy Pathways'!Q33</f>
        <v>16375574192840.539</v>
      </c>
      <c r="R32">
        <f>'Building heat energy Pathways'!R33</f>
        <v>16313399330079.086</v>
      </c>
      <c r="S32">
        <f>'Building heat energy Pathways'!S33</f>
        <v>16249491877927.076</v>
      </c>
      <c r="T32">
        <f>'Building heat energy Pathways'!T33</f>
        <v>16190658938649.844</v>
      </c>
      <c r="U32">
        <f>'Building heat energy Pathways'!U33</f>
        <v>16142747859430.896</v>
      </c>
      <c r="V32">
        <f>'Building heat energy Pathways'!V33</f>
        <v>16110149867006.682</v>
      </c>
      <c r="W32">
        <f>'Building heat energy Pathways'!W33</f>
        <v>16090598291424.729</v>
      </c>
      <c r="X32">
        <f>'Building heat energy Pathways'!X33</f>
        <v>16080787547628.016</v>
      </c>
      <c r="Y32">
        <f>'Building heat energy Pathways'!Y33</f>
        <v>16079064423648.576</v>
      </c>
      <c r="Z32">
        <f>'Building heat energy Pathways'!Z33</f>
        <v>16085153575128.871</v>
      </c>
      <c r="AA32">
        <f>'Building heat energy Pathways'!AA33</f>
        <v>16097943220717.617</v>
      </c>
      <c r="AB32">
        <f>'Building heat energy Pathways'!AB33</f>
        <v>16116493057111.613</v>
      </c>
      <c r="AC32">
        <f>'Building heat energy Pathways'!AC33</f>
        <v>16139572300403.219</v>
      </c>
      <c r="AD32">
        <f>'Building heat energy Pathways'!AD33</f>
        <v>16166441064791.6</v>
      </c>
      <c r="AE32">
        <f>'Building heat energy Pathways'!AE33</f>
        <v>16196196368036.318</v>
      </c>
      <c r="AF32">
        <f>'Building heat energy Pathways'!AF33</f>
        <v>16228443572585.693</v>
      </c>
      <c r="AG32">
        <f>'Building heat energy Pathways'!AG33</f>
        <v>16263364980454.506</v>
      </c>
      <c r="AH32">
        <f>'Building heat energy Pathways'!AH33</f>
        <v>16300233081493.752</v>
      </c>
      <c r="AI32">
        <f>'Building heat energy Pathways'!AI33</f>
        <v>16337278505607.953</v>
      </c>
    </row>
    <row r="33" spans="1:35" x14ac:dyDescent="0.35">
      <c r="A33" t="str">
        <f>'Building heat energy Pathways'!A34</f>
        <v>coal (BTU)</v>
      </c>
      <c r="B33">
        <f>'Building heat energy Pathways'!B34</f>
        <v>0</v>
      </c>
      <c r="C33">
        <f>'Building heat energy Pathways'!C34</f>
        <v>0</v>
      </c>
      <c r="D33">
        <f>'Building heat energy Pathways'!D34</f>
        <v>0</v>
      </c>
      <c r="E33">
        <f>'Building heat energy Pathways'!E34</f>
        <v>0</v>
      </c>
      <c r="F33">
        <f>'Building heat energy Pathways'!F34</f>
        <v>0</v>
      </c>
      <c r="G33">
        <f>'Building heat energy Pathways'!G34</f>
        <v>0</v>
      </c>
      <c r="H33">
        <f>'Building heat energy Pathways'!H34</f>
        <v>0</v>
      </c>
      <c r="I33">
        <f>'Building heat energy Pathways'!I34</f>
        <v>0</v>
      </c>
      <c r="J33">
        <f>'Building heat energy Pathways'!J34</f>
        <v>0</v>
      </c>
      <c r="K33">
        <f>'Building heat energy Pathways'!K34</f>
        <v>0</v>
      </c>
      <c r="L33">
        <f>'Building heat energy Pathways'!L34</f>
        <v>0</v>
      </c>
      <c r="M33">
        <f>'Building heat energy Pathways'!M34</f>
        <v>0</v>
      </c>
      <c r="N33">
        <f>'Building heat energy Pathways'!N34</f>
        <v>0</v>
      </c>
      <c r="O33">
        <f>'Building heat energy Pathways'!O34</f>
        <v>0</v>
      </c>
      <c r="P33">
        <f>'Building heat energy Pathways'!P34</f>
        <v>0</v>
      </c>
      <c r="Q33">
        <f>'Building heat energy Pathways'!Q34</f>
        <v>0</v>
      </c>
      <c r="R33">
        <f>'Building heat energy Pathways'!R34</f>
        <v>0</v>
      </c>
      <c r="S33">
        <f>'Building heat energy Pathways'!S34</f>
        <v>0</v>
      </c>
      <c r="T33">
        <f>'Building heat energy Pathways'!T34</f>
        <v>0</v>
      </c>
      <c r="U33">
        <f>'Building heat energy Pathways'!U34</f>
        <v>0</v>
      </c>
      <c r="V33">
        <f>'Building heat energy Pathways'!V34</f>
        <v>0</v>
      </c>
      <c r="W33">
        <f>'Building heat energy Pathways'!W34</f>
        <v>0</v>
      </c>
      <c r="X33">
        <f>'Building heat energy Pathways'!X34</f>
        <v>0</v>
      </c>
      <c r="Y33">
        <f>'Building heat energy Pathways'!Y34</f>
        <v>0</v>
      </c>
      <c r="Z33">
        <f>'Building heat energy Pathways'!Z34</f>
        <v>0</v>
      </c>
      <c r="AA33">
        <f>'Building heat energy Pathways'!AA34</f>
        <v>0</v>
      </c>
      <c r="AB33">
        <f>'Building heat energy Pathways'!AB34</f>
        <v>0</v>
      </c>
      <c r="AC33">
        <f>'Building heat energy Pathways'!AC34</f>
        <v>0</v>
      </c>
      <c r="AD33">
        <f>'Building heat energy Pathways'!AD34</f>
        <v>0</v>
      </c>
      <c r="AE33">
        <f>'Building heat energy Pathways'!AE34</f>
        <v>0</v>
      </c>
      <c r="AF33">
        <f>'Building heat energy Pathways'!AF34</f>
        <v>0</v>
      </c>
      <c r="AG33">
        <f>'Building heat energy Pathways'!AG34</f>
        <v>0</v>
      </c>
      <c r="AH33">
        <f>'Building heat energy Pathways'!AH34</f>
        <v>0</v>
      </c>
      <c r="AI33">
        <f>'Building heat energy Pathways'!AI34</f>
        <v>0</v>
      </c>
    </row>
    <row r="34" spans="1:35" x14ac:dyDescent="0.35">
      <c r="A34" t="str">
        <f>'Building heat energy Pathways'!A35</f>
        <v>natural gas (BTU)</v>
      </c>
      <c r="B34">
        <f>'Building heat energy Pathways'!B35</f>
        <v>267143540645510</v>
      </c>
      <c r="C34">
        <f>'Building heat energy Pathways'!C35</f>
        <v>266760313158890.37</v>
      </c>
      <c r="D34">
        <f>'Building heat energy Pathways'!D35</f>
        <v>266452799420747.22</v>
      </c>
      <c r="E34">
        <f>'Building heat energy Pathways'!E35</f>
        <v>265651888264383.75</v>
      </c>
      <c r="F34">
        <f>'Building heat energy Pathways'!F35</f>
        <v>264274480993451.75</v>
      </c>
      <c r="G34">
        <f>'Building heat energy Pathways'!G35</f>
        <v>262434925793523.12</v>
      </c>
      <c r="H34">
        <f>'Building heat energy Pathways'!H35</f>
        <v>260914401971853.25</v>
      </c>
      <c r="I34">
        <f>'Building heat energy Pathways'!I35</f>
        <v>259249538614219.06</v>
      </c>
      <c r="J34">
        <f>'Building heat energy Pathways'!J35</f>
        <v>258518267810017.75</v>
      </c>
      <c r="K34">
        <f>'Building heat energy Pathways'!K35</f>
        <v>257613886128987.44</v>
      </c>
      <c r="L34">
        <f>'Building heat energy Pathways'!L35</f>
        <v>256671482626733.44</v>
      </c>
      <c r="M34">
        <f>'Building heat energy Pathways'!M35</f>
        <v>255705466130712.78</v>
      </c>
      <c r="N34">
        <f>'Building heat energy Pathways'!N35</f>
        <v>254686372996461.06</v>
      </c>
      <c r="O34">
        <f>'Building heat energy Pathways'!O35</f>
        <v>253661494940072.94</v>
      </c>
      <c r="P34">
        <f>'Building heat energy Pathways'!P35</f>
        <v>253795705264501.19</v>
      </c>
      <c r="Q34">
        <f>'Building heat energy Pathways'!Q35</f>
        <v>254166175471381.06</v>
      </c>
      <c r="R34">
        <f>'Building heat energy Pathways'!R35</f>
        <v>254621031448236.31</v>
      </c>
      <c r="S34">
        <f>'Building heat energy Pathways'!S35</f>
        <v>254989781836572.84</v>
      </c>
      <c r="T34">
        <f>'Building heat energy Pathways'!T35</f>
        <v>255374457807526.72</v>
      </c>
      <c r="U34">
        <f>'Building heat energy Pathways'!U35</f>
        <v>255698605654382.09</v>
      </c>
      <c r="V34">
        <f>'Building heat energy Pathways'!V35</f>
        <v>256074791433121.72</v>
      </c>
      <c r="W34">
        <f>'Building heat energy Pathways'!W35</f>
        <v>256518858061751.28</v>
      </c>
      <c r="X34">
        <f>'Building heat energy Pathways'!X35</f>
        <v>257054895728704.94</v>
      </c>
      <c r="Y34">
        <f>'Building heat energy Pathways'!Y35</f>
        <v>257696384425266.12</v>
      </c>
      <c r="Z34">
        <f>'Building heat energy Pathways'!Z35</f>
        <v>258291197987472.94</v>
      </c>
      <c r="AA34">
        <f>'Building heat energy Pathways'!AA35</f>
        <v>258952081291075.87</v>
      </c>
      <c r="AB34">
        <f>'Building heat energy Pathways'!AB35</f>
        <v>259635809932060.5</v>
      </c>
      <c r="AC34">
        <f>'Building heat energy Pathways'!AC35</f>
        <v>260386528049222.81</v>
      </c>
      <c r="AD34">
        <f>'Building heat energy Pathways'!AD35</f>
        <v>261131868434670.44</v>
      </c>
      <c r="AE34">
        <f>'Building heat energy Pathways'!AE35</f>
        <v>261882834331853.19</v>
      </c>
      <c r="AF34">
        <f>'Building heat energy Pathways'!AF35</f>
        <v>262652305175770.06</v>
      </c>
      <c r="AG34">
        <f>'Building heat energy Pathways'!AG35</f>
        <v>263422666842818.03</v>
      </c>
      <c r="AH34">
        <f>'Building heat energy Pathways'!AH35</f>
        <v>264156017353102.25</v>
      </c>
      <c r="AI34">
        <f>'Building heat energy Pathways'!AI35</f>
        <v>264891982539360.12</v>
      </c>
    </row>
    <row r="35" spans="1:35" x14ac:dyDescent="0.35">
      <c r="A35" t="str">
        <f>'Building heat energy Pathways'!A36</f>
        <v>petroleum diesel (BTU)</v>
      </c>
      <c r="B35">
        <f>'Building heat energy Pathways'!B36</f>
        <v>6652039125922.459</v>
      </c>
      <c r="C35">
        <f>'Building heat energy Pathways'!C36</f>
        <v>6645337536169.7969</v>
      </c>
      <c r="D35">
        <f>'Building heat energy Pathways'!D36</f>
        <v>6651030814915.377</v>
      </c>
      <c r="E35">
        <f>'Building heat energy Pathways'!E36</f>
        <v>6653766572903.6357</v>
      </c>
      <c r="F35">
        <f>'Building heat energy Pathways'!F36</f>
        <v>6653629203566.4883</v>
      </c>
      <c r="G35">
        <f>'Building heat energy Pathways'!G36</f>
        <v>6651227214589.6299</v>
      </c>
      <c r="H35">
        <f>'Building heat energy Pathways'!H36</f>
        <v>6657320566557.6299</v>
      </c>
      <c r="I35">
        <f>'Building heat energy Pathways'!I36</f>
        <v>6664104901044.8242</v>
      </c>
      <c r="J35">
        <f>'Building heat energy Pathways'!J36</f>
        <v>6693065016929.0889</v>
      </c>
      <c r="K35">
        <f>'Building heat energy Pathways'!K36</f>
        <v>6720905001578.3018</v>
      </c>
      <c r="L35">
        <f>'Building heat energy Pathways'!L36</f>
        <v>6751677392651.8584</v>
      </c>
      <c r="M35">
        <f>'Building heat energy Pathways'!M36</f>
        <v>6782707166396.9473</v>
      </c>
      <c r="N35">
        <f>'Building heat energy Pathways'!N36</f>
        <v>6813639919850.5068</v>
      </c>
      <c r="O35">
        <f>'Building heat energy Pathways'!O36</f>
        <v>6845334884671.2061</v>
      </c>
      <c r="P35">
        <f>'Building heat energy Pathways'!P36</f>
        <v>6877251355573.1104</v>
      </c>
      <c r="Q35">
        <f>'Building heat energy Pathways'!Q36</f>
        <v>6916189216471.5225</v>
      </c>
      <c r="R35">
        <f>'Building heat energy Pathways'!R36</f>
        <v>6958291903109.0205</v>
      </c>
      <c r="S35">
        <f>'Building heat energy Pathways'!S36</f>
        <v>6997188111895.7334</v>
      </c>
      <c r="T35">
        <f>'Building heat energy Pathways'!T36</f>
        <v>7036453127433.1133</v>
      </c>
      <c r="U35">
        <f>'Building heat energy Pathways'!U36</f>
        <v>7072830963583.6221</v>
      </c>
      <c r="V35">
        <f>'Building heat energy Pathways'!V36</f>
        <v>7108068295690.333</v>
      </c>
      <c r="W35">
        <f>'Building heat energy Pathways'!W36</f>
        <v>7143590544845.6963</v>
      </c>
      <c r="X35">
        <f>'Building heat energy Pathways'!X36</f>
        <v>7177314175398.8652</v>
      </c>
      <c r="Y35">
        <f>'Building heat energy Pathways'!Y36</f>
        <v>7208883193855.0352</v>
      </c>
      <c r="Z35">
        <f>'Building heat energy Pathways'!Z36</f>
        <v>7238690793933.5459</v>
      </c>
      <c r="AA35">
        <f>'Building heat energy Pathways'!AA36</f>
        <v>7267033533836.3857</v>
      </c>
      <c r="AB35">
        <f>'Building heat energy Pathways'!AB36</f>
        <v>7293152672757.7354</v>
      </c>
      <c r="AC35">
        <f>'Building heat energy Pathways'!AC36</f>
        <v>7316722461023.5664</v>
      </c>
      <c r="AD35">
        <f>'Building heat energy Pathways'!AD36</f>
        <v>7338867793625.5518</v>
      </c>
      <c r="AE35">
        <f>'Building heat energy Pathways'!AE36</f>
        <v>7357848167534.2148</v>
      </c>
      <c r="AF35">
        <f>'Building heat energy Pathways'!AF36</f>
        <v>7374498199432.3437</v>
      </c>
      <c r="AG35">
        <f>'Building heat energy Pathways'!AG36</f>
        <v>7389758205811.5332</v>
      </c>
      <c r="AH35">
        <f>'Building heat energy Pathways'!AH36</f>
        <v>7402681200589.4941</v>
      </c>
      <c r="AI35">
        <f>'Building heat energy Pathways'!AI36</f>
        <v>7413101359331.5645</v>
      </c>
    </row>
    <row r="36" spans="1:35" x14ac:dyDescent="0.35">
      <c r="A36" t="str">
        <f>'Building heat energy Pathways'!A37</f>
        <v>heat (BTU)</v>
      </c>
      <c r="B36">
        <f>'Building heat energy Pathways'!B37</f>
        <v>1801698853815.6216</v>
      </c>
      <c r="C36">
        <f>'Building heat energy Pathways'!C37</f>
        <v>2690031570598.6309</v>
      </c>
      <c r="D36">
        <f>'Building heat energy Pathways'!D37</f>
        <v>3563189103158.3896</v>
      </c>
      <c r="E36">
        <f>'Building heat energy Pathways'!E37</f>
        <v>4418876907189.3818</v>
      </c>
      <c r="F36">
        <f>'Building heat energy Pathways'!F37</f>
        <v>5274627664257.8877</v>
      </c>
      <c r="G36">
        <f>'Building heat energy Pathways'!G37</f>
        <v>6132422582466.2246</v>
      </c>
      <c r="H36">
        <f>'Building heat energy Pathways'!H37</f>
        <v>6995253414968.2168</v>
      </c>
      <c r="I36">
        <f>'Building heat energy Pathways'!I37</f>
        <v>7860746593187.3242</v>
      </c>
      <c r="J36">
        <f>'Building heat energy Pathways'!J37</f>
        <v>8778028356745.7129</v>
      </c>
      <c r="K36">
        <f>'Building heat energy Pathways'!K37</f>
        <v>9706159741744.834</v>
      </c>
      <c r="L36">
        <f>'Building heat energy Pathways'!L37</f>
        <v>10643643921253.176</v>
      </c>
      <c r="M36">
        <f>'Building heat energy Pathways'!M37</f>
        <v>11588321517209.99</v>
      </c>
      <c r="N36">
        <f>'Building heat energy Pathways'!N37</f>
        <v>12538698634665.48</v>
      </c>
      <c r="O36">
        <f>'Building heat energy Pathways'!O37</f>
        <v>13492246311240.742</v>
      </c>
      <c r="P36">
        <f>'Building heat energy Pathways'!P37</f>
        <v>13492246311240.742</v>
      </c>
      <c r="Q36">
        <f>'Building heat energy Pathways'!Q37</f>
        <v>13492246311240.742</v>
      </c>
      <c r="R36">
        <f>'Building heat energy Pathways'!R37</f>
        <v>13492246311240.742</v>
      </c>
      <c r="S36">
        <f>'Building heat energy Pathways'!S37</f>
        <v>13492246311240.648</v>
      </c>
      <c r="T36">
        <f>'Building heat energy Pathways'!T37</f>
        <v>13492246311240.742</v>
      </c>
      <c r="U36">
        <f>'Building heat energy Pathways'!U37</f>
        <v>13492246311240.648</v>
      </c>
      <c r="V36">
        <f>'Building heat energy Pathways'!V37</f>
        <v>13492246311240.742</v>
      </c>
      <c r="W36">
        <f>'Building heat energy Pathways'!W37</f>
        <v>13492246311240.742</v>
      </c>
      <c r="X36">
        <f>'Building heat energy Pathways'!X37</f>
        <v>13492246311240.648</v>
      </c>
      <c r="Y36">
        <f>'Building heat energy Pathways'!Y37</f>
        <v>13492246311240.648</v>
      </c>
      <c r="Z36">
        <f>'Building heat energy Pathways'!Z37</f>
        <v>13492246311240.648</v>
      </c>
      <c r="AA36">
        <f>'Building heat energy Pathways'!AA37</f>
        <v>13492246311240.648</v>
      </c>
      <c r="AB36">
        <f>'Building heat energy Pathways'!AB37</f>
        <v>13492246311240.648</v>
      </c>
      <c r="AC36">
        <f>'Building heat energy Pathways'!AC37</f>
        <v>13492246311240.648</v>
      </c>
      <c r="AD36">
        <f>'Building heat energy Pathways'!AD37</f>
        <v>13492246311240.742</v>
      </c>
      <c r="AE36">
        <f>'Building heat energy Pathways'!AE37</f>
        <v>13492246311240.648</v>
      </c>
      <c r="AF36">
        <f>'Building heat energy Pathways'!AF37</f>
        <v>13492246311240.648</v>
      </c>
      <c r="AG36">
        <f>'Building heat energy Pathways'!AG37</f>
        <v>13492246311240.742</v>
      </c>
      <c r="AH36">
        <f>'Building heat energy Pathways'!AH37</f>
        <v>13492246311240.742</v>
      </c>
      <c r="AI36">
        <f>'Building heat energy Pathways'!AI37</f>
        <v>13492246311240.648</v>
      </c>
    </row>
    <row r="37" spans="1:35" x14ac:dyDescent="0.35">
      <c r="A37" t="str">
        <f>'Building heat energy Pathways'!A38</f>
        <v>biomass (BTU)</v>
      </c>
      <c r="B37">
        <f>'Building heat energy Pathways'!B38</f>
        <v>0</v>
      </c>
      <c r="C37">
        <f>'Building heat energy Pathways'!C38</f>
        <v>0</v>
      </c>
      <c r="D37">
        <f>'Building heat energy Pathways'!D38</f>
        <v>0</v>
      </c>
      <c r="E37">
        <f>'Building heat energy Pathways'!E38</f>
        <v>0</v>
      </c>
      <c r="F37">
        <f>'Building heat energy Pathways'!F38</f>
        <v>0</v>
      </c>
      <c r="G37">
        <f>'Building heat energy Pathways'!G38</f>
        <v>0</v>
      </c>
      <c r="H37">
        <f>'Building heat energy Pathways'!H38</f>
        <v>0</v>
      </c>
      <c r="I37">
        <f>'Building heat energy Pathways'!I38</f>
        <v>0</v>
      </c>
      <c r="J37">
        <f>'Building heat energy Pathways'!J38</f>
        <v>0</v>
      </c>
      <c r="K37">
        <f>'Building heat energy Pathways'!K38</f>
        <v>0</v>
      </c>
      <c r="L37">
        <f>'Building heat energy Pathways'!L38</f>
        <v>0</v>
      </c>
      <c r="M37">
        <f>'Building heat energy Pathways'!M38</f>
        <v>0</v>
      </c>
      <c r="N37">
        <f>'Building heat energy Pathways'!N38</f>
        <v>0</v>
      </c>
      <c r="O37">
        <f>'Building heat energy Pathways'!O38</f>
        <v>0</v>
      </c>
      <c r="P37">
        <f>'Building heat energy Pathways'!P38</f>
        <v>0</v>
      </c>
      <c r="Q37">
        <f>'Building heat energy Pathways'!Q38</f>
        <v>0</v>
      </c>
      <c r="R37">
        <f>'Building heat energy Pathways'!R38</f>
        <v>0</v>
      </c>
      <c r="S37">
        <f>'Building heat energy Pathways'!S38</f>
        <v>0</v>
      </c>
      <c r="T37">
        <f>'Building heat energy Pathways'!T38</f>
        <v>0</v>
      </c>
      <c r="U37">
        <f>'Building heat energy Pathways'!U38</f>
        <v>0</v>
      </c>
      <c r="V37">
        <f>'Building heat energy Pathways'!V38</f>
        <v>0</v>
      </c>
      <c r="W37">
        <f>'Building heat energy Pathways'!W38</f>
        <v>0</v>
      </c>
      <c r="X37">
        <f>'Building heat energy Pathways'!X38</f>
        <v>0</v>
      </c>
      <c r="Y37">
        <f>'Building heat energy Pathways'!Y38</f>
        <v>0</v>
      </c>
      <c r="Z37">
        <f>'Building heat energy Pathways'!Z38</f>
        <v>0</v>
      </c>
      <c r="AA37">
        <f>'Building heat energy Pathways'!AA38</f>
        <v>0</v>
      </c>
      <c r="AB37">
        <f>'Building heat energy Pathways'!AB38</f>
        <v>0</v>
      </c>
      <c r="AC37">
        <f>'Building heat energy Pathways'!AC38</f>
        <v>0</v>
      </c>
      <c r="AD37">
        <f>'Building heat energy Pathways'!AD38</f>
        <v>0</v>
      </c>
      <c r="AE37">
        <f>'Building heat energy Pathways'!AE38</f>
        <v>0</v>
      </c>
      <c r="AF37">
        <f>'Building heat energy Pathways'!AF38</f>
        <v>0</v>
      </c>
      <c r="AG37">
        <f>'Building heat energy Pathways'!AG38</f>
        <v>0</v>
      </c>
      <c r="AH37">
        <f>'Building heat energy Pathways'!AH38</f>
        <v>0</v>
      </c>
      <c r="AI37">
        <f>'Building heat energy Pathways'!AI38</f>
        <v>0</v>
      </c>
    </row>
    <row r="39" spans="1:35" x14ac:dyDescent="0.35">
      <c r="A39" s="21" t="s">
        <v>115</v>
      </c>
    </row>
    <row r="40" spans="1:35" x14ac:dyDescent="0.35">
      <c r="A40" t="str">
        <f t="shared" ref="A40:A45" si="3">A32</f>
        <v>electricity (BTU)</v>
      </c>
      <c r="B40">
        <f t="shared" ref="B40:AI40" si="4">B20+B32</f>
        <v>16914507903189.551</v>
      </c>
      <c r="C40">
        <f t="shared" si="4"/>
        <v>16987779607975.105</v>
      </c>
      <c r="D40">
        <f t="shared" si="4"/>
        <v>17076106753512.641</v>
      </c>
      <c r="E40">
        <f t="shared" si="4"/>
        <v>17115234321908.133</v>
      </c>
      <c r="F40">
        <f t="shared" si="4"/>
        <v>17111978161019.746</v>
      </c>
      <c r="G40">
        <f t="shared" si="4"/>
        <v>17070318962937.746</v>
      </c>
      <c r="H40">
        <f t="shared" si="4"/>
        <v>17007582475231.48</v>
      </c>
      <c r="I40">
        <f t="shared" si="4"/>
        <v>16920756916781.059</v>
      </c>
      <c r="J40">
        <f t="shared" si="4"/>
        <v>16879470477267.332</v>
      </c>
      <c r="K40">
        <f t="shared" si="4"/>
        <v>16823094269458.68</v>
      </c>
      <c r="L40">
        <f t="shared" si="4"/>
        <v>16758689799593.602</v>
      </c>
      <c r="M40">
        <f t="shared" si="4"/>
        <v>16687041600311.836</v>
      </c>
      <c r="N40">
        <f t="shared" si="4"/>
        <v>16607177158704.881</v>
      </c>
      <c r="O40">
        <f t="shared" si="4"/>
        <v>16526822993402.213</v>
      </c>
      <c r="P40">
        <f t="shared" si="4"/>
        <v>16445630360756.125</v>
      </c>
      <c r="Q40">
        <f t="shared" si="4"/>
        <v>16375574192840.539</v>
      </c>
      <c r="R40">
        <f t="shared" si="4"/>
        <v>16313399330079.086</v>
      </c>
      <c r="S40">
        <f t="shared" si="4"/>
        <v>16249491877927.076</v>
      </c>
      <c r="T40">
        <f t="shared" si="4"/>
        <v>16190658938649.844</v>
      </c>
      <c r="U40">
        <f t="shared" si="4"/>
        <v>16142747859430.896</v>
      </c>
      <c r="V40">
        <f t="shared" si="4"/>
        <v>16110149867006.682</v>
      </c>
      <c r="W40">
        <f t="shared" si="4"/>
        <v>16090598291424.729</v>
      </c>
      <c r="X40">
        <f t="shared" si="4"/>
        <v>16080787547628.016</v>
      </c>
      <c r="Y40">
        <f t="shared" si="4"/>
        <v>16079064423648.576</v>
      </c>
      <c r="Z40">
        <f t="shared" si="4"/>
        <v>16085153575128.871</v>
      </c>
      <c r="AA40">
        <f t="shared" si="4"/>
        <v>16097943220717.617</v>
      </c>
      <c r="AB40">
        <f t="shared" si="4"/>
        <v>16116493057111.613</v>
      </c>
      <c r="AC40">
        <f t="shared" si="4"/>
        <v>16139572300403.219</v>
      </c>
      <c r="AD40">
        <f t="shared" si="4"/>
        <v>16166441064791.6</v>
      </c>
      <c r="AE40">
        <f t="shared" si="4"/>
        <v>16196196368036.318</v>
      </c>
      <c r="AF40">
        <f t="shared" si="4"/>
        <v>16228443572585.693</v>
      </c>
      <c r="AG40">
        <f t="shared" si="4"/>
        <v>16263364980454.506</v>
      </c>
      <c r="AH40">
        <f t="shared" si="4"/>
        <v>16300233081493.752</v>
      </c>
      <c r="AI40">
        <f t="shared" si="4"/>
        <v>16337278505607.953</v>
      </c>
    </row>
    <row r="41" spans="1:35" x14ac:dyDescent="0.35">
      <c r="A41" t="str">
        <f t="shared" si="3"/>
        <v>coal (BTU)</v>
      </c>
      <c r="B41">
        <f t="shared" ref="B41:AI41" si="5">B21+B33</f>
        <v>543104333091.68188</v>
      </c>
      <c r="C41">
        <f t="shared" si="5"/>
        <v>543104333091.68188</v>
      </c>
      <c r="D41">
        <f t="shared" si="5"/>
        <v>543104333091.68188</v>
      </c>
      <c r="E41">
        <f t="shared" si="5"/>
        <v>543104333091.68188</v>
      </c>
      <c r="F41">
        <f t="shared" si="5"/>
        <v>543104333091.68188</v>
      </c>
      <c r="G41">
        <f t="shared" si="5"/>
        <v>543104333091.68188</v>
      </c>
      <c r="H41">
        <f t="shared" si="5"/>
        <v>543104333091.68188</v>
      </c>
      <c r="I41">
        <f t="shared" si="5"/>
        <v>543104333091.68188</v>
      </c>
      <c r="J41">
        <f t="shared" si="5"/>
        <v>543104333091.68188</v>
      </c>
      <c r="K41">
        <f t="shared" si="5"/>
        <v>543104333091.68188</v>
      </c>
      <c r="L41">
        <f t="shared" si="5"/>
        <v>543104333091.68188</v>
      </c>
      <c r="M41">
        <f t="shared" si="5"/>
        <v>543104333091.68188</v>
      </c>
      <c r="N41">
        <f t="shared" si="5"/>
        <v>543104333091.68188</v>
      </c>
      <c r="O41">
        <f t="shared" si="5"/>
        <v>543104333091.68188</v>
      </c>
      <c r="P41">
        <f t="shared" si="5"/>
        <v>543104333091.68188</v>
      </c>
      <c r="Q41">
        <f t="shared" si="5"/>
        <v>543104333091.68188</v>
      </c>
      <c r="R41">
        <f t="shared" si="5"/>
        <v>543104333091.68188</v>
      </c>
      <c r="S41">
        <f t="shared" si="5"/>
        <v>543104333091.68188</v>
      </c>
      <c r="T41">
        <f t="shared" si="5"/>
        <v>543104333091.68188</v>
      </c>
      <c r="U41">
        <f t="shared" si="5"/>
        <v>543104333091.68188</v>
      </c>
      <c r="V41">
        <f t="shared" si="5"/>
        <v>543104333091.68188</v>
      </c>
      <c r="W41">
        <f t="shared" si="5"/>
        <v>543104333091.68188</v>
      </c>
      <c r="X41">
        <f t="shared" si="5"/>
        <v>543104333091.68188</v>
      </c>
      <c r="Y41">
        <f t="shared" si="5"/>
        <v>543104333091.68188</v>
      </c>
      <c r="Z41">
        <f t="shared" si="5"/>
        <v>543104333091.68188</v>
      </c>
      <c r="AA41">
        <f t="shared" si="5"/>
        <v>543104333091.68188</v>
      </c>
      <c r="AB41">
        <f t="shared" si="5"/>
        <v>543104333091.68188</v>
      </c>
      <c r="AC41">
        <f t="shared" si="5"/>
        <v>543104333091.68188</v>
      </c>
      <c r="AD41">
        <f t="shared" si="5"/>
        <v>543104333091.68188</v>
      </c>
      <c r="AE41">
        <f t="shared" si="5"/>
        <v>543104333091.68188</v>
      </c>
      <c r="AF41">
        <f t="shared" si="5"/>
        <v>543104333091.68188</v>
      </c>
      <c r="AG41">
        <f t="shared" si="5"/>
        <v>543104333091.68188</v>
      </c>
      <c r="AH41">
        <f t="shared" si="5"/>
        <v>543104333091.68188</v>
      </c>
      <c r="AI41">
        <f t="shared" si="5"/>
        <v>543104333091.68188</v>
      </c>
    </row>
    <row r="42" spans="1:35" x14ac:dyDescent="0.35">
      <c r="A42" t="str">
        <f t="shared" si="3"/>
        <v>natural gas (BTU)</v>
      </c>
      <c r="B42">
        <f t="shared" ref="B42:AI42" si="6">B22+B34</f>
        <v>306483652535596.56</v>
      </c>
      <c r="C42">
        <f t="shared" si="6"/>
        <v>306100425048976.94</v>
      </c>
      <c r="D42">
        <f t="shared" si="6"/>
        <v>305792911310833.81</v>
      </c>
      <c r="E42">
        <f t="shared" si="6"/>
        <v>304992000154470.31</v>
      </c>
      <c r="F42">
        <f t="shared" si="6"/>
        <v>303614592883538.31</v>
      </c>
      <c r="G42">
        <f t="shared" si="6"/>
        <v>301775037683609.69</v>
      </c>
      <c r="H42">
        <f t="shared" si="6"/>
        <v>300254513861939.81</v>
      </c>
      <c r="I42">
        <f t="shared" si="6"/>
        <v>298589650504305.62</v>
      </c>
      <c r="J42">
        <f t="shared" si="6"/>
        <v>297858379700104.31</v>
      </c>
      <c r="K42">
        <f t="shared" si="6"/>
        <v>296953998019074</v>
      </c>
      <c r="L42">
        <f t="shared" si="6"/>
        <v>296011594516820</v>
      </c>
      <c r="M42">
        <f t="shared" si="6"/>
        <v>295045578020799.37</v>
      </c>
      <c r="N42">
        <f t="shared" si="6"/>
        <v>294026484886547.62</v>
      </c>
      <c r="O42">
        <f t="shared" si="6"/>
        <v>293001606830159.5</v>
      </c>
      <c r="P42">
        <f t="shared" si="6"/>
        <v>293135817154587.75</v>
      </c>
      <c r="Q42">
        <f t="shared" si="6"/>
        <v>293506287361467.62</v>
      </c>
      <c r="R42">
        <f t="shared" si="6"/>
        <v>293961143338322.87</v>
      </c>
      <c r="S42">
        <f t="shared" si="6"/>
        <v>294329893726659.44</v>
      </c>
      <c r="T42">
        <f t="shared" si="6"/>
        <v>294714569697613.31</v>
      </c>
      <c r="U42">
        <f t="shared" si="6"/>
        <v>295038717544468.69</v>
      </c>
      <c r="V42">
        <f t="shared" si="6"/>
        <v>295414903323208.31</v>
      </c>
      <c r="W42">
        <f t="shared" si="6"/>
        <v>295858969951837.87</v>
      </c>
      <c r="X42">
        <f t="shared" si="6"/>
        <v>296395007618791.5</v>
      </c>
      <c r="Y42">
        <f t="shared" si="6"/>
        <v>297036496315352.69</v>
      </c>
      <c r="Z42">
        <f t="shared" si="6"/>
        <v>297631309877559.5</v>
      </c>
      <c r="AA42">
        <f t="shared" si="6"/>
        <v>298292193181162.44</v>
      </c>
      <c r="AB42">
        <f t="shared" si="6"/>
        <v>298975921822147.06</v>
      </c>
      <c r="AC42">
        <f t="shared" si="6"/>
        <v>299726639939309.37</v>
      </c>
      <c r="AD42">
        <f t="shared" si="6"/>
        <v>300471980324757</v>
      </c>
      <c r="AE42">
        <f t="shared" si="6"/>
        <v>301222946221939.75</v>
      </c>
      <c r="AF42">
        <f t="shared" si="6"/>
        <v>301992417065856.62</v>
      </c>
      <c r="AG42">
        <f t="shared" si="6"/>
        <v>302762778732904.62</v>
      </c>
      <c r="AH42">
        <f t="shared" si="6"/>
        <v>303496129243188.81</v>
      </c>
      <c r="AI42">
        <f t="shared" si="6"/>
        <v>304232094429446.69</v>
      </c>
    </row>
    <row r="43" spans="1:35" x14ac:dyDescent="0.35">
      <c r="A43" t="str">
        <f t="shared" si="3"/>
        <v>petroleum diesel (BTU)</v>
      </c>
      <c r="B43">
        <f t="shared" ref="B43:AI43" si="7">B23+B35</f>
        <v>12798259449920.404</v>
      </c>
      <c r="C43">
        <f t="shared" si="7"/>
        <v>12791557860167.742</v>
      </c>
      <c r="D43">
        <f t="shared" si="7"/>
        <v>12797251138913.322</v>
      </c>
      <c r="E43">
        <f t="shared" si="7"/>
        <v>12799986896901.582</v>
      </c>
      <c r="F43">
        <f t="shared" si="7"/>
        <v>12799849527564.434</v>
      </c>
      <c r="G43">
        <f t="shared" si="7"/>
        <v>12797447538587.574</v>
      </c>
      <c r="H43">
        <f t="shared" si="7"/>
        <v>12803540890555.574</v>
      </c>
      <c r="I43">
        <f t="shared" si="7"/>
        <v>12810325225042.77</v>
      </c>
      <c r="J43">
        <f t="shared" si="7"/>
        <v>12839285340927.035</v>
      </c>
      <c r="K43">
        <f t="shared" si="7"/>
        <v>12867125325576.246</v>
      </c>
      <c r="L43">
        <f t="shared" si="7"/>
        <v>12897897716649.805</v>
      </c>
      <c r="M43">
        <f t="shared" si="7"/>
        <v>12928927490394.893</v>
      </c>
      <c r="N43">
        <f t="shared" si="7"/>
        <v>12959860243848.453</v>
      </c>
      <c r="O43">
        <f t="shared" si="7"/>
        <v>12991555208669.152</v>
      </c>
      <c r="P43">
        <f t="shared" si="7"/>
        <v>13023471679571.055</v>
      </c>
      <c r="Q43">
        <f t="shared" si="7"/>
        <v>13062409540469.469</v>
      </c>
      <c r="R43">
        <f t="shared" si="7"/>
        <v>13104512227106.965</v>
      </c>
      <c r="S43">
        <f t="shared" si="7"/>
        <v>13143408435893.68</v>
      </c>
      <c r="T43">
        <f t="shared" si="7"/>
        <v>13182673451431.059</v>
      </c>
      <c r="U43">
        <f t="shared" si="7"/>
        <v>13219051287581.566</v>
      </c>
      <c r="V43">
        <f t="shared" si="7"/>
        <v>13254288619688.277</v>
      </c>
      <c r="W43">
        <f t="shared" si="7"/>
        <v>13289810868843.641</v>
      </c>
      <c r="X43">
        <f t="shared" si="7"/>
        <v>13323534499396.811</v>
      </c>
      <c r="Y43">
        <f t="shared" si="7"/>
        <v>13355103517852.98</v>
      </c>
      <c r="Z43">
        <f t="shared" si="7"/>
        <v>13384911117931.492</v>
      </c>
      <c r="AA43">
        <f t="shared" si="7"/>
        <v>13413253857834.332</v>
      </c>
      <c r="AB43">
        <f t="shared" si="7"/>
        <v>13439372996755.68</v>
      </c>
      <c r="AC43">
        <f t="shared" si="7"/>
        <v>13462942785021.512</v>
      </c>
      <c r="AD43">
        <f t="shared" si="7"/>
        <v>13485088117623.496</v>
      </c>
      <c r="AE43">
        <f t="shared" si="7"/>
        <v>13504068491532.16</v>
      </c>
      <c r="AF43">
        <f t="shared" si="7"/>
        <v>13520718523430.289</v>
      </c>
      <c r="AG43">
        <f t="shared" si="7"/>
        <v>13535978529809.479</v>
      </c>
      <c r="AH43">
        <f t="shared" si="7"/>
        <v>13548901524587.439</v>
      </c>
      <c r="AI43">
        <f t="shared" si="7"/>
        <v>13559321683329.51</v>
      </c>
    </row>
    <row r="44" spans="1:35" x14ac:dyDescent="0.35">
      <c r="A44" t="str">
        <f t="shared" si="3"/>
        <v>heat (BTU)</v>
      </c>
      <c r="B44">
        <f t="shared" ref="B44:AI44" si="8">B24+B36</f>
        <v>1887735183810.3435</v>
      </c>
      <c r="C44">
        <f t="shared" si="8"/>
        <v>2776067900593.3525</v>
      </c>
      <c r="D44">
        <f t="shared" si="8"/>
        <v>3649225433153.1113</v>
      </c>
      <c r="E44">
        <f t="shared" si="8"/>
        <v>4504913237184.1035</v>
      </c>
      <c r="F44">
        <f t="shared" si="8"/>
        <v>5360663994252.6094</v>
      </c>
      <c r="G44">
        <f t="shared" si="8"/>
        <v>6218458912460.9463</v>
      </c>
      <c r="H44">
        <f t="shared" si="8"/>
        <v>7081289744962.9385</v>
      </c>
      <c r="I44">
        <f t="shared" si="8"/>
        <v>7946782923182.0459</v>
      </c>
      <c r="J44">
        <f t="shared" si="8"/>
        <v>8864064686740.4355</v>
      </c>
      <c r="K44">
        <f t="shared" si="8"/>
        <v>9792196071739.5566</v>
      </c>
      <c r="L44">
        <f t="shared" si="8"/>
        <v>10729680251247.898</v>
      </c>
      <c r="M44">
        <f t="shared" si="8"/>
        <v>11674357847204.713</v>
      </c>
      <c r="N44">
        <f t="shared" si="8"/>
        <v>12624734964660.203</v>
      </c>
      <c r="O44">
        <f t="shared" si="8"/>
        <v>13578282641235.465</v>
      </c>
      <c r="P44">
        <f t="shared" si="8"/>
        <v>13578282641235.465</v>
      </c>
      <c r="Q44">
        <f t="shared" si="8"/>
        <v>13578282641235.465</v>
      </c>
      <c r="R44">
        <f t="shared" si="8"/>
        <v>13578282641235.465</v>
      </c>
      <c r="S44">
        <f t="shared" si="8"/>
        <v>13578282641235.371</v>
      </c>
      <c r="T44">
        <f t="shared" si="8"/>
        <v>13578282641235.465</v>
      </c>
      <c r="U44">
        <f t="shared" si="8"/>
        <v>13578282641235.371</v>
      </c>
      <c r="V44">
        <f t="shared" si="8"/>
        <v>13578282641235.465</v>
      </c>
      <c r="W44">
        <f t="shared" si="8"/>
        <v>13578282641235.465</v>
      </c>
      <c r="X44">
        <f t="shared" si="8"/>
        <v>13578282641235.371</v>
      </c>
      <c r="Y44">
        <f t="shared" si="8"/>
        <v>13578282641235.371</v>
      </c>
      <c r="Z44">
        <f t="shared" si="8"/>
        <v>13578282641235.371</v>
      </c>
      <c r="AA44">
        <f t="shared" si="8"/>
        <v>13578282641235.371</v>
      </c>
      <c r="AB44">
        <f t="shared" si="8"/>
        <v>13578282641235.371</v>
      </c>
      <c r="AC44">
        <f t="shared" si="8"/>
        <v>13578282641235.371</v>
      </c>
      <c r="AD44">
        <f t="shared" si="8"/>
        <v>13578282641235.465</v>
      </c>
      <c r="AE44">
        <f t="shared" si="8"/>
        <v>13578282641235.371</v>
      </c>
      <c r="AF44">
        <f t="shared" si="8"/>
        <v>13578282641235.371</v>
      </c>
      <c r="AG44">
        <f t="shared" si="8"/>
        <v>13578282641235.465</v>
      </c>
      <c r="AH44">
        <f t="shared" si="8"/>
        <v>13578282641235.465</v>
      </c>
      <c r="AI44">
        <f t="shared" si="8"/>
        <v>13578282641235.371</v>
      </c>
    </row>
    <row r="45" spans="1:35" x14ac:dyDescent="0.35">
      <c r="A45" t="str">
        <f t="shared" si="3"/>
        <v>biomass (BTU)</v>
      </c>
      <c r="B45">
        <f t="shared" ref="B45:AI45" si="9">B25+B37</f>
        <v>0</v>
      </c>
      <c r="C45">
        <f t="shared" si="9"/>
        <v>0</v>
      </c>
      <c r="D45">
        <f t="shared" si="9"/>
        <v>0</v>
      </c>
      <c r="E45">
        <f t="shared" si="9"/>
        <v>0</v>
      </c>
      <c r="F45">
        <f t="shared" si="9"/>
        <v>0</v>
      </c>
      <c r="G45">
        <f t="shared" si="9"/>
        <v>0</v>
      </c>
      <c r="H45">
        <f t="shared" si="9"/>
        <v>0</v>
      </c>
      <c r="I45">
        <f t="shared" si="9"/>
        <v>0</v>
      </c>
      <c r="J45">
        <f t="shared" si="9"/>
        <v>0</v>
      </c>
      <c r="K45">
        <f t="shared" si="9"/>
        <v>0</v>
      </c>
      <c r="L45">
        <f t="shared" si="9"/>
        <v>0</v>
      </c>
      <c r="M45">
        <f t="shared" si="9"/>
        <v>0</v>
      </c>
      <c r="N45">
        <f t="shared" si="9"/>
        <v>0</v>
      </c>
      <c r="O45">
        <f t="shared" si="9"/>
        <v>0</v>
      </c>
      <c r="P45">
        <f t="shared" si="9"/>
        <v>0</v>
      </c>
      <c r="Q45">
        <f t="shared" si="9"/>
        <v>0</v>
      </c>
      <c r="R45">
        <f t="shared" si="9"/>
        <v>0</v>
      </c>
      <c r="S45">
        <f t="shared" si="9"/>
        <v>0</v>
      </c>
      <c r="T45">
        <f t="shared" si="9"/>
        <v>0</v>
      </c>
      <c r="U45">
        <f t="shared" si="9"/>
        <v>0</v>
      </c>
      <c r="V45">
        <f t="shared" si="9"/>
        <v>0</v>
      </c>
      <c r="W45">
        <f t="shared" si="9"/>
        <v>0</v>
      </c>
      <c r="X45">
        <f t="shared" si="9"/>
        <v>0</v>
      </c>
      <c r="Y45">
        <f t="shared" si="9"/>
        <v>0</v>
      </c>
      <c r="Z45">
        <f t="shared" si="9"/>
        <v>0</v>
      </c>
      <c r="AA45">
        <f t="shared" si="9"/>
        <v>0</v>
      </c>
      <c r="AB45">
        <f t="shared" si="9"/>
        <v>0</v>
      </c>
      <c r="AC45">
        <f t="shared" si="9"/>
        <v>0</v>
      </c>
      <c r="AD45">
        <f t="shared" si="9"/>
        <v>0</v>
      </c>
      <c r="AE45">
        <f t="shared" si="9"/>
        <v>0</v>
      </c>
      <c r="AF45">
        <f t="shared" si="9"/>
        <v>0</v>
      </c>
      <c r="AG45">
        <f t="shared" si="9"/>
        <v>0</v>
      </c>
      <c r="AH45">
        <f t="shared" si="9"/>
        <v>0</v>
      </c>
      <c r="AI45">
        <f t="shared" si="9"/>
        <v>0</v>
      </c>
    </row>
    <row r="47" spans="1:35" x14ac:dyDescent="0.35">
      <c r="A47" t="s">
        <v>116</v>
      </c>
    </row>
    <row r="48" spans="1:35" x14ac:dyDescent="0.35">
      <c r="A48" t="s">
        <v>117</v>
      </c>
      <c r="B48">
        <f>SUM(B40:B43)+B28</f>
        <v>458417825593820.12</v>
      </c>
    </row>
    <row r="50" spans="1:2" x14ac:dyDescent="0.35">
      <c r="A50" t="s">
        <v>118</v>
      </c>
    </row>
    <row r="51" spans="1:2" x14ac:dyDescent="0.35">
      <c r="A51" t="s">
        <v>25</v>
      </c>
      <c r="B51">
        <f>B40/$B$48</f>
        <v>3.6897578930921861E-2</v>
      </c>
    </row>
    <row r="52" spans="1:2" x14ac:dyDescent="0.35">
      <c r="A52" t="s">
        <v>26</v>
      </c>
      <c r="B52">
        <f t="shared" ref="B52:B56" si="10">B41/$B$48</f>
        <v>1.1847365062389568E-3</v>
      </c>
    </row>
    <row r="53" spans="1:2" x14ac:dyDescent="0.35">
      <c r="A53" t="s">
        <v>27</v>
      </c>
      <c r="B53">
        <f>(B28+B42)/$B$48</f>
        <v>0.93399935605250706</v>
      </c>
    </row>
    <row r="54" spans="1:2" x14ac:dyDescent="0.35">
      <c r="A54" t="s">
        <v>28</v>
      </c>
      <c r="B54">
        <f t="shared" si="10"/>
        <v>2.7918328510332116E-2</v>
      </c>
    </row>
    <row r="55" spans="1:2" x14ac:dyDescent="0.35">
      <c r="A55" t="s">
        <v>29</v>
      </c>
      <c r="B55">
        <f t="shared" si="10"/>
        <v>4.1179358184098326E-3</v>
      </c>
    </row>
    <row r="56" spans="1:2" x14ac:dyDescent="0.35">
      <c r="A56" t="s">
        <v>30</v>
      </c>
      <c r="B56">
        <f t="shared" si="10"/>
        <v>0</v>
      </c>
    </row>
    <row r="59" spans="1:2" s="22" customFormat="1" x14ac:dyDescent="0.35">
      <c r="A59" s="22" t="s">
        <v>119</v>
      </c>
    </row>
    <row r="60" spans="1:2" x14ac:dyDescent="0.35">
      <c r="A60" t="s">
        <v>120</v>
      </c>
      <c r="B60">
        <f>$B$48</f>
        <v>458417825593820.12</v>
      </c>
    </row>
    <row r="62" spans="1:2" x14ac:dyDescent="0.35">
      <c r="A62" t="s">
        <v>121</v>
      </c>
      <c r="B62">
        <f>$B$8</f>
        <v>46115472877170.93</v>
      </c>
    </row>
    <row r="63" spans="1:2" x14ac:dyDescent="0.35">
      <c r="A63" t="s">
        <v>136</v>
      </c>
      <c r="B63">
        <f>'Building heat energy Pathways'!B25</f>
        <v>16334282332051.264</v>
      </c>
    </row>
    <row r="65" spans="1:2" x14ac:dyDescent="0.35">
      <c r="A65" t="s">
        <v>137</v>
      </c>
      <c r="B65">
        <f>(B63+B62)/B60</f>
        <v>0.13622889801095045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selection activeCell="I15" sqref="I15"/>
    </sheetView>
  </sheetViews>
  <sheetFormatPr defaultRowHeight="14.5" x14ac:dyDescent="0.35"/>
  <cols>
    <col min="1" max="1" width="18.453125" customWidth="1"/>
    <col min="2" max="2" width="9.453125" customWidth="1"/>
  </cols>
  <sheetData>
    <row r="1" spans="1:37" x14ac:dyDescent="0.25">
      <c r="A1" s="1"/>
      <c r="B1" s="2">
        <v>2015</v>
      </c>
      <c r="C1">
        <v>2016</v>
      </c>
      <c r="D1" s="2">
        <v>2017</v>
      </c>
      <c r="E1">
        <v>2018</v>
      </c>
      <c r="F1" s="2">
        <v>2019</v>
      </c>
      <c r="G1">
        <v>2020</v>
      </c>
      <c r="H1" s="2">
        <v>2021</v>
      </c>
      <c r="I1">
        <v>2022</v>
      </c>
      <c r="J1" s="2">
        <v>2023</v>
      </c>
      <c r="K1">
        <v>2024</v>
      </c>
      <c r="L1" s="2">
        <v>2025</v>
      </c>
      <c r="M1">
        <v>2026</v>
      </c>
      <c r="N1" s="2">
        <v>2027</v>
      </c>
      <c r="O1">
        <v>2028</v>
      </c>
      <c r="P1" s="2">
        <v>2029</v>
      </c>
      <c r="Q1">
        <v>2030</v>
      </c>
      <c r="R1" s="2">
        <v>2031</v>
      </c>
      <c r="S1">
        <v>2032</v>
      </c>
      <c r="T1" s="2">
        <v>2033</v>
      </c>
      <c r="U1">
        <v>2034</v>
      </c>
      <c r="V1" s="2">
        <v>2035</v>
      </c>
      <c r="W1">
        <v>2036</v>
      </c>
      <c r="X1" s="2">
        <v>2037</v>
      </c>
      <c r="Y1">
        <v>2038</v>
      </c>
      <c r="Z1" s="2">
        <v>2039</v>
      </c>
      <c r="AA1">
        <v>2040</v>
      </c>
      <c r="AB1" s="2">
        <v>2041</v>
      </c>
      <c r="AC1">
        <v>2042</v>
      </c>
      <c r="AD1" s="2">
        <v>2043</v>
      </c>
      <c r="AE1">
        <v>2044</v>
      </c>
      <c r="AF1" s="2">
        <v>2045</v>
      </c>
      <c r="AG1">
        <v>2046</v>
      </c>
      <c r="AH1" s="2">
        <v>2047</v>
      </c>
      <c r="AI1">
        <v>2048</v>
      </c>
      <c r="AJ1" s="2">
        <v>2049</v>
      </c>
      <c r="AK1">
        <v>2050</v>
      </c>
    </row>
    <row r="2" spans="1:37" x14ac:dyDescent="0.25">
      <c r="A2" t="s">
        <v>1</v>
      </c>
      <c r="B2">
        <f>D2</f>
        <v>3.6897578930921861E-2</v>
      </c>
      <c r="C2">
        <f>D2</f>
        <v>3.6897578930921861E-2</v>
      </c>
      <c r="D2">
        <f>Calcs!B51</f>
        <v>3.6897578930921861E-2</v>
      </c>
      <c r="E2">
        <f t="shared" ref="E2:F7" si="0">D2</f>
        <v>3.6897578930921861E-2</v>
      </c>
      <c r="F2">
        <f>E2</f>
        <v>3.6897578930921861E-2</v>
      </c>
      <c r="G2">
        <f t="shared" ref="G2:AK2" si="1">F2</f>
        <v>3.6897578930921861E-2</v>
      </c>
      <c r="H2">
        <f t="shared" si="1"/>
        <v>3.6897578930921861E-2</v>
      </c>
      <c r="I2">
        <f t="shared" si="1"/>
        <v>3.6897578930921861E-2</v>
      </c>
      <c r="J2">
        <f t="shared" si="1"/>
        <v>3.6897578930921861E-2</v>
      </c>
      <c r="K2">
        <f t="shared" si="1"/>
        <v>3.6897578930921861E-2</v>
      </c>
      <c r="L2">
        <f t="shared" si="1"/>
        <v>3.6897578930921861E-2</v>
      </c>
      <c r="M2">
        <f t="shared" si="1"/>
        <v>3.6897578930921861E-2</v>
      </c>
      <c r="N2">
        <f t="shared" si="1"/>
        <v>3.6897578930921861E-2</v>
      </c>
      <c r="O2">
        <f t="shared" si="1"/>
        <v>3.6897578930921861E-2</v>
      </c>
      <c r="P2">
        <f t="shared" si="1"/>
        <v>3.6897578930921861E-2</v>
      </c>
      <c r="Q2">
        <f t="shared" si="1"/>
        <v>3.6897578930921861E-2</v>
      </c>
      <c r="R2">
        <f t="shared" si="1"/>
        <v>3.6897578930921861E-2</v>
      </c>
      <c r="S2">
        <f t="shared" si="1"/>
        <v>3.6897578930921861E-2</v>
      </c>
      <c r="T2">
        <f t="shared" si="1"/>
        <v>3.6897578930921861E-2</v>
      </c>
      <c r="U2">
        <f t="shared" si="1"/>
        <v>3.6897578930921861E-2</v>
      </c>
      <c r="V2">
        <f t="shared" si="1"/>
        <v>3.6897578930921861E-2</v>
      </c>
      <c r="W2">
        <f t="shared" si="1"/>
        <v>3.6897578930921861E-2</v>
      </c>
      <c r="X2">
        <f t="shared" si="1"/>
        <v>3.6897578930921861E-2</v>
      </c>
      <c r="Y2">
        <f t="shared" si="1"/>
        <v>3.6897578930921861E-2</v>
      </c>
      <c r="Z2">
        <f t="shared" si="1"/>
        <v>3.6897578930921861E-2</v>
      </c>
      <c r="AA2">
        <f t="shared" si="1"/>
        <v>3.6897578930921861E-2</v>
      </c>
      <c r="AB2">
        <f t="shared" si="1"/>
        <v>3.6897578930921861E-2</v>
      </c>
      <c r="AC2">
        <f t="shared" si="1"/>
        <v>3.6897578930921861E-2</v>
      </c>
      <c r="AD2">
        <f t="shared" si="1"/>
        <v>3.6897578930921861E-2</v>
      </c>
      <c r="AE2">
        <f t="shared" si="1"/>
        <v>3.6897578930921861E-2</v>
      </c>
      <c r="AF2">
        <f t="shared" si="1"/>
        <v>3.6897578930921861E-2</v>
      </c>
      <c r="AG2">
        <f t="shared" si="1"/>
        <v>3.6897578930921861E-2</v>
      </c>
      <c r="AH2">
        <f t="shared" si="1"/>
        <v>3.6897578930921861E-2</v>
      </c>
      <c r="AI2">
        <f t="shared" si="1"/>
        <v>3.6897578930921861E-2</v>
      </c>
      <c r="AJ2">
        <f t="shared" si="1"/>
        <v>3.6897578930921861E-2</v>
      </c>
      <c r="AK2">
        <f t="shared" si="1"/>
        <v>3.6897578930921861E-2</v>
      </c>
    </row>
    <row r="3" spans="1:37" x14ac:dyDescent="0.25">
      <c r="A3" t="s">
        <v>2</v>
      </c>
      <c r="B3">
        <f t="shared" ref="B3:B7" si="2">D3</f>
        <v>1.1847365062389568E-3</v>
      </c>
      <c r="C3">
        <f t="shared" ref="C3:C6" si="3">D3</f>
        <v>1.1847365062389568E-3</v>
      </c>
      <c r="D3" s="3">
        <f>Calcs!B52</f>
        <v>1.1847365062389568E-3</v>
      </c>
      <c r="E3" s="3">
        <f t="shared" si="0"/>
        <v>1.1847365062389568E-3</v>
      </c>
      <c r="F3">
        <f t="shared" si="0"/>
        <v>1.1847365062389568E-3</v>
      </c>
      <c r="G3">
        <f t="shared" ref="G3:AK3" si="4">F3</f>
        <v>1.1847365062389568E-3</v>
      </c>
      <c r="H3">
        <f t="shared" si="4"/>
        <v>1.1847365062389568E-3</v>
      </c>
      <c r="I3">
        <f t="shared" si="4"/>
        <v>1.1847365062389568E-3</v>
      </c>
      <c r="J3">
        <f t="shared" si="4"/>
        <v>1.1847365062389568E-3</v>
      </c>
      <c r="K3">
        <f t="shared" si="4"/>
        <v>1.1847365062389568E-3</v>
      </c>
      <c r="L3">
        <f t="shared" si="4"/>
        <v>1.1847365062389568E-3</v>
      </c>
      <c r="M3">
        <f t="shared" si="4"/>
        <v>1.1847365062389568E-3</v>
      </c>
      <c r="N3">
        <f t="shared" si="4"/>
        <v>1.1847365062389568E-3</v>
      </c>
      <c r="O3">
        <f t="shared" si="4"/>
        <v>1.1847365062389568E-3</v>
      </c>
      <c r="P3">
        <f t="shared" si="4"/>
        <v>1.1847365062389568E-3</v>
      </c>
      <c r="Q3">
        <f t="shared" si="4"/>
        <v>1.1847365062389568E-3</v>
      </c>
      <c r="R3">
        <f t="shared" si="4"/>
        <v>1.1847365062389568E-3</v>
      </c>
      <c r="S3">
        <f t="shared" si="4"/>
        <v>1.1847365062389568E-3</v>
      </c>
      <c r="T3">
        <f t="shared" si="4"/>
        <v>1.1847365062389568E-3</v>
      </c>
      <c r="U3">
        <f t="shared" si="4"/>
        <v>1.1847365062389568E-3</v>
      </c>
      <c r="V3">
        <f t="shared" si="4"/>
        <v>1.1847365062389568E-3</v>
      </c>
      <c r="W3">
        <f t="shared" si="4"/>
        <v>1.1847365062389568E-3</v>
      </c>
      <c r="X3">
        <f t="shared" si="4"/>
        <v>1.1847365062389568E-3</v>
      </c>
      <c r="Y3">
        <f t="shared" si="4"/>
        <v>1.1847365062389568E-3</v>
      </c>
      <c r="Z3">
        <f t="shared" si="4"/>
        <v>1.1847365062389568E-3</v>
      </c>
      <c r="AA3">
        <f t="shared" si="4"/>
        <v>1.1847365062389568E-3</v>
      </c>
      <c r="AB3">
        <f t="shared" si="4"/>
        <v>1.1847365062389568E-3</v>
      </c>
      <c r="AC3">
        <f t="shared" si="4"/>
        <v>1.1847365062389568E-3</v>
      </c>
      <c r="AD3">
        <f t="shared" si="4"/>
        <v>1.1847365062389568E-3</v>
      </c>
      <c r="AE3">
        <f t="shared" si="4"/>
        <v>1.1847365062389568E-3</v>
      </c>
      <c r="AF3">
        <f t="shared" si="4"/>
        <v>1.1847365062389568E-3</v>
      </c>
      <c r="AG3">
        <f t="shared" si="4"/>
        <v>1.1847365062389568E-3</v>
      </c>
      <c r="AH3">
        <f t="shared" si="4"/>
        <v>1.1847365062389568E-3</v>
      </c>
      <c r="AI3">
        <f t="shared" si="4"/>
        <v>1.1847365062389568E-3</v>
      </c>
      <c r="AJ3">
        <f t="shared" si="4"/>
        <v>1.1847365062389568E-3</v>
      </c>
      <c r="AK3">
        <f t="shared" si="4"/>
        <v>1.1847365062389568E-3</v>
      </c>
    </row>
    <row r="4" spans="1:37" x14ac:dyDescent="0.25">
      <c r="A4" t="s">
        <v>3</v>
      </c>
      <c r="B4">
        <f t="shared" si="2"/>
        <v>0.93399935605250706</v>
      </c>
      <c r="C4">
        <f t="shared" si="3"/>
        <v>0.93399935605250706</v>
      </c>
      <c r="D4" s="3">
        <f>Calcs!B53</f>
        <v>0.93399935605250706</v>
      </c>
      <c r="E4" s="3">
        <f t="shared" si="0"/>
        <v>0.93399935605250706</v>
      </c>
      <c r="F4">
        <f t="shared" si="0"/>
        <v>0.93399935605250706</v>
      </c>
      <c r="G4">
        <f t="shared" ref="G4:AK4" si="5">F4</f>
        <v>0.93399935605250706</v>
      </c>
      <c r="H4">
        <f t="shared" si="5"/>
        <v>0.93399935605250706</v>
      </c>
      <c r="I4">
        <f t="shared" si="5"/>
        <v>0.93399935605250706</v>
      </c>
      <c r="J4">
        <f t="shared" si="5"/>
        <v>0.93399935605250706</v>
      </c>
      <c r="K4">
        <f t="shared" si="5"/>
        <v>0.93399935605250706</v>
      </c>
      <c r="L4">
        <f t="shared" si="5"/>
        <v>0.93399935605250706</v>
      </c>
      <c r="M4">
        <f t="shared" si="5"/>
        <v>0.93399935605250706</v>
      </c>
      <c r="N4">
        <f t="shared" si="5"/>
        <v>0.93399935605250706</v>
      </c>
      <c r="O4">
        <f t="shared" si="5"/>
        <v>0.93399935605250706</v>
      </c>
      <c r="P4">
        <f t="shared" si="5"/>
        <v>0.93399935605250706</v>
      </c>
      <c r="Q4">
        <f t="shared" si="5"/>
        <v>0.93399935605250706</v>
      </c>
      <c r="R4">
        <f t="shared" si="5"/>
        <v>0.93399935605250706</v>
      </c>
      <c r="S4">
        <f t="shared" si="5"/>
        <v>0.93399935605250706</v>
      </c>
      <c r="T4">
        <f t="shared" si="5"/>
        <v>0.93399935605250706</v>
      </c>
      <c r="U4">
        <f t="shared" si="5"/>
        <v>0.93399935605250706</v>
      </c>
      <c r="V4">
        <f t="shared" si="5"/>
        <v>0.93399935605250706</v>
      </c>
      <c r="W4">
        <f t="shared" si="5"/>
        <v>0.93399935605250706</v>
      </c>
      <c r="X4">
        <f t="shared" si="5"/>
        <v>0.93399935605250706</v>
      </c>
      <c r="Y4">
        <f t="shared" si="5"/>
        <v>0.93399935605250706</v>
      </c>
      <c r="Z4">
        <f t="shared" si="5"/>
        <v>0.93399935605250706</v>
      </c>
      <c r="AA4">
        <f t="shared" si="5"/>
        <v>0.93399935605250706</v>
      </c>
      <c r="AB4">
        <f t="shared" si="5"/>
        <v>0.93399935605250706</v>
      </c>
      <c r="AC4">
        <f t="shared" si="5"/>
        <v>0.93399935605250706</v>
      </c>
      <c r="AD4">
        <f t="shared" si="5"/>
        <v>0.93399935605250706</v>
      </c>
      <c r="AE4">
        <f t="shared" si="5"/>
        <v>0.93399935605250706</v>
      </c>
      <c r="AF4">
        <f t="shared" si="5"/>
        <v>0.93399935605250706</v>
      </c>
      <c r="AG4">
        <f t="shared" si="5"/>
        <v>0.93399935605250706</v>
      </c>
      <c r="AH4">
        <f t="shared" si="5"/>
        <v>0.93399935605250706</v>
      </c>
      <c r="AI4">
        <f t="shared" si="5"/>
        <v>0.93399935605250706</v>
      </c>
      <c r="AJ4">
        <f t="shared" si="5"/>
        <v>0.93399935605250706</v>
      </c>
      <c r="AK4">
        <f t="shared" si="5"/>
        <v>0.93399935605250706</v>
      </c>
    </row>
    <row r="5" spans="1:37" x14ac:dyDescent="0.25">
      <c r="A5" t="s">
        <v>4</v>
      </c>
      <c r="B5">
        <f t="shared" si="2"/>
        <v>2.7918328510332116E-2</v>
      </c>
      <c r="C5">
        <f t="shared" si="3"/>
        <v>2.7918328510332116E-2</v>
      </c>
      <c r="D5">
        <f>Calcs!B54</f>
        <v>2.7918328510332116E-2</v>
      </c>
      <c r="E5">
        <f t="shared" si="0"/>
        <v>2.7918328510332116E-2</v>
      </c>
      <c r="F5">
        <f t="shared" si="0"/>
        <v>2.7918328510332116E-2</v>
      </c>
      <c r="G5">
        <f t="shared" ref="G5:AK5" si="6">F5</f>
        <v>2.7918328510332116E-2</v>
      </c>
      <c r="H5">
        <f t="shared" si="6"/>
        <v>2.7918328510332116E-2</v>
      </c>
      <c r="I5">
        <f t="shared" si="6"/>
        <v>2.7918328510332116E-2</v>
      </c>
      <c r="J5">
        <f t="shared" si="6"/>
        <v>2.7918328510332116E-2</v>
      </c>
      <c r="K5">
        <f t="shared" si="6"/>
        <v>2.7918328510332116E-2</v>
      </c>
      <c r="L5">
        <f t="shared" si="6"/>
        <v>2.7918328510332116E-2</v>
      </c>
      <c r="M5">
        <f t="shared" si="6"/>
        <v>2.7918328510332116E-2</v>
      </c>
      <c r="N5">
        <f t="shared" si="6"/>
        <v>2.7918328510332116E-2</v>
      </c>
      <c r="O5">
        <f t="shared" si="6"/>
        <v>2.7918328510332116E-2</v>
      </c>
      <c r="P5">
        <f t="shared" si="6"/>
        <v>2.7918328510332116E-2</v>
      </c>
      <c r="Q5">
        <f t="shared" si="6"/>
        <v>2.7918328510332116E-2</v>
      </c>
      <c r="R5">
        <f t="shared" si="6"/>
        <v>2.7918328510332116E-2</v>
      </c>
      <c r="S5">
        <f t="shared" si="6"/>
        <v>2.7918328510332116E-2</v>
      </c>
      <c r="T5">
        <f t="shared" si="6"/>
        <v>2.7918328510332116E-2</v>
      </c>
      <c r="U5">
        <f t="shared" si="6"/>
        <v>2.7918328510332116E-2</v>
      </c>
      <c r="V5">
        <f t="shared" si="6"/>
        <v>2.7918328510332116E-2</v>
      </c>
      <c r="W5">
        <f t="shared" si="6"/>
        <v>2.7918328510332116E-2</v>
      </c>
      <c r="X5">
        <f t="shared" si="6"/>
        <v>2.7918328510332116E-2</v>
      </c>
      <c r="Y5">
        <f t="shared" si="6"/>
        <v>2.7918328510332116E-2</v>
      </c>
      <c r="Z5">
        <f t="shared" si="6"/>
        <v>2.7918328510332116E-2</v>
      </c>
      <c r="AA5">
        <f t="shared" si="6"/>
        <v>2.7918328510332116E-2</v>
      </c>
      <c r="AB5">
        <f t="shared" si="6"/>
        <v>2.7918328510332116E-2</v>
      </c>
      <c r="AC5">
        <f t="shared" si="6"/>
        <v>2.7918328510332116E-2</v>
      </c>
      <c r="AD5">
        <f t="shared" si="6"/>
        <v>2.7918328510332116E-2</v>
      </c>
      <c r="AE5">
        <f t="shared" si="6"/>
        <v>2.7918328510332116E-2</v>
      </c>
      <c r="AF5">
        <f t="shared" si="6"/>
        <v>2.7918328510332116E-2</v>
      </c>
      <c r="AG5">
        <f t="shared" si="6"/>
        <v>2.7918328510332116E-2</v>
      </c>
      <c r="AH5">
        <f t="shared" si="6"/>
        <v>2.7918328510332116E-2</v>
      </c>
      <c r="AI5">
        <f t="shared" si="6"/>
        <v>2.7918328510332116E-2</v>
      </c>
      <c r="AJ5">
        <f t="shared" si="6"/>
        <v>2.7918328510332116E-2</v>
      </c>
      <c r="AK5">
        <f t="shared" si="6"/>
        <v>2.7918328510332116E-2</v>
      </c>
    </row>
    <row r="6" spans="1:37" x14ac:dyDescent="0.25">
      <c r="A6" t="s">
        <v>5</v>
      </c>
      <c r="B6">
        <f t="shared" si="2"/>
        <v>4.1179358184098326E-3</v>
      </c>
      <c r="C6">
        <f t="shared" si="3"/>
        <v>4.1179358184098326E-3</v>
      </c>
      <c r="D6">
        <f>Calcs!B55</f>
        <v>4.1179358184098326E-3</v>
      </c>
      <c r="E6">
        <f t="shared" si="0"/>
        <v>4.1179358184098326E-3</v>
      </c>
      <c r="F6">
        <f t="shared" si="0"/>
        <v>4.1179358184098326E-3</v>
      </c>
      <c r="G6">
        <f t="shared" ref="G6:AK6" si="7">F6</f>
        <v>4.1179358184098326E-3</v>
      </c>
      <c r="H6">
        <f t="shared" si="7"/>
        <v>4.1179358184098326E-3</v>
      </c>
      <c r="I6">
        <f t="shared" si="7"/>
        <v>4.1179358184098326E-3</v>
      </c>
      <c r="J6">
        <f t="shared" si="7"/>
        <v>4.1179358184098326E-3</v>
      </c>
      <c r="K6">
        <f t="shared" si="7"/>
        <v>4.1179358184098326E-3</v>
      </c>
      <c r="L6">
        <f t="shared" si="7"/>
        <v>4.1179358184098326E-3</v>
      </c>
      <c r="M6">
        <f t="shared" si="7"/>
        <v>4.1179358184098326E-3</v>
      </c>
      <c r="N6">
        <f t="shared" si="7"/>
        <v>4.1179358184098326E-3</v>
      </c>
      <c r="O6">
        <f t="shared" si="7"/>
        <v>4.1179358184098326E-3</v>
      </c>
      <c r="P6">
        <f t="shared" si="7"/>
        <v>4.1179358184098326E-3</v>
      </c>
      <c r="Q6">
        <f t="shared" si="7"/>
        <v>4.1179358184098326E-3</v>
      </c>
      <c r="R6">
        <f t="shared" si="7"/>
        <v>4.1179358184098326E-3</v>
      </c>
      <c r="S6">
        <f t="shared" si="7"/>
        <v>4.1179358184098326E-3</v>
      </c>
      <c r="T6">
        <f t="shared" si="7"/>
        <v>4.1179358184098326E-3</v>
      </c>
      <c r="U6">
        <f t="shared" si="7"/>
        <v>4.1179358184098326E-3</v>
      </c>
      <c r="V6">
        <f t="shared" si="7"/>
        <v>4.1179358184098326E-3</v>
      </c>
      <c r="W6">
        <f t="shared" si="7"/>
        <v>4.1179358184098326E-3</v>
      </c>
      <c r="X6">
        <f t="shared" si="7"/>
        <v>4.1179358184098326E-3</v>
      </c>
      <c r="Y6">
        <f t="shared" si="7"/>
        <v>4.1179358184098326E-3</v>
      </c>
      <c r="Z6">
        <f t="shared" si="7"/>
        <v>4.1179358184098326E-3</v>
      </c>
      <c r="AA6">
        <f t="shared" si="7"/>
        <v>4.1179358184098326E-3</v>
      </c>
      <c r="AB6">
        <f t="shared" si="7"/>
        <v>4.1179358184098326E-3</v>
      </c>
      <c r="AC6">
        <f t="shared" si="7"/>
        <v>4.1179358184098326E-3</v>
      </c>
      <c r="AD6">
        <f t="shared" si="7"/>
        <v>4.1179358184098326E-3</v>
      </c>
      <c r="AE6">
        <f t="shared" si="7"/>
        <v>4.1179358184098326E-3</v>
      </c>
      <c r="AF6">
        <f t="shared" si="7"/>
        <v>4.1179358184098326E-3</v>
      </c>
      <c r="AG6">
        <f t="shared" si="7"/>
        <v>4.1179358184098326E-3</v>
      </c>
      <c r="AH6">
        <f t="shared" si="7"/>
        <v>4.1179358184098326E-3</v>
      </c>
      <c r="AI6">
        <f t="shared" si="7"/>
        <v>4.1179358184098326E-3</v>
      </c>
      <c r="AJ6">
        <f t="shared" si="7"/>
        <v>4.1179358184098326E-3</v>
      </c>
      <c r="AK6">
        <f t="shared" si="7"/>
        <v>4.1179358184098326E-3</v>
      </c>
    </row>
    <row r="7" spans="1:37" x14ac:dyDescent="0.25">
      <c r="A7" t="s">
        <v>6</v>
      </c>
      <c r="B7">
        <f t="shared" si="2"/>
        <v>0</v>
      </c>
      <c r="C7">
        <f t="shared" ref="C7" si="8">$B7</f>
        <v>0</v>
      </c>
      <c r="D7">
        <f>Calcs!B56</f>
        <v>0</v>
      </c>
      <c r="E7">
        <f t="shared" si="0"/>
        <v>0</v>
      </c>
      <c r="F7">
        <f>Calcs!D56</f>
        <v>0</v>
      </c>
      <c r="G7">
        <f>Calcs!E56</f>
        <v>0</v>
      </c>
      <c r="H7">
        <f>Calcs!F56</f>
        <v>0</v>
      </c>
      <c r="I7">
        <f>Calcs!G56</f>
        <v>0</v>
      </c>
      <c r="J7">
        <f>Calcs!H56</f>
        <v>0</v>
      </c>
      <c r="K7">
        <f>Calcs!I56</f>
        <v>0</v>
      </c>
      <c r="L7">
        <f>Calcs!J56</f>
        <v>0</v>
      </c>
      <c r="M7">
        <f>Calcs!K56</f>
        <v>0</v>
      </c>
      <c r="N7">
        <f>Calcs!L56</f>
        <v>0</v>
      </c>
      <c r="O7">
        <f>Calcs!M56</f>
        <v>0</v>
      </c>
      <c r="P7">
        <f>Calcs!N56</f>
        <v>0</v>
      </c>
      <c r="Q7">
        <f>Calcs!O56</f>
        <v>0</v>
      </c>
      <c r="R7">
        <f>Calcs!P56</f>
        <v>0</v>
      </c>
      <c r="S7">
        <f>Calcs!Q56</f>
        <v>0</v>
      </c>
      <c r="T7">
        <f>Calcs!R56</f>
        <v>0</v>
      </c>
      <c r="U7">
        <f>Calcs!S56</f>
        <v>0</v>
      </c>
      <c r="V7">
        <f>Calcs!T56</f>
        <v>0</v>
      </c>
      <c r="W7">
        <f>Calcs!U56</f>
        <v>0</v>
      </c>
      <c r="X7">
        <f>Calcs!V56</f>
        <v>0</v>
      </c>
      <c r="Y7">
        <f>Calcs!W56</f>
        <v>0</v>
      </c>
      <c r="Z7">
        <f>Calcs!X56</f>
        <v>0</v>
      </c>
      <c r="AA7">
        <f>Calcs!Y56</f>
        <v>0</v>
      </c>
      <c r="AB7">
        <f>Calcs!Z56</f>
        <v>0</v>
      </c>
      <c r="AC7">
        <f>Calcs!AA56</f>
        <v>0</v>
      </c>
      <c r="AD7">
        <f>Calcs!AB56</f>
        <v>0</v>
      </c>
      <c r="AE7">
        <f>Calcs!AC56</f>
        <v>0</v>
      </c>
      <c r="AF7">
        <f>Calcs!AD56</f>
        <v>0</v>
      </c>
      <c r="AG7">
        <f>Calcs!AE56</f>
        <v>0</v>
      </c>
      <c r="AH7">
        <f>Calcs!AF56</f>
        <v>0</v>
      </c>
      <c r="AI7">
        <f>Calcs!AG56</f>
        <v>0</v>
      </c>
      <c r="AJ7">
        <f>Calcs!AH56</f>
        <v>0</v>
      </c>
      <c r="AK7">
        <f>Calcs!AI56</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Building heat energy Pathways</vt:lpstr>
      <vt:lpstr>DOE EIA data</vt:lpstr>
      <vt:lpstr>Industry heat Pathways</vt:lpstr>
      <vt:lpstr>ICF Data</vt:lpstr>
      <vt:lpstr>Calcs</vt:lpstr>
      <vt:lpstr>BFoHPbF</vt:lpstr>
    </vt:vector>
  </TitlesOfParts>
  <Company>EnergyInnovation.org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2015-06-17T00:26:08Z</dcterms:created>
  <dcterms:modified xsi:type="dcterms:W3CDTF">2019-04-24T13:45:36Z</dcterms:modified>
</cp:coreProperties>
</file>