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7760" activeTab="5"/>
  </bookViews>
  <sheets>
    <sheet name="About" sheetId="14" r:id="rId1"/>
    <sheet name="CA Pathways retirement data" sheetId="19" r:id="rId2"/>
    <sheet name="Natural Gas Peaker Retirements" sheetId="23" r:id="rId3"/>
    <sheet name="CA Pathways capacity in 60% RPS" sheetId="22" r:id="rId4"/>
    <sheet name="How to find in Pathways" sheetId="20" r:id="rId5"/>
    <sheet name="BCR" sheetId="2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3" l="1"/>
  <c r="C13" i="23"/>
  <c r="B13" i="23"/>
  <c r="B9" i="23" l="1"/>
  <c r="O12" i="2" l="1"/>
  <c r="N12" i="2"/>
  <c r="M12" i="2" l="1"/>
  <c r="P12" i="2"/>
  <c r="C12" i="23"/>
  <c r="D12" i="23" s="1"/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Q68" i="19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S68" i="19" l="1"/>
  <c r="T68" i="19"/>
  <c r="U68" i="19"/>
  <c r="V68" i="19"/>
  <c r="W68" i="19"/>
  <c r="X68" i="19"/>
  <c r="Y68" i="19"/>
  <c r="Z68" i="19"/>
  <c r="AA68" i="19"/>
  <c r="AB68" i="19"/>
  <c r="AC68" i="19"/>
  <c r="AD68" i="19"/>
  <c r="AE68" i="19"/>
  <c r="AF68" i="19"/>
  <c r="AG68" i="19"/>
  <c r="AH68" i="19"/>
  <c r="AI68" i="19"/>
  <c r="AJ68" i="19"/>
  <c r="AK68" i="19"/>
  <c r="AL68" i="19"/>
  <c r="AM68" i="19"/>
  <c r="AN68" i="19"/>
  <c r="AO68" i="19"/>
  <c r="AP68" i="19"/>
  <c r="R68" i="19"/>
  <c r="K68" i="19"/>
  <c r="J68" i="19"/>
  <c r="J65" i="19"/>
  <c r="H48" i="19"/>
  <c r="I48" i="19"/>
  <c r="L68" i="19" l="1"/>
  <c r="E4" i="2"/>
  <c r="E5" i="2"/>
  <c r="E6" i="2"/>
  <c r="E7" i="2"/>
  <c r="D4" i="2"/>
  <c r="D5" i="2"/>
  <c r="D6" i="2"/>
  <c r="D7" i="2"/>
  <c r="C4" i="2"/>
  <c r="C5" i="2"/>
  <c r="C6" i="2"/>
  <c r="C7" i="2"/>
  <c r="B4" i="2"/>
  <c r="B5" i="2"/>
  <c r="B6" i="2"/>
  <c r="M68" i="19" l="1"/>
  <c r="B8" i="2"/>
  <c r="D8" i="2"/>
  <c r="E8" i="2"/>
  <c r="B9" i="2"/>
  <c r="D9" i="2"/>
  <c r="E9" i="2"/>
  <c r="N68" i="19" l="1"/>
  <c r="J4" i="2"/>
  <c r="K4" i="2"/>
  <c r="O68" i="19" l="1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B11" i="2"/>
  <c r="B13" i="2"/>
  <c r="B14" i="2"/>
  <c r="P68" i="19" l="1"/>
  <c r="I49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Z48" i="19"/>
  <c r="AA48" i="19"/>
  <c r="AB48" i="19"/>
  <c r="AC48" i="19"/>
  <c r="AD48" i="19"/>
  <c r="AE48" i="19"/>
  <c r="AF48" i="19"/>
  <c r="AG48" i="19"/>
  <c r="AH48" i="19"/>
  <c r="AI48" i="19"/>
  <c r="AJ48" i="19"/>
  <c r="AK48" i="19"/>
  <c r="AL48" i="19"/>
  <c r="AM48" i="19"/>
  <c r="AN48" i="19"/>
  <c r="AO48" i="19"/>
  <c r="AP48" i="19"/>
  <c r="H49" i="19"/>
  <c r="H50" i="19" l="1"/>
  <c r="H51" i="19"/>
  <c r="H52" i="19"/>
  <c r="H53" i="19"/>
  <c r="B7" i="2" s="1"/>
  <c r="H54" i="19"/>
  <c r="H55" i="19"/>
  <c r="H56" i="19"/>
  <c r="H58" i="19"/>
  <c r="B12" i="2" s="1"/>
  <c r="J51" i="19"/>
  <c r="K51" i="19"/>
  <c r="L51" i="19"/>
  <c r="F5" i="2" s="1"/>
  <c r="M51" i="19"/>
  <c r="G5" i="2" s="1"/>
  <c r="N51" i="19"/>
  <c r="H5" i="2" s="1"/>
  <c r="O51" i="19"/>
  <c r="I5" i="2" s="1"/>
  <c r="P51" i="19"/>
  <c r="Q51" i="19"/>
  <c r="K5" i="2" s="1"/>
  <c r="R51" i="19"/>
  <c r="L5" i="2" s="1"/>
  <c r="S51" i="19"/>
  <c r="M5" i="2" s="1"/>
  <c r="T51" i="19"/>
  <c r="N5" i="2" s="1"/>
  <c r="U51" i="19"/>
  <c r="O5" i="2" s="1"/>
  <c r="V51" i="19"/>
  <c r="P5" i="2" s="1"/>
  <c r="W51" i="19"/>
  <c r="X51" i="19"/>
  <c r="Y51" i="19"/>
  <c r="S5" i="2" s="1"/>
  <c r="Z51" i="19"/>
  <c r="T5" i="2" s="1"/>
  <c r="AA51" i="19"/>
  <c r="AB51" i="19"/>
  <c r="AC51" i="19"/>
  <c r="W5" i="2" s="1"/>
  <c r="AD51" i="19"/>
  <c r="X5" i="2" s="1"/>
  <c r="AE51" i="19"/>
  <c r="Y5" i="2" s="1"/>
  <c r="AF51" i="19"/>
  <c r="Z5" i="2" s="1"/>
  <c r="AG51" i="19"/>
  <c r="AA5" i="2" s="1"/>
  <c r="AH51" i="19"/>
  <c r="AB5" i="2" s="1"/>
  <c r="AI51" i="19"/>
  <c r="AC5" i="2" s="1"/>
  <c r="AJ51" i="19"/>
  <c r="AD5" i="2" s="1"/>
  <c r="AK51" i="19"/>
  <c r="AE5" i="2" s="1"/>
  <c r="AL51" i="19"/>
  <c r="AF5" i="2" s="1"/>
  <c r="AM51" i="19"/>
  <c r="AG5" i="2" s="1"/>
  <c r="AN51" i="19"/>
  <c r="AH5" i="2" s="1"/>
  <c r="AO51" i="19"/>
  <c r="AI5" i="2" s="1"/>
  <c r="AP51" i="19"/>
  <c r="AJ5" i="2" s="1"/>
  <c r="I51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AD49" i="19"/>
  <c r="AE49" i="19"/>
  <c r="AF49" i="19"/>
  <c r="AG49" i="19"/>
  <c r="AH49" i="19"/>
  <c r="AI49" i="19"/>
  <c r="AJ49" i="19"/>
  <c r="AK49" i="19"/>
  <c r="AL49" i="19"/>
  <c r="AM49" i="19"/>
  <c r="AN49" i="19"/>
  <c r="AO49" i="19"/>
  <c r="AP49" i="19"/>
  <c r="J50" i="19"/>
  <c r="K50" i="19"/>
  <c r="L50" i="19"/>
  <c r="F4" i="2" s="1"/>
  <c r="M50" i="19"/>
  <c r="G4" i="2" s="1"/>
  <c r="N50" i="19"/>
  <c r="H4" i="2" s="1"/>
  <c r="O50" i="19"/>
  <c r="I4" i="2" s="1"/>
  <c r="P50" i="19"/>
  <c r="Q50" i="19"/>
  <c r="R50" i="19"/>
  <c r="L4" i="2" s="1"/>
  <c r="S50" i="19"/>
  <c r="M4" i="2" s="1"/>
  <c r="T50" i="19"/>
  <c r="N4" i="2" s="1"/>
  <c r="U50" i="19"/>
  <c r="O4" i="2" s="1"/>
  <c r="V50" i="19"/>
  <c r="P4" i="2" s="1"/>
  <c r="W50" i="19"/>
  <c r="Q4" i="2" s="1"/>
  <c r="X50" i="19"/>
  <c r="R4" i="2" s="1"/>
  <c r="Y50" i="19"/>
  <c r="S4" i="2" s="1"/>
  <c r="Z50" i="19"/>
  <c r="T4" i="2" s="1"/>
  <c r="AA50" i="19"/>
  <c r="U4" i="2" s="1"/>
  <c r="AB50" i="19"/>
  <c r="V4" i="2" s="1"/>
  <c r="AC50" i="19"/>
  <c r="W4" i="2" s="1"/>
  <c r="AD50" i="19"/>
  <c r="X4" i="2" s="1"/>
  <c r="AE50" i="19"/>
  <c r="Y4" i="2" s="1"/>
  <c r="AF50" i="19"/>
  <c r="Z4" i="2" s="1"/>
  <c r="AG50" i="19"/>
  <c r="AA4" i="2" s="1"/>
  <c r="AH50" i="19"/>
  <c r="AB4" i="2" s="1"/>
  <c r="AI50" i="19"/>
  <c r="AC4" i="2" s="1"/>
  <c r="AJ50" i="19"/>
  <c r="AD4" i="2" s="1"/>
  <c r="AK50" i="19"/>
  <c r="AE4" i="2" s="1"/>
  <c r="AL50" i="19"/>
  <c r="AF4" i="2" s="1"/>
  <c r="AM50" i="19"/>
  <c r="AG4" i="2" s="1"/>
  <c r="AN50" i="19"/>
  <c r="AH4" i="2" s="1"/>
  <c r="AO50" i="19"/>
  <c r="AI4" i="2" s="1"/>
  <c r="AP50" i="19"/>
  <c r="AJ4" i="2" s="1"/>
  <c r="J52" i="19"/>
  <c r="K52" i="19"/>
  <c r="L52" i="19"/>
  <c r="F6" i="2" s="1"/>
  <c r="M52" i="19"/>
  <c r="G6" i="2" s="1"/>
  <c r="N52" i="19"/>
  <c r="H6" i="2" s="1"/>
  <c r="O52" i="19"/>
  <c r="I6" i="2" s="1"/>
  <c r="P52" i="19"/>
  <c r="J6" i="2" s="1"/>
  <c r="Q52" i="19"/>
  <c r="K6" i="2" s="1"/>
  <c r="R52" i="19"/>
  <c r="L6" i="2" s="1"/>
  <c r="S52" i="19"/>
  <c r="M6" i="2" s="1"/>
  <c r="T52" i="19"/>
  <c r="N6" i="2" s="1"/>
  <c r="U52" i="19"/>
  <c r="O6" i="2" s="1"/>
  <c r="V52" i="19"/>
  <c r="P6" i="2" s="1"/>
  <c r="W52" i="19"/>
  <c r="Q6" i="2" s="1"/>
  <c r="X52" i="19"/>
  <c r="Y52" i="19"/>
  <c r="S6" i="2" s="1"/>
  <c r="Z52" i="19"/>
  <c r="T6" i="2" s="1"/>
  <c r="AA52" i="19"/>
  <c r="U6" i="2" s="1"/>
  <c r="AB52" i="19"/>
  <c r="V6" i="2" s="1"/>
  <c r="AC52" i="19"/>
  <c r="W6" i="2" s="1"/>
  <c r="AD52" i="19"/>
  <c r="AE52" i="19"/>
  <c r="Y6" i="2" s="1"/>
  <c r="AF52" i="19"/>
  <c r="AG52" i="19"/>
  <c r="AA6" i="2" s="1"/>
  <c r="AH52" i="19"/>
  <c r="AI52" i="19"/>
  <c r="AC6" i="2" s="1"/>
  <c r="AJ52" i="19"/>
  <c r="AD6" i="2" s="1"/>
  <c r="AK52" i="19"/>
  <c r="AE6" i="2" s="1"/>
  <c r="AL52" i="19"/>
  <c r="AF6" i="2" s="1"/>
  <c r="AM52" i="19"/>
  <c r="AG6" i="2" s="1"/>
  <c r="AN52" i="19"/>
  <c r="AH6" i="2" s="1"/>
  <c r="AO52" i="19"/>
  <c r="AI6" i="2" s="1"/>
  <c r="AP52" i="19"/>
  <c r="AJ6" i="2" s="1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Z53" i="19"/>
  <c r="AA53" i="19"/>
  <c r="AB53" i="19"/>
  <c r="AC53" i="19"/>
  <c r="AD53" i="19"/>
  <c r="AE53" i="19"/>
  <c r="AF53" i="19"/>
  <c r="AG53" i="19"/>
  <c r="AH53" i="19"/>
  <c r="AI53" i="19"/>
  <c r="AJ53" i="19"/>
  <c r="AK53" i="19"/>
  <c r="AL53" i="19"/>
  <c r="AM53" i="19"/>
  <c r="AN53" i="19"/>
  <c r="AO53" i="19"/>
  <c r="AI7" i="2" s="1"/>
  <c r="AP53" i="19"/>
  <c r="AJ7" i="2" s="1"/>
  <c r="J54" i="19"/>
  <c r="K54" i="19"/>
  <c r="L54" i="19"/>
  <c r="M54" i="19"/>
  <c r="N54" i="19"/>
  <c r="O54" i="19"/>
  <c r="P54" i="19"/>
  <c r="Q54" i="19"/>
  <c r="K8" i="2" s="1"/>
  <c r="R54" i="19"/>
  <c r="L8" i="2" s="1"/>
  <c r="S54" i="19"/>
  <c r="M8" i="2" s="1"/>
  <c r="T54" i="19"/>
  <c r="N8" i="2" s="1"/>
  <c r="U54" i="19"/>
  <c r="O8" i="2" s="1"/>
  <c r="V54" i="19"/>
  <c r="P8" i="2" s="1"/>
  <c r="W54" i="19"/>
  <c r="Q8" i="2" s="1"/>
  <c r="X54" i="19"/>
  <c r="R8" i="2" s="1"/>
  <c r="Y54" i="19"/>
  <c r="S8" i="2" s="1"/>
  <c r="Z54" i="19"/>
  <c r="T8" i="2" s="1"/>
  <c r="AA54" i="19"/>
  <c r="U8" i="2" s="1"/>
  <c r="AB54" i="19"/>
  <c r="V8" i="2" s="1"/>
  <c r="AC54" i="19"/>
  <c r="W8" i="2" s="1"/>
  <c r="AD54" i="19"/>
  <c r="X8" i="2" s="1"/>
  <c r="AE54" i="19"/>
  <c r="Y8" i="2" s="1"/>
  <c r="AF54" i="19"/>
  <c r="Z8" i="2" s="1"/>
  <c r="AG54" i="19"/>
  <c r="AA8" i="2" s="1"/>
  <c r="AH54" i="19"/>
  <c r="AB8" i="2" s="1"/>
  <c r="AI54" i="19"/>
  <c r="AC8" i="2" s="1"/>
  <c r="AJ54" i="19"/>
  <c r="AD8" i="2" s="1"/>
  <c r="AK54" i="19"/>
  <c r="AE8" i="2" s="1"/>
  <c r="AL54" i="19"/>
  <c r="AF8" i="2" s="1"/>
  <c r="AM54" i="19"/>
  <c r="AG8" i="2" s="1"/>
  <c r="AN54" i="19"/>
  <c r="AH8" i="2" s="1"/>
  <c r="AO54" i="19"/>
  <c r="AI8" i="2" s="1"/>
  <c r="AP54" i="19"/>
  <c r="AJ8" i="2" s="1"/>
  <c r="J55" i="19"/>
  <c r="K55" i="19"/>
  <c r="L55" i="19"/>
  <c r="M55" i="19"/>
  <c r="N55" i="19"/>
  <c r="O55" i="19"/>
  <c r="P55" i="19"/>
  <c r="Q55" i="19"/>
  <c r="K9" i="2" s="1"/>
  <c r="R55" i="19"/>
  <c r="L9" i="2" s="1"/>
  <c r="S55" i="19"/>
  <c r="M9" i="2" s="1"/>
  <c r="T55" i="19"/>
  <c r="N9" i="2" s="1"/>
  <c r="U55" i="19"/>
  <c r="O9" i="2" s="1"/>
  <c r="V55" i="19"/>
  <c r="P9" i="2" s="1"/>
  <c r="W55" i="19"/>
  <c r="Q9" i="2" s="1"/>
  <c r="X55" i="19"/>
  <c r="R9" i="2" s="1"/>
  <c r="Y55" i="19"/>
  <c r="S9" i="2" s="1"/>
  <c r="Z55" i="19"/>
  <c r="T9" i="2" s="1"/>
  <c r="AA55" i="19"/>
  <c r="U9" i="2" s="1"/>
  <c r="AB55" i="19"/>
  <c r="V9" i="2" s="1"/>
  <c r="AC55" i="19"/>
  <c r="W9" i="2" s="1"/>
  <c r="AD55" i="19"/>
  <c r="X9" i="2" s="1"/>
  <c r="AE55" i="19"/>
  <c r="Y9" i="2" s="1"/>
  <c r="AF55" i="19"/>
  <c r="Z9" i="2" s="1"/>
  <c r="AG55" i="19"/>
  <c r="AA9" i="2" s="1"/>
  <c r="AH55" i="19"/>
  <c r="AB9" i="2" s="1"/>
  <c r="AI55" i="19"/>
  <c r="AC9" i="2" s="1"/>
  <c r="AJ55" i="19"/>
  <c r="AD9" i="2" s="1"/>
  <c r="AK55" i="19"/>
  <c r="AE9" i="2" s="1"/>
  <c r="AL55" i="19"/>
  <c r="AF9" i="2" s="1"/>
  <c r="AM55" i="19"/>
  <c r="AG9" i="2" s="1"/>
  <c r="AN55" i="19"/>
  <c r="AH9" i="2" s="1"/>
  <c r="AO55" i="19"/>
  <c r="AI9" i="2" s="1"/>
  <c r="AP55" i="19"/>
  <c r="AJ9" i="2" s="1"/>
  <c r="J56" i="19"/>
  <c r="K56" i="19"/>
  <c r="L56" i="19"/>
  <c r="M56" i="19"/>
  <c r="N56" i="19"/>
  <c r="O56" i="19"/>
  <c r="P56" i="19"/>
  <c r="Q56" i="19"/>
  <c r="K10" i="2" s="1"/>
  <c r="R56" i="19"/>
  <c r="L10" i="2" s="1"/>
  <c r="S56" i="19"/>
  <c r="M10" i="2" s="1"/>
  <c r="T56" i="19"/>
  <c r="N10" i="2" s="1"/>
  <c r="U56" i="19"/>
  <c r="O10" i="2" s="1"/>
  <c r="V56" i="19"/>
  <c r="P10" i="2" s="1"/>
  <c r="W56" i="19"/>
  <c r="Q10" i="2" s="1"/>
  <c r="X56" i="19"/>
  <c r="R10" i="2" s="1"/>
  <c r="Y56" i="19"/>
  <c r="S10" i="2" s="1"/>
  <c r="Z56" i="19"/>
  <c r="T10" i="2" s="1"/>
  <c r="AA56" i="19"/>
  <c r="U10" i="2" s="1"/>
  <c r="AB56" i="19"/>
  <c r="V10" i="2" s="1"/>
  <c r="AC56" i="19"/>
  <c r="W10" i="2" s="1"/>
  <c r="AD56" i="19"/>
  <c r="X10" i="2" s="1"/>
  <c r="AE56" i="19"/>
  <c r="Y10" i="2" s="1"/>
  <c r="AF56" i="19"/>
  <c r="Z10" i="2" s="1"/>
  <c r="AG56" i="19"/>
  <c r="AA10" i="2" s="1"/>
  <c r="AH56" i="19"/>
  <c r="AB10" i="2" s="1"/>
  <c r="AI56" i="19"/>
  <c r="AC10" i="2" s="1"/>
  <c r="AJ56" i="19"/>
  <c r="AD10" i="2" s="1"/>
  <c r="AK56" i="19"/>
  <c r="AE10" i="2" s="1"/>
  <c r="AL56" i="19"/>
  <c r="AF10" i="2" s="1"/>
  <c r="AM56" i="19"/>
  <c r="AG10" i="2" s="1"/>
  <c r="AN56" i="19"/>
  <c r="AH10" i="2" s="1"/>
  <c r="AO56" i="19"/>
  <c r="AI10" i="2" s="1"/>
  <c r="AP56" i="19"/>
  <c r="AJ10" i="2" s="1"/>
  <c r="J58" i="19"/>
  <c r="D12" i="2" s="1"/>
  <c r="K58" i="19"/>
  <c r="E12" i="2" s="1"/>
  <c r="L58" i="19"/>
  <c r="F12" i="2" s="1"/>
  <c r="M58" i="19"/>
  <c r="G12" i="2" s="1"/>
  <c r="N58" i="19"/>
  <c r="H12" i="2" s="1"/>
  <c r="O58" i="19"/>
  <c r="I12" i="2" s="1"/>
  <c r="P58" i="19"/>
  <c r="J12" i="2" s="1"/>
  <c r="Q58" i="19"/>
  <c r="K12" i="2" s="1"/>
  <c r="R58" i="19"/>
  <c r="L12" i="2" s="1"/>
  <c r="S58" i="19"/>
  <c r="T58" i="19"/>
  <c r="U58" i="19"/>
  <c r="V58" i="19"/>
  <c r="W58" i="19"/>
  <c r="Q12" i="2" s="1"/>
  <c r="X58" i="19"/>
  <c r="R12" i="2" s="1"/>
  <c r="Y58" i="19"/>
  <c r="S12" i="2" s="1"/>
  <c r="Z58" i="19"/>
  <c r="T12" i="2" s="1"/>
  <c r="AA58" i="19"/>
  <c r="U12" i="2" s="1"/>
  <c r="AB58" i="19"/>
  <c r="V12" i="2" s="1"/>
  <c r="AC58" i="19"/>
  <c r="W12" i="2" s="1"/>
  <c r="AD58" i="19"/>
  <c r="X12" i="2" s="1"/>
  <c r="AE58" i="19"/>
  <c r="Y12" i="2" s="1"/>
  <c r="AF58" i="19"/>
  <c r="Z12" i="2" s="1"/>
  <c r="AG58" i="19"/>
  <c r="AA12" i="2" s="1"/>
  <c r="AH58" i="19"/>
  <c r="AB12" i="2" s="1"/>
  <c r="AI58" i="19"/>
  <c r="AC12" i="2" s="1"/>
  <c r="AJ58" i="19"/>
  <c r="AD12" i="2" s="1"/>
  <c r="AK58" i="19"/>
  <c r="AE12" i="2" s="1"/>
  <c r="AL58" i="19"/>
  <c r="AF12" i="2" s="1"/>
  <c r="AM58" i="19"/>
  <c r="AG12" i="2" s="1"/>
  <c r="AN58" i="19"/>
  <c r="AH12" i="2" s="1"/>
  <c r="AO58" i="19"/>
  <c r="AI12" i="2" s="1"/>
  <c r="AP58" i="19"/>
  <c r="AJ12" i="2" s="1"/>
  <c r="I58" i="19"/>
  <c r="C12" i="2" s="1"/>
  <c r="I56" i="19"/>
  <c r="I55" i="19"/>
  <c r="I54" i="19"/>
  <c r="I53" i="19"/>
  <c r="I52" i="19"/>
  <c r="I50" i="19"/>
</calcChain>
</file>

<file path=xl/sharedStrings.xml><?xml version="1.0" encoding="utf-8"?>
<sst xmlns="http://schemas.openxmlformats.org/spreadsheetml/2006/main" count="159" uniqueCount="117">
  <si>
    <t>nuclear</t>
  </si>
  <si>
    <t>hydro</t>
  </si>
  <si>
    <t>solar pv</t>
  </si>
  <si>
    <t>solar thermal</t>
  </si>
  <si>
    <t>biomass</t>
  </si>
  <si>
    <t>geothermal</t>
  </si>
  <si>
    <t>Year</t>
  </si>
  <si>
    <t>Nuclear</t>
  </si>
  <si>
    <t>Geothermal</t>
  </si>
  <si>
    <t>Notes</t>
  </si>
  <si>
    <t>Sources:</t>
  </si>
  <si>
    <t>BCR BAU Capacity Retirements</t>
  </si>
  <si>
    <t>natural gas nonpeaker</t>
  </si>
  <si>
    <t>petroleum</t>
  </si>
  <si>
    <t>natural gas peaker</t>
  </si>
  <si>
    <t>natural gas nonpeakers</t>
  </si>
  <si>
    <t>natural gas peakers</t>
  </si>
  <si>
    <t>lignite</t>
  </si>
  <si>
    <t>offshore wind</t>
  </si>
  <si>
    <t>hard coal</t>
  </si>
  <si>
    <t>onshore wind</t>
  </si>
  <si>
    <t xml:space="preserve"> </t>
  </si>
  <si>
    <t>Coal Large Recent</t>
  </si>
  <si>
    <t>Coal Small Recent</t>
  </si>
  <si>
    <t>Steam Small Recent</t>
  </si>
  <si>
    <t>Steam Large Recent</t>
  </si>
  <si>
    <t>Steam Small Old</t>
  </si>
  <si>
    <t>Other Steam</t>
  </si>
  <si>
    <t>CC Old</t>
  </si>
  <si>
    <t>CC Frame F</t>
  </si>
  <si>
    <t>CCGT with CCS</t>
  </si>
  <si>
    <t>CC G + H</t>
  </si>
  <si>
    <t>CT 1</t>
  </si>
  <si>
    <t>CT 2</t>
  </si>
  <si>
    <t>CT 3</t>
  </si>
  <si>
    <t>CT 4</t>
  </si>
  <si>
    <t>CT 5</t>
  </si>
  <si>
    <t>Conventional Hydro</t>
  </si>
  <si>
    <t>Biogas - Distributed</t>
  </si>
  <si>
    <t>Biomass - Distributed</t>
  </si>
  <si>
    <t>Biomass - Large</t>
  </si>
  <si>
    <t>Hydro - Small</t>
  </si>
  <si>
    <t>Solar Thermal - No Storage</t>
  </si>
  <si>
    <t>Solar Thermal - Storage</t>
  </si>
  <si>
    <t>Solar PV - Parking Lot</t>
  </si>
  <si>
    <t>Solar PV - Rooftop</t>
  </si>
  <si>
    <t>Solar PV - Fixed Tilt - 1MW</t>
  </si>
  <si>
    <t>Solar PV - Fixed Tilt - 5MW</t>
  </si>
  <si>
    <t>Solar PV - Fixed Tilt - 10MW</t>
  </si>
  <si>
    <t>Solar PV - Fixed Tilt - 20MW+</t>
  </si>
  <si>
    <t>Solar PV - Tracking - 1MW</t>
  </si>
  <si>
    <t>Solar PV - Tracking - 5MW</t>
  </si>
  <si>
    <t>Solar PV - Tracking - 10MW</t>
  </si>
  <si>
    <t>Solar PV - Tracking - 20MW+</t>
  </si>
  <si>
    <t>Wind</t>
  </si>
  <si>
    <t>Wind - Distributed</t>
  </si>
  <si>
    <t>CHP</t>
  </si>
  <si>
    <t>Subsector-Driven CHP</t>
  </si>
  <si>
    <t>Specified Coal</t>
  </si>
  <si>
    <t>Specified BPA</t>
  </si>
  <si>
    <t>Specified Gas</t>
  </si>
  <si>
    <t>Unspecified</t>
  </si>
  <si>
    <t>Unspecified Non-emitting</t>
  </si>
  <si>
    <t>Source details</t>
  </si>
  <si>
    <t>Map E3 to EPS categories</t>
  </si>
  <si>
    <t>We assume all steam turbines are nonpeaking natural gas plants.</t>
  </si>
  <si>
    <t>We assume combustion turbines are natural gas peakers.</t>
  </si>
  <si>
    <t>Nuclear updated to match SYC from CEC data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</si>
  <si>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</si>
  <si>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</si>
  <si>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</si>
  <si>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</si>
  <si>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</si>
  <si>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</si>
  <si>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 xml:space="preserve">and "How to Find" provides a tip on finding the data within the model itself. </t>
  </si>
  <si>
    <t>Union of Concerned Scientists</t>
  </si>
  <si>
    <t>https://www.ucsusa.org/sites/default/files/attach/2018/08/Turn-Down-Technical-Appendix.pdf</t>
  </si>
  <si>
    <t>The tab "California Pathways" data presents the source data in Pathways</t>
  </si>
  <si>
    <t>Biogas</t>
  </si>
  <si>
    <t>Biomass</t>
  </si>
  <si>
    <t>Small Hydro</t>
  </si>
  <si>
    <t>Solar Thermal</t>
  </si>
  <si>
    <t>Solar PV</t>
  </si>
  <si>
    <t>Distributed PV</t>
  </si>
  <si>
    <t>CSP with Storage</t>
  </si>
  <si>
    <t xml:space="preserve">Pathways data  - Scoping Plan  + 60% RPS </t>
  </si>
  <si>
    <t xml:space="preserve">By March 2019, required updating, and augment with UCS study data and the CPUC IRP. </t>
  </si>
  <si>
    <t>Augmentation shown in sheet "UCS data and calculations".</t>
  </si>
  <si>
    <t>Assume coal is retired over 4 years.</t>
  </si>
  <si>
    <t>Plant Categorization is as follows:</t>
  </si>
  <si>
    <t>Assume coal retired over four years</t>
  </si>
  <si>
    <t>Foundation of Pathways data.</t>
  </si>
  <si>
    <t>California Public Utilities Commission, Proceeding - A1608006</t>
  </si>
  <si>
    <t>DECISION APPROVING RETIREMENT OF DIABLO CANYON NUCLEAR POWER PLANT.</t>
  </si>
  <si>
    <t>http://docs.cpuc.ca.gov/PublishedDocs/Published/G000/M205/K090/205090240.PDF</t>
  </si>
  <si>
    <t>Forecast coal closures</t>
  </si>
  <si>
    <t>coal</t>
  </si>
  <si>
    <t>by usual lifetime turnover or economic closure.</t>
  </si>
  <si>
    <t xml:space="preserve">Therefore, renewable and zero carbon emitting sources (vis-à-vis exhaust pipes) are excluded. </t>
  </si>
  <si>
    <r>
      <t xml:space="preserve"> </t>
    </r>
    <r>
      <rPr>
        <sz val="11"/>
        <color rgb="FF000000"/>
        <rFont val="Calibri"/>
        <family val="2"/>
        <scheme val="minor"/>
      </rPr>
      <t xml:space="preserve">Turning Down the Gas in California </t>
    </r>
    <r>
      <rPr>
        <i/>
        <sz val="11"/>
        <color rgb="FF000000"/>
        <rFont val="Calibri"/>
        <family val="2"/>
        <scheme val="minor"/>
      </rPr>
      <t xml:space="preserve">The Role of Natural Gas in the State’s Clean Electricity Future </t>
    </r>
  </si>
  <si>
    <t>Yellow values changed.  Using empirical CEC data for start year capacity.  So 2016-2017 retirements should already be reflected therein.</t>
  </si>
  <si>
    <t>The very large retirement shown in 2020 is distributed over 2019-2025.</t>
  </si>
  <si>
    <t xml:space="preserve">Annual amount:  </t>
  </si>
  <si>
    <t>How to find Pathways data</t>
  </si>
  <si>
    <t>In the EPS, these represent policy-induced changes in the BAU that would not be captured</t>
  </si>
  <si>
    <t>https://www.cpuc.ca.gov/uploadedFiles/CPUCWebsite/Content/UtilitiesIndustries/Energy/EnergyPrograms/ElectPowerProcurementGeneration/irp/2018/Attachment%20A_Proposed%20Preferred%20System%20Portfolio%20for%20IRP%202018_final.pdf</t>
  </si>
  <si>
    <t>Based on UCS modelng and IRP insights, e.g. slide excerpt below,  include retirement of 20 percent of existing natural gas peaker plants.</t>
  </si>
  <si>
    <t>annual retirements</t>
  </si>
  <si>
    <t xml:space="preserve">24% of 2017 level selected </t>
  </si>
  <si>
    <t>The lowest retirement level amounts to 24% from the UCS study, table ES-2, below.</t>
  </si>
  <si>
    <t xml:space="preserve">It is also notable that peaker plants are be disproportionately located in disadvantaged communities. </t>
  </si>
  <si>
    <t xml:space="preserve">There are environmental justice drivers also encouraging natural gas peaker retirement, not just economic viability. </t>
  </si>
  <si>
    <t>per</t>
  </si>
  <si>
    <t>current capacity</t>
  </si>
  <si>
    <t>2017 value in EPS, MW</t>
  </si>
  <si>
    <t>Retirements equal to this minimum level of 24% are included in the BAU scenario, over 2027-2030</t>
  </si>
  <si>
    <t>Allocate over the range 2027-2029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</si>
</sst>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1" fillId="0" borderId="0" xfId="0" applyNumberFormat="1" applyFont="1"/>
    <xf numFmtId="1" fontId="0" fillId="0" borderId="0" xfId="0" applyNumberFormat="1" applyFill="1"/>
    <xf numFmtId="11" fontId="0" fillId="0" borderId="0" xfId="0" applyNumberFormat="1"/>
    <xf numFmtId="1" fontId="0" fillId="0" borderId="0" xfId="0" applyNumberFormat="1" applyFont="1"/>
    <xf numFmtId="0" fontId="0" fillId="0" borderId="0" xfId="0" applyAlignment="1"/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17" fontId="0" fillId="0" borderId="0" xfId="0" applyNumberFormat="1" applyAlignment="1">
      <alignment horizontal="left"/>
    </xf>
    <xf numFmtId="0" fontId="9" fillId="0" borderId="0" xfId="15"/>
    <xf numFmtId="1" fontId="0" fillId="0" borderId="0" xfId="0" applyNumberFormat="1"/>
    <xf numFmtId="0" fontId="0" fillId="0" borderId="0" xfId="0" applyFont="1"/>
    <xf numFmtId="0" fontId="10" fillId="0" borderId="0" xfId="0" applyFont="1"/>
    <xf numFmtId="1" fontId="1" fillId="3" borderId="0" xfId="0" applyNumberFormat="1" applyFont="1" applyFill="1"/>
    <xf numFmtId="0" fontId="1" fillId="3" borderId="0" xfId="0" applyFont="1" applyFill="1"/>
    <xf numFmtId="0" fontId="0" fillId="4" borderId="0" xfId="0" applyFill="1"/>
    <xf numFmtId="164" fontId="0" fillId="0" borderId="0" xfId="0" applyNumberFormat="1"/>
  </cellXfs>
  <cellStyles count="16">
    <cellStyle name="Body: normal cell" xfId="6"/>
    <cellStyle name="Body: normal cell 2" xfId="11"/>
    <cellStyle name="Comma 2" xfId="1"/>
    <cellStyle name="Font: Calibri, 9pt regular" xfId="3"/>
    <cellStyle name="Font: Calibri, 9pt regular 2" xfId="13"/>
    <cellStyle name="Footnotes: top row" xfId="7"/>
    <cellStyle name="Footnotes: top row 2" xfId="9"/>
    <cellStyle name="Header: bottom row" xfId="4"/>
    <cellStyle name="Header: bottom row 2" xfId="12"/>
    <cellStyle name="Hyperlink" xfId="15" builtinId="8"/>
    <cellStyle name="Normal" xfId="0" builtinId="0"/>
    <cellStyle name="Normal 2" xfId="8"/>
    <cellStyle name="Parent row" xfId="5"/>
    <cellStyle name="Parent row 2" xfId="10"/>
    <cellStyle name="Table title" xfId="2"/>
    <cellStyle name="Table titl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1</xdr:col>
      <xdr:colOff>3338549</xdr:colOff>
      <xdr:row>59</xdr:row>
      <xdr:rowOff>52413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00950"/>
          <a:ext cx="4748249" cy="3551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4</xdr:col>
      <xdr:colOff>311203</xdr:colOff>
      <xdr:row>84</xdr:row>
      <xdr:rowOff>76231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68100"/>
          <a:ext cx="6781853" cy="43116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88901</xdr:colOff>
      <xdr:row>20</xdr:row>
      <xdr:rowOff>12700</xdr:rowOff>
    </xdr:from>
    <xdr:to>
      <xdr:col>15</xdr:col>
      <xdr:colOff>401745</xdr:colOff>
      <xdr:row>40</xdr:row>
      <xdr:rowOff>13028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0751" y="2959100"/>
          <a:ext cx="5189644" cy="3683328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387350</xdr:colOff>
      <xdr:row>19</xdr:row>
      <xdr:rowOff>152400</xdr:rowOff>
    </xdr:from>
    <xdr:to>
      <xdr:col>5</xdr:col>
      <xdr:colOff>177983</xdr:colOff>
      <xdr:row>38</xdr:row>
      <xdr:rowOff>31924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350" y="2914650"/>
          <a:ext cx="3562533" cy="3378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13</xdr:col>
      <xdr:colOff>565624</xdr:colOff>
      <xdr:row>118</xdr:row>
      <xdr:rowOff>76526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284450"/>
          <a:ext cx="9214324" cy="63376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4</xdr:row>
      <xdr:rowOff>19050</xdr:rowOff>
    </xdr:from>
    <xdr:to>
      <xdr:col>7</xdr:col>
      <xdr:colOff>490574</xdr:colOff>
      <xdr:row>23</xdr:row>
      <xdr:rowOff>71463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742950"/>
          <a:ext cx="5014949" cy="349093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25</xdr:row>
      <xdr:rowOff>19050</xdr:rowOff>
    </xdr:from>
    <xdr:to>
      <xdr:col>11</xdr:col>
      <xdr:colOff>85778</xdr:colOff>
      <xdr:row>48</xdr:row>
      <xdr:rowOff>95281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543425"/>
          <a:ext cx="7200953" cy="4238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ocs.cpuc.ca.gov/PublishedDocs/Published/G000/M205/K090/205090240.PDF" TargetMode="External"/><Relationship Id="rId1" Type="http://schemas.openxmlformats.org/officeDocument/2006/relationships/hyperlink" Target="https://www.ucsusa.org/sites/default/files/attach/2018/08/Turn-Down-Technical-Appendix.pd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cpuc.ca.gov/uploadedFiles/CPUCWebsite/Content/UtilitiesIndustries/Energy/EnergyPrograms/ElectPowerProcurementGeneration/irp/2018/Attachment%20A_Proposed%20Preferred%20System%20Portfolio%20for%20IRP%202018_final.pdf" TargetMode="External"/><Relationship Id="rId1" Type="http://schemas.openxmlformats.org/officeDocument/2006/relationships/hyperlink" Target="https://www.cpuc.ca.gov/uploadedFiles/CPUCWebsite/Content/UtilitiesIndustries/Energy/EnergyPrograms/ElectPowerProcurementGeneration/irp/2018/Attachment%20A_Proposed%20Preferred%20System%20Portfolio%20for%20IRP%202018_final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B14" sqref="B14"/>
    </sheetView>
  </sheetViews>
  <sheetFormatPr defaultRowHeight="14.5" x14ac:dyDescent="0.35"/>
  <cols>
    <col min="1" max="1" width="20.1796875" customWidth="1"/>
    <col min="2" max="2" width="55" customWidth="1"/>
  </cols>
  <sheetData>
    <row r="1" spans="1:20" ht="15" x14ac:dyDescent="0.25">
      <c r="A1" s="1" t="s">
        <v>11</v>
      </c>
    </row>
    <row r="3" spans="1:20" ht="15" x14ac:dyDescent="0.25">
      <c r="A3" s="1" t="s">
        <v>10</v>
      </c>
      <c r="B3" s="3"/>
    </row>
    <row r="4" spans="1:20" x14ac:dyDescent="0.35">
      <c r="B4" s="8" t="s">
        <v>68</v>
      </c>
    </row>
    <row r="5" spans="1:20" x14ac:dyDescent="0.35">
      <c r="B5" s="8" t="s">
        <v>69</v>
      </c>
    </row>
    <row r="6" spans="1:20" x14ac:dyDescent="0.35">
      <c r="B6" s="8" t="s">
        <v>70</v>
      </c>
    </row>
    <row r="7" spans="1:20" x14ac:dyDescent="0.35">
      <c r="B7" s="8" t="s">
        <v>71</v>
      </c>
    </row>
    <row r="8" spans="1:20" x14ac:dyDescent="0.35">
      <c r="B8" s="8" t="s">
        <v>72</v>
      </c>
    </row>
    <row r="9" spans="1:20" x14ac:dyDescent="0.35">
      <c r="B9" s="2" t="s">
        <v>73</v>
      </c>
    </row>
    <row r="11" spans="1:20" ht="15" x14ac:dyDescent="0.25">
      <c r="B11" s="9" t="s">
        <v>75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35">
      <c r="B12" s="9" t="s">
        <v>99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ht="15" x14ac:dyDescent="0.25">
      <c r="B13" s="11">
        <v>43313</v>
      </c>
    </row>
    <row r="14" spans="1:20" ht="15" x14ac:dyDescent="0.25">
      <c r="B14" s="12" t="s">
        <v>76</v>
      </c>
    </row>
    <row r="16" spans="1:20" x14ac:dyDescent="0.35">
      <c r="B16" t="s">
        <v>92</v>
      </c>
    </row>
    <row r="17" spans="1:2" x14ac:dyDescent="0.35">
      <c r="B17" t="s">
        <v>93</v>
      </c>
    </row>
    <row r="18" spans="1:2" x14ac:dyDescent="0.35">
      <c r="B18" s="12" t="s">
        <v>94</v>
      </c>
    </row>
    <row r="19" spans="1:2" x14ac:dyDescent="0.35">
      <c r="B19" s="12"/>
    </row>
    <row r="20" spans="1:2" x14ac:dyDescent="0.35">
      <c r="A20" s="1" t="s">
        <v>9</v>
      </c>
    </row>
    <row r="21" spans="1:2" ht="15" x14ac:dyDescent="0.25">
      <c r="A21" t="s">
        <v>91</v>
      </c>
    </row>
    <row r="22" spans="1:2" ht="15" x14ac:dyDescent="0.25">
      <c r="A22" t="s">
        <v>67</v>
      </c>
    </row>
    <row r="23" spans="1:2" ht="15" x14ac:dyDescent="0.25">
      <c r="A23" t="s">
        <v>77</v>
      </c>
    </row>
    <row r="24" spans="1:2" x14ac:dyDescent="0.35">
      <c r="A24" t="s">
        <v>74</v>
      </c>
    </row>
    <row r="26" spans="1:2" x14ac:dyDescent="0.35">
      <c r="A26" t="s">
        <v>86</v>
      </c>
    </row>
    <row r="27" spans="1:2" x14ac:dyDescent="0.35">
      <c r="A27" t="s">
        <v>87</v>
      </c>
    </row>
    <row r="29" spans="1:2" x14ac:dyDescent="0.35">
      <c r="A29" t="s">
        <v>88</v>
      </c>
    </row>
    <row r="31" spans="1:2" s="14" customFormat="1" x14ac:dyDescent="0.35">
      <c r="A31" s="14" t="s">
        <v>89</v>
      </c>
    </row>
    <row r="32" spans="1:2" x14ac:dyDescent="0.35">
      <c r="A32" t="s">
        <v>15</v>
      </c>
      <c r="B32" t="s">
        <v>65</v>
      </c>
    </row>
    <row r="33" spans="1:2" x14ac:dyDescent="0.35">
      <c r="A33" t="s">
        <v>16</v>
      </c>
      <c r="B33" t="s">
        <v>66</v>
      </c>
    </row>
    <row r="35" spans="1:2" x14ac:dyDescent="0.35">
      <c r="A35" t="s">
        <v>104</v>
      </c>
    </row>
    <row r="36" spans="1:2" x14ac:dyDescent="0.35">
      <c r="A36" t="s">
        <v>97</v>
      </c>
    </row>
    <row r="37" spans="1:2" x14ac:dyDescent="0.35">
      <c r="A37" t="s">
        <v>98</v>
      </c>
    </row>
    <row r="39" spans="1:2" x14ac:dyDescent="0.35">
      <c r="A39" t="s">
        <v>103</v>
      </c>
    </row>
  </sheetData>
  <hyperlinks>
    <hyperlink ref="B14" r:id="rId1"/>
    <hyperlink ref="B18" r:id="rId2"/>
  </hyperlinks>
  <pageMargins left="0.7" right="0.7" top="0.75" bottom="0.75" header="0.3" footer="0.3"/>
  <pageSetup orientation="portrait" horizontalDpi="1200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1"/>
  <sheetViews>
    <sheetView workbookViewId="0">
      <selection activeCell="H68" sqref="H68:AP68"/>
    </sheetView>
  </sheetViews>
  <sheetFormatPr defaultRowHeight="14.5" x14ac:dyDescent="0.35"/>
  <cols>
    <col min="1" max="1" width="24" bestFit="1" customWidth="1"/>
  </cols>
  <sheetData>
    <row r="1" spans="1:42" ht="15" x14ac:dyDescent="0.25">
      <c r="A1" t="s">
        <v>21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35">
      <c r="A2" t="s">
        <v>7</v>
      </c>
      <c r="B2">
        <v>0</v>
      </c>
      <c r="C2">
        <v>0</v>
      </c>
      <c r="D2">
        <v>2250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2393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ht="15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ht="15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ht="15" x14ac:dyDescent="0.25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145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ht="15" x14ac:dyDescent="0.25">
      <c r="A6" t="s">
        <v>25</v>
      </c>
      <c r="B6">
        <v>0</v>
      </c>
      <c r="C6">
        <v>0</v>
      </c>
      <c r="D6">
        <v>0</v>
      </c>
      <c r="E6">
        <v>1380</v>
      </c>
      <c r="F6">
        <v>674</v>
      </c>
      <c r="G6">
        <v>650</v>
      </c>
      <c r="H6">
        <v>445</v>
      </c>
      <c r="I6">
        <v>4106</v>
      </c>
      <c r="J6">
        <v>0</v>
      </c>
      <c r="K6">
        <v>0</v>
      </c>
      <c r="L6">
        <v>5765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ht="15" x14ac:dyDescent="0.25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ht="15" x14ac:dyDescent="0.25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ht="15" x14ac:dyDescent="0.25">
      <c r="A9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ht="15" x14ac:dyDescent="0.25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ht="15" x14ac:dyDescent="0.25">
      <c r="A1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ht="15" x14ac:dyDescent="0.25">
      <c r="A1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ht="15" x14ac:dyDescent="0.25">
      <c r="A1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ht="15" x14ac:dyDescent="0.25">
      <c r="A14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ht="15" x14ac:dyDescent="0.25">
      <c r="A15" t="s">
        <v>34</v>
      </c>
      <c r="B15">
        <v>0</v>
      </c>
      <c r="C15">
        <v>0</v>
      </c>
      <c r="D15">
        <v>0</v>
      </c>
      <c r="E15">
        <v>589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ht="15" x14ac:dyDescent="0.25">
      <c r="A16" t="s">
        <v>35</v>
      </c>
      <c r="B16">
        <v>0</v>
      </c>
      <c r="C16">
        <v>0</v>
      </c>
      <c r="D16">
        <v>0</v>
      </c>
      <c r="E16">
        <v>188</v>
      </c>
      <c r="F16">
        <v>0</v>
      </c>
      <c r="G16">
        <v>0</v>
      </c>
      <c r="H16">
        <v>0</v>
      </c>
      <c r="I16">
        <v>14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ht="15" x14ac:dyDescent="0.25">
      <c r="A17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130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ht="15" x14ac:dyDescent="0.25">
      <c r="A1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ht="15" x14ac:dyDescent="0.25">
      <c r="A19" t="s">
        <v>38</v>
      </c>
      <c r="B19">
        <v>0</v>
      </c>
      <c r="C19">
        <v>0</v>
      </c>
      <c r="D19">
        <v>0</v>
      </c>
      <c r="E19">
        <v>0</v>
      </c>
      <c r="F19">
        <v>1.9814041297340701</v>
      </c>
      <c r="G19">
        <v>16.648424264989401</v>
      </c>
      <c r="H19">
        <v>0</v>
      </c>
      <c r="I19">
        <v>5.3873862449636896</v>
      </c>
      <c r="J19" s="6">
        <v>6.7150153881812003E-8</v>
      </c>
      <c r="K19">
        <v>0</v>
      </c>
      <c r="L19">
        <v>0</v>
      </c>
      <c r="M19">
        <v>11.6841257453666</v>
      </c>
      <c r="N19">
        <v>56.893186351607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6">
        <v>1.3430110357148801E-8</v>
      </c>
      <c r="AA19">
        <v>0</v>
      </c>
      <c r="AB19" s="6">
        <v>4.0290160541189801E-8</v>
      </c>
      <c r="AC19">
        <v>0</v>
      </c>
      <c r="AD19">
        <v>0</v>
      </c>
      <c r="AE19">
        <v>0</v>
      </c>
      <c r="AF19">
        <v>0</v>
      </c>
      <c r="AG19">
        <v>5.5485081629062698</v>
      </c>
      <c r="AH19">
        <v>0</v>
      </c>
      <c r="AI19">
        <v>0</v>
      </c>
      <c r="AJ19">
        <v>0</v>
      </c>
      <c r="AK19" s="6">
        <v>6.7150210725230797E-8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ht="15" x14ac:dyDescent="0.25">
      <c r="A20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6">
        <v>4.4408920985006202E-16</v>
      </c>
      <c r="I20">
        <v>0</v>
      </c>
      <c r="J20">
        <v>0</v>
      </c>
      <c r="K20">
        <v>0</v>
      </c>
      <c r="L20" s="6">
        <v>2.2204460492503101E-16</v>
      </c>
      <c r="M20">
        <v>0</v>
      </c>
      <c r="N20">
        <v>0</v>
      </c>
      <c r="O20" s="6">
        <v>2.2204460492503101E-16</v>
      </c>
      <c r="P20">
        <v>0</v>
      </c>
      <c r="Q20">
        <v>0</v>
      </c>
      <c r="R20">
        <v>0</v>
      </c>
      <c r="S20" s="6">
        <v>4.02901045859493E-10</v>
      </c>
      <c r="T20">
        <v>0</v>
      </c>
      <c r="U20" s="6">
        <v>2.2204460492503101E-16</v>
      </c>
      <c r="V20">
        <v>0</v>
      </c>
      <c r="W20" s="6">
        <v>2.2204460492503101E-16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ht="15" x14ac:dyDescent="0.25">
      <c r="A2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6">
        <v>1.3430042145046101E-7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6">
        <v>1.34300535137299E-7</v>
      </c>
      <c r="X21">
        <v>0</v>
      </c>
      <c r="Y21">
        <v>0</v>
      </c>
      <c r="Z21">
        <v>0</v>
      </c>
      <c r="AA21" s="6">
        <v>5.37202140549197E-8</v>
      </c>
      <c r="AB21">
        <v>0</v>
      </c>
      <c r="AC21">
        <v>0</v>
      </c>
      <c r="AD21">
        <v>0</v>
      </c>
      <c r="AE21" s="6">
        <v>5.37202140549197E-8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ht="15" x14ac:dyDescent="0.25">
      <c r="A22" t="s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106.056250521517</v>
      </c>
      <c r="I22">
        <v>18.367445876981002</v>
      </c>
      <c r="J22">
        <v>0</v>
      </c>
      <c r="K22">
        <v>71.843917405318194</v>
      </c>
      <c r="L22">
        <v>14.5661665323668</v>
      </c>
      <c r="M22">
        <v>8.4139602471118398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ht="15" x14ac:dyDescent="0.25">
      <c r="A23" t="s">
        <v>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6">
        <v>2.6636234906618399E-7</v>
      </c>
      <c r="K23">
        <v>0</v>
      </c>
      <c r="L23" s="6">
        <v>1.5220689419948001E-7</v>
      </c>
      <c r="M23" s="6">
        <v>1.52207348946831E-7</v>
      </c>
      <c r="N23">
        <v>0</v>
      </c>
      <c r="O23" s="6">
        <v>3.0441424314631102E-7</v>
      </c>
      <c r="P23">
        <v>12.557077549466801</v>
      </c>
      <c r="Q23">
        <v>0</v>
      </c>
      <c r="R23">
        <v>0</v>
      </c>
      <c r="S23" s="6">
        <v>2.2737367544323201E-13</v>
      </c>
      <c r="T23" s="6">
        <v>3.8051712181186298E-7</v>
      </c>
      <c r="U23">
        <v>0</v>
      </c>
      <c r="V23">
        <v>0</v>
      </c>
      <c r="W23">
        <v>1.47412368721461</v>
      </c>
      <c r="X23">
        <v>0.52762342085247804</v>
      </c>
      <c r="Y23" s="6">
        <v>3.8051780393288899E-7</v>
      </c>
      <c r="Z23" s="6">
        <v>1.66385083684872E-3</v>
      </c>
      <c r="AA23">
        <v>0.60564208523601304</v>
      </c>
      <c r="AB23">
        <v>5.6993906735153796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35">
      <c r="A24" t="s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1.05212643678169</v>
      </c>
      <c r="J24">
        <v>0</v>
      </c>
      <c r="K24">
        <v>0</v>
      </c>
      <c r="L24">
        <v>0</v>
      </c>
      <c r="M24" s="6">
        <v>1.57455588123411E-7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3.9364067561109497E-8</v>
      </c>
      <c r="U24" s="6">
        <v>1.18091747935977E-7</v>
      </c>
      <c r="V24">
        <v>0</v>
      </c>
      <c r="W24">
        <v>0</v>
      </c>
      <c r="X24">
        <v>0</v>
      </c>
      <c r="Y24">
        <v>0</v>
      </c>
      <c r="Z24">
        <v>0</v>
      </c>
      <c r="AA24" s="6">
        <v>1.18091747935977E-7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5">
      <c r="A25" t="s">
        <v>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35">
      <c r="A26" t="s">
        <v>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35">
      <c r="A27" t="s">
        <v>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3.5648085150995698E-2</v>
      </c>
      <c r="O27">
        <v>0.20281737742056499</v>
      </c>
      <c r="P27" s="6">
        <v>6.7555865594002198E-3</v>
      </c>
      <c r="Q27">
        <v>0</v>
      </c>
      <c r="R27">
        <v>0</v>
      </c>
      <c r="S27">
        <v>0.31651124710469902</v>
      </c>
      <c r="T27">
        <v>0</v>
      </c>
      <c r="U27">
        <v>5.0391416640408603E-2</v>
      </c>
      <c r="V27">
        <v>0</v>
      </c>
      <c r="W27">
        <v>1.0401194725534</v>
      </c>
      <c r="X27">
        <v>0</v>
      </c>
      <c r="Y27">
        <v>3.7612790787882398E-2</v>
      </c>
      <c r="Z27">
        <v>0.180001498383909</v>
      </c>
      <c r="AA27">
        <v>2.5882454196594198</v>
      </c>
      <c r="AB27">
        <v>7.0579484979892397</v>
      </c>
      <c r="AC27">
        <v>0</v>
      </c>
      <c r="AD27">
        <v>0</v>
      </c>
      <c r="AE27">
        <v>0.25067206356052901</v>
      </c>
      <c r="AF27">
        <v>0</v>
      </c>
      <c r="AG27">
        <v>0.48007765558475701</v>
      </c>
      <c r="AH27">
        <v>0</v>
      </c>
      <c r="AI27">
        <v>2.06387354722679E-2</v>
      </c>
      <c r="AJ27">
        <v>1.5994118951724E-2</v>
      </c>
      <c r="AK27">
        <v>0</v>
      </c>
      <c r="AL27">
        <v>1.18480670869232E-2</v>
      </c>
      <c r="AM27">
        <v>0</v>
      </c>
      <c r="AN27">
        <v>0</v>
      </c>
      <c r="AO27">
        <v>0</v>
      </c>
      <c r="AP27">
        <v>0</v>
      </c>
    </row>
    <row r="28" spans="1:42" x14ac:dyDescent="0.35">
      <c r="A28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1.4729709824716699</v>
      </c>
      <c r="N28">
        <v>4.2177373439314998</v>
      </c>
      <c r="O28">
        <v>6.6058383621041203</v>
      </c>
      <c r="P28">
        <v>2.73460881799542</v>
      </c>
      <c r="Q28">
        <v>1.24974188269584</v>
      </c>
      <c r="R28">
        <v>0.52997528602850197</v>
      </c>
      <c r="S28">
        <v>10.151424619466299</v>
      </c>
      <c r="T28">
        <v>0</v>
      </c>
      <c r="U28">
        <v>3.46618363434481</v>
      </c>
      <c r="V28">
        <v>0.81675143879715495</v>
      </c>
      <c r="W28">
        <v>31.0126610623979</v>
      </c>
      <c r="X28">
        <v>0</v>
      </c>
      <c r="Y28">
        <v>6.7631579696208002</v>
      </c>
      <c r="Z28">
        <v>1.6696076422292601</v>
      </c>
      <c r="AA28">
        <v>5.7335544671322998</v>
      </c>
      <c r="AB28">
        <v>0</v>
      </c>
      <c r="AC28">
        <v>5.4163819645700597</v>
      </c>
      <c r="AD28">
        <v>0</v>
      </c>
      <c r="AE28">
        <v>6.5362888146098603</v>
      </c>
      <c r="AF28">
        <v>0</v>
      </c>
      <c r="AG28">
        <v>12.518053131935799</v>
      </c>
      <c r="AH28">
        <v>0</v>
      </c>
      <c r="AI28">
        <v>0.53815624245862603</v>
      </c>
      <c r="AJ28">
        <v>0.417047593253073</v>
      </c>
      <c r="AK28">
        <v>0</v>
      </c>
      <c r="AL28">
        <v>0.30893904679669498</v>
      </c>
      <c r="AM28">
        <v>0</v>
      </c>
      <c r="AN28">
        <v>0</v>
      </c>
      <c r="AO28">
        <v>0</v>
      </c>
      <c r="AP28">
        <v>0</v>
      </c>
    </row>
    <row r="29" spans="1:42" x14ac:dyDescent="0.35">
      <c r="A29" t="s">
        <v>47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5">
      <c r="A30" t="s">
        <v>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5">
      <c r="A31" t="s">
        <v>49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2.53237865576375</v>
      </c>
      <c r="O31">
        <v>14.407796841458</v>
      </c>
      <c r="P31">
        <v>0.47990522681493503</v>
      </c>
      <c r="Q31">
        <v>0</v>
      </c>
      <c r="R31">
        <v>0</v>
      </c>
      <c r="S31">
        <v>22.484413528810801</v>
      </c>
      <c r="T31">
        <v>0</v>
      </c>
      <c r="U31">
        <v>3.5797193951557298</v>
      </c>
      <c r="V31">
        <v>0</v>
      </c>
      <c r="W31">
        <v>73.888295033949305</v>
      </c>
      <c r="X31">
        <v>0</v>
      </c>
      <c r="Y31">
        <v>2.9751770666798598</v>
      </c>
      <c r="Z31">
        <v>8.7562600996761795</v>
      </c>
      <c r="AA31">
        <v>50.318227729063103</v>
      </c>
      <c r="AB31">
        <v>40.985554144954598</v>
      </c>
      <c r="AC31">
        <v>27.572913031873799</v>
      </c>
      <c r="AD31">
        <v>0</v>
      </c>
      <c r="AE31">
        <v>14.047492786458401</v>
      </c>
      <c r="AF31">
        <v>0</v>
      </c>
      <c r="AG31">
        <v>33.690441605481702</v>
      </c>
      <c r="AH31">
        <v>0</v>
      </c>
      <c r="AI31">
        <v>1.15658076757245</v>
      </c>
      <c r="AJ31">
        <v>0.89629960123738694</v>
      </c>
      <c r="AK31">
        <v>0</v>
      </c>
      <c r="AL31">
        <v>0.66395766078085205</v>
      </c>
      <c r="AM31">
        <v>0</v>
      </c>
      <c r="AN31">
        <v>0</v>
      </c>
      <c r="AO31">
        <v>0</v>
      </c>
      <c r="AP31">
        <v>0</v>
      </c>
    </row>
    <row r="32" spans="1:42" x14ac:dyDescent="0.35">
      <c r="A32" t="s">
        <v>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5">
      <c r="A34" t="s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5">
      <c r="A35" t="s">
        <v>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35">
      <c r="A36" t="s">
        <v>54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6">
        <v>2.42147507378831E-6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35">
      <c r="A37" t="s">
        <v>55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0.15248795520900699</v>
      </c>
      <c r="I37">
        <v>0</v>
      </c>
      <c r="J37" s="6">
        <v>3.5527136788005001E-15</v>
      </c>
      <c r="K37">
        <v>0</v>
      </c>
      <c r="L37">
        <v>0</v>
      </c>
      <c r="M37">
        <v>0</v>
      </c>
      <c r="N37">
        <v>0</v>
      </c>
      <c r="O37">
        <v>0</v>
      </c>
      <c r="P37">
        <v>1.2256820545665899E-2</v>
      </c>
      <c r="Q37">
        <v>0</v>
      </c>
      <c r="R37">
        <v>2.3974952228218799E-2</v>
      </c>
      <c r="S37">
        <v>0</v>
      </c>
      <c r="T37">
        <v>0.33439812706932698</v>
      </c>
      <c r="U37">
        <v>0</v>
      </c>
      <c r="V37">
        <v>0.13698372581183399</v>
      </c>
      <c r="W37">
        <v>0</v>
      </c>
      <c r="X37">
        <v>0.67248584798437605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7.2319161964071803</v>
      </c>
      <c r="AE37">
        <v>0</v>
      </c>
      <c r="AF37">
        <v>6.4102413891623602</v>
      </c>
      <c r="AG37">
        <v>0</v>
      </c>
      <c r="AH37">
        <v>1.0424633606729099</v>
      </c>
      <c r="AI37">
        <v>0</v>
      </c>
      <c r="AJ37">
        <v>0</v>
      </c>
      <c r="AK37">
        <v>0.20076725489650399</v>
      </c>
      <c r="AL37">
        <v>0</v>
      </c>
      <c r="AM37">
        <v>1.1067974536160799E-2</v>
      </c>
      <c r="AN37">
        <v>2.1996120808864799E-2</v>
      </c>
      <c r="AO37">
        <v>7.4150099363805497E-2</v>
      </c>
      <c r="AP37">
        <v>0.14436804411951701</v>
      </c>
    </row>
    <row r="38" spans="1:42" x14ac:dyDescent="0.35">
      <c r="A38" t="s">
        <v>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35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35">
      <c r="A40" t="s">
        <v>58</v>
      </c>
      <c r="B40">
        <v>0</v>
      </c>
      <c r="C40">
        <v>0</v>
      </c>
      <c r="D40">
        <v>0</v>
      </c>
      <c r="E40">
        <v>720</v>
      </c>
      <c r="F40">
        <v>0</v>
      </c>
      <c r="G40">
        <v>0</v>
      </c>
      <c r="H40">
        <v>476</v>
      </c>
      <c r="I40">
        <v>0</v>
      </c>
      <c r="J40">
        <v>277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1384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5">
      <c r="A41" t="s">
        <v>59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35">
      <c r="A42" t="s">
        <v>60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35">
      <c r="A43" t="s">
        <v>61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7" spans="1:42" x14ac:dyDescent="0.35">
      <c r="A47" t="s">
        <v>64</v>
      </c>
      <c r="H47">
        <v>2016</v>
      </c>
      <c r="I47">
        <v>2017</v>
      </c>
    </row>
    <row r="48" spans="1:42" x14ac:dyDescent="0.35">
      <c r="A48" s="7" t="s">
        <v>19</v>
      </c>
      <c r="H48">
        <f t="shared" ref="H48:AP48" si="0">H3+H4</f>
        <v>0</v>
      </c>
      <c r="I48">
        <f t="shared" si="0"/>
        <v>0</v>
      </c>
      <c r="J48">
        <f t="shared" si="0"/>
        <v>0</v>
      </c>
      <c r="K48">
        <f t="shared" si="0"/>
        <v>0</v>
      </c>
      <c r="L48">
        <f t="shared" si="0"/>
        <v>0</v>
      </c>
      <c r="M48">
        <f t="shared" si="0"/>
        <v>0</v>
      </c>
      <c r="N48">
        <f t="shared" si="0"/>
        <v>0</v>
      </c>
      <c r="O48">
        <f t="shared" si="0"/>
        <v>0</v>
      </c>
      <c r="P48">
        <f t="shared" si="0"/>
        <v>0</v>
      </c>
      <c r="Q48">
        <f t="shared" si="0"/>
        <v>0</v>
      </c>
      <c r="R48">
        <f t="shared" si="0"/>
        <v>0</v>
      </c>
      <c r="S48">
        <f t="shared" si="0"/>
        <v>0</v>
      </c>
      <c r="T48">
        <f t="shared" si="0"/>
        <v>0</v>
      </c>
      <c r="U48">
        <f t="shared" si="0"/>
        <v>0</v>
      </c>
      <c r="V48">
        <f t="shared" si="0"/>
        <v>0</v>
      </c>
      <c r="W48">
        <f t="shared" si="0"/>
        <v>0</v>
      </c>
      <c r="X48">
        <f t="shared" si="0"/>
        <v>0</v>
      </c>
      <c r="Y48">
        <f t="shared" si="0"/>
        <v>0</v>
      </c>
      <c r="Z48">
        <f t="shared" si="0"/>
        <v>0</v>
      </c>
      <c r="AA48">
        <f t="shared" si="0"/>
        <v>0</v>
      </c>
      <c r="AB48">
        <f t="shared" si="0"/>
        <v>0</v>
      </c>
      <c r="AC48">
        <f t="shared" si="0"/>
        <v>0</v>
      </c>
      <c r="AD48">
        <f t="shared" si="0"/>
        <v>0</v>
      </c>
      <c r="AE48">
        <f t="shared" si="0"/>
        <v>0</v>
      </c>
      <c r="AF48">
        <f t="shared" si="0"/>
        <v>0</v>
      </c>
      <c r="AG48">
        <f t="shared" si="0"/>
        <v>0</v>
      </c>
      <c r="AH48">
        <f t="shared" si="0"/>
        <v>0</v>
      </c>
      <c r="AI48">
        <f t="shared" si="0"/>
        <v>0</v>
      </c>
      <c r="AJ48">
        <f t="shared" si="0"/>
        <v>0</v>
      </c>
      <c r="AK48">
        <f t="shared" si="0"/>
        <v>0</v>
      </c>
      <c r="AL48">
        <f t="shared" si="0"/>
        <v>0</v>
      </c>
      <c r="AM48">
        <f t="shared" si="0"/>
        <v>0</v>
      </c>
      <c r="AN48">
        <f t="shared" si="0"/>
        <v>0</v>
      </c>
      <c r="AO48">
        <f t="shared" si="0"/>
        <v>0</v>
      </c>
      <c r="AP48">
        <f t="shared" si="0"/>
        <v>0</v>
      </c>
    </row>
    <row r="49" spans="1:42" x14ac:dyDescent="0.35">
      <c r="A49" s="7" t="s">
        <v>12</v>
      </c>
      <c r="H49" s="18">
        <f>H3+H4</f>
        <v>0</v>
      </c>
      <c r="I49" s="18">
        <f>I3+I4</f>
        <v>0</v>
      </c>
      <c r="J49">
        <f t="shared" ref="J49:AP49" si="1">J6</f>
        <v>0</v>
      </c>
      <c r="K49">
        <f t="shared" si="1"/>
        <v>0</v>
      </c>
      <c r="L49">
        <f t="shared" si="1"/>
        <v>5765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1"/>
        <v>0</v>
      </c>
      <c r="R49">
        <f t="shared" si="1"/>
        <v>0</v>
      </c>
      <c r="S49">
        <f t="shared" si="1"/>
        <v>0</v>
      </c>
      <c r="T49">
        <f t="shared" si="1"/>
        <v>0</v>
      </c>
      <c r="U49">
        <f t="shared" si="1"/>
        <v>0</v>
      </c>
      <c r="V49">
        <f t="shared" si="1"/>
        <v>0</v>
      </c>
      <c r="W49">
        <f t="shared" si="1"/>
        <v>0</v>
      </c>
      <c r="X49">
        <f t="shared" si="1"/>
        <v>0</v>
      </c>
      <c r="Y49">
        <f t="shared" si="1"/>
        <v>0</v>
      </c>
      <c r="Z49">
        <f t="shared" si="1"/>
        <v>0</v>
      </c>
      <c r="AA49">
        <f t="shared" si="1"/>
        <v>0</v>
      </c>
      <c r="AB49">
        <f t="shared" si="1"/>
        <v>0</v>
      </c>
      <c r="AC49">
        <f t="shared" si="1"/>
        <v>0</v>
      </c>
      <c r="AD49">
        <f t="shared" si="1"/>
        <v>0</v>
      </c>
      <c r="AE49">
        <f t="shared" si="1"/>
        <v>0</v>
      </c>
      <c r="AF49">
        <f t="shared" si="1"/>
        <v>0</v>
      </c>
      <c r="AG49">
        <f t="shared" si="1"/>
        <v>0</v>
      </c>
      <c r="AH49">
        <f t="shared" si="1"/>
        <v>0</v>
      </c>
      <c r="AI49">
        <f t="shared" si="1"/>
        <v>0</v>
      </c>
      <c r="AJ49">
        <f t="shared" si="1"/>
        <v>0</v>
      </c>
      <c r="AK49">
        <f t="shared" si="1"/>
        <v>0</v>
      </c>
      <c r="AL49">
        <f t="shared" si="1"/>
        <v>0</v>
      </c>
      <c r="AM49">
        <f t="shared" si="1"/>
        <v>0</v>
      </c>
      <c r="AN49">
        <f t="shared" si="1"/>
        <v>0</v>
      </c>
      <c r="AO49">
        <f t="shared" si="1"/>
        <v>0</v>
      </c>
      <c r="AP49">
        <f t="shared" si="1"/>
        <v>0</v>
      </c>
    </row>
    <row r="50" spans="1:42" x14ac:dyDescent="0.35">
      <c r="A50" s="7" t="s">
        <v>0</v>
      </c>
      <c r="H50">
        <f>H2</f>
        <v>0</v>
      </c>
      <c r="I50">
        <f>I2</f>
        <v>0</v>
      </c>
      <c r="J50">
        <f t="shared" ref="J50:AP50" si="2">J2</f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  <c r="Q50">
        <f t="shared" si="2"/>
        <v>2393</v>
      </c>
      <c r="R50">
        <f t="shared" si="2"/>
        <v>0</v>
      </c>
      <c r="S50">
        <f t="shared" si="2"/>
        <v>0</v>
      </c>
      <c r="T50">
        <f t="shared" si="2"/>
        <v>0</v>
      </c>
      <c r="U50">
        <f t="shared" si="2"/>
        <v>0</v>
      </c>
      <c r="V50">
        <f t="shared" si="2"/>
        <v>0</v>
      </c>
      <c r="W50">
        <f t="shared" si="2"/>
        <v>0</v>
      </c>
      <c r="X50">
        <f t="shared" si="2"/>
        <v>0</v>
      </c>
      <c r="Y50">
        <f t="shared" si="2"/>
        <v>0</v>
      </c>
      <c r="Z50">
        <f t="shared" si="2"/>
        <v>0</v>
      </c>
      <c r="AA50">
        <f t="shared" si="2"/>
        <v>0</v>
      </c>
      <c r="AB50">
        <f t="shared" si="2"/>
        <v>0</v>
      </c>
      <c r="AC50">
        <f t="shared" si="2"/>
        <v>0</v>
      </c>
      <c r="AD50">
        <f t="shared" si="2"/>
        <v>0</v>
      </c>
      <c r="AE50">
        <f t="shared" si="2"/>
        <v>0</v>
      </c>
      <c r="AF50">
        <f t="shared" si="2"/>
        <v>0</v>
      </c>
      <c r="AG50">
        <f t="shared" si="2"/>
        <v>0</v>
      </c>
      <c r="AH50">
        <f t="shared" si="2"/>
        <v>0</v>
      </c>
      <c r="AI50">
        <f t="shared" si="2"/>
        <v>0</v>
      </c>
      <c r="AJ50">
        <f t="shared" si="2"/>
        <v>0</v>
      </c>
      <c r="AK50">
        <f t="shared" si="2"/>
        <v>0</v>
      </c>
      <c r="AL50">
        <f t="shared" si="2"/>
        <v>0</v>
      </c>
      <c r="AM50">
        <f t="shared" si="2"/>
        <v>0</v>
      </c>
      <c r="AN50">
        <f t="shared" si="2"/>
        <v>0</v>
      </c>
      <c r="AO50">
        <f t="shared" si="2"/>
        <v>0</v>
      </c>
      <c r="AP50">
        <f t="shared" si="2"/>
        <v>0</v>
      </c>
    </row>
    <row r="51" spans="1:42" x14ac:dyDescent="0.35">
      <c r="A51" s="7" t="s">
        <v>1</v>
      </c>
      <c r="H51">
        <f>H18+H23</f>
        <v>0</v>
      </c>
      <c r="I51">
        <f>I18+I23</f>
        <v>0</v>
      </c>
      <c r="J51">
        <f t="shared" ref="J51:AP51" si="3">J18+J23</f>
        <v>2.6636234906618399E-7</v>
      </c>
      <c r="K51">
        <f t="shared" si="3"/>
        <v>0</v>
      </c>
      <c r="L51">
        <f t="shared" si="3"/>
        <v>1.5220689419948001E-7</v>
      </c>
      <c r="M51">
        <f t="shared" si="3"/>
        <v>1.52207348946831E-7</v>
      </c>
      <c r="N51">
        <f t="shared" si="3"/>
        <v>0</v>
      </c>
      <c r="O51">
        <f t="shared" si="3"/>
        <v>3.0441424314631102E-7</v>
      </c>
      <c r="P51">
        <f t="shared" si="3"/>
        <v>12.557077549466801</v>
      </c>
      <c r="Q51">
        <f t="shared" si="3"/>
        <v>0</v>
      </c>
      <c r="R51">
        <f t="shared" si="3"/>
        <v>0</v>
      </c>
      <c r="S51">
        <f t="shared" si="3"/>
        <v>2.2737367544323201E-13</v>
      </c>
      <c r="T51">
        <f t="shared" si="3"/>
        <v>3.8051712181186298E-7</v>
      </c>
      <c r="U51">
        <f t="shared" si="3"/>
        <v>0</v>
      </c>
      <c r="V51">
        <f t="shared" si="3"/>
        <v>0</v>
      </c>
      <c r="W51">
        <f t="shared" si="3"/>
        <v>1.47412368721461</v>
      </c>
      <c r="X51">
        <f t="shared" si="3"/>
        <v>0.52762342085247804</v>
      </c>
      <c r="Y51">
        <f t="shared" si="3"/>
        <v>3.8051780393288899E-7</v>
      </c>
      <c r="Z51">
        <f t="shared" si="3"/>
        <v>1.66385083684872E-3</v>
      </c>
      <c r="AA51">
        <f t="shared" si="3"/>
        <v>0.60564208523601304</v>
      </c>
      <c r="AB51">
        <f t="shared" si="3"/>
        <v>5.6993906735153796</v>
      </c>
      <c r="AC51">
        <f t="shared" si="3"/>
        <v>0</v>
      </c>
      <c r="AD51">
        <f t="shared" si="3"/>
        <v>0</v>
      </c>
      <c r="AE51">
        <f t="shared" si="3"/>
        <v>0</v>
      </c>
      <c r="AF51">
        <f t="shared" si="3"/>
        <v>0</v>
      </c>
      <c r="AG51">
        <f t="shared" si="3"/>
        <v>0</v>
      </c>
      <c r="AH51">
        <f t="shared" si="3"/>
        <v>0</v>
      </c>
      <c r="AI51">
        <f t="shared" si="3"/>
        <v>0</v>
      </c>
      <c r="AJ51">
        <f t="shared" si="3"/>
        <v>0</v>
      </c>
      <c r="AK51">
        <f t="shared" si="3"/>
        <v>0</v>
      </c>
      <c r="AL51">
        <f t="shared" si="3"/>
        <v>0</v>
      </c>
      <c r="AM51">
        <f t="shared" si="3"/>
        <v>0</v>
      </c>
      <c r="AN51">
        <f t="shared" si="3"/>
        <v>0</v>
      </c>
      <c r="AO51">
        <f t="shared" si="3"/>
        <v>0</v>
      </c>
      <c r="AP51">
        <f t="shared" si="3"/>
        <v>0</v>
      </c>
    </row>
    <row r="52" spans="1:42" x14ac:dyDescent="0.35">
      <c r="A52" s="7" t="s">
        <v>20</v>
      </c>
      <c r="H52">
        <f>H37+H36</f>
        <v>0.15248795520900699</v>
      </c>
      <c r="I52">
        <f>I37+I36</f>
        <v>0</v>
      </c>
      <c r="J52">
        <f t="shared" ref="J52:AP52" si="4">J37+J36</f>
        <v>3.5527136788005001E-15</v>
      </c>
      <c r="K52">
        <f t="shared" si="4"/>
        <v>0</v>
      </c>
      <c r="L52">
        <f t="shared" si="4"/>
        <v>0</v>
      </c>
      <c r="M52">
        <f t="shared" si="4"/>
        <v>2.42147507378831E-6</v>
      </c>
      <c r="N52">
        <f t="shared" si="4"/>
        <v>0</v>
      </c>
      <c r="O52">
        <f t="shared" si="4"/>
        <v>0</v>
      </c>
      <c r="P52">
        <f t="shared" si="4"/>
        <v>1.2256820545665899E-2</v>
      </c>
      <c r="Q52">
        <f t="shared" si="4"/>
        <v>0</v>
      </c>
      <c r="R52">
        <f t="shared" si="4"/>
        <v>2.3974952228218799E-2</v>
      </c>
      <c r="S52">
        <f t="shared" si="4"/>
        <v>0</v>
      </c>
      <c r="T52">
        <f t="shared" si="4"/>
        <v>0.33439812706932698</v>
      </c>
      <c r="U52">
        <f t="shared" si="4"/>
        <v>0</v>
      </c>
      <c r="V52">
        <f t="shared" si="4"/>
        <v>0.13698372581183399</v>
      </c>
      <c r="W52">
        <f t="shared" si="4"/>
        <v>0</v>
      </c>
      <c r="X52">
        <f t="shared" si="4"/>
        <v>0.67248584798437605</v>
      </c>
      <c r="Y52">
        <f t="shared" si="4"/>
        <v>0</v>
      </c>
      <c r="Z52">
        <f t="shared" si="4"/>
        <v>0</v>
      </c>
      <c r="AA52">
        <f t="shared" si="4"/>
        <v>0</v>
      </c>
      <c r="AB52">
        <f t="shared" si="4"/>
        <v>0</v>
      </c>
      <c r="AC52">
        <f t="shared" si="4"/>
        <v>0</v>
      </c>
      <c r="AD52">
        <f t="shared" si="4"/>
        <v>7.2319161964071803</v>
      </c>
      <c r="AE52">
        <f t="shared" si="4"/>
        <v>0</v>
      </c>
      <c r="AF52">
        <f t="shared" si="4"/>
        <v>6.4102413891623602</v>
      </c>
      <c r="AG52">
        <f t="shared" si="4"/>
        <v>0</v>
      </c>
      <c r="AH52">
        <f t="shared" si="4"/>
        <v>1.0424633606729099</v>
      </c>
      <c r="AI52">
        <f t="shared" si="4"/>
        <v>0</v>
      </c>
      <c r="AJ52">
        <f t="shared" si="4"/>
        <v>0</v>
      </c>
      <c r="AK52">
        <f t="shared" si="4"/>
        <v>0.20076725489650399</v>
      </c>
      <c r="AL52">
        <f t="shared" si="4"/>
        <v>0</v>
      </c>
      <c r="AM52">
        <f t="shared" si="4"/>
        <v>1.1067974536160799E-2</v>
      </c>
      <c r="AN52">
        <f t="shared" si="4"/>
        <v>2.1996120808864799E-2</v>
      </c>
      <c r="AO52">
        <f t="shared" si="4"/>
        <v>7.4150099363805497E-2</v>
      </c>
      <c r="AP52">
        <f t="shared" si="4"/>
        <v>0.14436804411951701</v>
      </c>
    </row>
    <row r="53" spans="1:42" x14ac:dyDescent="0.35">
      <c r="A53" s="7" t="s">
        <v>2</v>
      </c>
      <c r="H53">
        <f>SUM(H26:H35)</f>
        <v>0</v>
      </c>
      <c r="I53">
        <f>SUM(I26:I35)</f>
        <v>0</v>
      </c>
      <c r="J53">
        <f t="shared" ref="J53:AP53" si="5">SUM(J26:J35)</f>
        <v>0</v>
      </c>
      <c r="K53">
        <f t="shared" si="5"/>
        <v>0</v>
      </c>
      <c r="L53">
        <f t="shared" si="5"/>
        <v>0</v>
      </c>
      <c r="M53">
        <f t="shared" si="5"/>
        <v>1.4729709824716699</v>
      </c>
      <c r="N53">
        <f t="shared" si="5"/>
        <v>6.7857640848462459</v>
      </c>
      <c r="O53">
        <f t="shared" si="5"/>
        <v>21.216452580982683</v>
      </c>
      <c r="P53">
        <f t="shared" si="5"/>
        <v>3.2212696313697551</v>
      </c>
      <c r="Q53">
        <f t="shared" si="5"/>
        <v>1.24974188269584</v>
      </c>
      <c r="R53">
        <f t="shared" si="5"/>
        <v>0.52997528602850197</v>
      </c>
      <c r="S53">
        <f t="shared" si="5"/>
        <v>32.952349395381802</v>
      </c>
      <c r="T53">
        <f t="shared" si="5"/>
        <v>0</v>
      </c>
      <c r="U53">
        <f t="shared" si="5"/>
        <v>7.0962944461409485</v>
      </c>
      <c r="V53">
        <f t="shared" si="5"/>
        <v>0.81675143879715495</v>
      </c>
      <c r="W53">
        <f t="shared" si="5"/>
        <v>105.9410755689006</v>
      </c>
      <c r="X53">
        <f t="shared" si="5"/>
        <v>0</v>
      </c>
      <c r="Y53">
        <f t="shared" si="5"/>
        <v>9.775947827088542</v>
      </c>
      <c r="Z53">
        <f t="shared" si="5"/>
        <v>10.605869240289348</v>
      </c>
      <c r="AA53">
        <f t="shared" si="5"/>
        <v>58.640027615854819</v>
      </c>
      <c r="AB53">
        <f t="shared" si="5"/>
        <v>48.043502642943835</v>
      </c>
      <c r="AC53">
        <f t="shared" si="5"/>
        <v>32.98929499644386</v>
      </c>
      <c r="AD53">
        <f t="shared" si="5"/>
        <v>0</v>
      </c>
      <c r="AE53">
        <f t="shared" si="5"/>
        <v>20.834453664628789</v>
      </c>
      <c r="AF53">
        <f t="shared" si="5"/>
        <v>0</v>
      </c>
      <c r="AG53">
        <f t="shared" si="5"/>
        <v>46.688572393002261</v>
      </c>
      <c r="AH53">
        <f t="shared" si="5"/>
        <v>0</v>
      </c>
      <c r="AI53">
        <f t="shared" si="5"/>
        <v>1.7153757455033438</v>
      </c>
      <c r="AJ53">
        <f t="shared" si="5"/>
        <v>1.3293413134421839</v>
      </c>
      <c r="AK53">
        <f t="shared" si="5"/>
        <v>0</v>
      </c>
      <c r="AL53">
        <f t="shared" si="5"/>
        <v>0.98474477466447019</v>
      </c>
      <c r="AM53">
        <f t="shared" si="5"/>
        <v>0</v>
      </c>
      <c r="AN53">
        <f t="shared" si="5"/>
        <v>0</v>
      </c>
      <c r="AO53">
        <f t="shared" si="5"/>
        <v>0</v>
      </c>
      <c r="AP53">
        <f t="shared" si="5"/>
        <v>0</v>
      </c>
    </row>
    <row r="54" spans="1:42" x14ac:dyDescent="0.35">
      <c r="A54" s="7" t="s">
        <v>3</v>
      </c>
      <c r="H54">
        <f>H24+H25</f>
        <v>0</v>
      </c>
      <c r="I54">
        <f>I24+I25</f>
        <v>1.05212643678169</v>
      </c>
      <c r="J54">
        <f t="shared" ref="J54:AP54" si="6">J24+J25</f>
        <v>0</v>
      </c>
      <c r="K54">
        <f t="shared" si="6"/>
        <v>0</v>
      </c>
      <c r="L54">
        <f t="shared" si="6"/>
        <v>0</v>
      </c>
      <c r="M54">
        <f t="shared" si="6"/>
        <v>1.57455588123411E-7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  <c r="T54">
        <f t="shared" si="6"/>
        <v>3.9364067561109497E-8</v>
      </c>
      <c r="U54">
        <f t="shared" si="6"/>
        <v>1.18091747935977E-7</v>
      </c>
      <c r="V54">
        <f t="shared" si="6"/>
        <v>0</v>
      </c>
      <c r="W54">
        <f t="shared" si="6"/>
        <v>0</v>
      </c>
      <c r="X54">
        <f t="shared" si="6"/>
        <v>0</v>
      </c>
      <c r="Y54">
        <f t="shared" si="6"/>
        <v>0</v>
      </c>
      <c r="Z54">
        <f t="shared" si="6"/>
        <v>0</v>
      </c>
      <c r="AA54">
        <f t="shared" si="6"/>
        <v>1.18091747935977E-7</v>
      </c>
      <c r="AB54">
        <f t="shared" si="6"/>
        <v>0</v>
      </c>
      <c r="AC54">
        <f t="shared" si="6"/>
        <v>0</v>
      </c>
      <c r="AD54">
        <f t="shared" si="6"/>
        <v>0</v>
      </c>
      <c r="AE54">
        <f t="shared" si="6"/>
        <v>0</v>
      </c>
      <c r="AF54">
        <f t="shared" si="6"/>
        <v>0</v>
      </c>
      <c r="AG54">
        <f t="shared" si="6"/>
        <v>0</v>
      </c>
      <c r="AH54">
        <f t="shared" si="6"/>
        <v>0</v>
      </c>
      <c r="AI54">
        <f t="shared" si="6"/>
        <v>0</v>
      </c>
      <c r="AJ54">
        <f t="shared" si="6"/>
        <v>0</v>
      </c>
      <c r="AK54">
        <f t="shared" si="6"/>
        <v>0</v>
      </c>
      <c r="AL54">
        <f t="shared" si="6"/>
        <v>0</v>
      </c>
      <c r="AM54">
        <f t="shared" si="6"/>
        <v>0</v>
      </c>
      <c r="AN54">
        <f t="shared" si="6"/>
        <v>0</v>
      </c>
      <c r="AO54">
        <f t="shared" si="6"/>
        <v>0</v>
      </c>
      <c r="AP54">
        <f t="shared" si="6"/>
        <v>0</v>
      </c>
    </row>
    <row r="55" spans="1:42" x14ac:dyDescent="0.35">
      <c r="A55" s="7" t="s">
        <v>4</v>
      </c>
      <c r="H55">
        <f>SUM(H19:H21)</f>
        <v>4.4408920985006202E-16</v>
      </c>
      <c r="I55">
        <f>SUM(I19:I21)</f>
        <v>5.3873862449636896</v>
      </c>
      <c r="J55">
        <f t="shared" ref="J55:AP55" si="7">SUM(J19:J21)</f>
        <v>6.7150153881812003E-8</v>
      </c>
      <c r="K55">
        <f t="shared" si="7"/>
        <v>0</v>
      </c>
      <c r="L55">
        <f t="shared" si="7"/>
        <v>1.3430042167250562E-7</v>
      </c>
      <c r="M55">
        <f t="shared" si="7"/>
        <v>11.6841257453666</v>
      </c>
      <c r="N55">
        <f t="shared" si="7"/>
        <v>56.893186351607</v>
      </c>
      <c r="O55">
        <f t="shared" si="7"/>
        <v>2.2204460492503101E-16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4.02901045859493E-10</v>
      </c>
      <c r="T55">
        <f t="shared" si="7"/>
        <v>0</v>
      </c>
      <c r="U55">
        <f t="shared" si="7"/>
        <v>2.2204460492503101E-16</v>
      </c>
      <c r="V55">
        <f t="shared" si="7"/>
        <v>0</v>
      </c>
      <c r="W55">
        <f t="shared" si="7"/>
        <v>1.343005353593436E-7</v>
      </c>
      <c r="X55">
        <f t="shared" si="7"/>
        <v>0</v>
      </c>
      <c r="Y55">
        <f t="shared" si="7"/>
        <v>0</v>
      </c>
      <c r="Z55">
        <f t="shared" si="7"/>
        <v>1.3430110357148801E-8</v>
      </c>
      <c r="AA55">
        <f t="shared" si="7"/>
        <v>5.37202140549197E-8</v>
      </c>
      <c r="AB55">
        <f t="shared" si="7"/>
        <v>4.0290160541189801E-8</v>
      </c>
      <c r="AC55">
        <f t="shared" si="7"/>
        <v>0</v>
      </c>
      <c r="AD55">
        <f t="shared" si="7"/>
        <v>0</v>
      </c>
      <c r="AE55">
        <f t="shared" si="7"/>
        <v>5.37202140549197E-8</v>
      </c>
      <c r="AF55">
        <f t="shared" si="7"/>
        <v>0</v>
      </c>
      <c r="AG55">
        <f t="shared" si="7"/>
        <v>5.5485081629062698</v>
      </c>
      <c r="AH55">
        <f t="shared" si="7"/>
        <v>0</v>
      </c>
      <c r="AI55">
        <f t="shared" si="7"/>
        <v>0</v>
      </c>
      <c r="AJ55">
        <f t="shared" si="7"/>
        <v>0</v>
      </c>
      <c r="AK55">
        <f t="shared" si="7"/>
        <v>6.7150210725230797E-8</v>
      </c>
      <c r="AL55">
        <f t="shared" si="7"/>
        <v>0</v>
      </c>
      <c r="AM55">
        <f t="shared" si="7"/>
        <v>0</v>
      </c>
      <c r="AN55">
        <f t="shared" si="7"/>
        <v>0</v>
      </c>
      <c r="AO55">
        <f t="shared" si="7"/>
        <v>0</v>
      </c>
      <c r="AP55">
        <f t="shared" si="7"/>
        <v>0</v>
      </c>
    </row>
    <row r="56" spans="1:42" x14ac:dyDescent="0.35">
      <c r="A56" s="7" t="s">
        <v>5</v>
      </c>
      <c r="H56">
        <f>I22</f>
        <v>18.367445876981002</v>
      </c>
      <c r="I56">
        <f>J22</f>
        <v>0</v>
      </c>
      <c r="J56">
        <f t="shared" ref="J56:AP56" si="8">K22</f>
        <v>71.843917405318194</v>
      </c>
      <c r="K56">
        <f t="shared" si="8"/>
        <v>14.5661665323668</v>
      </c>
      <c r="L56">
        <f t="shared" si="8"/>
        <v>8.4139602471118398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f t="shared" si="8"/>
        <v>0</v>
      </c>
      <c r="U56">
        <f t="shared" si="8"/>
        <v>0</v>
      </c>
      <c r="V56">
        <f t="shared" si="8"/>
        <v>0</v>
      </c>
      <c r="W56">
        <f t="shared" si="8"/>
        <v>0</v>
      </c>
      <c r="X56">
        <f t="shared" si="8"/>
        <v>0</v>
      </c>
      <c r="Y56">
        <f t="shared" si="8"/>
        <v>0</v>
      </c>
      <c r="Z56">
        <f t="shared" si="8"/>
        <v>0</v>
      </c>
      <c r="AA56">
        <f t="shared" si="8"/>
        <v>0</v>
      </c>
      <c r="AB56">
        <f t="shared" si="8"/>
        <v>0</v>
      </c>
      <c r="AC56">
        <f t="shared" si="8"/>
        <v>0</v>
      </c>
      <c r="AD56">
        <f t="shared" si="8"/>
        <v>0</v>
      </c>
      <c r="AE56">
        <f t="shared" si="8"/>
        <v>0</v>
      </c>
      <c r="AF56">
        <f t="shared" si="8"/>
        <v>0</v>
      </c>
      <c r="AG56">
        <f t="shared" si="8"/>
        <v>0</v>
      </c>
      <c r="AH56">
        <f t="shared" si="8"/>
        <v>0</v>
      </c>
      <c r="AI56">
        <f t="shared" si="8"/>
        <v>0</v>
      </c>
      <c r="AJ56">
        <f t="shared" si="8"/>
        <v>0</v>
      </c>
      <c r="AK56">
        <f t="shared" si="8"/>
        <v>0</v>
      </c>
      <c r="AL56">
        <f t="shared" si="8"/>
        <v>0</v>
      </c>
      <c r="AM56">
        <f t="shared" si="8"/>
        <v>0</v>
      </c>
      <c r="AN56">
        <f t="shared" si="8"/>
        <v>0</v>
      </c>
      <c r="AO56">
        <f t="shared" si="8"/>
        <v>0</v>
      </c>
      <c r="AP56">
        <f t="shared" si="8"/>
        <v>0</v>
      </c>
    </row>
    <row r="57" spans="1:42" x14ac:dyDescent="0.35">
      <c r="A57" s="7" t="s">
        <v>13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35">
      <c r="A58" s="7" t="s">
        <v>14</v>
      </c>
      <c r="H58">
        <f>SUM(H13:H17)</f>
        <v>0</v>
      </c>
      <c r="I58">
        <f>SUM(I13:I17)</f>
        <v>14</v>
      </c>
      <c r="J58">
        <f t="shared" ref="J58:AP58" si="9">SUM(J13:J17)</f>
        <v>0</v>
      </c>
      <c r="K58">
        <f t="shared" si="9"/>
        <v>0</v>
      </c>
      <c r="L58">
        <f t="shared" si="9"/>
        <v>130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  <c r="Q58">
        <f t="shared" si="9"/>
        <v>0</v>
      </c>
      <c r="R58">
        <f t="shared" si="9"/>
        <v>0</v>
      </c>
      <c r="S58">
        <f t="shared" si="9"/>
        <v>0</v>
      </c>
      <c r="T58">
        <f t="shared" si="9"/>
        <v>0</v>
      </c>
      <c r="U58">
        <f t="shared" si="9"/>
        <v>0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  <c r="AC58">
        <f t="shared" si="9"/>
        <v>0</v>
      </c>
      <c r="AD58">
        <f t="shared" si="9"/>
        <v>0</v>
      </c>
      <c r="AE58">
        <f t="shared" si="9"/>
        <v>0</v>
      </c>
      <c r="AF58">
        <f t="shared" si="9"/>
        <v>0</v>
      </c>
      <c r="AG58">
        <f t="shared" si="9"/>
        <v>0</v>
      </c>
      <c r="AH58">
        <f t="shared" si="9"/>
        <v>0</v>
      </c>
      <c r="AI58">
        <f t="shared" si="9"/>
        <v>0</v>
      </c>
      <c r="AJ58">
        <f t="shared" si="9"/>
        <v>0</v>
      </c>
      <c r="AK58">
        <f t="shared" si="9"/>
        <v>0</v>
      </c>
      <c r="AL58">
        <f t="shared" si="9"/>
        <v>0</v>
      </c>
      <c r="AM58">
        <f t="shared" si="9"/>
        <v>0</v>
      </c>
      <c r="AN58">
        <f t="shared" si="9"/>
        <v>0</v>
      </c>
      <c r="AO58">
        <f t="shared" si="9"/>
        <v>0</v>
      </c>
      <c r="AP58">
        <f t="shared" si="9"/>
        <v>0</v>
      </c>
    </row>
    <row r="59" spans="1:42" x14ac:dyDescent="0.35">
      <c r="A59" s="7" t="s">
        <v>17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35">
      <c r="A60" s="7" t="s">
        <v>18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3" spans="1:42" x14ac:dyDescent="0.35">
      <c r="H63" s="18" t="s">
        <v>100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</row>
    <row r="64" spans="1:42" x14ac:dyDescent="0.35">
      <c r="H64" t="s">
        <v>101</v>
      </c>
    </row>
    <row r="65" spans="1:42" x14ac:dyDescent="0.35">
      <c r="H65" t="s">
        <v>102</v>
      </c>
      <c r="J65">
        <f>L49/7</f>
        <v>823.57142857142856</v>
      </c>
    </row>
    <row r="67" spans="1:42" x14ac:dyDescent="0.35">
      <c r="H67">
        <v>2016</v>
      </c>
      <c r="I67">
        <v>2017</v>
      </c>
    </row>
    <row r="68" spans="1:42" x14ac:dyDescent="0.35">
      <c r="A68" s="7" t="s">
        <v>12</v>
      </c>
      <c r="H68">
        <v>0</v>
      </c>
      <c r="I68">
        <v>0</v>
      </c>
      <c r="J68">
        <f>J65</f>
        <v>823.57142857142856</v>
      </c>
      <c r="K68">
        <f>J68</f>
        <v>823.57142857142856</v>
      </c>
      <c r="L68">
        <f t="shared" ref="L68:P68" si="10">K68</f>
        <v>823.57142857142856</v>
      </c>
      <c r="M68">
        <f t="shared" si="10"/>
        <v>823.57142857142856</v>
      </c>
      <c r="N68">
        <f t="shared" si="10"/>
        <v>823.57142857142856</v>
      </c>
      <c r="O68">
        <f t="shared" si="10"/>
        <v>823.57142857142856</v>
      </c>
      <c r="P68">
        <f t="shared" si="10"/>
        <v>823.57142857142856</v>
      </c>
      <c r="Q68">
        <f>Q49</f>
        <v>0</v>
      </c>
      <c r="R68">
        <f>R49</f>
        <v>0</v>
      </c>
      <c r="S68">
        <f t="shared" ref="S68:AP68" si="11">S49</f>
        <v>0</v>
      </c>
      <c r="T68">
        <f t="shared" si="11"/>
        <v>0</v>
      </c>
      <c r="U68">
        <f t="shared" si="11"/>
        <v>0</v>
      </c>
      <c r="V68">
        <f t="shared" si="11"/>
        <v>0</v>
      </c>
      <c r="W68">
        <f t="shared" si="11"/>
        <v>0</v>
      </c>
      <c r="X68">
        <f t="shared" si="11"/>
        <v>0</v>
      </c>
      <c r="Y68">
        <f t="shared" si="11"/>
        <v>0</v>
      </c>
      <c r="Z68">
        <f t="shared" si="11"/>
        <v>0</v>
      </c>
      <c r="AA68">
        <f t="shared" si="11"/>
        <v>0</v>
      </c>
      <c r="AB68">
        <f t="shared" si="11"/>
        <v>0</v>
      </c>
      <c r="AC68">
        <f t="shared" si="11"/>
        <v>0</v>
      </c>
      <c r="AD68">
        <f t="shared" si="11"/>
        <v>0</v>
      </c>
      <c r="AE68">
        <f t="shared" si="11"/>
        <v>0</v>
      </c>
      <c r="AF68">
        <f t="shared" si="11"/>
        <v>0</v>
      </c>
      <c r="AG68">
        <f t="shared" si="11"/>
        <v>0</v>
      </c>
      <c r="AH68">
        <f t="shared" si="11"/>
        <v>0</v>
      </c>
      <c r="AI68">
        <f t="shared" si="11"/>
        <v>0</v>
      </c>
      <c r="AJ68">
        <f t="shared" si="11"/>
        <v>0</v>
      </c>
      <c r="AK68">
        <f t="shared" si="11"/>
        <v>0</v>
      </c>
      <c r="AL68">
        <f t="shared" si="11"/>
        <v>0</v>
      </c>
      <c r="AM68">
        <f t="shared" si="11"/>
        <v>0</v>
      </c>
      <c r="AN68">
        <f t="shared" si="11"/>
        <v>0</v>
      </c>
      <c r="AO68">
        <f t="shared" si="11"/>
        <v>0</v>
      </c>
      <c r="AP68">
        <f t="shared" si="11"/>
        <v>0</v>
      </c>
    </row>
    <row r="69" spans="1:42" x14ac:dyDescent="0.35">
      <c r="A69" s="16" t="s">
        <v>96</v>
      </c>
      <c r="B69" s="16"/>
      <c r="C69" s="16"/>
      <c r="D69" s="16"/>
      <c r="E69" s="16"/>
      <c r="F69" s="17"/>
      <c r="G69" s="16"/>
      <c r="H69">
        <v>0</v>
      </c>
      <c r="I69">
        <v>0</v>
      </c>
      <c r="J69">
        <v>15</v>
      </c>
      <c r="K69">
        <v>14</v>
      </c>
      <c r="L69">
        <v>13</v>
      </c>
      <c r="M69" s="13">
        <v>13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35">
      <c r="A70" s="15" t="s">
        <v>95</v>
      </c>
      <c r="B70" s="13"/>
      <c r="C70" s="13"/>
      <c r="D70" s="13"/>
      <c r="E70" s="13"/>
      <c r="G70" s="13"/>
    </row>
    <row r="71" spans="1:42" x14ac:dyDescent="0.35">
      <c r="A71" s="13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D14" sqref="D14"/>
    </sheetView>
  </sheetViews>
  <sheetFormatPr defaultRowHeight="14.5" x14ac:dyDescent="0.35"/>
  <cols>
    <col min="1" max="1" width="19.08984375" customWidth="1"/>
  </cols>
  <sheetData>
    <row r="1" spans="1:4" x14ac:dyDescent="0.35">
      <c r="A1" t="s">
        <v>106</v>
      </c>
    </row>
    <row r="2" spans="1:4" x14ac:dyDescent="0.35">
      <c r="A2" t="s">
        <v>109</v>
      </c>
    </row>
    <row r="3" spans="1:4" x14ac:dyDescent="0.35">
      <c r="A3" t="s">
        <v>115</v>
      </c>
    </row>
    <row r="6" spans="1:4" x14ac:dyDescent="0.35">
      <c r="A6" t="s">
        <v>116</v>
      </c>
    </row>
    <row r="8" spans="1:4" x14ac:dyDescent="0.35">
      <c r="A8" t="s">
        <v>113</v>
      </c>
      <c r="B8" s="13">
        <v>12429</v>
      </c>
      <c r="D8" t="s">
        <v>114</v>
      </c>
    </row>
    <row r="9" spans="1:4" x14ac:dyDescent="0.35">
      <c r="A9" t="s">
        <v>108</v>
      </c>
      <c r="B9">
        <f>0.24*B8</f>
        <v>2982.96</v>
      </c>
    </row>
    <row r="12" spans="1:4" x14ac:dyDescent="0.35">
      <c r="B12">
        <v>2027</v>
      </c>
      <c r="C12">
        <f>B12+1</f>
        <v>2028</v>
      </c>
      <c r="D12">
        <f>C12+1</f>
        <v>2029</v>
      </c>
    </row>
    <row r="13" spans="1:4" x14ac:dyDescent="0.35">
      <c r="A13" t="s">
        <v>107</v>
      </c>
      <c r="B13" s="19">
        <f>B9/3</f>
        <v>994.32</v>
      </c>
      <c r="C13" s="19">
        <f>B9/3</f>
        <v>994.32</v>
      </c>
      <c r="D13" s="19">
        <f>B9/3</f>
        <v>994.32</v>
      </c>
    </row>
    <row r="17" spans="1:1" x14ac:dyDescent="0.35">
      <c r="A17" t="s">
        <v>110</v>
      </c>
    </row>
    <row r="18" spans="1:1" x14ac:dyDescent="0.35">
      <c r="A18" t="s">
        <v>111</v>
      </c>
    </row>
    <row r="19" spans="1:1" x14ac:dyDescent="0.35">
      <c r="A19" s="12" t="s">
        <v>105</v>
      </c>
    </row>
    <row r="44" spans="1:2" x14ac:dyDescent="0.35">
      <c r="A44" t="s">
        <v>112</v>
      </c>
      <c r="B44" s="12" t="s">
        <v>105</v>
      </c>
    </row>
  </sheetData>
  <hyperlinks>
    <hyperlink ref="A19" r:id="rId1" display="https://www.cpuc.ca.gov/uploadedFiles/CPUCWebsite/Content/UtilitiesIndustries/Energy/EnergyPrograms/ElectPowerProcurementGeneration/irp/2018/Attachment A_Proposed Preferred System Portfolio for IRP 2018_final.pdf"/>
    <hyperlink ref="B44" r:id="rId2" display="https://www.cpuc.ca.gov/uploadedFiles/CPUCWebsite/Content/UtilitiesIndustries/Energy/EnergyPrograms/ElectPowerProcurementGeneration/irp/2018/Attachment A_Proposed Preferred System Portfolio for IRP 2018_final.pdf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workbookViewId="0">
      <selection activeCell="I21" sqref="I17:I21"/>
    </sheetView>
  </sheetViews>
  <sheetFormatPr defaultRowHeight="14.5" x14ac:dyDescent="0.35"/>
  <cols>
    <col min="1" max="1" width="25.7265625" customWidth="1"/>
  </cols>
  <sheetData>
    <row r="1" spans="1:42" ht="15" x14ac:dyDescent="0.25">
      <c r="A1" t="s">
        <v>85</v>
      </c>
    </row>
    <row r="3" spans="1:42" ht="15" x14ac:dyDescent="0.25">
      <c r="A3" t="s">
        <v>21</v>
      </c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  <c r="I3">
        <v>2017</v>
      </c>
      <c r="J3">
        <v>2018</v>
      </c>
      <c r="K3">
        <v>2019</v>
      </c>
      <c r="L3">
        <v>2020</v>
      </c>
      <c r="M3">
        <v>2021</v>
      </c>
      <c r="N3">
        <v>2022</v>
      </c>
      <c r="O3">
        <v>2023</v>
      </c>
      <c r="P3">
        <v>2024</v>
      </c>
      <c r="Q3">
        <v>2025</v>
      </c>
      <c r="R3">
        <v>2026</v>
      </c>
      <c r="S3">
        <v>2027</v>
      </c>
      <c r="T3">
        <v>2028</v>
      </c>
      <c r="U3">
        <v>2029</v>
      </c>
      <c r="V3">
        <v>2030</v>
      </c>
      <c r="W3">
        <v>2031</v>
      </c>
      <c r="X3">
        <v>2032</v>
      </c>
      <c r="Y3">
        <v>2033</v>
      </c>
      <c r="Z3">
        <v>2034</v>
      </c>
      <c r="AA3">
        <v>2035</v>
      </c>
      <c r="AB3">
        <v>2036</v>
      </c>
      <c r="AC3">
        <v>2037</v>
      </c>
      <c r="AD3">
        <v>2038</v>
      </c>
      <c r="AE3">
        <v>2039</v>
      </c>
      <c r="AF3">
        <v>2040</v>
      </c>
      <c r="AG3">
        <v>2041</v>
      </c>
      <c r="AH3">
        <v>2042</v>
      </c>
      <c r="AI3">
        <v>2043</v>
      </c>
      <c r="AJ3">
        <v>2044</v>
      </c>
      <c r="AK3">
        <v>2045</v>
      </c>
      <c r="AL3">
        <v>2046</v>
      </c>
      <c r="AM3">
        <v>2047</v>
      </c>
      <c r="AN3">
        <v>2048</v>
      </c>
      <c r="AO3">
        <v>2049</v>
      </c>
      <c r="AP3">
        <v>2050</v>
      </c>
    </row>
    <row r="4" spans="1:42" ht="15" x14ac:dyDescent="0.25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ht="15" x14ac:dyDescent="0.25">
      <c r="A5" t="s">
        <v>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ht="15" x14ac:dyDescent="0.25">
      <c r="A6" t="s">
        <v>7</v>
      </c>
      <c r="B6">
        <v>4577</v>
      </c>
      <c r="C6">
        <v>4577</v>
      </c>
      <c r="D6">
        <v>2327</v>
      </c>
      <c r="E6">
        <v>2327</v>
      </c>
      <c r="F6">
        <v>2327</v>
      </c>
      <c r="G6">
        <v>2327</v>
      </c>
      <c r="H6">
        <v>2327</v>
      </c>
      <c r="I6">
        <v>2327</v>
      </c>
      <c r="J6">
        <v>2327</v>
      </c>
      <c r="K6">
        <v>2327</v>
      </c>
      <c r="L6">
        <v>2327</v>
      </c>
      <c r="M6">
        <v>2327</v>
      </c>
      <c r="N6">
        <v>2327</v>
      </c>
      <c r="O6">
        <v>2327</v>
      </c>
      <c r="P6">
        <v>2327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ht="15" x14ac:dyDescent="0.2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ht="15" x14ac:dyDescent="0.25">
      <c r="A8" t="s">
        <v>23</v>
      </c>
      <c r="B8">
        <v>66.27</v>
      </c>
      <c r="C8">
        <v>66.27</v>
      </c>
      <c r="D8">
        <v>66.27</v>
      </c>
      <c r="E8">
        <v>66.27</v>
      </c>
      <c r="F8">
        <v>66.27</v>
      </c>
      <c r="G8">
        <v>66.27</v>
      </c>
      <c r="H8">
        <v>66.27</v>
      </c>
      <c r="I8">
        <v>66.27</v>
      </c>
      <c r="J8">
        <v>66.27</v>
      </c>
      <c r="K8">
        <v>66.27</v>
      </c>
      <c r="L8">
        <v>66.27</v>
      </c>
      <c r="M8">
        <v>66.27</v>
      </c>
      <c r="N8">
        <v>66.27</v>
      </c>
      <c r="O8">
        <v>66.27</v>
      </c>
      <c r="P8">
        <v>66.27</v>
      </c>
      <c r="Q8">
        <v>66.27</v>
      </c>
      <c r="R8">
        <v>66.27</v>
      </c>
      <c r="S8">
        <v>66.27</v>
      </c>
      <c r="T8">
        <v>18.390000017639998</v>
      </c>
      <c r="U8">
        <v>18.390000017639998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ht="15" x14ac:dyDescent="0.25">
      <c r="A9" t="s">
        <v>24</v>
      </c>
      <c r="B9">
        <v>347</v>
      </c>
      <c r="C9">
        <v>347</v>
      </c>
      <c r="D9">
        <v>347</v>
      </c>
      <c r="E9">
        <v>347</v>
      </c>
      <c r="F9">
        <v>347</v>
      </c>
      <c r="G9">
        <v>202</v>
      </c>
      <c r="H9">
        <v>202</v>
      </c>
      <c r="I9">
        <v>202</v>
      </c>
      <c r="J9">
        <v>202</v>
      </c>
      <c r="K9">
        <v>202</v>
      </c>
      <c r="L9">
        <v>202</v>
      </c>
      <c r="M9">
        <v>625</v>
      </c>
      <c r="N9">
        <v>625</v>
      </c>
      <c r="O9">
        <v>625</v>
      </c>
      <c r="P9">
        <v>525.22966999999903</v>
      </c>
      <c r="Q9">
        <v>525.22966999999903</v>
      </c>
      <c r="R9">
        <v>525.22966999999903</v>
      </c>
      <c r="S9">
        <v>525.22966999999903</v>
      </c>
      <c r="T9">
        <v>445.14206999999999</v>
      </c>
      <c r="U9">
        <v>445.14206999999999</v>
      </c>
      <c r="V9">
        <v>445.14206999999999</v>
      </c>
      <c r="W9">
        <v>445.14206999999999</v>
      </c>
      <c r="X9">
        <v>445.14206999999999</v>
      </c>
      <c r="Y9">
        <v>445.14206999999999</v>
      </c>
      <c r="Z9">
        <v>445.14206999999999</v>
      </c>
      <c r="AA9">
        <v>445.14206999999999</v>
      </c>
      <c r="AB9">
        <v>445.14206999999999</v>
      </c>
      <c r="AC9">
        <v>445.14206999999999</v>
      </c>
      <c r="AD9">
        <v>445.14206999999999</v>
      </c>
      <c r="AE9">
        <v>445.14206999999999</v>
      </c>
      <c r="AF9">
        <v>445.14206999999999</v>
      </c>
      <c r="AG9">
        <v>445.14206999999999</v>
      </c>
      <c r="AH9">
        <v>445.14206999999999</v>
      </c>
      <c r="AI9">
        <v>445.14206999999999</v>
      </c>
      <c r="AJ9">
        <v>445.14206999999999</v>
      </c>
      <c r="AK9">
        <v>445.14206999999999</v>
      </c>
      <c r="AL9">
        <v>445.14206999999999</v>
      </c>
      <c r="AM9">
        <v>445.14206999999999</v>
      </c>
      <c r="AN9">
        <v>445.14206999999999</v>
      </c>
      <c r="AO9">
        <v>429.82549</v>
      </c>
      <c r="AP9">
        <v>429.82549</v>
      </c>
    </row>
    <row r="10" spans="1:42" ht="15" x14ac:dyDescent="0.25">
      <c r="A10" t="s">
        <v>25</v>
      </c>
      <c r="B10" s="6">
        <v>14462</v>
      </c>
      <c r="C10" s="6">
        <v>14462</v>
      </c>
      <c r="D10" s="6">
        <v>14462</v>
      </c>
      <c r="E10" s="6">
        <v>13082</v>
      </c>
      <c r="F10" s="6">
        <v>12408</v>
      </c>
      <c r="G10" s="6">
        <v>11758</v>
      </c>
      <c r="H10" s="6">
        <v>11313</v>
      </c>
      <c r="I10">
        <v>7206.99999999999</v>
      </c>
      <c r="J10">
        <v>7206.99999999999</v>
      </c>
      <c r="K10">
        <v>7206.99999999999</v>
      </c>
      <c r="L10">
        <v>1442</v>
      </c>
      <c r="M10">
        <v>1442</v>
      </c>
      <c r="N10">
        <v>1442</v>
      </c>
      <c r="O10">
        <v>1442</v>
      </c>
      <c r="P10">
        <v>1442</v>
      </c>
      <c r="Q10">
        <v>1442</v>
      </c>
      <c r="R10">
        <v>1442</v>
      </c>
      <c r="S10">
        <v>1442</v>
      </c>
      <c r="T10">
        <v>1442</v>
      </c>
      <c r="U10">
        <v>1442</v>
      </c>
      <c r="V10">
        <v>1442</v>
      </c>
      <c r="W10">
        <v>1442</v>
      </c>
      <c r="X10">
        <v>1442</v>
      </c>
      <c r="Y10">
        <v>1442</v>
      </c>
      <c r="Z10">
        <v>1442</v>
      </c>
      <c r="AA10">
        <v>1442</v>
      </c>
      <c r="AB10">
        <v>1442</v>
      </c>
      <c r="AC10">
        <v>1442</v>
      </c>
      <c r="AD10">
        <v>1122.8296800000001</v>
      </c>
      <c r="AE10">
        <v>1122.8296800000001</v>
      </c>
      <c r="AF10">
        <v>1122.8296800000001</v>
      </c>
      <c r="AG10">
        <v>1122.8296800000001</v>
      </c>
      <c r="AH10">
        <v>1122.8296800000001</v>
      </c>
      <c r="AI10">
        <v>1122.8296800000001</v>
      </c>
      <c r="AJ10">
        <v>1122.8296800000001</v>
      </c>
      <c r="AK10">
        <v>1122.8296800000001</v>
      </c>
      <c r="AL10">
        <v>1122.8296800000001</v>
      </c>
      <c r="AM10">
        <v>1122.8296800000001</v>
      </c>
      <c r="AN10">
        <v>1122.8296800000001</v>
      </c>
      <c r="AO10">
        <v>1122.8296800000001</v>
      </c>
      <c r="AP10">
        <v>1122.8296800000001</v>
      </c>
    </row>
    <row r="11" spans="1:42" ht="15" x14ac:dyDescent="0.25">
      <c r="A11" t="s">
        <v>26</v>
      </c>
      <c r="B11">
        <v>328</v>
      </c>
      <c r="C11">
        <v>328</v>
      </c>
      <c r="D11">
        <v>328</v>
      </c>
      <c r="E11">
        <v>328</v>
      </c>
      <c r="F11">
        <v>328</v>
      </c>
      <c r="G11">
        <v>328</v>
      </c>
      <c r="H11">
        <v>328</v>
      </c>
      <c r="I11">
        <v>328</v>
      </c>
      <c r="J11">
        <v>328</v>
      </c>
      <c r="K11">
        <v>328</v>
      </c>
      <c r="L11">
        <v>328</v>
      </c>
      <c r="M11">
        <v>328</v>
      </c>
      <c r="N11">
        <v>328</v>
      </c>
      <c r="O11">
        <v>328</v>
      </c>
      <c r="P11">
        <v>328</v>
      </c>
      <c r="Q11">
        <v>328</v>
      </c>
      <c r="R11">
        <v>328</v>
      </c>
      <c r="S11">
        <v>328</v>
      </c>
      <c r="T11">
        <v>328</v>
      </c>
      <c r="U11">
        <v>328</v>
      </c>
      <c r="V11">
        <v>328</v>
      </c>
      <c r="W11">
        <v>328</v>
      </c>
      <c r="X11">
        <v>328</v>
      </c>
      <c r="Y11">
        <v>328</v>
      </c>
      <c r="Z11">
        <v>328</v>
      </c>
      <c r="AA11">
        <v>328</v>
      </c>
      <c r="AB11">
        <v>328</v>
      </c>
      <c r="AC11">
        <v>328</v>
      </c>
      <c r="AD11">
        <v>328</v>
      </c>
      <c r="AE11">
        <v>328</v>
      </c>
      <c r="AF11">
        <v>328</v>
      </c>
      <c r="AG11">
        <v>328</v>
      </c>
      <c r="AH11">
        <v>328</v>
      </c>
      <c r="AI11">
        <v>328</v>
      </c>
      <c r="AJ11">
        <v>328</v>
      </c>
      <c r="AK11">
        <v>328</v>
      </c>
      <c r="AL11">
        <v>328</v>
      </c>
      <c r="AM11">
        <v>328</v>
      </c>
      <c r="AN11">
        <v>328</v>
      </c>
      <c r="AO11">
        <v>328</v>
      </c>
      <c r="AP11">
        <v>328</v>
      </c>
    </row>
    <row r="12" spans="1:42" ht="15" x14ac:dyDescent="0.25">
      <c r="A12" t="s">
        <v>27</v>
      </c>
      <c r="B12">
        <v>98</v>
      </c>
      <c r="C12">
        <v>98</v>
      </c>
      <c r="D12">
        <v>98</v>
      </c>
      <c r="E12">
        <v>98</v>
      </c>
      <c r="F12">
        <v>98</v>
      </c>
      <c r="G12">
        <v>98</v>
      </c>
      <c r="H12">
        <v>98</v>
      </c>
      <c r="I12">
        <v>98</v>
      </c>
      <c r="J12">
        <v>98</v>
      </c>
      <c r="K12">
        <v>98</v>
      </c>
      <c r="L12">
        <v>98</v>
      </c>
      <c r="M12">
        <v>128</v>
      </c>
      <c r="N12">
        <v>128</v>
      </c>
      <c r="O12">
        <v>128</v>
      </c>
      <c r="P12">
        <v>128</v>
      </c>
      <c r="Q12">
        <v>128</v>
      </c>
      <c r="R12">
        <v>128</v>
      </c>
      <c r="S12">
        <v>128</v>
      </c>
      <c r="T12">
        <v>128</v>
      </c>
      <c r="U12">
        <v>128</v>
      </c>
      <c r="V12">
        <v>128</v>
      </c>
      <c r="W12">
        <v>128</v>
      </c>
      <c r="X12">
        <v>128</v>
      </c>
      <c r="Y12">
        <v>128</v>
      </c>
      <c r="Z12">
        <v>128</v>
      </c>
      <c r="AA12">
        <v>128</v>
      </c>
      <c r="AB12">
        <v>128</v>
      </c>
      <c r="AC12">
        <v>128</v>
      </c>
      <c r="AD12">
        <v>128</v>
      </c>
      <c r="AE12">
        <v>128</v>
      </c>
      <c r="AF12">
        <v>128</v>
      </c>
      <c r="AG12">
        <v>128</v>
      </c>
      <c r="AH12">
        <v>128</v>
      </c>
      <c r="AI12">
        <v>128</v>
      </c>
      <c r="AJ12">
        <v>106.81632</v>
      </c>
      <c r="AK12">
        <v>88.889179999999996</v>
      </c>
      <c r="AL12">
        <v>88.889179999999996</v>
      </c>
      <c r="AM12">
        <v>73.552179999999893</v>
      </c>
      <c r="AN12">
        <v>73.552179999999893</v>
      </c>
      <c r="AO12">
        <v>73.552179999999893</v>
      </c>
      <c r="AP12">
        <v>73.552179999999893</v>
      </c>
    </row>
    <row r="13" spans="1:42" ht="15" x14ac:dyDescent="0.25">
      <c r="A13" t="s">
        <v>28</v>
      </c>
      <c r="B13">
        <v>709</v>
      </c>
      <c r="C13">
        <v>709</v>
      </c>
      <c r="D13">
        <v>709</v>
      </c>
      <c r="E13">
        <v>709</v>
      </c>
      <c r="F13">
        <v>709</v>
      </c>
      <c r="G13">
        <v>709</v>
      </c>
      <c r="H13">
        <v>709</v>
      </c>
      <c r="I13">
        <v>709</v>
      </c>
      <c r="J13">
        <v>709</v>
      </c>
      <c r="K13">
        <v>709</v>
      </c>
      <c r="L13">
        <v>709</v>
      </c>
      <c r="M13">
        <v>709</v>
      </c>
      <c r="N13">
        <v>709</v>
      </c>
      <c r="O13">
        <v>709</v>
      </c>
      <c r="P13">
        <v>709</v>
      </c>
      <c r="Q13">
        <v>709</v>
      </c>
      <c r="R13">
        <v>709</v>
      </c>
      <c r="S13">
        <v>709</v>
      </c>
      <c r="T13">
        <v>709</v>
      </c>
      <c r="U13">
        <v>669.52287999999999</v>
      </c>
      <c r="V13">
        <v>669.52287999999999</v>
      </c>
      <c r="W13">
        <v>669.52287999999999</v>
      </c>
      <c r="X13">
        <v>669.52287999999999</v>
      </c>
      <c r="Y13">
        <v>669.52287999999999</v>
      </c>
      <c r="Z13">
        <v>669.52287999999999</v>
      </c>
      <c r="AA13">
        <v>669.52287999999999</v>
      </c>
      <c r="AB13">
        <v>669.52287999999999</v>
      </c>
      <c r="AC13">
        <v>669.52287999999999</v>
      </c>
      <c r="AD13">
        <v>669.52287999999999</v>
      </c>
      <c r="AE13">
        <v>669.52287999999999</v>
      </c>
      <c r="AF13">
        <v>669.52287999999999</v>
      </c>
      <c r="AG13">
        <v>669.52287999999999</v>
      </c>
      <c r="AH13">
        <v>669.52287999999999</v>
      </c>
      <c r="AI13">
        <v>669.52287999999999</v>
      </c>
      <c r="AJ13">
        <v>669.52287999999999</v>
      </c>
      <c r="AK13">
        <v>669.52287999999999</v>
      </c>
      <c r="AL13">
        <v>669.52287999999999</v>
      </c>
      <c r="AM13">
        <v>669.52287999999999</v>
      </c>
      <c r="AN13">
        <v>669.52287999999999</v>
      </c>
      <c r="AO13">
        <v>669.52287999999999</v>
      </c>
      <c r="AP13">
        <v>491.43626</v>
      </c>
    </row>
    <row r="14" spans="1:42" ht="15" x14ac:dyDescent="0.25">
      <c r="A14" t="s">
        <v>29</v>
      </c>
      <c r="B14" s="6">
        <v>17999</v>
      </c>
      <c r="C14" s="6">
        <v>17999</v>
      </c>
      <c r="D14" s="6">
        <v>17999</v>
      </c>
      <c r="E14" s="6">
        <v>20278</v>
      </c>
      <c r="F14" s="6">
        <v>20278</v>
      </c>
      <c r="G14" s="6">
        <v>20278</v>
      </c>
      <c r="H14" s="6">
        <v>21431</v>
      </c>
      <c r="I14" s="6">
        <v>21431</v>
      </c>
      <c r="J14" s="6">
        <v>21431</v>
      </c>
      <c r="K14" s="6">
        <v>21431</v>
      </c>
      <c r="L14" s="6">
        <v>21431</v>
      </c>
      <c r="M14" s="6">
        <v>22431</v>
      </c>
      <c r="N14" s="6">
        <v>22431</v>
      </c>
      <c r="O14" s="6">
        <v>22431</v>
      </c>
      <c r="P14" s="6">
        <v>22431</v>
      </c>
      <c r="Q14" s="6">
        <v>22429.200099999998</v>
      </c>
      <c r="R14" s="6">
        <v>22375.56308</v>
      </c>
      <c r="S14" s="6">
        <v>22093.69874</v>
      </c>
      <c r="T14" s="6">
        <v>22067.24021</v>
      </c>
      <c r="U14" s="6">
        <v>20966.241379999999</v>
      </c>
      <c r="V14" s="6">
        <v>20887.585749999998</v>
      </c>
      <c r="W14" s="6">
        <v>20785.351429999999</v>
      </c>
      <c r="X14" s="6">
        <v>20785.351429999999</v>
      </c>
      <c r="Y14" s="6">
        <v>20665.478090000001</v>
      </c>
      <c r="Z14" s="6">
        <v>20581.422760000001</v>
      </c>
      <c r="AA14" s="6">
        <v>20522.566030000002</v>
      </c>
      <c r="AB14" s="6">
        <v>20471.44887</v>
      </c>
      <c r="AC14" s="6">
        <v>20289.118999999999</v>
      </c>
      <c r="AD14" s="6">
        <v>20289.118999999999</v>
      </c>
      <c r="AE14" s="6">
        <v>20289.118999999999</v>
      </c>
      <c r="AF14" s="6">
        <v>20289.118999999999</v>
      </c>
      <c r="AG14" s="6">
        <v>18928.754580000001</v>
      </c>
      <c r="AH14" s="6">
        <v>17830.09562</v>
      </c>
      <c r="AI14" s="6">
        <v>17135.4076539327</v>
      </c>
      <c r="AJ14" s="6">
        <v>17602.489194131402</v>
      </c>
      <c r="AK14" s="6">
        <v>17908.545084162899</v>
      </c>
      <c r="AL14" s="6">
        <v>18294.027320367801</v>
      </c>
      <c r="AM14" s="6">
        <v>19097.526100545601</v>
      </c>
      <c r="AN14" s="6">
        <v>19625.914733539201</v>
      </c>
      <c r="AO14" s="6">
        <v>20817.3374549086</v>
      </c>
      <c r="AP14" s="6">
        <v>22710.661915423399</v>
      </c>
    </row>
    <row r="15" spans="1:42" ht="15" x14ac:dyDescent="0.25">
      <c r="A15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ht="15" x14ac:dyDescent="0.25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ht="15" x14ac:dyDescent="0.25">
      <c r="A17" t="s">
        <v>32</v>
      </c>
      <c r="B17">
        <v>1125</v>
      </c>
      <c r="C17">
        <v>1125</v>
      </c>
      <c r="D17">
        <v>1125</v>
      </c>
      <c r="E17">
        <v>1125</v>
      </c>
      <c r="F17">
        <v>1125</v>
      </c>
      <c r="G17">
        <v>1125</v>
      </c>
      <c r="H17">
        <v>1125</v>
      </c>
      <c r="I17">
        <v>1125</v>
      </c>
      <c r="J17">
        <v>1125</v>
      </c>
      <c r="K17">
        <v>1186</v>
      </c>
      <c r="L17">
        <v>1186</v>
      </c>
      <c r="M17">
        <v>1488</v>
      </c>
      <c r="N17">
        <v>1488</v>
      </c>
      <c r="O17">
        <v>1482.94875</v>
      </c>
      <c r="P17">
        <v>1443</v>
      </c>
      <c r="Q17">
        <v>1111.9124999999999</v>
      </c>
      <c r="R17">
        <v>1111.9124999999999</v>
      </c>
      <c r="S17">
        <v>1111.9124999999999</v>
      </c>
      <c r="T17">
        <v>1111.9124999999999</v>
      </c>
      <c r="U17">
        <v>847.84124999999995</v>
      </c>
      <c r="V17">
        <v>728.64750000000004</v>
      </c>
      <c r="W17">
        <v>678.65250000000003</v>
      </c>
      <c r="X17">
        <v>678.65250000000003</v>
      </c>
      <c r="Y17">
        <v>628.34249999999997</v>
      </c>
      <c r="Z17">
        <v>628.34249999999997</v>
      </c>
      <c r="AA17">
        <v>581.22749999999996</v>
      </c>
      <c r="AB17">
        <v>581.22749999999996</v>
      </c>
      <c r="AC17">
        <v>581.22749999999996</v>
      </c>
      <c r="AD17">
        <v>579.64125000000001</v>
      </c>
      <c r="AE17">
        <v>579.64125000000001</v>
      </c>
      <c r="AF17">
        <v>579.64125000000001</v>
      </c>
      <c r="AG17">
        <v>579.64125000000001</v>
      </c>
      <c r="AH17">
        <v>579.64125000000001</v>
      </c>
      <c r="AI17">
        <v>579.64125000000001</v>
      </c>
      <c r="AJ17">
        <v>579.64125000000001</v>
      </c>
      <c r="AK17">
        <v>579.64125000000001</v>
      </c>
      <c r="AL17">
        <v>579.64125000000001</v>
      </c>
      <c r="AM17">
        <v>579.64125000000001</v>
      </c>
      <c r="AN17">
        <v>579.64125000000001</v>
      </c>
      <c r="AO17">
        <v>579.64125000000001</v>
      </c>
      <c r="AP17">
        <v>437.46375</v>
      </c>
    </row>
    <row r="18" spans="1:42" ht="15" x14ac:dyDescent="0.25">
      <c r="A18" t="s">
        <v>33</v>
      </c>
      <c r="B18">
        <v>1842</v>
      </c>
      <c r="C18">
        <v>1842</v>
      </c>
      <c r="D18">
        <v>1842</v>
      </c>
      <c r="E18">
        <v>3723</v>
      </c>
      <c r="F18">
        <v>4842</v>
      </c>
      <c r="G18">
        <v>4842</v>
      </c>
      <c r="H18">
        <v>4842</v>
      </c>
      <c r="I18">
        <v>4842</v>
      </c>
      <c r="J18">
        <v>4842</v>
      </c>
      <c r="K18">
        <v>4842</v>
      </c>
      <c r="L18">
        <v>4842</v>
      </c>
      <c r="M18">
        <v>5842</v>
      </c>
      <c r="N18">
        <v>5842</v>
      </c>
      <c r="O18">
        <v>5842</v>
      </c>
      <c r="P18">
        <v>5842</v>
      </c>
      <c r="Q18">
        <v>5842</v>
      </c>
      <c r="R18">
        <v>5842</v>
      </c>
      <c r="S18">
        <v>5842</v>
      </c>
      <c r="T18">
        <v>5842</v>
      </c>
      <c r="U18">
        <v>5842</v>
      </c>
      <c r="V18">
        <v>5842</v>
      </c>
      <c r="W18">
        <v>5842</v>
      </c>
      <c r="X18">
        <v>5842</v>
      </c>
      <c r="Y18">
        <v>5842</v>
      </c>
      <c r="Z18">
        <v>5842</v>
      </c>
      <c r="AA18">
        <v>5784.8611600000004</v>
      </c>
      <c r="AB18">
        <v>5784.8611600000004</v>
      </c>
      <c r="AC18">
        <v>5784.8611600000004</v>
      </c>
      <c r="AD18">
        <v>5784.8611600000004</v>
      </c>
      <c r="AE18">
        <v>5784.8611600000004</v>
      </c>
      <c r="AF18">
        <v>5784.8611600000004</v>
      </c>
      <c r="AG18">
        <v>5784.8611600000004</v>
      </c>
      <c r="AH18">
        <v>5636.9669800000001</v>
      </c>
      <c r="AI18">
        <v>6360.4114550766399</v>
      </c>
      <c r="AJ18">
        <v>6539.1428468763997</v>
      </c>
      <c r="AK18">
        <v>7029.7288611666299</v>
      </c>
      <c r="AL18">
        <v>7150.4597818560496</v>
      </c>
      <c r="AM18">
        <v>7229.3848634920896</v>
      </c>
      <c r="AN18">
        <v>7257.1947915443898</v>
      </c>
      <c r="AO18">
        <v>6629.2400061948802</v>
      </c>
      <c r="AP18">
        <v>6280.0520661948804</v>
      </c>
    </row>
    <row r="19" spans="1:42" ht="15" x14ac:dyDescent="0.25">
      <c r="A19" t="s">
        <v>34</v>
      </c>
      <c r="B19">
        <v>2875</v>
      </c>
      <c r="C19">
        <v>2875</v>
      </c>
      <c r="D19">
        <v>2875</v>
      </c>
      <c r="E19">
        <v>2286</v>
      </c>
      <c r="F19">
        <v>2286</v>
      </c>
      <c r="G19">
        <v>2286</v>
      </c>
      <c r="H19">
        <v>2286</v>
      </c>
      <c r="I19">
        <v>2286</v>
      </c>
      <c r="J19">
        <v>2286</v>
      </c>
      <c r="K19">
        <v>2286</v>
      </c>
      <c r="L19">
        <v>2286</v>
      </c>
      <c r="M19">
        <v>2286</v>
      </c>
      <c r="N19">
        <v>2286</v>
      </c>
      <c r="O19">
        <v>2286</v>
      </c>
      <c r="P19">
        <v>2286</v>
      </c>
      <c r="Q19">
        <v>2286</v>
      </c>
      <c r="R19">
        <v>2286</v>
      </c>
      <c r="S19">
        <v>2286</v>
      </c>
      <c r="T19">
        <v>2286</v>
      </c>
      <c r="U19">
        <v>2286</v>
      </c>
      <c r="V19">
        <v>2286</v>
      </c>
      <c r="W19">
        <v>2286</v>
      </c>
      <c r="X19">
        <v>2286</v>
      </c>
      <c r="Y19">
        <v>2286</v>
      </c>
      <c r="Z19">
        <v>2286</v>
      </c>
      <c r="AA19">
        <v>2286</v>
      </c>
      <c r="AB19">
        <v>2265.1837500000001</v>
      </c>
      <c r="AC19">
        <v>2265.1837500000001</v>
      </c>
      <c r="AD19">
        <v>2265.1837500000001</v>
      </c>
      <c r="AE19">
        <v>2265.1837500000001</v>
      </c>
      <c r="AF19">
        <v>2265.1837500000001</v>
      </c>
      <c r="AG19">
        <v>1688.91875</v>
      </c>
      <c r="AH19">
        <v>1270.0025000000001</v>
      </c>
      <c r="AI19">
        <v>675.02125000000001</v>
      </c>
      <c r="AJ19">
        <v>675.02125000000001</v>
      </c>
      <c r="AK19">
        <v>386.11250000000001</v>
      </c>
      <c r="AL19">
        <v>363.42874999999998</v>
      </c>
      <c r="AM19">
        <v>230.31625</v>
      </c>
      <c r="AN19">
        <v>140.32875000000001</v>
      </c>
      <c r="AO19">
        <v>49.91</v>
      </c>
      <c r="AP19">
        <v>0</v>
      </c>
    </row>
    <row r="20" spans="1:42" ht="15" x14ac:dyDescent="0.25">
      <c r="A20" t="s">
        <v>35</v>
      </c>
      <c r="B20">
        <v>1761</v>
      </c>
      <c r="C20">
        <v>1761</v>
      </c>
      <c r="D20">
        <v>1761</v>
      </c>
      <c r="E20">
        <v>1573</v>
      </c>
      <c r="F20">
        <v>1573</v>
      </c>
      <c r="G20">
        <v>1573</v>
      </c>
      <c r="H20">
        <v>1573</v>
      </c>
      <c r="I20">
        <v>1559</v>
      </c>
      <c r="J20">
        <v>1559</v>
      </c>
      <c r="K20">
        <v>1559</v>
      </c>
      <c r="L20">
        <v>1559</v>
      </c>
      <c r="M20">
        <v>1559</v>
      </c>
      <c r="N20">
        <v>1559</v>
      </c>
      <c r="O20">
        <v>1559</v>
      </c>
      <c r="P20">
        <v>1509.00521</v>
      </c>
      <c r="Q20">
        <v>1509.00521</v>
      </c>
      <c r="R20">
        <v>1509.00521</v>
      </c>
      <c r="S20">
        <v>1509.00521</v>
      </c>
      <c r="T20">
        <v>1509.00521</v>
      </c>
      <c r="U20">
        <v>1509.00521</v>
      </c>
      <c r="V20">
        <v>1509.00521</v>
      </c>
      <c r="W20">
        <v>1466.21291</v>
      </c>
      <c r="X20">
        <v>1466.21291</v>
      </c>
      <c r="Y20">
        <v>1466.21291</v>
      </c>
      <c r="Z20">
        <v>1466.21291</v>
      </c>
      <c r="AA20">
        <v>1466.21291</v>
      </c>
      <c r="AB20">
        <v>1466.21291</v>
      </c>
      <c r="AC20">
        <v>1466.21291</v>
      </c>
      <c r="AD20">
        <v>1466.21291</v>
      </c>
      <c r="AE20">
        <v>1466.21291</v>
      </c>
      <c r="AF20">
        <v>1466.21291</v>
      </c>
      <c r="AG20">
        <v>1424.2306699999999</v>
      </c>
      <c r="AH20">
        <v>1283.5619899999999</v>
      </c>
      <c r="AI20">
        <v>1283.5619899999999</v>
      </c>
      <c r="AJ20">
        <v>1194.7723699999999</v>
      </c>
      <c r="AK20">
        <v>1194.7723699999999</v>
      </c>
      <c r="AL20">
        <v>1194.7723699999999</v>
      </c>
      <c r="AM20">
        <v>934.83115999999995</v>
      </c>
      <c r="AN20">
        <v>934.83115999999995</v>
      </c>
      <c r="AO20">
        <v>934.83115999999995</v>
      </c>
      <c r="AP20">
        <v>229.51544000000001</v>
      </c>
    </row>
    <row r="21" spans="1:42" ht="15" x14ac:dyDescent="0.25">
      <c r="A21" t="s">
        <v>36</v>
      </c>
      <c r="B21">
        <v>184</v>
      </c>
      <c r="C21">
        <v>184</v>
      </c>
      <c r="D21">
        <v>184</v>
      </c>
      <c r="E21">
        <v>184</v>
      </c>
      <c r="F21">
        <v>184</v>
      </c>
      <c r="G21">
        <v>184</v>
      </c>
      <c r="H21">
        <v>184</v>
      </c>
      <c r="I21">
        <v>184</v>
      </c>
      <c r="J21">
        <v>184</v>
      </c>
      <c r="K21">
        <v>184</v>
      </c>
      <c r="L21">
        <v>54</v>
      </c>
      <c r="M21">
        <v>54</v>
      </c>
      <c r="N21">
        <v>54</v>
      </c>
      <c r="O21">
        <v>54</v>
      </c>
      <c r="P21">
        <v>54</v>
      </c>
      <c r="Q21">
        <v>54</v>
      </c>
      <c r="R21">
        <v>54</v>
      </c>
      <c r="S21">
        <v>54</v>
      </c>
      <c r="T21">
        <v>54</v>
      </c>
      <c r="U21">
        <v>54</v>
      </c>
      <c r="V21">
        <v>54</v>
      </c>
      <c r="W21">
        <v>54</v>
      </c>
      <c r="X21">
        <v>54</v>
      </c>
      <c r="Y21">
        <v>54</v>
      </c>
      <c r="Z21">
        <v>54</v>
      </c>
      <c r="AA21">
        <v>54</v>
      </c>
      <c r="AB21">
        <v>54</v>
      </c>
      <c r="AC21">
        <v>54</v>
      </c>
      <c r="AD21">
        <v>54</v>
      </c>
      <c r="AE21">
        <v>54</v>
      </c>
      <c r="AF21">
        <v>54</v>
      </c>
      <c r="AG21">
        <v>54</v>
      </c>
      <c r="AH21">
        <v>54</v>
      </c>
      <c r="AI21">
        <v>54</v>
      </c>
      <c r="AJ21">
        <v>54</v>
      </c>
      <c r="AK21">
        <v>54</v>
      </c>
      <c r="AL21">
        <v>54</v>
      </c>
      <c r="AM21">
        <v>54</v>
      </c>
      <c r="AN21">
        <v>54</v>
      </c>
      <c r="AO21">
        <v>54</v>
      </c>
      <c r="AP21">
        <v>54</v>
      </c>
    </row>
    <row r="22" spans="1:42" ht="15" x14ac:dyDescent="0.25">
      <c r="A22" t="s">
        <v>37</v>
      </c>
      <c r="B22" s="6">
        <v>13822</v>
      </c>
      <c r="C22" s="6">
        <v>13822</v>
      </c>
      <c r="D22" s="6">
        <v>13822</v>
      </c>
      <c r="E22" s="6">
        <v>13822</v>
      </c>
      <c r="F22" s="6">
        <v>13822</v>
      </c>
      <c r="G22" s="6">
        <v>13822</v>
      </c>
      <c r="H22" s="6">
        <v>13822</v>
      </c>
      <c r="I22" s="6">
        <v>13822</v>
      </c>
      <c r="J22" s="6">
        <v>13822</v>
      </c>
      <c r="K22" s="6">
        <v>13822</v>
      </c>
      <c r="L22" s="6">
        <v>13822</v>
      </c>
      <c r="M22" s="6">
        <v>13822</v>
      </c>
      <c r="N22" s="6">
        <v>13822</v>
      </c>
      <c r="O22" s="6">
        <v>13822</v>
      </c>
      <c r="P22" s="6">
        <v>13822</v>
      </c>
      <c r="Q22" s="6">
        <v>13822</v>
      </c>
      <c r="R22" s="6">
        <v>13822</v>
      </c>
      <c r="S22" s="6">
        <v>13822</v>
      </c>
      <c r="T22" s="6">
        <v>13822</v>
      </c>
      <c r="U22" s="6">
        <v>13822</v>
      </c>
      <c r="V22" s="6">
        <v>13822</v>
      </c>
      <c r="W22" s="6">
        <v>13822</v>
      </c>
      <c r="X22" s="6">
        <v>13822</v>
      </c>
      <c r="Y22" s="6">
        <v>13822</v>
      </c>
      <c r="Z22" s="6">
        <v>13822</v>
      </c>
      <c r="AA22" s="6">
        <v>13822</v>
      </c>
      <c r="AB22" s="6">
        <v>13822</v>
      </c>
      <c r="AC22" s="6">
        <v>13822</v>
      </c>
      <c r="AD22" s="6">
        <v>13822</v>
      </c>
      <c r="AE22" s="6">
        <v>13822</v>
      </c>
      <c r="AF22" s="6">
        <v>13822</v>
      </c>
      <c r="AG22" s="6">
        <v>13822</v>
      </c>
      <c r="AH22" s="6">
        <v>13822</v>
      </c>
      <c r="AI22" s="6">
        <v>13822</v>
      </c>
      <c r="AJ22" s="6">
        <v>13822</v>
      </c>
      <c r="AK22" s="6">
        <v>13822</v>
      </c>
      <c r="AL22" s="6">
        <v>13822</v>
      </c>
      <c r="AM22" s="6">
        <v>13822</v>
      </c>
      <c r="AN22" s="6">
        <v>13822</v>
      </c>
      <c r="AO22" s="6">
        <v>13822</v>
      </c>
      <c r="AP22" s="6">
        <v>13822</v>
      </c>
    </row>
    <row r="23" spans="1:42" ht="15" x14ac:dyDescent="0.25">
      <c r="A23" t="s">
        <v>78</v>
      </c>
      <c r="B23">
        <v>0</v>
      </c>
      <c r="C23">
        <v>0</v>
      </c>
      <c r="D23">
        <v>333.74240666129401</v>
      </c>
      <c r="E23">
        <v>364.63158528068698</v>
      </c>
      <c r="F23">
        <v>362.65018115095302</v>
      </c>
      <c r="G23">
        <v>346.00175688596403</v>
      </c>
      <c r="H23">
        <v>349.13729637730398</v>
      </c>
      <c r="I23">
        <v>343.74991013234097</v>
      </c>
      <c r="J23">
        <v>343.74991006519002</v>
      </c>
      <c r="K23">
        <v>343.74991013234097</v>
      </c>
      <c r="L23">
        <v>343.74991015920102</v>
      </c>
      <c r="M23">
        <v>332.06578441383402</v>
      </c>
      <c r="N23">
        <v>275.172598062227</v>
      </c>
      <c r="O23">
        <v>283.950242925981</v>
      </c>
      <c r="P23">
        <v>293.46100514939599</v>
      </c>
      <c r="Q23">
        <v>302.11895971362401</v>
      </c>
      <c r="R23">
        <v>308.25896711905699</v>
      </c>
      <c r="S23">
        <v>316.15944700866203</v>
      </c>
      <c r="T23">
        <v>320.146356866605</v>
      </c>
      <c r="U23">
        <v>325.64382874109998</v>
      </c>
      <c r="V23">
        <v>329.28713376902698</v>
      </c>
      <c r="W23">
        <v>329.54733996976898</v>
      </c>
      <c r="X23">
        <v>329.54733998319898</v>
      </c>
      <c r="Y23">
        <v>329.54733998319898</v>
      </c>
      <c r="Z23">
        <v>329.54733996976898</v>
      </c>
      <c r="AA23">
        <v>329.54733998319898</v>
      </c>
      <c r="AB23">
        <v>329.54733994290899</v>
      </c>
      <c r="AC23">
        <v>329.54733998319898</v>
      </c>
      <c r="AD23">
        <v>329.54733998319898</v>
      </c>
      <c r="AE23">
        <v>329.54733998319898</v>
      </c>
      <c r="AF23">
        <v>329.54733998319898</v>
      </c>
      <c r="AG23">
        <v>323.99883182029299</v>
      </c>
      <c r="AH23">
        <v>329.54733998319898</v>
      </c>
      <c r="AI23">
        <v>329.54733998319898</v>
      </c>
      <c r="AJ23">
        <v>329.54733998319898</v>
      </c>
      <c r="AK23">
        <v>329.547339916049</v>
      </c>
      <c r="AL23">
        <v>329.54733998319898</v>
      </c>
      <c r="AM23">
        <v>329.54733998319898</v>
      </c>
      <c r="AN23">
        <v>329.54733998319898</v>
      </c>
      <c r="AO23">
        <v>329.54733998319898</v>
      </c>
      <c r="AP23">
        <v>329.54733998319898</v>
      </c>
    </row>
    <row r="24" spans="1:42" x14ac:dyDescent="0.35">
      <c r="A24" t="s">
        <v>79</v>
      </c>
      <c r="B24">
        <v>0</v>
      </c>
      <c r="C24">
        <v>0</v>
      </c>
      <c r="D24">
        <v>457.15684018264801</v>
      </c>
      <c r="E24">
        <v>499.43240894439901</v>
      </c>
      <c r="F24">
        <v>555.50399023636805</v>
      </c>
      <c r="G24">
        <v>591.88011607882299</v>
      </c>
      <c r="H24">
        <v>623.83475563026002</v>
      </c>
      <c r="I24">
        <v>623.83475563026002</v>
      </c>
      <c r="J24">
        <v>623.83475563026002</v>
      </c>
      <c r="K24">
        <v>623.83475576455999</v>
      </c>
      <c r="L24">
        <v>623.83475563026002</v>
      </c>
      <c r="M24">
        <v>655.62094969418695</v>
      </c>
      <c r="N24">
        <v>672.05101003283505</v>
      </c>
      <c r="O24">
        <v>676.65911995527802</v>
      </c>
      <c r="P24">
        <v>681.40170726674205</v>
      </c>
      <c r="Q24">
        <v>685.68170783297899</v>
      </c>
      <c r="R24">
        <v>688.64985949536594</v>
      </c>
      <c r="S24">
        <v>692.65064101906</v>
      </c>
      <c r="T24">
        <v>694.48239969097199</v>
      </c>
      <c r="U24">
        <v>697.28554726403104</v>
      </c>
      <c r="V24">
        <v>699.01968189617298</v>
      </c>
      <c r="W24">
        <v>699.01968176187302</v>
      </c>
      <c r="X24">
        <v>699.01968185588305</v>
      </c>
      <c r="Y24">
        <v>699.01968189617298</v>
      </c>
      <c r="Z24">
        <v>699.01968189617298</v>
      </c>
      <c r="AA24">
        <v>699.019681842453</v>
      </c>
      <c r="AB24">
        <v>699.01968189617298</v>
      </c>
      <c r="AC24">
        <v>699.01968189617298</v>
      </c>
      <c r="AD24">
        <v>699.01968189617298</v>
      </c>
      <c r="AE24">
        <v>699.019681842453</v>
      </c>
      <c r="AF24">
        <v>699.01968189617298</v>
      </c>
      <c r="AG24">
        <v>699.01968189617298</v>
      </c>
      <c r="AH24">
        <v>699.01968189617298</v>
      </c>
      <c r="AI24">
        <v>699.01968189617298</v>
      </c>
      <c r="AJ24">
        <v>699.01968189617298</v>
      </c>
      <c r="AK24">
        <v>699.01968189617298</v>
      </c>
      <c r="AL24">
        <v>699.01968189617298</v>
      </c>
      <c r="AM24">
        <v>699.01968189617298</v>
      </c>
      <c r="AN24">
        <v>699.01968189617298</v>
      </c>
      <c r="AO24">
        <v>699.01968189617298</v>
      </c>
      <c r="AP24">
        <v>699.01968189617298</v>
      </c>
    </row>
    <row r="25" spans="1:42" x14ac:dyDescent="0.35">
      <c r="A25" t="s">
        <v>8</v>
      </c>
      <c r="B25">
        <v>0</v>
      </c>
      <c r="C25">
        <v>0</v>
      </c>
      <c r="D25">
        <v>1628.7799153908099</v>
      </c>
      <c r="E25">
        <v>1638.88586086489</v>
      </c>
      <c r="F25">
        <v>1663.00365968305</v>
      </c>
      <c r="G25">
        <v>2413.40058964742</v>
      </c>
      <c r="H25">
        <v>2307.3443391259002</v>
      </c>
      <c r="I25">
        <v>2288.9768932489201</v>
      </c>
      <c r="J25">
        <v>2337.5803247557701</v>
      </c>
      <c r="K25">
        <v>2265.73640735045</v>
      </c>
      <c r="L25">
        <v>2251.1702408180799</v>
      </c>
      <c r="M25">
        <v>2242.7562805709699</v>
      </c>
      <c r="N25">
        <v>2336.72959181551</v>
      </c>
      <c r="O25">
        <v>2575.25560199356</v>
      </c>
      <c r="P25">
        <v>2806.7620529095402</v>
      </c>
      <c r="Q25">
        <v>3004.4171183266599</v>
      </c>
      <c r="R25">
        <v>3085.0556087690102</v>
      </c>
      <c r="S25">
        <v>3250.22445824854</v>
      </c>
      <c r="T25">
        <v>3344.2546551568798</v>
      </c>
      <c r="U25">
        <v>3468.1977214692101</v>
      </c>
      <c r="V25">
        <v>3553.2531498851999</v>
      </c>
      <c r="W25">
        <v>3562.8866340241002</v>
      </c>
      <c r="X25">
        <v>3562.8866340241002</v>
      </c>
      <c r="Y25">
        <v>3562.8866340241002</v>
      </c>
      <c r="Z25">
        <v>3562.8866340241002</v>
      </c>
      <c r="AA25">
        <v>3562.8866340241002</v>
      </c>
      <c r="AB25">
        <v>3562.8866340241002</v>
      </c>
      <c r="AC25">
        <v>3562.8866340241002</v>
      </c>
      <c r="AD25">
        <v>3562.8866340509499</v>
      </c>
      <c r="AE25">
        <v>3562.8866340509499</v>
      </c>
      <c r="AF25">
        <v>3562.8866340509499</v>
      </c>
      <c r="AG25">
        <v>3562.8866340509499</v>
      </c>
      <c r="AH25">
        <v>3562.8866340509499</v>
      </c>
      <c r="AI25">
        <v>3562.8866340509499</v>
      </c>
      <c r="AJ25">
        <v>3562.8866340509499</v>
      </c>
      <c r="AK25">
        <v>3562.8866340509499</v>
      </c>
      <c r="AL25">
        <v>3562.8866340509499</v>
      </c>
      <c r="AM25">
        <v>3562.8866340509499</v>
      </c>
      <c r="AN25">
        <v>3562.8866340509499</v>
      </c>
      <c r="AO25">
        <v>3562.8866340509499</v>
      </c>
      <c r="AP25">
        <v>3562.8866340509499</v>
      </c>
    </row>
    <row r="26" spans="1:42" x14ac:dyDescent="0.35">
      <c r="A26" t="s">
        <v>80</v>
      </c>
      <c r="B26">
        <v>0</v>
      </c>
      <c r="C26">
        <v>0</v>
      </c>
      <c r="D26">
        <v>1422.76794216133</v>
      </c>
      <c r="E26">
        <v>1500.67048439878</v>
      </c>
      <c r="F26">
        <v>1716.0091026636201</v>
      </c>
      <c r="G26">
        <v>1749.3639022069999</v>
      </c>
      <c r="H26">
        <v>1792.8811437519</v>
      </c>
      <c r="I26">
        <v>1808.66282233637</v>
      </c>
      <c r="J26">
        <v>1808.66282207001</v>
      </c>
      <c r="K26">
        <v>1808.66282229832</v>
      </c>
      <c r="L26">
        <v>1808.6628221461101</v>
      </c>
      <c r="M26">
        <v>1808.66282199391</v>
      </c>
      <c r="N26">
        <v>1808.66282229832</v>
      </c>
      <c r="O26">
        <v>1808.66282199391</v>
      </c>
      <c r="P26">
        <v>1796.10574444444</v>
      </c>
      <c r="Q26">
        <v>1796.1057448249601</v>
      </c>
      <c r="R26">
        <v>1796.1057448249601</v>
      </c>
      <c r="S26">
        <v>1796.1057448249601</v>
      </c>
      <c r="T26">
        <v>1796.10574444444</v>
      </c>
      <c r="U26">
        <v>1796.10574444444</v>
      </c>
      <c r="V26">
        <v>1796.10574444444</v>
      </c>
      <c r="W26">
        <v>1794.6316207572299</v>
      </c>
      <c r="X26">
        <v>1794.10399733637</v>
      </c>
      <c r="Y26">
        <v>1794.1039969558601</v>
      </c>
      <c r="Z26">
        <v>1794.1023331050201</v>
      </c>
      <c r="AA26">
        <v>1793.49669101978</v>
      </c>
      <c r="AB26">
        <v>1787.79730034627</v>
      </c>
      <c r="AC26">
        <v>1793.4966914003001</v>
      </c>
      <c r="AD26">
        <v>1793.4966914003001</v>
      </c>
      <c r="AE26">
        <v>1793.4966914003001</v>
      </c>
      <c r="AF26">
        <v>1793.4966914003001</v>
      </c>
      <c r="AG26">
        <v>1793.4966914003001</v>
      </c>
      <c r="AH26">
        <v>1793.4966914003001</v>
      </c>
      <c r="AI26">
        <v>1793.4966914003001</v>
      </c>
      <c r="AJ26">
        <v>1793.4966914003001</v>
      </c>
      <c r="AK26">
        <v>1793.4966914003001</v>
      </c>
      <c r="AL26">
        <v>1793.4966914003001</v>
      </c>
      <c r="AM26">
        <v>1793.4966914003001</v>
      </c>
      <c r="AN26">
        <v>1793.4966914003001</v>
      </c>
      <c r="AO26">
        <v>1793.4966914003001</v>
      </c>
      <c r="AP26">
        <v>1793.4966914003001</v>
      </c>
    </row>
    <row r="27" spans="1:42" x14ac:dyDescent="0.35">
      <c r="A27" t="s">
        <v>81</v>
      </c>
      <c r="B27">
        <v>0</v>
      </c>
      <c r="C27">
        <v>0</v>
      </c>
      <c r="D27">
        <v>251.30097622421599</v>
      </c>
      <c r="E27">
        <v>251.30097622421599</v>
      </c>
      <c r="F27">
        <v>794.88485789639401</v>
      </c>
      <c r="G27">
        <v>1076.83632498819</v>
      </c>
      <c r="H27">
        <v>1076.83632498819</v>
      </c>
      <c r="I27">
        <v>1075.7841985514001</v>
      </c>
      <c r="J27">
        <v>1080.7370591245401</v>
      </c>
      <c r="K27">
        <v>1083.09518170366</v>
      </c>
      <c r="L27">
        <v>1083.09518182176</v>
      </c>
      <c r="M27">
        <v>1083.0951816643001</v>
      </c>
      <c r="N27">
        <v>1083.09518186112</v>
      </c>
      <c r="O27">
        <v>1083.09518186112</v>
      </c>
      <c r="P27">
        <v>1083.09518186112</v>
      </c>
      <c r="Q27">
        <v>1083.09518186112</v>
      </c>
      <c r="R27">
        <v>1083.09518186112</v>
      </c>
      <c r="S27">
        <v>1083.0951820185801</v>
      </c>
      <c r="T27">
        <v>1083.0951819792101</v>
      </c>
      <c r="U27">
        <v>1083.09518186112</v>
      </c>
      <c r="V27">
        <v>1083.09518186112</v>
      </c>
      <c r="W27">
        <v>1083.09518186112</v>
      </c>
      <c r="X27">
        <v>1083.09518186112</v>
      </c>
      <c r="Y27">
        <v>1083.09518186112</v>
      </c>
      <c r="Z27">
        <v>1083.0951819792101</v>
      </c>
      <c r="AA27">
        <v>1083.09518186112</v>
      </c>
      <c r="AB27">
        <v>1083.09518186112</v>
      </c>
      <c r="AC27">
        <v>1083.09518186112</v>
      </c>
      <c r="AD27">
        <v>1083.09518186112</v>
      </c>
      <c r="AE27">
        <v>1083.0951819004799</v>
      </c>
      <c r="AF27">
        <v>1776.7024877971901</v>
      </c>
      <c r="AG27">
        <v>1776.7024877971901</v>
      </c>
      <c r="AH27">
        <v>1776.7024877971901</v>
      </c>
      <c r="AI27">
        <v>1776.7024877971901</v>
      </c>
      <c r="AJ27">
        <v>1776.7024877971901</v>
      </c>
      <c r="AK27">
        <v>1776.7024877971901</v>
      </c>
      <c r="AL27">
        <v>1776.7024877971901</v>
      </c>
      <c r="AM27">
        <v>1776.7024877971901</v>
      </c>
      <c r="AN27">
        <v>1776.7024877971901</v>
      </c>
      <c r="AO27">
        <v>1776.7024877971901</v>
      </c>
      <c r="AP27">
        <v>1776.7024877971901</v>
      </c>
    </row>
    <row r="28" spans="1:42" x14ac:dyDescent="0.35">
      <c r="A28" t="s">
        <v>82</v>
      </c>
      <c r="B28">
        <v>0</v>
      </c>
      <c r="C28">
        <v>0</v>
      </c>
      <c r="D28">
        <v>222.33635047503299</v>
      </c>
      <c r="E28">
        <v>747.01168293194803</v>
      </c>
      <c r="F28">
        <v>2229.30398143614</v>
      </c>
      <c r="G28">
        <v>5858.9092121250096</v>
      </c>
      <c r="H28">
        <v>7805.64973566555</v>
      </c>
      <c r="I28">
        <v>9510.4470831688595</v>
      </c>
      <c r="J28">
        <v>9618.6973122158506</v>
      </c>
      <c r="K28" s="6">
        <v>10084.3515830952</v>
      </c>
      <c r="L28" s="6">
        <v>11319.7981795379</v>
      </c>
      <c r="M28" s="6">
        <v>11401.9998480458</v>
      </c>
      <c r="N28" s="6">
        <v>11445.4416045785</v>
      </c>
      <c r="O28" s="6">
        <v>11775.916592581099</v>
      </c>
      <c r="P28" s="6">
        <v>12166.465277523601</v>
      </c>
      <c r="Q28" s="6">
        <v>12527.487322400701</v>
      </c>
      <c r="R28" s="6">
        <v>12783.646962085701</v>
      </c>
      <c r="S28" s="6">
        <v>13468.314830408999</v>
      </c>
      <c r="T28" s="6">
        <v>13733.782385394799</v>
      </c>
      <c r="U28" s="6">
        <v>13950.0286614205</v>
      </c>
      <c r="V28" s="6">
        <v>14109.293940007399</v>
      </c>
      <c r="W28" s="6">
        <v>15825.970759862599</v>
      </c>
      <c r="X28" s="6">
        <v>16608.5426711646</v>
      </c>
      <c r="Y28" s="6">
        <v>17267.812975452402</v>
      </c>
      <c r="Z28" s="6">
        <v>17824.481983621201</v>
      </c>
      <c r="AA28" s="6">
        <v>18102.001497427402</v>
      </c>
      <c r="AB28" s="6">
        <v>18805.222609157801</v>
      </c>
      <c r="AC28" s="6">
        <v>19108.306915624202</v>
      </c>
      <c r="AD28" s="6">
        <v>20092.058777137299</v>
      </c>
      <c r="AE28" s="6">
        <v>20608.988685695502</v>
      </c>
      <c r="AF28" s="6">
        <v>21044.849322498801</v>
      </c>
      <c r="AG28" s="6">
        <v>22235.528139475799</v>
      </c>
      <c r="AH28" s="6">
        <v>23780.0908643443</v>
      </c>
      <c r="AI28" s="6">
        <v>25337.5194657172</v>
      </c>
      <c r="AJ28" s="6">
        <v>26922.297519540101</v>
      </c>
      <c r="AK28" s="6">
        <v>28510.933871082099</v>
      </c>
      <c r="AL28" s="6">
        <v>30105.886379376901</v>
      </c>
      <c r="AM28" s="6">
        <v>31708.755123795199</v>
      </c>
      <c r="AN28" s="6">
        <v>33314.245459782403</v>
      </c>
      <c r="AO28" s="6">
        <v>34914.4135109372</v>
      </c>
      <c r="AP28" s="6">
        <v>36508.855411703204</v>
      </c>
    </row>
    <row r="29" spans="1:42" x14ac:dyDescent="0.35">
      <c r="A29" t="s">
        <v>54</v>
      </c>
      <c r="B29">
        <v>0</v>
      </c>
      <c r="C29">
        <v>0</v>
      </c>
      <c r="D29">
        <v>5409.2171647986697</v>
      </c>
      <c r="E29">
        <v>6577.8988832157102</v>
      </c>
      <c r="F29">
        <v>7216.5489094022396</v>
      </c>
      <c r="G29" s="6">
        <v>10579.832651730499</v>
      </c>
      <c r="H29" s="6">
        <v>10892.354491731499</v>
      </c>
      <c r="I29" s="6">
        <v>11280.3522279637</v>
      </c>
      <c r="J29" s="6">
        <v>11381.327366679599</v>
      </c>
      <c r="K29" s="6">
        <v>11565.663241177999</v>
      </c>
      <c r="L29" s="6">
        <v>11566.1182024344</v>
      </c>
      <c r="M29" s="6">
        <v>11566.118200012999</v>
      </c>
      <c r="N29" s="6">
        <v>11687.4039001456</v>
      </c>
      <c r="O29" s="6">
        <v>12672.0880514783</v>
      </c>
      <c r="P29" s="6">
        <v>13483.4243909584</v>
      </c>
      <c r="Q29" s="6">
        <v>14340.7155135266</v>
      </c>
      <c r="R29" s="6">
        <v>14900.352477627201</v>
      </c>
      <c r="S29" s="6">
        <v>16226.771106816401</v>
      </c>
      <c r="T29" s="6">
        <v>16366.084656746099</v>
      </c>
      <c r="U29" s="6">
        <v>16971.287414605398</v>
      </c>
      <c r="V29" s="6">
        <v>17216.480737286998</v>
      </c>
      <c r="W29" s="6">
        <v>19911.3312704944</v>
      </c>
      <c r="X29" s="6">
        <v>20038.514258203599</v>
      </c>
      <c r="Y29" s="6">
        <v>20659.0654401092</v>
      </c>
      <c r="Z29" s="6">
        <v>21570.418154181501</v>
      </c>
      <c r="AA29" s="6">
        <v>23120.334522000401</v>
      </c>
      <c r="AB29" s="6">
        <v>24908.4681787794</v>
      </c>
      <c r="AC29" s="6">
        <v>27507.175198970301</v>
      </c>
      <c r="AD29" s="6">
        <v>27676.5881489151</v>
      </c>
      <c r="AE29" s="6">
        <v>29729.401818811799</v>
      </c>
      <c r="AF29" s="6">
        <v>29936.9003131875</v>
      </c>
      <c r="AG29" s="6">
        <v>33435.250869929099</v>
      </c>
      <c r="AH29" s="6">
        <v>35020.500175612899</v>
      </c>
      <c r="AI29" s="6">
        <v>36867.733772603096</v>
      </c>
      <c r="AJ29" s="6">
        <v>38731.4805638295</v>
      </c>
      <c r="AK29" s="6">
        <v>40481.667199876203</v>
      </c>
      <c r="AL29" s="6">
        <v>42343.232615875699</v>
      </c>
      <c r="AM29" s="6">
        <v>44144.960077634802</v>
      </c>
      <c r="AN29" s="6">
        <v>45943.307598248197</v>
      </c>
      <c r="AO29" s="6">
        <v>47727.411455911802</v>
      </c>
      <c r="AP29" s="6">
        <v>49488.631119834303</v>
      </c>
    </row>
    <row r="30" spans="1:42" x14ac:dyDescent="0.35">
      <c r="A30" t="s">
        <v>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5">
      <c r="A31" t="s">
        <v>84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35">
      <c r="A32" t="s">
        <v>58</v>
      </c>
      <c r="B32">
        <v>2857</v>
      </c>
      <c r="C32">
        <v>2857</v>
      </c>
      <c r="D32">
        <v>2857</v>
      </c>
      <c r="E32">
        <v>2137</v>
      </c>
      <c r="F32">
        <v>2137</v>
      </c>
      <c r="G32">
        <v>2137</v>
      </c>
      <c r="H32">
        <v>1661</v>
      </c>
      <c r="I32">
        <v>1661</v>
      </c>
      <c r="J32">
        <v>1384</v>
      </c>
      <c r="K32">
        <v>1384</v>
      </c>
      <c r="L32">
        <v>1384</v>
      </c>
      <c r="M32">
        <v>1384</v>
      </c>
      <c r="N32">
        <v>1384</v>
      </c>
      <c r="O32">
        <v>1384</v>
      </c>
      <c r="P32">
        <v>1384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5">
      <c r="A33" t="s">
        <v>59</v>
      </c>
      <c r="B33">
        <v>2609</v>
      </c>
      <c r="C33">
        <v>2609</v>
      </c>
      <c r="D33">
        <v>2609</v>
      </c>
      <c r="E33">
        <v>2609</v>
      </c>
      <c r="F33">
        <v>2609</v>
      </c>
      <c r="G33">
        <v>2609</v>
      </c>
      <c r="H33">
        <v>2609</v>
      </c>
      <c r="I33">
        <v>2609</v>
      </c>
      <c r="J33">
        <v>2609</v>
      </c>
      <c r="K33">
        <v>2609</v>
      </c>
      <c r="L33">
        <v>2609</v>
      </c>
      <c r="M33">
        <v>2609</v>
      </c>
      <c r="N33">
        <v>2609</v>
      </c>
      <c r="O33">
        <v>2609</v>
      </c>
      <c r="P33">
        <v>2609</v>
      </c>
      <c r="Q33">
        <v>2609</v>
      </c>
      <c r="R33">
        <v>2609</v>
      </c>
      <c r="S33">
        <v>2609</v>
      </c>
      <c r="T33">
        <v>2609</v>
      </c>
      <c r="U33">
        <v>2609</v>
      </c>
      <c r="V33">
        <v>2609</v>
      </c>
      <c r="W33">
        <v>2609</v>
      </c>
      <c r="X33">
        <v>2609</v>
      </c>
      <c r="Y33">
        <v>2609</v>
      </c>
      <c r="Z33">
        <v>2609</v>
      </c>
      <c r="AA33">
        <v>2609</v>
      </c>
      <c r="AB33">
        <v>2609</v>
      </c>
      <c r="AC33">
        <v>2609</v>
      </c>
      <c r="AD33">
        <v>2609</v>
      </c>
      <c r="AE33">
        <v>2609</v>
      </c>
      <c r="AF33">
        <v>2609</v>
      </c>
      <c r="AG33">
        <v>2609</v>
      </c>
      <c r="AH33">
        <v>2609</v>
      </c>
      <c r="AI33">
        <v>2609</v>
      </c>
      <c r="AJ33">
        <v>2609</v>
      </c>
      <c r="AK33">
        <v>2609</v>
      </c>
      <c r="AL33">
        <v>2609</v>
      </c>
      <c r="AM33">
        <v>2609</v>
      </c>
      <c r="AN33">
        <v>2609</v>
      </c>
      <c r="AO33">
        <v>2609</v>
      </c>
      <c r="AP33">
        <v>2609</v>
      </c>
    </row>
    <row r="34" spans="1:42" x14ac:dyDescent="0.35">
      <c r="A34" t="s">
        <v>60</v>
      </c>
      <c r="B34">
        <v>1245</v>
      </c>
      <c r="C34">
        <v>1245</v>
      </c>
      <c r="D34">
        <v>1245</v>
      </c>
      <c r="E34">
        <v>1245</v>
      </c>
      <c r="F34">
        <v>1342</v>
      </c>
      <c r="G34">
        <v>1749</v>
      </c>
      <c r="H34">
        <v>1749</v>
      </c>
      <c r="I34">
        <v>2326</v>
      </c>
      <c r="J34">
        <v>2326</v>
      </c>
      <c r="K34">
        <v>2403</v>
      </c>
      <c r="L34">
        <v>2403</v>
      </c>
      <c r="M34">
        <v>2427</v>
      </c>
      <c r="N34">
        <v>2427</v>
      </c>
      <c r="O34">
        <v>2427</v>
      </c>
      <c r="P34">
        <v>2427</v>
      </c>
      <c r="Q34">
        <v>2427</v>
      </c>
      <c r="R34">
        <v>2452</v>
      </c>
      <c r="S34">
        <v>2452</v>
      </c>
      <c r="T34">
        <v>3829</v>
      </c>
      <c r="U34">
        <v>3829</v>
      </c>
      <c r="V34">
        <v>3829</v>
      </c>
      <c r="W34">
        <v>4107</v>
      </c>
      <c r="X34">
        <v>4107</v>
      </c>
      <c r="Y34">
        <v>4107</v>
      </c>
      <c r="Z34">
        <v>4107</v>
      </c>
      <c r="AA34">
        <v>4107</v>
      </c>
      <c r="AB34">
        <v>4107</v>
      </c>
      <c r="AC34">
        <v>4107</v>
      </c>
      <c r="AD34">
        <v>4107</v>
      </c>
      <c r="AE34">
        <v>4107</v>
      </c>
      <c r="AF34">
        <v>4107</v>
      </c>
      <c r="AG34">
        <v>4107</v>
      </c>
      <c r="AH34">
        <v>4107</v>
      </c>
      <c r="AI34">
        <v>4107</v>
      </c>
      <c r="AJ34">
        <v>4107</v>
      </c>
      <c r="AK34">
        <v>4107</v>
      </c>
      <c r="AL34">
        <v>4107</v>
      </c>
      <c r="AM34">
        <v>4107</v>
      </c>
      <c r="AN34">
        <v>4107</v>
      </c>
      <c r="AO34">
        <v>4107</v>
      </c>
      <c r="AP34">
        <v>4107</v>
      </c>
    </row>
    <row r="35" spans="1:42" x14ac:dyDescent="0.35">
      <c r="A35" t="s">
        <v>61</v>
      </c>
      <c r="B35">
        <v>4809</v>
      </c>
      <c r="C35">
        <v>4809</v>
      </c>
      <c r="D35">
        <v>4809</v>
      </c>
      <c r="E35">
        <v>4809</v>
      </c>
      <c r="F35">
        <v>4809</v>
      </c>
      <c r="G35">
        <v>4809</v>
      </c>
      <c r="H35">
        <v>4809</v>
      </c>
      <c r="I35">
        <v>4809</v>
      </c>
      <c r="J35">
        <v>4809</v>
      </c>
      <c r="K35">
        <v>4809</v>
      </c>
      <c r="L35">
        <v>4809</v>
      </c>
      <c r="M35">
        <v>4809</v>
      </c>
      <c r="N35">
        <v>4809</v>
      </c>
      <c r="O35">
        <v>4809</v>
      </c>
      <c r="P35">
        <v>4809</v>
      </c>
      <c r="Q35">
        <v>4809</v>
      </c>
      <c r="R35">
        <v>4809</v>
      </c>
      <c r="S35">
        <v>4809</v>
      </c>
      <c r="T35">
        <v>4809</v>
      </c>
      <c r="U35">
        <v>4809</v>
      </c>
      <c r="V35">
        <v>4809</v>
      </c>
      <c r="W35">
        <v>4809</v>
      </c>
      <c r="X35">
        <v>4809</v>
      </c>
      <c r="Y35">
        <v>4809</v>
      </c>
      <c r="Z35">
        <v>4809</v>
      </c>
      <c r="AA35">
        <v>4809</v>
      </c>
      <c r="AB35">
        <v>4809</v>
      </c>
      <c r="AC35">
        <v>4809</v>
      </c>
      <c r="AD35">
        <v>4809</v>
      </c>
      <c r="AE35">
        <v>4809</v>
      </c>
      <c r="AF35">
        <v>4809</v>
      </c>
      <c r="AG35">
        <v>4809</v>
      </c>
      <c r="AH35">
        <v>4809</v>
      </c>
      <c r="AI35">
        <v>4809</v>
      </c>
      <c r="AJ35">
        <v>4809</v>
      </c>
      <c r="AK35">
        <v>4809</v>
      </c>
      <c r="AL35">
        <v>4809</v>
      </c>
      <c r="AM35">
        <v>4809</v>
      </c>
      <c r="AN35">
        <v>4809</v>
      </c>
      <c r="AO35">
        <v>4809</v>
      </c>
      <c r="AP35">
        <v>4809</v>
      </c>
    </row>
    <row r="36" spans="1:42" x14ac:dyDescent="0.35">
      <c r="A36" t="s">
        <v>62</v>
      </c>
      <c r="B36">
        <v>1081.8392469999999</v>
      </c>
      <c r="C36">
        <v>1081.8392469999999</v>
      </c>
      <c r="D36">
        <v>1081.8392469999999</v>
      </c>
      <c r="E36">
        <v>1081.8392469999999</v>
      </c>
      <c r="F36">
        <v>1081.8392469999999</v>
      </c>
      <c r="G36">
        <v>1081.8392469999999</v>
      </c>
      <c r="H36">
        <v>1081.8392469999999</v>
      </c>
      <c r="I36">
        <v>1081.8392469999999</v>
      </c>
      <c r="J36">
        <v>1081.8392469999999</v>
      </c>
      <c r="K36">
        <v>1081.8392469999999</v>
      </c>
      <c r="L36">
        <v>1081.8392469999999</v>
      </c>
      <c r="M36">
        <v>1081.8392469999999</v>
      </c>
      <c r="N36">
        <v>1081.8392469999999</v>
      </c>
      <c r="O36">
        <v>1081.8392469999999</v>
      </c>
      <c r="P36">
        <v>1081.8392469999999</v>
      </c>
      <c r="Q36">
        <v>1081.8392469999999</v>
      </c>
      <c r="R36">
        <v>1081.8392469999999</v>
      </c>
      <c r="S36">
        <v>1081.8392469999999</v>
      </c>
      <c r="T36">
        <v>1081.8392469999999</v>
      </c>
      <c r="U36">
        <v>1081.8392469999999</v>
      </c>
      <c r="V36">
        <v>1081.8392469999999</v>
      </c>
      <c r="W36">
        <v>1081.8392469999999</v>
      </c>
      <c r="X36">
        <v>1081.8392469999999</v>
      </c>
      <c r="Y36">
        <v>1081.8392469999999</v>
      </c>
      <c r="Z36">
        <v>1081.8392469999999</v>
      </c>
      <c r="AA36">
        <v>1081.8392469999999</v>
      </c>
      <c r="AB36">
        <v>1081.8392469999999</v>
      </c>
      <c r="AC36">
        <v>1081.8392469999999</v>
      </c>
      <c r="AD36">
        <v>1081.8392469999999</v>
      </c>
      <c r="AE36">
        <v>1081.8392469999999</v>
      </c>
      <c r="AF36">
        <v>1081.8392469999999</v>
      </c>
      <c r="AG36">
        <v>1081.8392469999999</v>
      </c>
      <c r="AH36">
        <v>1081.8392469999999</v>
      </c>
      <c r="AI36">
        <v>1081.8392469999999</v>
      </c>
      <c r="AJ36">
        <v>1081.8392469999999</v>
      </c>
      <c r="AK36">
        <v>1081.8392469999999</v>
      </c>
      <c r="AL36">
        <v>1081.8392469999999</v>
      </c>
      <c r="AM36">
        <v>1081.8392469999999</v>
      </c>
      <c r="AN36">
        <v>1081.8392469999999</v>
      </c>
      <c r="AO36">
        <v>1081.8392469999999</v>
      </c>
      <c r="AP36">
        <v>1081.8392469999999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L27" sqref="L27"/>
    </sheetView>
  </sheetViews>
  <sheetFormatPr defaultRowHeight="14.5" x14ac:dyDescent="0.35"/>
  <sheetData>
    <row r="2" spans="1:1" x14ac:dyDescent="0.25">
      <c r="A2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J14"/>
  <sheetViews>
    <sheetView tabSelected="1" workbookViewId="0"/>
  </sheetViews>
  <sheetFormatPr defaultRowHeight="14.5" x14ac:dyDescent="0.35"/>
  <cols>
    <col min="1" max="1" width="25.54296875" customWidth="1"/>
    <col min="2" max="2" width="8.54296875" bestFit="1" customWidth="1"/>
    <col min="3" max="26" width="9.26953125" bestFit="1" customWidth="1"/>
  </cols>
  <sheetData>
    <row r="1" spans="1:36" s="1" customFormat="1" x14ac:dyDescent="0.25">
      <c r="A1" s="4" t="s">
        <v>6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  <c r="L1" s="4">
        <v>2026</v>
      </c>
      <c r="M1" s="4">
        <v>2027</v>
      </c>
      <c r="N1" s="4">
        <v>2028</v>
      </c>
      <c r="O1" s="4">
        <v>2029</v>
      </c>
      <c r="P1" s="4">
        <v>2030</v>
      </c>
      <c r="Q1" s="4">
        <v>2031</v>
      </c>
      <c r="R1" s="4">
        <v>2032</v>
      </c>
      <c r="S1" s="4">
        <v>2033</v>
      </c>
      <c r="T1" s="4">
        <v>2034</v>
      </c>
      <c r="U1" s="4">
        <v>2035</v>
      </c>
      <c r="V1" s="4">
        <v>2036</v>
      </c>
      <c r="W1" s="4">
        <v>2037</v>
      </c>
      <c r="X1" s="4">
        <v>2038</v>
      </c>
      <c r="Y1" s="4">
        <v>2039</v>
      </c>
      <c r="Z1" s="4">
        <v>2040</v>
      </c>
      <c r="AA1" s="4">
        <v>2041</v>
      </c>
      <c r="AB1" s="4">
        <v>2042</v>
      </c>
      <c r="AC1" s="4">
        <v>2043</v>
      </c>
      <c r="AD1" s="4">
        <v>2044</v>
      </c>
      <c r="AE1" s="4">
        <v>2045</v>
      </c>
      <c r="AF1" s="4">
        <v>2046</v>
      </c>
      <c r="AG1" s="4">
        <v>2047</v>
      </c>
      <c r="AH1" s="4">
        <v>2048</v>
      </c>
      <c r="AI1" s="4">
        <v>2049</v>
      </c>
      <c r="AJ1" s="4">
        <v>2050</v>
      </c>
    </row>
    <row r="2" spans="1:36" x14ac:dyDescent="0.25">
      <c r="A2" s="4" t="s">
        <v>19</v>
      </c>
      <c r="B2" s="5">
        <f>'CA Pathways retirement data'!H69</f>
        <v>0</v>
      </c>
      <c r="C2" s="5">
        <f>'CA Pathways retirement data'!I69</f>
        <v>0</v>
      </c>
      <c r="D2" s="13">
        <f>'CA Pathways retirement data'!J69</f>
        <v>15</v>
      </c>
      <c r="E2" s="13">
        <f>'CA Pathways retirement data'!K69</f>
        <v>14</v>
      </c>
      <c r="F2" s="13">
        <f>'CA Pathways retirement data'!L69</f>
        <v>13</v>
      </c>
      <c r="G2" s="13">
        <f>'CA Pathways retirement data'!M69</f>
        <v>13</v>
      </c>
      <c r="H2" s="5">
        <f>'CA Pathways retirement data'!N69</f>
        <v>0</v>
      </c>
      <c r="I2" s="5">
        <f>'CA Pathways retirement data'!O69</f>
        <v>0</v>
      </c>
      <c r="J2" s="5">
        <f>'CA Pathways retirement data'!P69</f>
        <v>0</v>
      </c>
      <c r="K2" s="5">
        <f>'CA Pathways retirement data'!Q69</f>
        <v>0</v>
      </c>
      <c r="L2" s="5">
        <f>'CA Pathways retirement data'!R69</f>
        <v>0</v>
      </c>
      <c r="M2" s="5">
        <f>'CA Pathways retirement data'!S69</f>
        <v>0</v>
      </c>
      <c r="N2" s="5">
        <f>'CA Pathways retirement data'!T69</f>
        <v>0</v>
      </c>
      <c r="O2" s="5">
        <f>'CA Pathways retirement data'!U69</f>
        <v>0</v>
      </c>
      <c r="P2" s="5">
        <f>'CA Pathways retirement data'!V69</f>
        <v>0</v>
      </c>
      <c r="Q2" s="5">
        <f>'CA Pathways retirement data'!W69</f>
        <v>0</v>
      </c>
      <c r="R2" s="5">
        <f>'CA Pathways retirement data'!X69</f>
        <v>0</v>
      </c>
      <c r="S2" s="5">
        <f>'CA Pathways retirement data'!Y69</f>
        <v>0</v>
      </c>
      <c r="T2" s="5">
        <f>'CA Pathways retirement data'!Z69</f>
        <v>0</v>
      </c>
      <c r="U2" s="5">
        <f>'CA Pathways retirement data'!AA69</f>
        <v>0</v>
      </c>
      <c r="V2" s="5">
        <f>'CA Pathways retirement data'!AB69</f>
        <v>0</v>
      </c>
      <c r="W2" s="5">
        <f>'CA Pathways retirement data'!AC69</f>
        <v>0</v>
      </c>
      <c r="X2" s="5">
        <f>'CA Pathways retirement data'!AD69</f>
        <v>0</v>
      </c>
      <c r="Y2" s="5">
        <f>'CA Pathways retirement data'!AE69</f>
        <v>0</v>
      </c>
      <c r="Z2" s="5">
        <f>'CA Pathways retirement data'!AF69</f>
        <v>0</v>
      </c>
      <c r="AA2" s="5">
        <f>'CA Pathways retirement data'!AG69</f>
        <v>0</v>
      </c>
      <c r="AB2" s="5">
        <f>'CA Pathways retirement data'!AH69</f>
        <v>0</v>
      </c>
      <c r="AC2" s="5">
        <f>'CA Pathways retirement data'!AI69</f>
        <v>0</v>
      </c>
      <c r="AD2" s="5">
        <f>'CA Pathways retirement data'!AJ69</f>
        <v>0</v>
      </c>
      <c r="AE2" s="5">
        <f>'CA Pathways retirement data'!AK69</f>
        <v>0</v>
      </c>
      <c r="AF2" s="5">
        <f>'CA Pathways retirement data'!AL69</f>
        <v>0</v>
      </c>
      <c r="AG2" s="5">
        <f>'CA Pathways retirement data'!AM69</f>
        <v>0</v>
      </c>
      <c r="AH2" s="5">
        <f>'CA Pathways retirement data'!AN69</f>
        <v>0</v>
      </c>
      <c r="AI2" s="5">
        <f>'CA Pathways retirement data'!AO69</f>
        <v>0</v>
      </c>
      <c r="AJ2" s="5">
        <f>'CA Pathways retirement data'!AP69</f>
        <v>0</v>
      </c>
    </row>
    <row r="3" spans="1:36" x14ac:dyDescent="0.25">
      <c r="A3" s="4" t="s">
        <v>12</v>
      </c>
      <c r="B3" s="5">
        <f>'CA Pathways retirement data'!H68</f>
        <v>0</v>
      </c>
      <c r="C3" s="5">
        <f>'CA Pathways retirement data'!I68</f>
        <v>0</v>
      </c>
      <c r="D3" s="5">
        <f>'CA Pathways retirement data'!J68</f>
        <v>823.57142857142856</v>
      </c>
      <c r="E3" s="5">
        <f>'CA Pathways retirement data'!K68</f>
        <v>823.57142857142856</v>
      </c>
      <c r="F3" s="5">
        <f>'CA Pathways retirement data'!L68</f>
        <v>823.57142857142856</v>
      </c>
      <c r="G3" s="5">
        <f>'CA Pathways retirement data'!M68</f>
        <v>823.57142857142856</v>
      </c>
      <c r="H3" s="5">
        <f>'CA Pathways retirement data'!N68</f>
        <v>823.57142857142856</v>
      </c>
      <c r="I3" s="5">
        <f>'CA Pathways retirement data'!O68</f>
        <v>823.57142857142856</v>
      </c>
      <c r="J3" s="5">
        <f>'CA Pathways retirement data'!P68</f>
        <v>823.57142857142856</v>
      </c>
      <c r="K3" s="5">
        <f>'CA Pathways retirement data'!Q68</f>
        <v>0</v>
      </c>
      <c r="L3" s="5">
        <f>'CA Pathways retirement data'!R68</f>
        <v>0</v>
      </c>
      <c r="M3" s="5">
        <f>'CA Pathways retirement data'!S68</f>
        <v>0</v>
      </c>
      <c r="N3" s="5">
        <f>'CA Pathways retirement data'!T68</f>
        <v>0</v>
      </c>
      <c r="O3" s="5">
        <f>'CA Pathways retirement data'!U68</f>
        <v>0</v>
      </c>
      <c r="P3" s="5">
        <f>'CA Pathways retirement data'!V68</f>
        <v>0</v>
      </c>
      <c r="Q3" s="5">
        <f>'CA Pathways retirement data'!W68</f>
        <v>0</v>
      </c>
      <c r="R3" s="5">
        <f>'CA Pathways retirement data'!X68</f>
        <v>0</v>
      </c>
      <c r="S3" s="5">
        <f>'CA Pathways retirement data'!Y68</f>
        <v>0</v>
      </c>
      <c r="T3" s="5">
        <f>'CA Pathways retirement data'!Z68</f>
        <v>0</v>
      </c>
      <c r="U3" s="5">
        <f>'CA Pathways retirement data'!AA68</f>
        <v>0</v>
      </c>
      <c r="V3" s="5">
        <f>'CA Pathways retirement data'!AB68</f>
        <v>0</v>
      </c>
      <c r="W3" s="5">
        <f>'CA Pathways retirement data'!AC68</f>
        <v>0</v>
      </c>
      <c r="X3" s="5">
        <f>'CA Pathways retirement data'!AD68</f>
        <v>0</v>
      </c>
      <c r="Y3" s="5">
        <f>'CA Pathways retirement data'!AE68</f>
        <v>0</v>
      </c>
      <c r="Z3" s="5">
        <f>'CA Pathways retirement data'!AF68</f>
        <v>0</v>
      </c>
      <c r="AA3" s="5">
        <f>'CA Pathways retirement data'!AG68</f>
        <v>0</v>
      </c>
      <c r="AB3" s="5">
        <f>'CA Pathways retirement data'!AH68</f>
        <v>0</v>
      </c>
      <c r="AC3" s="5">
        <f>'CA Pathways retirement data'!AI68</f>
        <v>0</v>
      </c>
      <c r="AD3" s="5">
        <f>'CA Pathways retirement data'!AJ68</f>
        <v>0</v>
      </c>
      <c r="AE3" s="5">
        <f>'CA Pathways retirement data'!AK68</f>
        <v>0</v>
      </c>
      <c r="AF3" s="5">
        <f>'CA Pathways retirement data'!AL68</f>
        <v>0</v>
      </c>
      <c r="AG3" s="5">
        <f>'CA Pathways retirement data'!AM68</f>
        <v>0</v>
      </c>
      <c r="AH3" s="5">
        <f>'CA Pathways retirement data'!AN68</f>
        <v>0</v>
      </c>
      <c r="AI3" s="5">
        <f>'CA Pathways retirement data'!AO68</f>
        <v>0</v>
      </c>
      <c r="AJ3" s="5">
        <f>'CA Pathways retirement data'!AP68</f>
        <v>0</v>
      </c>
    </row>
    <row r="4" spans="1:36" x14ac:dyDescent="0.25">
      <c r="A4" s="4" t="s">
        <v>0</v>
      </c>
      <c r="B4" s="5">
        <f>ROUND('CA Pathways retirement data'!H50,0)</f>
        <v>0</v>
      </c>
      <c r="C4" s="5">
        <f>ROUND('CA Pathways retirement data'!I50,0)</f>
        <v>0</v>
      </c>
      <c r="D4" s="5">
        <f>ROUND('CA Pathways retirement data'!J50,0)</f>
        <v>0</v>
      </c>
      <c r="E4" s="5">
        <f>ROUND('CA Pathways retirement data'!K50,0)</f>
        <v>0</v>
      </c>
      <c r="F4" s="5">
        <f>ROUND('CA Pathways retirement data'!L50,0)</f>
        <v>0</v>
      </c>
      <c r="G4" s="5">
        <f>ROUND('CA Pathways retirement data'!M50,0)</f>
        <v>0</v>
      </c>
      <c r="H4" s="5">
        <f>ROUND('CA Pathways retirement data'!N50,0)</f>
        <v>0</v>
      </c>
      <c r="I4" s="5">
        <f>ROUND('CA Pathways retirement data'!O50,0)</f>
        <v>0</v>
      </c>
      <c r="J4" s="5">
        <f>ROUND('CA Pathways retirement data'!P50,0)</f>
        <v>0</v>
      </c>
      <c r="K4" s="5">
        <f>ROUND('CA Pathways retirement data'!Q50,0)</f>
        <v>2393</v>
      </c>
      <c r="L4" s="5">
        <f>ROUND('CA Pathways retirement data'!R50,0)</f>
        <v>0</v>
      </c>
      <c r="M4" s="5">
        <f>ROUND('CA Pathways retirement data'!S50,0)</f>
        <v>0</v>
      </c>
      <c r="N4" s="5">
        <f>ROUND('CA Pathways retirement data'!T50,0)</f>
        <v>0</v>
      </c>
      <c r="O4" s="5">
        <f>ROUND('CA Pathways retirement data'!U50,0)</f>
        <v>0</v>
      </c>
      <c r="P4" s="5">
        <f>ROUND('CA Pathways retirement data'!V50,0)</f>
        <v>0</v>
      </c>
      <c r="Q4" s="5">
        <f>ROUND('CA Pathways retirement data'!W50,0)</f>
        <v>0</v>
      </c>
      <c r="R4" s="5">
        <f>ROUND('CA Pathways retirement data'!X50,0)</f>
        <v>0</v>
      </c>
      <c r="S4" s="5">
        <f>ROUND('CA Pathways retirement data'!Y50,0)</f>
        <v>0</v>
      </c>
      <c r="T4" s="5">
        <f>ROUND('CA Pathways retirement data'!Z50,0)</f>
        <v>0</v>
      </c>
      <c r="U4" s="5">
        <f>ROUND('CA Pathways retirement data'!AA50,0)</f>
        <v>0</v>
      </c>
      <c r="V4" s="5">
        <f>ROUND('CA Pathways retirement data'!AB50,0)</f>
        <v>0</v>
      </c>
      <c r="W4" s="5">
        <f>ROUND('CA Pathways retirement data'!AC50,0)</f>
        <v>0</v>
      </c>
      <c r="X4" s="5">
        <f>ROUND('CA Pathways retirement data'!AD50,0)</f>
        <v>0</v>
      </c>
      <c r="Y4" s="5">
        <f>ROUND('CA Pathways retirement data'!AE50,0)</f>
        <v>0</v>
      </c>
      <c r="Z4" s="5">
        <f>ROUND('CA Pathways retirement data'!AF50,0)</f>
        <v>0</v>
      </c>
      <c r="AA4" s="5">
        <f>ROUND('CA Pathways retirement data'!AG50,0)</f>
        <v>0</v>
      </c>
      <c r="AB4" s="5">
        <f>ROUND('CA Pathways retirement data'!AH50,0)</f>
        <v>0</v>
      </c>
      <c r="AC4" s="5">
        <f>ROUND('CA Pathways retirement data'!AI50,0)</f>
        <v>0</v>
      </c>
      <c r="AD4" s="5">
        <f>ROUND('CA Pathways retirement data'!AJ50,0)</f>
        <v>0</v>
      </c>
      <c r="AE4" s="5">
        <f>ROUND('CA Pathways retirement data'!AK50,0)</f>
        <v>0</v>
      </c>
      <c r="AF4" s="5">
        <f>ROUND('CA Pathways retirement data'!AL50,0)</f>
        <v>0</v>
      </c>
      <c r="AG4" s="5">
        <f>ROUND('CA Pathways retirement data'!AM50,0)</f>
        <v>0</v>
      </c>
      <c r="AH4" s="5">
        <f>ROUND('CA Pathways retirement data'!AN50,0)</f>
        <v>0</v>
      </c>
      <c r="AI4" s="5">
        <f>ROUND('CA Pathways retirement data'!AO50,0)</f>
        <v>0</v>
      </c>
      <c r="AJ4" s="5">
        <f>ROUND('CA Pathways retirement data'!AP50,0)</f>
        <v>0</v>
      </c>
    </row>
    <row r="5" spans="1:36" x14ac:dyDescent="0.25">
      <c r="A5" s="4" t="s">
        <v>1</v>
      </c>
      <c r="B5" s="5">
        <f>ROUND('CA Pathways retirement data'!H51,0)</f>
        <v>0</v>
      </c>
      <c r="C5" s="5">
        <f>ROUND('CA Pathways retirement data'!I51,0)</f>
        <v>0</v>
      </c>
      <c r="D5" s="5">
        <f>ROUND('CA Pathways retirement data'!J51,0)</f>
        <v>0</v>
      </c>
      <c r="E5" s="5">
        <f>ROUND('CA Pathways retirement data'!K51,0)</f>
        <v>0</v>
      </c>
      <c r="F5" s="5">
        <f>ROUND('CA Pathways retirement data'!L51,0)</f>
        <v>0</v>
      </c>
      <c r="G5" s="5">
        <f>ROUND('CA Pathways retirement data'!M51,0)</f>
        <v>0</v>
      </c>
      <c r="H5" s="5">
        <f>ROUND('CA Pathways retirement data'!N51,0)</f>
        <v>0</v>
      </c>
      <c r="I5" s="5">
        <f>ROUND('CA Pathways retirement data'!O51,0)</f>
        <v>0</v>
      </c>
      <c r="J5" s="5">
        <v>0</v>
      </c>
      <c r="K5" s="5">
        <f>ROUND('CA Pathways retirement data'!Q51,0)</f>
        <v>0</v>
      </c>
      <c r="L5" s="5">
        <f>ROUND('CA Pathways retirement data'!R51,0)</f>
        <v>0</v>
      </c>
      <c r="M5" s="5">
        <f>ROUND('CA Pathways retirement data'!S51,0)</f>
        <v>0</v>
      </c>
      <c r="N5" s="5">
        <f>ROUND('CA Pathways retirement data'!T51,0)</f>
        <v>0</v>
      </c>
      <c r="O5" s="5">
        <f>ROUND('CA Pathways retirement data'!U51,0)</f>
        <v>0</v>
      </c>
      <c r="P5" s="5">
        <f>ROUND('CA Pathways retirement data'!V51,0)</f>
        <v>0</v>
      </c>
      <c r="Q5" s="5">
        <v>0</v>
      </c>
      <c r="R5" s="5">
        <v>0</v>
      </c>
      <c r="S5" s="5">
        <f>ROUND('CA Pathways retirement data'!Y51,0)</f>
        <v>0</v>
      </c>
      <c r="T5" s="5">
        <f>ROUND('CA Pathways retirement data'!Z51,0)</f>
        <v>0</v>
      </c>
      <c r="U5" s="5">
        <v>0</v>
      </c>
      <c r="V5" s="5">
        <v>0</v>
      </c>
      <c r="W5" s="5">
        <f>ROUND('CA Pathways retirement data'!AC51,0)</f>
        <v>0</v>
      </c>
      <c r="X5" s="5">
        <f>ROUND('CA Pathways retirement data'!AD51,0)</f>
        <v>0</v>
      </c>
      <c r="Y5" s="5">
        <f>ROUND('CA Pathways retirement data'!AE51,0)</f>
        <v>0</v>
      </c>
      <c r="Z5" s="5">
        <f>ROUND('CA Pathways retirement data'!AF51,0)</f>
        <v>0</v>
      </c>
      <c r="AA5" s="5">
        <f>ROUND('CA Pathways retirement data'!AG51,0)</f>
        <v>0</v>
      </c>
      <c r="AB5" s="5">
        <f>ROUND('CA Pathways retirement data'!AH51,0)</f>
        <v>0</v>
      </c>
      <c r="AC5" s="5">
        <f>ROUND('CA Pathways retirement data'!AI51,0)</f>
        <v>0</v>
      </c>
      <c r="AD5" s="5">
        <f>ROUND('CA Pathways retirement data'!AJ51,0)</f>
        <v>0</v>
      </c>
      <c r="AE5" s="5">
        <f>ROUND('CA Pathways retirement data'!AK51,0)</f>
        <v>0</v>
      </c>
      <c r="AF5" s="5">
        <f>ROUND('CA Pathways retirement data'!AL51,0)</f>
        <v>0</v>
      </c>
      <c r="AG5" s="5">
        <f>ROUND('CA Pathways retirement data'!AM51,0)</f>
        <v>0</v>
      </c>
      <c r="AH5" s="5">
        <f>ROUND('CA Pathways retirement data'!AN51,0)</f>
        <v>0</v>
      </c>
      <c r="AI5" s="5">
        <f>ROUND('CA Pathways retirement data'!AO51,0)</f>
        <v>0</v>
      </c>
      <c r="AJ5" s="5">
        <f>ROUND('CA Pathways retirement data'!AP51,0)</f>
        <v>0</v>
      </c>
    </row>
    <row r="6" spans="1:36" x14ac:dyDescent="0.25">
      <c r="A6" s="4" t="s">
        <v>20</v>
      </c>
      <c r="B6" s="5">
        <f>ROUND('CA Pathways retirement data'!H52,0)</f>
        <v>0</v>
      </c>
      <c r="C6" s="5">
        <f>ROUND('CA Pathways retirement data'!I52,0)</f>
        <v>0</v>
      </c>
      <c r="D6" s="5">
        <f>ROUND('CA Pathways retirement data'!J52,0)</f>
        <v>0</v>
      </c>
      <c r="E6" s="5">
        <f>ROUND('CA Pathways retirement data'!K52,0)</f>
        <v>0</v>
      </c>
      <c r="F6" s="5">
        <f>ROUND('CA Pathways retirement data'!L52,0)</f>
        <v>0</v>
      </c>
      <c r="G6" s="5">
        <f>ROUND('CA Pathways retirement data'!M52,0)</f>
        <v>0</v>
      </c>
      <c r="H6" s="5">
        <f>ROUND('CA Pathways retirement data'!N52,0)</f>
        <v>0</v>
      </c>
      <c r="I6" s="5">
        <f>ROUND('CA Pathways retirement data'!O52,0)</f>
        <v>0</v>
      </c>
      <c r="J6" s="5">
        <f>ROUND('CA Pathways retirement data'!P52,0)</f>
        <v>0</v>
      </c>
      <c r="K6" s="5">
        <f>ROUND('CA Pathways retirement data'!Q52,0)</f>
        <v>0</v>
      </c>
      <c r="L6" s="5">
        <f>ROUND('CA Pathways retirement data'!R52,0)</f>
        <v>0</v>
      </c>
      <c r="M6" s="5">
        <f>ROUND('CA Pathways retirement data'!S52,0)</f>
        <v>0</v>
      </c>
      <c r="N6" s="5">
        <f>ROUND('CA Pathways retirement data'!T52,0)</f>
        <v>0</v>
      </c>
      <c r="O6" s="5">
        <f>ROUND('CA Pathways retirement data'!U52,0)</f>
        <v>0</v>
      </c>
      <c r="P6" s="5">
        <f>ROUND('CA Pathways retirement data'!V52,0)</f>
        <v>0</v>
      </c>
      <c r="Q6" s="5">
        <f>ROUND('CA Pathways retirement data'!W52,0)</f>
        <v>0</v>
      </c>
      <c r="R6" s="5">
        <v>0</v>
      </c>
      <c r="S6" s="5">
        <f>ROUND('CA Pathways retirement data'!Y52,0)</f>
        <v>0</v>
      </c>
      <c r="T6" s="5">
        <f>ROUND('CA Pathways retirement data'!Z52,0)</f>
        <v>0</v>
      </c>
      <c r="U6" s="5">
        <f>ROUND('CA Pathways retirement data'!AA52,0)</f>
        <v>0</v>
      </c>
      <c r="V6" s="5">
        <f>ROUND('CA Pathways retirement data'!AB52,0)</f>
        <v>0</v>
      </c>
      <c r="W6" s="5">
        <f>ROUND('CA Pathways retirement data'!AC52,0)</f>
        <v>0</v>
      </c>
      <c r="X6" s="5">
        <v>0</v>
      </c>
      <c r="Y6" s="5">
        <f>ROUND('CA Pathways retirement data'!AE52,0)</f>
        <v>0</v>
      </c>
      <c r="Z6" s="5">
        <v>0</v>
      </c>
      <c r="AA6" s="5">
        <f>ROUND('CA Pathways retirement data'!AG52,0)</f>
        <v>0</v>
      </c>
      <c r="AB6" s="5">
        <v>0</v>
      </c>
      <c r="AC6" s="5">
        <f>ROUND('CA Pathways retirement data'!AI52,0)</f>
        <v>0</v>
      </c>
      <c r="AD6" s="5">
        <f>ROUND('CA Pathways retirement data'!AJ52,0)</f>
        <v>0</v>
      </c>
      <c r="AE6" s="5">
        <f>ROUND('CA Pathways retirement data'!AK52,0)</f>
        <v>0</v>
      </c>
      <c r="AF6" s="5">
        <f>ROUND('CA Pathways retirement data'!AL52,0)</f>
        <v>0</v>
      </c>
      <c r="AG6" s="5">
        <f>ROUND('CA Pathways retirement data'!AM52,0)</f>
        <v>0</v>
      </c>
      <c r="AH6" s="5">
        <f>ROUND('CA Pathways retirement data'!AN52,0)</f>
        <v>0</v>
      </c>
      <c r="AI6" s="5">
        <f>ROUND('CA Pathways retirement data'!AO52,0)</f>
        <v>0</v>
      </c>
      <c r="AJ6" s="5">
        <f>ROUND('CA Pathways retirement data'!AP52,0)</f>
        <v>0</v>
      </c>
    </row>
    <row r="7" spans="1:36" x14ac:dyDescent="0.25">
      <c r="A7" s="4" t="s">
        <v>2</v>
      </c>
      <c r="B7" s="5">
        <f>ROUND('CA Pathways retirement data'!H53,0)</f>
        <v>0</v>
      </c>
      <c r="C7" s="5">
        <f>ROUND('CA Pathways retirement data'!I53,0)</f>
        <v>0</v>
      </c>
      <c r="D7" s="5">
        <f>ROUND('CA Pathways retirement data'!J53,0)</f>
        <v>0</v>
      </c>
      <c r="E7" s="5">
        <f>ROUND('CA Pathways retirement data'!K53,0)</f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f>ROUND('CA Pathways retirement data'!AO53,0)</f>
        <v>0</v>
      </c>
      <c r="AJ7" s="5">
        <f>ROUND('CA Pathways retirement data'!AP53,0)</f>
        <v>0</v>
      </c>
    </row>
    <row r="8" spans="1:36" x14ac:dyDescent="0.25">
      <c r="A8" s="4" t="s">
        <v>3</v>
      </c>
      <c r="B8" s="5">
        <f>ROUND('CA Pathways retirement data'!H54,0)</f>
        <v>0</v>
      </c>
      <c r="C8" s="5">
        <v>0</v>
      </c>
      <c r="D8" s="5">
        <f>ROUND('CA Pathways retirement data'!J54,0)</f>
        <v>0</v>
      </c>
      <c r="E8" s="5">
        <f>ROUND('CA Pathways retirement data'!K54,0)</f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f>ROUND('CA Pathways retirement data'!Q54,0)</f>
        <v>0</v>
      </c>
      <c r="L8" s="5">
        <f>ROUND('CA Pathways retirement data'!R54,0)</f>
        <v>0</v>
      </c>
      <c r="M8" s="5">
        <f>ROUND('CA Pathways retirement data'!S54,0)</f>
        <v>0</v>
      </c>
      <c r="N8" s="5">
        <f>ROUND('CA Pathways retirement data'!T54,0)</f>
        <v>0</v>
      </c>
      <c r="O8" s="5">
        <f>ROUND('CA Pathways retirement data'!U54,0)</f>
        <v>0</v>
      </c>
      <c r="P8" s="5">
        <f>ROUND('CA Pathways retirement data'!V54,0)</f>
        <v>0</v>
      </c>
      <c r="Q8" s="5">
        <f>ROUND('CA Pathways retirement data'!W54,0)</f>
        <v>0</v>
      </c>
      <c r="R8" s="5">
        <f>ROUND('CA Pathways retirement data'!X54,0)</f>
        <v>0</v>
      </c>
      <c r="S8" s="5">
        <f>ROUND('CA Pathways retirement data'!Y54,0)</f>
        <v>0</v>
      </c>
      <c r="T8" s="5">
        <f>ROUND('CA Pathways retirement data'!Z54,0)</f>
        <v>0</v>
      </c>
      <c r="U8" s="5">
        <f>ROUND('CA Pathways retirement data'!AA54,0)</f>
        <v>0</v>
      </c>
      <c r="V8" s="5">
        <f>ROUND('CA Pathways retirement data'!AB54,0)</f>
        <v>0</v>
      </c>
      <c r="W8" s="5">
        <f>ROUND('CA Pathways retirement data'!AC54,0)</f>
        <v>0</v>
      </c>
      <c r="X8" s="5">
        <f>ROUND('CA Pathways retirement data'!AD54,0)</f>
        <v>0</v>
      </c>
      <c r="Y8" s="5">
        <f>ROUND('CA Pathways retirement data'!AE54,0)</f>
        <v>0</v>
      </c>
      <c r="Z8" s="5">
        <f>ROUND('CA Pathways retirement data'!AF54,0)</f>
        <v>0</v>
      </c>
      <c r="AA8" s="5">
        <f>ROUND('CA Pathways retirement data'!AG54,0)</f>
        <v>0</v>
      </c>
      <c r="AB8" s="5">
        <f>ROUND('CA Pathways retirement data'!AH54,0)</f>
        <v>0</v>
      </c>
      <c r="AC8" s="5">
        <f>ROUND('CA Pathways retirement data'!AI54,0)</f>
        <v>0</v>
      </c>
      <c r="AD8" s="5">
        <f>ROUND('CA Pathways retirement data'!AJ54,0)</f>
        <v>0</v>
      </c>
      <c r="AE8" s="5">
        <f>ROUND('CA Pathways retirement data'!AK54,0)</f>
        <v>0</v>
      </c>
      <c r="AF8" s="5">
        <f>ROUND('CA Pathways retirement data'!AL54,0)</f>
        <v>0</v>
      </c>
      <c r="AG8" s="5">
        <f>ROUND('CA Pathways retirement data'!AM54,0)</f>
        <v>0</v>
      </c>
      <c r="AH8" s="5">
        <f>ROUND('CA Pathways retirement data'!AN54,0)</f>
        <v>0</v>
      </c>
      <c r="AI8" s="5">
        <f>ROUND('CA Pathways retirement data'!AO54,0)</f>
        <v>0</v>
      </c>
      <c r="AJ8" s="5">
        <f>ROUND('CA Pathways retirement data'!AP54,0)</f>
        <v>0</v>
      </c>
    </row>
    <row r="9" spans="1:36" x14ac:dyDescent="0.25">
      <c r="A9" s="4" t="s">
        <v>4</v>
      </c>
      <c r="B9" s="5">
        <f>ROUND('CA Pathways retirement data'!H55,0)</f>
        <v>0</v>
      </c>
      <c r="C9" s="5">
        <v>0</v>
      </c>
      <c r="D9" s="5">
        <f>ROUND('CA Pathways retirement data'!J55,0)</f>
        <v>0</v>
      </c>
      <c r="E9" s="5">
        <f>ROUND('CA Pathways retirement data'!K55,0)</f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f>ROUND('CA Pathways retirement data'!Q55,0)</f>
        <v>0</v>
      </c>
      <c r="L9" s="5">
        <f>ROUND('CA Pathways retirement data'!R55,0)</f>
        <v>0</v>
      </c>
      <c r="M9" s="5">
        <f>ROUND('CA Pathways retirement data'!S55,0)</f>
        <v>0</v>
      </c>
      <c r="N9" s="5">
        <f>ROUND('CA Pathways retirement data'!T55,0)</f>
        <v>0</v>
      </c>
      <c r="O9" s="5">
        <f>ROUND('CA Pathways retirement data'!U55,0)</f>
        <v>0</v>
      </c>
      <c r="P9" s="5">
        <f>ROUND('CA Pathways retirement data'!V55,0)</f>
        <v>0</v>
      </c>
      <c r="Q9" s="5">
        <f>ROUND('CA Pathways retirement data'!W55,0)</f>
        <v>0</v>
      </c>
      <c r="R9" s="5">
        <f>ROUND('CA Pathways retirement data'!X55,0)</f>
        <v>0</v>
      </c>
      <c r="S9" s="5">
        <f>ROUND('CA Pathways retirement data'!Y55,0)</f>
        <v>0</v>
      </c>
      <c r="T9" s="5">
        <f>ROUND('CA Pathways retirement data'!Z55,0)</f>
        <v>0</v>
      </c>
      <c r="U9" s="5">
        <f>ROUND('CA Pathways retirement data'!AA55,0)</f>
        <v>0</v>
      </c>
      <c r="V9" s="5">
        <f>ROUND('CA Pathways retirement data'!AB55,0)</f>
        <v>0</v>
      </c>
      <c r="W9" s="5">
        <f>ROUND('CA Pathways retirement data'!AC55,0)</f>
        <v>0</v>
      </c>
      <c r="X9" s="5">
        <f>ROUND('CA Pathways retirement data'!AD55,0)</f>
        <v>0</v>
      </c>
      <c r="Y9" s="5">
        <f>ROUND('CA Pathways retirement data'!AE55,0)</f>
        <v>0</v>
      </c>
      <c r="Z9" s="5">
        <f>ROUND('CA Pathways retirement data'!AF55,0)</f>
        <v>0</v>
      </c>
      <c r="AA9" s="5">
        <f>ROUND('CA Pathways retirement data'!AG55,0)</f>
        <v>6</v>
      </c>
      <c r="AB9" s="5">
        <f>ROUND('CA Pathways retirement data'!AH55,0)</f>
        <v>0</v>
      </c>
      <c r="AC9" s="5">
        <f>ROUND('CA Pathways retirement data'!AI55,0)</f>
        <v>0</v>
      </c>
      <c r="AD9" s="5">
        <f>ROUND('CA Pathways retirement data'!AJ55,0)</f>
        <v>0</v>
      </c>
      <c r="AE9" s="5">
        <f>ROUND('CA Pathways retirement data'!AK55,0)</f>
        <v>0</v>
      </c>
      <c r="AF9" s="5">
        <f>ROUND('CA Pathways retirement data'!AL55,0)</f>
        <v>0</v>
      </c>
      <c r="AG9" s="5">
        <f>ROUND('CA Pathways retirement data'!AM55,0)</f>
        <v>0</v>
      </c>
      <c r="AH9" s="5">
        <f>ROUND('CA Pathways retirement data'!AN55,0)</f>
        <v>0</v>
      </c>
      <c r="AI9" s="5">
        <f>ROUND('CA Pathways retirement data'!AO55,0)</f>
        <v>0</v>
      </c>
      <c r="AJ9" s="5">
        <f>ROUND('CA Pathways retirement data'!AP55,0)</f>
        <v>0</v>
      </c>
    </row>
    <row r="10" spans="1:36" x14ac:dyDescent="0.25">
      <c r="A10" s="4" t="s">
        <v>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f>ROUND('CA Pathways retirement data'!Q56,0)</f>
        <v>0</v>
      </c>
      <c r="L10" s="5">
        <f>ROUND('CA Pathways retirement data'!R56,0)</f>
        <v>0</v>
      </c>
      <c r="M10" s="5">
        <f>ROUND('CA Pathways retirement data'!S56,0)</f>
        <v>0</v>
      </c>
      <c r="N10" s="5">
        <f>ROUND('CA Pathways retirement data'!T56,0)</f>
        <v>0</v>
      </c>
      <c r="O10" s="5">
        <f>ROUND('CA Pathways retirement data'!U56,0)</f>
        <v>0</v>
      </c>
      <c r="P10" s="5">
        <f>ROUND('CA Pathways retirement data'!V56,0)</f>
        <v>0</v>
      </c>
      <c r="Q10" s="5">
        <f>ROUND('CA Pathways retirement data'!W56,0)</f>
        <v>0</v>
      </c>
      <c r="R10" s="5">
        <f>ROUND('CA Pathways retirement data'!X56,0)</f>
        <v>0</v>
      </c>
      <c r="S10" s="5">
        <f>ROUND('CA Pathways retirement data'!Y56,0)</f>
        <v>0</v>
      </c>
      <c r="T10" s="5">
        <f>ROUND('CA Pathways retirement data'!Z56,0)</f>
        <v>0</v>
      </c>
      <c r="U10" s="5">
        <f>ROUND('CA Pathways retirement data'!AA56,0)</f>
        <v>0</v>
      </c>
      <c r="V10" s="5">
        <f>ROUND('CA Pathways retirement data'!AB56,0)</f>
        <v>0</v>
      </c>
      <c r="W10" s="5">
        <f>ROUND('CA Pathways retirement data'!AC56,0)</f>
        <v>0</v>
      </c>
      <c r="X10" s="5">
        <f>ROUND('CA Pathways retirement data'!AD56,0)</f>
        <v>0</v>
      </c>
      <c r="Y10" s="5">
        <f>ROUND('CA Pathways retirement data'!AE56,0)</f>
        <v>0</v>
      </c>
      <c r="Z10" s="5">
        <f>ROUND('CA Pathways retirement data'!AF56,0)</f>
        <v>0</v>
      </c>
      <c r="AA10" s="5">
        <f>ROUND('CA Pathways retirement data'!AG56,0)</f>
        <v>0</v>
      </c>
      <c r="AB10" s="5">
        <f>ROUND('CA Pathways retirement data'!AH56,0)</f>
        <v>0</v>
      </c>
      <c r="AC10" s="5">
        <f>ROUND('CA Pathways retirement data'!AI56,0)</f>
        <v>0</v>
      </c>
      <c r="AD10" s="5">
        <f>ROUND('CA Pathways retirement data'!AJ56,0)</f>
        <v>0</v>
      </c>
      <c r="AE10" s="5">
        <f>ROUND('CA Pathways retirement data'!AK56,0)</f>
        <v>0</v>
      </c>
      <c r="AF10" s="5">
        <f>ROUND('CA Pathways retirement data'!AL56,0)</f>
        <v>0</v>
      </c>
      <c r="AG10" s="5">
        <f>ROUND('CA Pathways retirement data'!AM56,0)</f>
        <v>0</v>
      </c>
      <c r="AH10" s="5">
        <f>ROUND('CA Pathways retirement data'!AN56,0)</f>
        <v>0</v>
      </c>
      <c r="AI10" s="5">
        <f>ROUND('CA Pathways retirement data'!AO56,0)</f>
        <v>0</v>
      </c>
      <c r="AJ10" s="5">
        <f>ROUND('CA Pathways retirement data'!AP56,0)</f>
        <v>0</v>
      </c>
    </row>
    <row r="11" spans="1:36" x14ac:dyDescent="0.25">
      <c r="A11" s="4" t="s">
        <v>13</v>
      </c>
      <c r="B11" s="5">
        <f>ROUND('CA Pathways retirement data'!H57,0)</f>
        <v>0</v>
      </c>
      <c r="C11" s="5">
        <f>ROUND('CA Pathways retirement data'!I57,0)</f>
        <v>0</v>
      </c>
      <c r="D11" s="5">
        <f>ROUND('CA Pathways retirement data'!J57,0)</f>
        <v>0</v>
      </c>
      <c r="E11" s="5">
        <f>ROUND('CA Pathways retirement data'!K57,0)</f>
        <v>0</v>
      </c>
      <c r="F11" s="5">
        <f>ROUND('CA Pathways retirement data'!L57,0)</f>
        <v>0</v>
      </c>
      <c r="G11" s="5">
        <f>ROUND('CA Pathways retirement data'!M57,0)</f>
        <v>0</v>
      </c>
      <c r="H11" s="5">
        <f>ROUND('CA Pathways retirement data'!N57,0)</f>
        <v>0</v>
      </c>
      <c r="I11" s="5">
        <f>ROUND('CA Pathways retirement data'!O57,0)</f>
        <v>0</v>
      </c>
      <c r="J11" s="5">
        <f>ROUND('CA Pathways retirement data'!P57,0)</f>
        <v>0</v>
      </c>
      <c r="K11" s="5">
        <f>ROUND('CA Pathways retirement data'!Q57,0)</f>
        <v>0</v>
      </c>
      <c r="L11" s="5">
        <f>ROUND('CA Pathways retirement data'!R57,0)</f>
        <v>0</v>
      </c>
      <c r="M11" s="5">
        <f>ROUND('CA Pathways retirement data'!S57,0)</f>
        <v>0</v>
      </c>
      <c r="N11" s="5">
        <f>ROUND('CA Pathways retirement data'!T57,0)</f>
        <v>0</v>
      </c>
      <c r="O11" s="5">
        <f>ROUND('CA Pathways retirement data'!U57,0)</f>
        <v>0</v>
      </c>
      <c r="P11" s="5">
        <f>ROUND('CA Pathways retirement data'!V57,0)</f>
        <v>0</v>
      </c>
      <c r="Q11" s="5">
        <f>ROUND('CA Pathways retirement data'!W57,0)</f>
        <v>0</v>
      </c>
      <c r="R11" s="5">
        <f>ROUND('CA Pathways retirement data'!X57,0)</f>
        <v>0</v>
      </c>
      <c r="S11" s="5">
        <f>ROUND('CA Pathways retirement data'!Y57,0)</f>
        <v>0</v>
      </c>
      <c r="T11" s="5">
        <f>ROUND('CA Pathways retirement data'!Z57,0)</f>
        <v>0</v>
      </c>
      <c r="U11" s="5">
        <f>ROUND('CA Pathways retirement data'!AA57,0)</f>
        <v>0</v>
      </c>
      <c r="V11" s="5">
        <f>ROUND('CA Pathways retirement data'!AB57,0)</f>
        <v>0</v>
      </c>
      <c r="W11" s="5">
        <f>ROUND('CA Pathways retirement data'!AC57,0)</f>
        <v>0</v>
      </c>
      <c r="X11" s="5">
        <f>ROUND('CA Pathways retirement data'!AD57,0)</f>
        <v>0</v>
      </c>
      <c r="Y11" s="5">
        <f>ROUND('CA Pathways retirement data'!AE57,0)</f>
        <v>0</v>
      </c>
      <c r="Z11" s="5">
        <f>ROUND('CA Pathways retirement data'!AF57,0)</f>
        <v>0</v>
      </c>
      <c r="AA11" s="5">
        <f>ROUND('CA Pathways retirement data'!AG57,0)</f>
        <v>0</v>
      </c>
      <c r="AB11" s="5">
        <f>ROUND('CA Pathways retirement data'!AH57,0)</f>
        <v>0</v>
      </c>
      <c r="AC11" s="5">
        <f>ROUND('CA Pathways retirement data'!AI57,0)</f>
        <v>0</v>
      </c>
      <c r="AD11" s="5">
        <f>ROUND('CA Pathways retirement data'!AJ57,0)</f>
        <v>0</v>
      </c>
      <c r="AE11" s="5">
        <f>ROUND('CA Pathways retirement data'!AK57,0)</f>
        <v>0</v>
      </c>
      <c r="AF11" s="5">
        <f>ROUND('CA Pathways retirement data'!AL57,0)</f>
        <v>0</v>
      </c>
      <c r="AG11" s="5">
        <f>ROUND('CA Pathways retirement data'!AM57,0)</f>
        <v>0</v>
      </c>
      <c r="AH11" s="5">
        <f>ROUND('CA Pathways retirement data'!AN57,0)</f>
        <v>0</v>
      </c>
      <c r="AI11" s="5">
        <f>ROUND('CA Pathways retirement data'!AO57,0)</f>
        <v>0</v>
      </c>
      <c r="AJ11" s="5">
        <f>ROUND('CA Pathways retirement data'!AP57,0)</f>
        <v>0</v>
      </c>
    </row>
    <row r="12" spans="1:36" x14ac:dyDescent="0.25">
      <c r="A12" s="4" t="s">
        <v>14</v>
      </c>
      <c r="B12" s="5">
        <f>ROUND('CA Pathways retirement data'!H58,0)</f>
        <v>0</v>
      </c>
      <c r="C12" s="5">
        <f>ROUND('CA Pathways retirement data'!I58,0)</f>
        <v>14</v>
      </c>
      <c r="D12" s="5">
        <f>ROUND('CA Pathways retirement data'!J58,0)</f>
        <v>0</v>
      </c>
      <c r="E12" s="5">
        <f>ROUND('CA Pathways retirement data'!K58,0)</f>
        <v>0</v>
      </c>
      <c r="F12" s="5">
        <f>ROUND('CA Pathways retirement data'!L58,0)</f>
        <v>130</v>
      </c>
      <c r="G12" s="5">
        <f>ROUND('CA Pathways retirement data'!M58,0)</f>
        <v>0</v>
      </c>
      <c r="H12" s="5">
        <f>ROUND('CA Pathways retirement data'!N58,0)</f>
        <v>0</v>
      </c>
      <c r="I12" s="5">
        <f>ROUND('CA Pathways retirement data'!O58,0)</f>
        <v>0</v>
      </c>
      <c r="J12" s="5">
        <f>ROUND('CA Pathways retirement data'!P58,0)</f>
        <v>0</v>
      </c>
      <c r="K12" s="5">
        <f>ROUND('CA Pathways retirement data'!Q58,0)</f>
        <v>0</v>
      </c>
      <c r="L12" s="5">
        <f>ROUND('CA Pathways retirement data'!R58,0)</f>
        <v>0</v>
      </c>
      <c r="M12" s="5">
        <f>'Natural Gas Peaker Retirements'!B13</f>
        <v>994.32</v>
      </c>
      <c r="N12" s="5">
        <f>'Natural Gas Peaker Retirements'!C13</f>
        <v>994.32</v>
      </c>
      <c r="O12" s="5">
        <f>'Natural Gas Peaker Retirements'!D13</f>
        <v>994.32</v>
      </c>
      <c r="P12" s="5">
        <f>'Natural Gas Peaker Retirements'!E13</f>
        <v>0</v>
      </c>
      <c r="Q12" s="5">
        <f>ROUND('CA Pathways retirement data'!W58,0)</f>
        <v>0</v>
      </c>
      <c r="R12" s="5">
        <f>ROUND('CA Pathways retirement data'!X58,0)</f>
        <v>0</v>
      </c>
      <c r="S12" s="5">
        <f>ROUND('CA Pathways retirement data'!Y58,0)</f>
        <v>0</v>
      </c>
      <c r="T12" s="5">
        <f>ROUND('CA Pathways retirement data'!Z58,0)</f>
        <v>0</v>
      </c>
      <c r="U12" s="5">
        <f>ROUND('CA Pathways retirement data'!AA58,0)</f>
        <v>0</v>
      </c>
      <c r="V12" s="5">
        <f>ROUND('CA Pathways retirement data'!AB58,0)</f>
        <v>0</v>
      </c>
      <c r="W12" s="5">
        <f>ROUND('CA Pathways retirement data'!AC58,0)</f>
        <v>0</v>
      </c>
      <c r="X12" s="5">
        <f>ROUND('CA Pathways retirement data'!AD58,0)</f>
        <v>0</v>
      </c>
      <c r="Y12" s="5">
        <f>ROUND('CA Pathways retirement data'!AE58,0)</f>
        <v>0</v>
      </c>
      <c r="Z12" s="5">
        <f>ROUND('CA Pathways retirement data'!AF58,0)</f>
        <v>0</v>
      </c>
      <c r="AA12" s="5">
        <f>ROUND('CA Pathways retirement data'!AG58,0)</f>
        <v>0</v>
      </c>
      <c r="AB12" s="5">
        <f>ROUND('CA Pathways retirement data'!AH58,0)</f>
        <v>0</v>
      </c>
      <c r="AC12" s="5">
        <f>ROUND('CA Pathways retirement data'!AI58,0)</f>
        <v>0</v>
      </c>
      <c r="AD12" s="5">
        <f>ROUND('CA Pathways retirement data'!AJ58,0)</f>
        <v>0</v>
      </c>
      <c r="AE12" s="5">
        <f>ROUND('CA Pathways retirement data'!AK58,0)</f>
        <v>0</v>
      </c>
      <c r="AF12" s="5">
        <f>ROUND('CA Pathways retirement data'!AL58,0)</f>
        <v>0</v>
      </c>
      <c r="AG12" s="5">
        <f>ROUND('CA Pathways retirement data'!AM58,0)</f>
        <v>0</v>
      </c>
      <c r="AH12" s="5">
        <f>ROUND('CA Pathways retirement data'!AN58,0)</f>
        <v>0</v>
      </c>
      <c r="AI12" s="5">
        <f>ROUND('CA Pathways retirement data'!AO58,0)</f>
        <v>0</v>
      </c>
      <c r="AJ12" s="5">
        <f>ROUND('CA Pathways retirement data'!AP58,0)</f>
        <v>0</v>
      </c>
    </row>
    <row r="13" spans="1:36" x14ac:dyDescent="0.25">
      <c r="A13" s="4" t="s">
        <v>17</v>
      </c>
      <c r="B13" s="5">
        <f>ROUND('CA Pathways retirement data'!H59,0)</f>
        <v>0</v>
      </c>
      <c r="C13" s="5">
        <f>ROUND('CA Pathways retirement data'!I59,0)</f>
        <v>0</v>
      </c>
      <c r="D13" s="5">
        <f>ROUND('CA Pathways retirement data'!J59,0)</f>
        <v>0</v>
      </c>
      <c r="E13" s="5">
        <f>ROUND('CA Pathways retirement data'!K59,0)</f>
        <v>0</v>
      </c>
      <c r="F13" s="5">
        <f>ROUND('CA Pathways retirement data'!L59,0)</f>
        <v>0</v>
      </c>
      <c r="G13" s="5">
        <f>ROUND('CA Pathways retirement data'!M59,0)</f>
        <v>0</v>
      </c>
      <c r="H13" s="5">
        <f>ROUND('CA Pathways retirement data'!N59,0)</f>
        <v>0</v>
      </c>
      <c r="I13" s="5">
        <f>ROUND('CA Pathways retirement data'!O59,0)</f>
        <v>0</v>
      </c>
      <c r="J13" s="5">
        <f>ROUND('CA Pathways retirement data'!P59,0)</f>
        <v>0</v>
      </c>
      <c r="K13" s="5">
        <f>ROUND('CA Pathways retirement data'!Q59,0)</f>
        <v>0</v>
      </c>
      <c r="L13" s="5">
        <f>ROUND('CA Pathways retirement data'!R59,0)</f>
        <v>0</v>
      </c>
      <c r="M13" s="5">
        <f>ROUND('CA Pathways retirement data'!S59,0)</f>
        <v>0</v>
      </c>
      <c r="N13" s="5">
        <f>ROUND('CA Pathways retirement data'!T59,0)</f>
        <v>0</v>
      </c>
      <c r="O13" s="5">
        <f>ROUND('CA Pathways retirement data'!U59,0)</f>
        <v>0</v>
      </c>
      <c r="P13" s="5">
        <f>ROUND('CA Pathways retirement data'!V59,0)</f>
        <v>0</v>
      </c>
      <c r="Q13" s="5">
        <f>ROUND('CA Pathways retirement data'!W59,0)</f>
        <v>0</v>
      </c>
      <c r="R13" s="5">
        <f>ROUND('CA Pathways retirement data'!X59,0)</f>
        <v>0</v>
      </c>
      <c r="S13" s="5">
        <f>ROUND('CA Pathways retirement data'!Y59,0)</f>
        <v>0</v>
      </c>
      <c r="T13" s="5">
        <f>ROUND('CA Pathways retirement data'!Z59,0)</f>
        <v>0</v>
      </c>
      <c r="U13" s="5">
        <f>ROUND('CA Pathways retirement data'!AA59,0)</f>
        <v>0</v>
      </c>
      <c r="V13" s="5">
        <f>ROUND('CA Pathways retirement data'!AB59,0)</f>
        <v>0</v>
      </c>
      <c r="W13" s="5">
        <f>ROUND('CA Pathways retirement data'!AC59,0)</f>
        <v>0</v>
      </c>
      <c r="X13" s="5">
        <f>ROUND('CA Pathways retirement data'!AD59,0)</f>
        <v>0</v>
      </c>
      <c r="Y13" s="5">
        <f>ROUND('CA Pathways retirement data'!AE59,0)</f>
        <v>0</v>
      </c>
      <c r="Z13" s="5">
        <f>ROUND('CA Pathways retirement data'!AF59,0)</f>
        <v>0</v>
      </c>
      <c r="AA13" s="5">
        <f>ROUND('CA Pathways retirement data'!AG59,0)</f>
        <v>0</v>
      </c>
      <c r="AB13" s="5">
        <f>ROUND('CA Pathways retirement data'!AH59,0)</f>
        <v>0</v>
      </c>
      <c r="AC13" s="5">
        <f>ROUND('CA Pathways retirement data'!AI59,0)</f>
        <v>0</v>
      </c>
      <c r="AD13" s="5">
        <f>ROUND('CA Pathways retirement data'!AJ59,0)</f>
        <v>0</v>
      </c>
      <c r="AE13" s="5">
        <f>ROUND('CA Pathways retirement data'!AK59,0)</f>
        <v>0</v>
      </c>
      <c r="AF13" s="5">
        <f>ROUND('CA Pathways retirement data'!AL59,0)</f>
        <v>0</v>
      </c>
      <c r="AG13" s="5">
        <f>ROUND('CA Pathways retirement data'!AM59,0)</f>
        <v>0</v>
      </c>
      <c r="AH13" s="5">
        <f>ROUND('CA Pathways retirement data'!AN59,0)</f>
        <v>0</v>
      </c>
      <c r="AI13" s="5">
        <f>ROUND('CA Pathways retirement data'!AO59,0)</f>
        <v>0</v>
      </c>
      <c r="AJ13" s="5">
        <f>ROUND('CA Pathways retirement data'!AP59,0)</f>
        <v>0</v>
      </c>
    </row>
    <row r="14" spans="1:36" x14ac:dyDescent="0.25">
      <c r="A14" s="4" t="s">
        <v>18</v>
      </c>
      <c r="B14" s="5">
        <f>ROUND('CA Pathways retirement data'!H60,0)</f>
        <v>0</v>
      </c>
      <c r="C14" s="5">
        <f>ROUND('CA Pathways retirement data'!I60,0)</f>
        <v>0</v>
      </c>
      <c r="D14" s="5">
        <f>ROUND('CA Pathways retirement data'!J60,0)</f>
        <v>0</v>
      </c>
      <c r="E14" s="5">
        <f>ROUND('CA Pathways retirement data'!K60,0)</f>
        <v>0</v>
      </c>
      <c r="F14" s="5">
        <f>ROUND('CA Pathways retirement data'!L60,0)</f>
        <v>0</v>
      </c>
      <c r="G14" s="5">
        <f>ROUND('CA Pathways retirement data'!M60,0)</f>
        <v>0</v>
      </c>
      <c r="H14" s="5">
        <f>ROUND('CA Pathways retirement data'!N60,0)</f>
        <v>0</v>
      </c>
      <c r="I14" s="5">
        <f>ROUND('CA Pathways retirement data'!O60,0)</f>
        <v>0</v>
      </c>
      <c r="J14" s="5">
        <f>ROUND('CA Pathways retirement data'!P60,0)</f>
        <v>0</v>
      </c>
      <c r="K14" s="5">
        <f>ROUND('CA Pathways retirement data'!Q60,0)</f>
        <v>0</v>
      </c>
      <c r="L14" s="5">
        <f>ROUND('CA Pathways retirement data'!R60,0)</f>
        <v>0</v>
      </c>
      <c r="M14" s="5">
        <f>ROUND('CA Pathways retirement data'!S60,0)</f>
        <v>0</v>
      </c>
      <c r="N14" s="5">
        <f>ROUND('CA Pathways retirement data'!T60,0)</f>
        <v>0</v>
      </c>
      <c r="O14" s="5">
        <f>ROUND('CA Pathways retirement data'!U60,0)</f>
        <v>0</v>
      </c>
      <c r="P14" s="5">
        <f>ROUND('CA Pathways retirement data'!V60,0)</f>
        <v>0</v>
      </c>
      <c r="Q14" s="5">
        <f>ROUND('CA Pathways retirement data'!W60,0)</f>
        <v>0</v>
      </c>
      <c r="R14" s="5">
        <f>ROUND('CA Pathways retirement data'!X60,0)</f>
        <v>0</v>
      </c>
      <c r="S14" s="5">
        <f>ROUND('CA Pathways retirement data'!Y60,0)</f>
        <v>0</v>
      </c>
      <c r="T14" s="5">
        <f>ROUND('CA Pathways retirement data'!Z60,0)</f>
        <v>0</v>
      </c>
      <c r="U14" s="5">
        <f>ROUND('CA Pathways retirement data'!AA60,0)</f>
        <v>0</v>
      </c>
      <c r="V14" s="5">
        <f>ROUND('CA Pathways retirement data'!AB60,0)</f>
        <v>0</v>
      </c>
      <c r="W14" s="5">
        <f>ROUND('CA Pathways retirement data'!AC60,0)</f>
        <v>0</v>
      </c>
      <c r="X14" s="5">
        <f>ROUND('CA Pathways retirement data'!AD60,0)</f>
        <v>0</v>
      </c>
      <c r="Y14" s="5">
        <f>ROUND('CA Pathways retirement data'!AE60,0)</f>
        <v>0</v>
      </c>
      <c r="Z14" s="5">
        <f>ROUND('CA Pathways retirement data'!AF60,0)</f>
        <v>0</v>
      </c>
      <c r="AA14" s="5">
        <f>ROUND('CA Pathways retirement data'!AG60,0)</f>
        <v>0</v>
      </c>
      <c r="AB14" s="5">
        <f>ROUND('CA Pathways retirement data'!AH60,0)</f>
        <v>0</v>
      </c>
      <c r="AC14" s="5">
        <f>ROUND('CA Pathways retirement data'!AI60,0)</f>
        <v>0</v>
      </c>
      <c r="AD14" s="5">
        <f>ROUND('CA Pathways retirement data'!AJ60,0)</f>
        <v>0</v>
      </c>
      <c r="AE14" s="5">
        <f>ROUND('CA Pathways retirement data'!AK60,0)</f>
        <v>0</v>
      </c>
      <c r="AF14" s="5">
        <f>ROUND('CA Pathways retirement data'!AL60,0)</f>
        <v>0</v>
      </c>
      <c r="AG14" s="5">
        <f>ROUND('CA Pathways retirement data'!AM60,0)</f>
        <v>0</v>
      </c>
      <c r="AH14" s="5">
        <f>ROUND('CA Pathways retirement data'!AN60,0)</f>
        <v>0</v>
      </c>
      <c r="AI14" s="5">
        <f>ROUND('CA Pathways retirement data'!AO60,0)</f>
        <v>0</v>
      </c>
      <c r="AJ14" s="5">
        <f>ROUND('CA Pathways retirement data'!AP60,0)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 Pathways retirement data</vt:lpstr>
      <vt:lpstr>Natural Gas Peaker Retirements</vt:lpstr>
      <vt:lpstr>CA Pathways capacity in 60% RPS</vt:lpstr>
      <vt:lpstr>How to find in Pathways</vt:lpstr>
      <vt:lpstr>BCR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Chris Busch</cp:lastModifiedBy>
  <dcterms:created xsi:type="dcterms:W3CDTF">2015-12-15T21:40:01Z</dcterms:created>
  <dcterms:modified xsi:type="dcterms:W3CDTF">2019-06-10T14:11:50Z</dcterms:modified>
</cp:coreProperties>
</file>