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60" windowHeight="7460" tabRatio="623"/>
  </bookViews>
  <sheets>
    <sheet name="About" sheetId="2" r:id="rId1"/>
    <sheet name="E3 data how to locate" sheetId="31" r:id="rId2"/>
    <sheet name="onshore wind" sheetId="41" r:id="rId3"/>
    <sheet name="solar PV" sheetId="40" r:id="rId4"/>
    <sheet name="California cost adjustment" sheetId="42" r:id="rId5"/>
    <sheet name="CCaMC-BCCpUC" sheetId="6" r:id="rId6"/>
    <sheet name="CCaMC-VOaMCpUC" sheetId="8" r:id="rId7"/>
    <sheet name="CCaMC-AFOaMCpUC" sheetId="7" r:id="rId8"/>
    <sheet name="E3 variable O and M" sheetId="39" r:id="rId9"/>
    <sheet name="E3 capital cost data" sheetId="32" r:id="rId10"/>
    <sheet name="E3 fixed O and M" sheetId="38" r:id="rId11"/>
    <sheet name="EIA Costs" sheetId="10" r:id="rId12"/>
    <sheet name="Coal Cost Multipliers" sheetId="12" r:id="rId13"/>
    <sheet name="Cost Improvement and Off Wnd" sheetId="15" r:id="rId14"/>
    <sheet name="recent trends utility scale PV" sheetId="28" r:id="rId15"/>
    <sheet name="Utility scale PV types" sheetId="33" r:id="rId16"/>
    <sheet name="CT installed types" sheetId="21" r:id="rId17"/>
    <sheet name="On forecasting prices" sheetId="29" r:id="rId18"/>
    <sheet name="Convert E3 data to MW" sheetId="34" r:id="rId19"/>
  </sheets>
  <calcPr calcId="145621"/>
</workbook>
</file>

<file path=xl/calcChain.xml><?xml version="1.0" encoding="utf-8"?>
<calcChain xmlns="http://schemas.openxmlformats.org/spreadsheetml/2006/main">
  <c r="E12" i="40" l="1"/>
  <c r="D18" i="41" l="1"/>
  <c r="D6" i="7" s="1"/>
  <c r="D17" i="41"/>
  <c r="G10" i="41"/>
  <c r="F2" i="6" s="1"/>
  <c r="G2" i="6"/>
  <c r="C7" i="7"/>
  <c r="B7" i="7"/>
  <c r="D21" i="40"/>
  <c r="D7" i="7" s="1"/>
  <c r="D20" i="40"/>
  <c r="G27" i="42"/>
  <c r="I27" i="42" s="1"/>
  <c r="A27" i="42"/>
  <c r="G26" i="42"/>
  <c r="AS11" i="42"/>
  <c r="AR11" i="42"/>
  <c r="AQ11" i="42"/>
  <c r="AP11" i="42"/>
  <c r="B6" i="7" l="1"/>
  <c r="C6" i="7"/>
  <c r="B3" i="7" l="1"/>
  <c r="B3" i="8"/>
  <c r="C53" i="33" l="1"/>
  <c r="C52" i="33"/>
  <c r="C51" i="33"/>
  <c r="D12" i="8" l="1"/>
  <c r="C12" i="8"/>
  <c r="B12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D4" i="8"/>
  <c r="C4" i="8"/>
  <c r="B4" i="8"/>
  <c r="D3" i="8"/>
  <c r="C3" i="8"/>
  <c r="D2" i="8"/>
  <c r="C2" i="8"/>
  <c r="B2" i="8"/>
  <c r="B7" i="15" l="1"/>
  <c r="D10" i="7" l="1"/>
  <c r="C10" i="7"/>
  <c r="B10" i="7"/>
  <c r="D9" i="7"/>
  <c r="C9" i="7"/>
  <c r="B9" i="7"/>
  <c r="D3" i="7"/>
  <c r="C3" i="7"/>
  <c r="B5" i="7"/>
  <c r="D4" i="7"/>
  <c r="C4" i="7"/>
  <c r="B4" i="7"/>
  <c r="D8" i="7"/>
  <c r="C8" i="7"/>
  <c r="B8" i="7"/>
  <c r="D5" i="7"/>
  <c r="C5" i="7"/>
  <c r="C14" i="7"/>
  <c r="D14" i="7"/>
  <c r="B12" i="7"/>
  <c r="C12" i="7"/>
  <c r="C11" i="7" s="1"/>
  <c r="D12" i="7"/>
  <c r="B14" i="8"/>
  <c r="C14" i="8"/>
  <c r="D14" i="8"/>
  <c r="C11" i="8"/>
  <c r="B14" i="7" l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B2" i="34"/>
  <c r="B3" i="34" s="1"/>
  <c r="C2" i="34"/>
  <c r="C3" i="34" s="1"/>
  <c r="D2" i="34"/>
  <c r="D3" i="34" s="1"/>
  <c r="E2" i="34"/>
  <c r="E3" i="34" s="1"/>
  <c r="F2" i="34"/>
  <c r="F3" i="34" s="1"/>
  <c r="G2" i="34"/>
  <c r="G3" i="34" s="1"/>
  <c r="H2" i="34"/>
  <c r="H3" i="34" s="1"/>
  <c r="I2" i="34"/>
  <c r="I3" i="34" s="1"/>
  <c r="J2" i="34"/>
  <c r="J3" i="34" s="1"/>
  <c r="K2" i="34"/>
  <c r="K3" i="34" s="1"/>
  <c r="L2" i="34"/>
  <c r="L3" i="34" s="1"/>
  <c r="M2" i="34"/>
  <c r="M3" i="34" s="1"/>
  <c r="N2" i="34"/>
  <c r="N3" i="34" s="1"/>
  <c r="O2" i="34"/>
  <c r="O3" i="34" s="1"/>
  <c r="P2" i="34"/>
  <c r="P3" i="34" s="1"/>
  <c r="Q2" i="34"/>
  <c r="Q3" i="34" s="1"/>
  <c r="R2" i="34"/>
  <c r="R3" i="34" s="1"/>
  <c r="S2" i="34"/>
  <c r="S3" i="34" s="1"/>
  <c r="T2" i="34"/>
  <c r="T3" i="34" s="1"/>
  <c r="U2" i="34"/>
  <c r="U3" i="34" s="1"/>
  <c r="V2" i="34"/>
  <c r="V3" i="34" s="1"/>
  <c r="W2" i="34"/>
  <c r="W3" i="34" s="1"/>
  <c r="X2" i="34"/>
  <c r="X3" i="34" s="1"/>
  <c r="Y2" i="34"/>
  <c r="Y3" i="34" s="1"/>
  <c r="Z2" i="34"/>
  <c r="Z3" i="34" s="1"/>
  <c r="AA2" i="34"/>
  <c r="AA3" i="34" s="1"/>
  <c r="AB2" i="34"/>
  <c r="AB3" i="34" s="1"/>
  <c r="AC2" i="34"/>
  <c r="AC3" i="34" s="1"/>
  <c r="AD2" i="34"/>
  <c r="AD3" i="34" s="1"/>
  <c r="AE2" i="34"/>
  <c r="AE3" i="34" s="1"/>
  <c r="AF2" i="34"/>
  <c r="AF3" i="34" s="1"/>
  <c r="AG2" i="34"/>
  <c r="AG3" i="34" s="1"/>
  <c r="AH2" i="34"/>
  <c r="AH3" i="34" s="1"/>
  <c r="AI2" i="34"/>
  <c r="AI3" i="34" s="1"/>
  <c r="AJ2" i="34"/>
  <c r="AJ3" i="34" s="1"/>
  <c r="B50" i="33"/>
  <c r="C46" i="33"/>
  <c r="C45" i="33"/>
  <c r="C44" i="33"/>
  <c r="C47" i="33" l="1"/>
  <c r="D44" i="33" s="1"/>
  <c r="B51" i="33" s="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C11" i="21"/>
  <c r="C12" i="21"/>
  <c r="C13" i="21"/>
  <c r="C14" i="21"/>
  <c r="C10" i="21"/>
  <c r="D51" i="33" l="1"/>
  <c r="D46" i="33"/>
  <c r="B53" i="33" s="1"/>
  <c r="D53" i="33" s="1"/>
  <c r="D45" i="33"/>
  <c r="B52" i="33" s="1"/>
  <c r="D52" i="33" s="1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F131" i="15"/>
  <c r="AG131" i="15"/>
  <c r="AH131" i="15"/>
  <c r="AI131" i="15"/>
  <c r="AJ131" i="15"/>
  <c r="AK131" i="15"/>
  <c r="AL131" i="15"/>
  <c r="B69" i="33" l="1"/>
  <c r="D69" i="33"/>
  <c r="D54" i="33"/>
  <c r="D55" i="33" s="1"/>
  <c r="C69" i="33"/>
  <c r="C127" i="15"/>
  <c r="D127" i="15"/>
  <c r="E127" i="15"/>
  <c r="B2" i="6" s="1"/>
  <c r="F127" i="15"/>
  <c r="B3" i="6" s="1"/>
  <c r="G127" i="15"/>
  <c r="B4" i="6" s="1"/>
  <c r="H127" i="15"/>
  <c r="B5" i="6" s="1"/>
  <c r="I127" i="15"/>
  <c r="B6" i="6" s="1"/>
  <c r="J127" i="15"/>
  <c r="B7" i="6" s="1"/>
  <c r="K127" i="15"/>
  <c r="B8" i="6" s="1"/>
  <c r="L127" i="15"/>
  <c r="B9" i="6" s="1"/>
  <c r="M127" i="15"/>
  <c r="B10" i="6" s="1"/>
  <c r="N127" i="15"/>
  <c r="B11" i="6" s="1"/>
  <c r="O127" i="15"/>
  <c r="B12" i="6" s="1"/>
  <c r="P127" i="15"/>
  <c r="B13" i="6" s="1"/>
  <c r="Q127" i="15"/>
  <c r="B14" i="6" s="1"/>
  <c r="R127" i="15"/>
  <c r="B15" i="6" s="1"/>
  <c r="S127" i="15"/>
  <c r="B16" i="6" s="1"/>
  <c r="T127" i="15"/>
  <c r="B17" i="6" s="1"/>
  <c r="U127" i="15"/>
  <c r="B18" i="6" s="1"/>
  <c r="V127" i="15"/>
  <c r="B19" i="6" s="1"/>
  <c r="W127" i="15"/>
  <c r="B20" i="6" s="1"/>
  <c r="X127" i="15"/>
  <c r="B21" i="6" s="1"/>
  <c r="Y127" i="15"/>
  <c r="B22" i="6" s="1"/>
  <c r="Z127" i="15"/>
  <c r="B23" i="6" s="1"/>
  <c r="AA127" i="15"/>
  <c r="B24" i="6" s="1"/>
  <c r="AB127" i="15"/>
  <c r="B25" i="6" s="1"/>
  <c r="AC127" i="15"/>
  <c r="B26" i="6" s="1"/>
  <c r="AD127" i="15"/>
  <c r="B27" i="6" s="1"/>
  <c r="AE127" i="15"/>
  <c r="B28" i="6" s="1"/>
  <c r="AF127" i="15"/>
  <c r="B29" i="6" s="1"/>
  <c r="AG127" i="15"/>
  <c r="B30" i="6" s="1"/>
  <c r="AH127" i="15"/>
  <c r="B31" i="6" s="1"/>
  <c r="AI127" i="15"/>
  <c r="B32" i="6" s="1"/>
  <c r="AJ127" i="15"/>
  <c r="B33" i="6" s="1"/>
  <c r="AK127" i="15"/>
  <c r="B34" i="6" s="1"/>
  <c r="AL127" i="15"/>
  <c r="B35" i="6" s="1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AE128" i="15"/>
  <c r="AF128" i="15"/>
  <c r="AG128" i="15"/>
  <c r="AH128" i="15"/>
  <c r="AI128" i="15"/>
  <c r="AJ128" i="15"/>
  <c r="AK128" i="15"/>
  <c r="AL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AA129" i="15"/>
  <c r="AB129" i="15"/>
  <c r="AC129" i="15"/>
  <c r="AD129" i="15"/>
  <c r="AE129" i="15"/>
  <c r="AF129" i="15"/>
  <c r="AG129" i="15"/>
  <c r="AH129" i="15"/>
  <c r="AI129" i="15"/>
  <c r="AJ129" i="15"/>
  <c r="AK129" i="15"/>
  <c r="AL129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V130" i="15"/>
  <c r="W130" i="15"/>
  <c r="X130" i="15"/>
  <c r="Y130" i="15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L130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AA132" i="15"/>
  <c r="AB132" i="15"/>
  <c r="AC132" i="15"/>
  <c r="AD132" i="15"/>
  <c r="AE132" i="15"/>
  <c r="AF132" i="15"/>
  <c r="AG132" i="15"/>
  <c r="AH132" i="15"/>
  <c r="AI132" i="15"/>
  <c r="AJ132" i="15"/>
  <c r="AK132" i="15"/>
  <c r="AL132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V133" i="15"/>
  <c r="W133" i="15"/>
  <c r="X133" i="15"/>
  <c r="Y133" i="15"/>
  <c r="Z133" i="15"/>
  <c r="AA133" i="15"/>
  <c r="AB133" i="15"/>
  <c r="AC133" i="15"/>
  <c r="AD133" i="15"/>
  <c r="AE133" i="15"/>
  <c r="AF133" i="15"/>
  <c r="AG133" i="15"/>
  <c r="AH133" i="15"/>
  <c r="AI133" i="15"/>
  <c r="AJ133" i="15"/>
  <c r="AK133" i="15"/>
  <c r="AL133" i="15"/>
  <c r="C134" i="15"/>
  <c r="D134" i="15"/>
  <c r="E134" i="15"/>
  <c r="K2" i="6" s="1"/>
  <c r="F134" i="15"/>
  <c r="K3" i="6" s="1"/>
  <c r="G134" i="15"/>
  <c r="K4" i="6" s="1"/>
  <c r="H134" i="15"/>
  <c r="K5" i="6" s="1"/>
  <c r="I134" i="15"/>
  <c r="K6" i="6" s="1"/>
  <c r="J134" i="15"/>
  <c r="K7" i="6" s="1"/>
  <c r="K134" i="15"/>
  <c r="K8" i="6" s="1"/>
  <c r="L134" i="15"/>
  <c r="K9" i="6" s="1"/>
  <c r="M134" i="15"/>
  <c r="K10" i="6" s="1"/>
  <c r="N134" i="15"/>
  <c r="K11" i="6" s="1"/>
  <c r="O134" i="15"/>
  <c r="K12" i="6" s="1"/>
  <c r="P134" i="15"/>
  <c r="K13" i="6" s="1"/>
  <c r="Q134" i="15"/>
  <c r="K14" i="6" s="1"/>
  <c r="R134" i="15"/>
  <c r="K15" i="6" s="1"/>
  <c r="S134" i="15"/>
  <c r="K16" i="6" s="1"/>
  <c r="T134" i="15"/>
  <c r="K17" i="6" s="1"/>
  <c r="U134" i="15"/>
  <c r="K18" i="6" s="1"/>
  <c r="V134" i="15"/>
  <c r="K19" i="6" s="1"/>
  <c r="W134" i="15"/>
  <c r="K20" i="6" s="1"/>
  <c r="X134" i="15"/>
  <c r="K21" i="6" s="1"/>
  <c r="Y134" i="15"/>
  <c r="K22" i="6" s="1"/>
  <c r="Z134" i="15"/>
  <c r="K23" i="6" s="1"/>
  <c r="AA134" i="15"/>
  <c r="K24" i="6" s="1"/>
  <c r="AB134" i="15"/>
  <c r="K25" i="6" s="1"/>
  <c r="AC134" i="15"/>
  <c r="K26" i="6" s="1"/>
  <c r="AD134" i="15"/>
  <c r="K27" i="6" s="1"/>
  <c r="AE134" i="15"/>
  <c r="K28" i="6" s="1"/>
  <c r="AF134" i="15"/>
  <c r="K29" i="6" s="1"/>
  <c r="AG134" i="15"/>
  <c r="K30" i="6" s="1"/>
  <c r="AH134" i="15"/>
  <c r="K31" i="6" s="1"/>
  <c r="AI134" i="15"/>
  <c r="K32" i="6" s="1"/>
  <c r="AJ134" i="15"/>
  <c r="K33" i="6" s="1"/>
  <c r="AK134" i="15"/>
  <c r="K34" i="6" s="1"/>
  <c r="AL134" i="15"/>
  <c r="K35" i="6" s="1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AA135" i="15"/>
  <c r="AB135" i="15"/>
  <c r="AC135" i="15"/>
  <c r="AD135" i="15"/>
  <c r="AE135" i="15"/>
  <c r="AF135" i="15"/>
  <c r="AG135" i="15"/>
  <c r="AH135" i="15"/>
  <c r="AI135" i="15"/>
  <c r="AJ135" i="15"/>
  <c r="AK135" i="15"/>
  <c r="AL135" i="15"/>
  <c r="B128" i="15"/>
  <c r="B129" i="15"/>
  <c r="B130" i="15"/>
  <c r="B132" i="15"/>
  <c r="B133" i="15"/>
  <c r="B134" i="15"/>
  <c r="B135" i="15"/>
  <c r="B127" i="15"/>
  <c r="A77" i="2" l="1"/>
  <c r="N2" i="6" l="1"/>
  <c r="N6" i="6"/>
  <c r="N10" i="6"/>
  <c r="N14" i="6"/>
  <c r="N18" i="6"/>
  <c r="N22" i="6"/>
  <c r="N26" i="6"/>
  <c r="N30" i="6"/>
  <c r="N34" i="6"/>
  <c r="N7" i="6"/>
  <c r="N11" i="6"/>
  <c r="N15" i="6"/>
  <c r="N19" i="6"/>
  <c r="N23" i="6"/>
  <c r="N27" i="6"/>
  <c r="N31" i="6"/>
  <c r="N35" i="6"/>
  <c r="N3" i="6"/>
  <c r="N4" i="6"/>
  <c r="N8" i="6"/>
  <c r="N12" i="6"/>
  <c r="N16" i="6"/>
  <c r="N20" i="6"/>
  <c r="N24" i="6"/>
  <c r="N28" i="6"/>
  <c r="N32" i="6"/>
  <c r="N5" i="6"/>
  <c r="N9" i="6"/>
  <c r="N13" i="6"/>
  <c r="N17" i="6"/>
  <c r="N21" i="6"/>
  <c r="N25" i="6"/>
  <c r="N29" i="6"/>
  <c r="N33" i="6"/>
  <c r="B35" i="12"/>
  <c r="B34" i="12"/>
  <c r="C13" i="8" s="1"/>
  <c r="B33" i="12"/>
  <c r="D13" i="8" l="1"/>
  <c r="B13" i="8"/>
  <c r="D11" i="8"/>
  <c r="B11" i="8"/>
  <c r="B2" i="7"/>
  <c r="D11" i="7"/>
  <c r="D2" i="7"/>
  <c r="D13" i="7" s="1"/>
  <c r="B13" i="7" l="1"/>
  <c r="C2" i="7"/>
  <c r="C13" i="7" s="1"/>
  <c r="M9" i="6"/>
  <c r="M33" i="6"/>
  <c r="M18" i="6"/>
  <c r="M2" i="6"/>
  <c r="M23" i="6"/>
  <c r="M10" i="6"/>
  <c r="M6" i="6"/>
  <c r="B11" i="7"/>
  <c r="M5" i="6" l="1"/>
  <c r="M17" i="6"/>
  <c r="M26" i="6"/>
  <c r="M20" i="6"/>
  <c r="M35" i="6"/>
  <c r="M16" i="6"/>
  <c r="M31" i="6"/>
  <c r="M7" i="6"/>
  <c r="M21" i="6"/>
  <c r="M27" i="6"/>
  <c r="M11" i="6"/>
  <c r="M13" i="6"/>
  <c r="M25" i="6"/>
  <c r="M8" i="6"/>
  <c r="M12" i="6"/>
  <c r="M28" i="6"/>
  <c r="M29" i="6"/>
  <c r="M14" i="6"/>
  <c r="M30" i="6"/>
  <c r="M22" i="6"/>
  <c r="M4" i="6"/>
  <c r="M32" i="6"/>
  <c r="M19" i="6"/>
  <c r="M3" i="6"/>
  <c r="M15" i="6"/>
  <c r="M34" i="6"/>
  <c r="M24" i="6"/>
</calcChain>
</file>

<file path=xl/sharedStrings.xml><?xml version="1.0" encoding="utf-8"?>
<sst xmlns="http://schemas.openxmlformats.org/spreadsheetml/2006/main" count="811" uniqueCount="473">
  <si>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</si>
  <si>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</si>
  <si>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</si>
  <si>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</si>
  <si>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</si>
  <si>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</si>
  <si>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</si>
  <si>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</si>
  <si>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</si>
  <si>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</si>
  <si>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</si>
  <si>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</si>
  <si>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</si>
  <si>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</si>
  <si>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</si>
  <si>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</si>
  <si>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</si>
  <si>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</si>
  <si>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</si>
  <si>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</si>
  <si>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</si>
  <si>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</si>
  <si>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</si>
  <si>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Greentech Media Research</t>
  </si>
  <si>
    <t>Notes:</t>
  </si>
  <si>
    <t>See "cpi.xlsx" in the InputData folder for source information.</t>
  </si>
  <si>
    <t>We adjust 2013 dollars to 2012 dollars using the following conversion factor:</t>
  </si>
  <si>
    <t>Currency Year Adjustment</t>
  </si>
  <si>
    <t>Solar DC to AC Derate Value</t>
  </si>
  <si>
    <t>Value: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</si>
  <si>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</si>
  <si>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</si>
  <si>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</si>
  <si>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</si>
  <si>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</si>
  <si>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</si>
  <si>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</si>
  <si>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</si>
  <si>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</si>
  <si>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</si>
  <si>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</si>
  <si>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</si>
  <si>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</si>
  <si>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</si>
  <si>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</si>
  <si>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</si>
  <si>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</si>
  <si>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</si>
  <si>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</si>
  <si>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</si>
  <si>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</si>
  <si>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</si>
  <si>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</si>
  <si>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</si>
  <si>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</si>
  <si>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</si>
  <si>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</si>
  <si>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</si>
  <si>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</si>
  <si>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</si>
  <si>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</si>
  <si>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</si>
  <si>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</si>
  <si>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</si>
  <si>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</si>
  <si>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</si>
  <si>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>Wind and Solar PV are handled differently in the model, relying on endogenous, capacity-based learning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</si>
  <si>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</si>
  <si>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</si>
  <si>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</si>
  <si>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</si>
  <si>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</si>
  <si>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</si>
  <si>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</si>
  <si>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</si>
  <si>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http://www.seia.org/sites/default/files/gMOip8F78iSMI2015YIR.pdf</t>
  </si>
  <si>
    <t>U.S. Solar Market Insight Report: 2015 Year in Review (Executive Summary)</t>
  </si>
  <si>
    <t>2015 Solar Capital Cost</t>
  </si>
  <si>
    <t>2015 Wind Technologies Market Report</t>
  </si>
  <si>
    <t>http://energy.gov/sites/prod/files/2016/08/f33/2015-Wind-Technologies-Market-Report-08162016.pdf</t>
  </si>
  <si>
    <t>Page 15, paragraph 2 (using the value for fixed, not tracking, systems)</t>
  </si>
  <si>
    <t>Page ix, bullet point 2</t>
  </si>
  <si>
    <t>We adjust 2015 dollars to 2012 dollars using the following conversion factor:</t>
  </si>
  <si>
    <t>curves to determine cost declines.  Therefore, we only specify the start year costs in this document (meaning the year before the first simulated year),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</si>
  <si>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</si>
  <si>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</si>
  <si>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</si>
  <si>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</si>
  <si>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</si>
  <si>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</si>
  <si>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</si>
  <si>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</si>
  <si>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</si>
  <si>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</si>
  <si>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</si>
  <si>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</si>
  <si>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</si>
  <si>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</si>
  <si>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</si>
  <si>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</si>
  <si>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</si>
  <si>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</si>
  <si>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</si>
  <si>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</si>
  <si>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</si>
  <si>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</si>
  <si>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</si>
  <si>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</si>
  <si>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</si>
  <si>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</si>
  <si>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</si>
  <si>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</si>
  <si>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</si>
  <si>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</si>
  <si>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</si>
  <si>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</si>
  <si>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</si>
  <si>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</si>
  <si>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</si>
  <si>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</si>
  <si>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</si>
  <si>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</si>
  <si>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</si>
  <si>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</si>
  <si>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</si>
  <si>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</si>
  <si>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</si>
  <si>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</si>
  <si>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</si>
  <si>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</si>
  <si>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</si>
  <si>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</si>
  <si>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</si>
  <si>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</si>
  <si>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</si>
  <si>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</si>
  <si>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</si>
  <si>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</si>
  <si>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</si>
  <si>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</si>
  <si>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</si>
  <si>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</si>
  <si>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</si>
  <si>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</si>
  <si>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</si>
  <si>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2015 Onshore Wind Capital Cost</t>
  </si>
  <si>
    <t>lignite</t>
  </si>
  <si>
    <t>Lignite ($/MW)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</si>
  <si>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</si>
  <si>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</si>
  <si>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</si>
  <si>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</si>
  <si>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</si>
  <si>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</si>
  <si>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</si>
  <si>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</si>
  <si>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</si>
  <si>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</si>
  <si>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</si>
  <si>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</si>
  <si>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</si>
  <si>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</si>
  <si>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</si>
  <si>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</si>
  <si>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</si>
  <si>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</si>
  <si>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</si>
  <si>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</si>
  <si>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</si>
  <si>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</si>
  <si>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</si>
  <si>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</si>
  <si>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</si>
  <si>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</si>
  <si>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</si>
  <si>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</si>
  <si>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</si>
  <si>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</si>
  <si>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</si>
  <si>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</si>
  <si>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</si>
  <si>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</si>
  <si>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</si>
  <si>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</si>
  <si>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</si>
  <si>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</si>
  <si>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</si>
  <si>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</si>
  <si>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</si>
  <si>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</si>
  <si>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</si>
  <si>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</si>
  <si>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</si>
  <si>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</si>
  <si>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</si>
  <si>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</si>
  <si>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</si>
  <si>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</si>
  <si>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</si>
  <si>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</si>
  <si>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</si>
  <si>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</si>
  <si>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</si>
  <si>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</si>
  <si>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</si>
  <si>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</si>
  <si>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</si>
  <si>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</si>
  <si>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</si>
  <si>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</si>
  <si>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</si>
  <si>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</si>
  <si>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</si>
  <si>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</si>
  <si>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</si>
  <si>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</si>
  <si>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</si>
  <si>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</si>
  <si>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</si>
  <si>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</si>
  <si>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</si>
  <si>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</si>
  <si>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</si>
  <si>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</si>
  <si>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</si>
  <si>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</si>
  <si>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</si>
  <si>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</si>
  <si>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</si>
  <si>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</si>
  <si>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</si>
  <si>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</si>
  <si>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</si>
  <si>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</si>
  <si>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</si>
  <si>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</si>
  <si>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</si>
  <si>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</si>
  <si>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</si>
  <si>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</si>
  <si>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</si>
  <si>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</si>
  <si>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</si>
  <si>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</si>
  <si>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</si>
  <si>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</si>
  <si>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</si>
  <si>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</si>
  <si>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</si>
  <si>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</si>
  <si>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</si>
  <si>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</si>
  <si>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</si>
  <si>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</si>
  <si>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</si>
  <si>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</si>
  <si>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</si>
  <si>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</si>
  <si>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</si>
  <si>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</si>
  <si>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</si>
  <si>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</si>
  <si>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</si>
  <si>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</si>
  <si>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</si>
  <si>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</si>
  <si>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</si>
  <si>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</si>
  <si>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Wind</t>
  </si>
  <si>
    <t>Solar PV - Parking Lot</t>
  </si>
  <si>
    <t>Solar PV - Rooftop</t>
  </si>
  <si>
    <t>Solar PV - Fixed Tilt - 1MW</t>
  </si>
  <si>
    <t>Solar PV - Fixed Tilt - 5MW</t>
  </si>
  <si>
    <t>Solar PV - Fixed Tilt - 10MW</t>
  </si>
  <si>
    <t>Solar PV - Fixed Tilt - 20MW+</t>
  </si>
  <si>
    <t>Solar PV - Tracking - 1MW</t>
  </si>
  <si>
    <t>Solar PV - Tracking - 5MW</t>
  </si>
  <si>
    <t>Solar PV - Tracking - 10MW</t>
  </si>
  <si>
    <t>Solar PV - Tracking - 20MW+</t>
  </si>
  <si>
    <t>Vintage</t>
  </si>
  <si>
    <t>Generation_Technolog</t>
  </si>
  <si>
    <t>Nuclear</t>
  </si>
  <si>
    <t>Coal Large Recent</t>
  </si>
  <si>
    <t>Coal Small Recent</t>
  </si>
  <si>
    <t>Steam Small Recent</t>
  </si>
  <si>
    <t>Steam Large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</si>
  <si>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</si>
  <si>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</si>
  <si>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</si>
  <si>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</si>
  <si>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</si>
  <si>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</si>
  <si>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</si>
  <si>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</si>
  <si>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</si>
  <si>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</si>
  <si>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</si>
  <si>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</si>
  <si>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 - Distributed</t>
  </si>
  <si>
    <t>Biomass - Distributed</t>
  </si>
  <si>
    <t>Biomass - Large</t>
  </si>
  <si>
    <t>Hydro - Small</t>
  </si>
  <si>
    <t>Solar Thermal - No Storage</t>
  </si>
  <si>
    <t>Solar Thermal - Storage</t>
  </si>
  <si>
    <t>Wind - Distributed</t>
  </si>
  <si>
    <t>CHP</t>
  </si>
  <si>
    <t>Subsector-Driven CHP</t>
  </si>
  <si>
    <t>Specified Coal</t>
  </si>
  <si>
    <t>Specified BPA</t>
  </si>
  <si>
    <t>Specified Gas</t>
  </si>
  <si>
    <t>Unspecified</t>
  </si>
  <si>
    <t>Unspecified Non-emitting</t>
  </si>
  <si>
    <t>MW installed</t>
  </si>
  <si>
    <t>solar PV focus</t>
  </si>
  <si>
    <t>TOTAL</t>
  </si>
  <si>
    <t>Installed</t>
  </si>
  <si>
    <t>FRACTION OF EACH Newly installed</t>
  </si>
  <si>
    <t>MW new installs</t>
  </si>
  <si>
    <t>We have sought to align with E3 Pathways data and assumptions as much as possible.</t>
  </si>
  <si>
    <t xml:space="preserve">Generator cost assumptions were informed by the E3 report, “Cost and Performance Review of Generation Technologies: </t>
  </si>
  <si>
    <t>Recommendations for WECC 10- and 20-Year Study Process,” Prepared for the Western Electric Coordinating Council, Oct. 9, 2012.</t>
  </si>
  <si>
    <t>E3 California Pathways Documentation notes:</t>
  </si>
  <si>
    <t>TextTable Value Installed_Costs</t>
  </si>
  <si>
    <t>Full data on installed costs</t>
  </si>
  <si>
    <t>Model start year</t>
  </si>
  <si>
    <t>Where to find these data in Pathways model</t>
  </si>
  <si>
    <t>Except as noted, our general approach is to take installed capital costs from E3 Pathways model</t>
  </si>
  <si>
    <t>For coal, we use values from the US EPS model.  This is for a coal plant that features carbon capture and sequestration (CCS),</t>
  </si>
  <si>
    <t>This underestimates the true cost as the SB 1368 emission standard requirements are tougher, at 1100 lbs CO2/MWh</t>
  </si>
  <si>
    <t>http://www.energy.ca.gov/emission_standards/</t>
  </si>
  <si>
    <t>The US model assumes EPA's estimates are for bituminous and PRB (Powder River Basin) coal plants, which are</t>
  </si>
  <si>
    <t xml:space="preserve">Annual increases </t>
  </si>
  <si>
    <t xml:space="preserve">total installed solar </t>
  </si>
  <si>
    <t xml:space="preserve"> Installed types in start year, 2016, or later</t>
  </si>
  <si>
    <t>Capacity</t>
  </si>
  <si>
    <t>Fraction</t>
  </si>
  <si>
    <t>Apply these fractions to find composite utility scale solar price</t>
  </si>
  <si>
    <t>Composite starting price in 2016</t>
  </si>
  <si>
    <t>in MW</t>
  </si>
  <si>
    <t xml:space="preserve">For hydro, it is very difficult to build new conventional hydro due to environmental concerns and permitting requirements.  </t>
  </si>
  <si>
    <t>Therefore, we use the small hydro value.</t>
  </si>
  <si>
    <t>This note provides some insights into how E3 views the challenge of forecasting future prices</t>
  </si>
  <si>
    <t>Capital cost</t>
  </si>
  <si>
    <t>Fixed O&amp;M costs</t>
  </si>
  <si>
    <t>The E3 data do not differentiate these the way the EIA data/US EPS model do.</t>
  </si>
  <si>
    <t>The same value is used across the three categories: pre-existing, new, retiring.</t>
  </si>
  <si>
    <t>For natural gas, we use the value for "CC Frame F" for nonpeaker .</t>
  </si>
  <si>
    <t>as a review of capacity shows it is the dominant type</t>
  </si>
  <si>
    <t>See the worksheet "CT Peaker Installed Types" for that type's method</t>
  </si>
  <si>
    <t>For pre-existing hydro or retiring, use conventional.  For new, use small hydro.</t>
  </si>
  <si>
    <t>over 3500 MW of these retiring in future years.</t>
  </si>
  <si>
    <t xml:space="preserve">&gt; Prexisting or retiring, use CT3 and 4. </t>
  </si>
  <si>
    <t>&gt;Majority of new is CT 2.</t>
  </si>
  <si>
    <t>Lacking offshore wind data from E3, we use the onshore value.</t>
  </si>
  <si>
    <t>Variable O&amp;M costs</t>
  </si>
  <si>
    <t>Follow Fixed approach</t>
  </si>
  <si>
    <t>TextTable Value Fixed_O_M_Cost_Input</t>
  </si>
  <si>
    <t>E3 fixed O and M</t>
  </si>
  <si>
    <t xml:space="preserve">For coal, lignite, petroleum, where there are not good instate samples, we use the US values. </t>
  </si>
  <si>
    <t>US EPS offshore wind model</t>
  </si>
  <si>
    <t>ratio</t>
  </si>
  <si>
    <t>PV solar is assumed to be utility scale.</t>
  </si>
  <si>
    <t>Factor to scale up offshore wind from onshore wind fixed O&amp;M value</t>
  </si>
  <si>
    <t>result</t>
  </si>
  <si>
    <t xml:space="preserve"> </t>
  </si>
  <si>
    <t>Biogas</t>
  </si>
  <si>
    <t>Small Hydro</t>
  </si>
  <si>
    <t>Solar PV</t>
  </si>
  <si>
    <t>Distributed PV</t>
  </si>
  <si>
    <t>CSP with Storage</t>
  </si>
  <si>
    <t>US Model Sources</t>
  </si>
  <si>
    <t>Main source for data is the E3 California Pathways Model</t>
  </si>
  <si>
    <t>Since these data are publicly accessible but not easily located, a guide to finding them is provided on the next worksheet.</t>
  </si>
  <si>
    <t>For some power generation technologies, such as coal and offshore wind, some costs are not available.</t>
  </si>
  <si>
    <t>In these cases, US EPS model values are used.</t>
  </si>
  <si>
    <t>And indeed, for comparative purposes, this spreadsheet retains all the source data from the US model.</t>
  </si>
  <si>
    <t>These are listed below at the bottom.</t>
  </si>
  <si>
    <t>completed in 2016.</t>
  </si>
  <si>
    <t>“Overall price dispersion across the entire sample and across geographic regions decreased significantly in 2016.”</t>
  </si>
  <si>
    <t>1.375+12%  = $1.54 per dollar in 2017</t>
  </si>
  <si>
    <t>Set starting price to achieve this, taking into account endogenous learning.</t>
  </si>
  <si>
    <t>Reviewing cost declines due to effects of endogenous learning, no declines in 2017.</t>
  </si>
  <si>
    <t xml:space="preserve">Therefore, set 2016 price = 2017 price = </t>
  </si>
  <si>
    <t>https://www.lazard.com/media/450337/lazard-levelized-cost-of-energy-version-110.pdf</t>
  </si>
  <si>
    <t>and the model handles calculations for subsequent years.  (We do not use E3 data for the start year solar and wind</t>
  </si>
  <si>
    <t xml:space="preserve">costs, as costs appear to have significantly declined in comparison to the Pathways data. </t>
  </si>
  <si>
    <t>PV solar is utility scale.  Rooftop PV is accounted for in the building sector.</t>
  </si>
  <si>
    <t>See the "onshore wind" and "solar PV costs" worksheets for details.</t>
  </si>
  <si>
    <t xml:space="preserve">In sum, we use the very highest end of the range from the Lazard data, and then further adjust upwards </t>
  </si>
  <si>
    <t>About:</t>
  </si>
  <si>
    <t>2014 WECC Capital Cost Model, Resources tab, rows 93-109</t>
  </si>
  <si>
    <t>We have taken average of all generation technologies except energy storage (which is set to 1 for all regions) to obtain an effective multiplier for CA refineries</t>
  </si>
  <si>
    <t>Since fixed O&amp;M multiplier is similar (1.13), we use average of these two as our overall multiplier.</t>
  </si>
  <si>
    <t>Cost Multipliers</t>
  </si>
  <si>
    <t>Biogas - Landfill</t>
  </si>
  <si>
    <t>Biogas - Other</t>
  </si>
  <si>
    <t>CHP (&lt;5 MW)</t>
  </si>
  <si>
    <t>CHP (&gt;5 MW)</t>
  </si>
  <si>
    <t>Coal - PC</t>
  </si>
  <si>
    <t>Coal - IGCC with CCS</t>
  </si>
  <si>
    <t>Gas CT - Aero</t>
  </si>
  <si>
    <t>Gas CT - Frame</t>
  </si>
  <si>
    <t>Gas CCGT - Conventional, Wet Cooled</t>
  </si>
  <si>
    <t>Gas CCGT - Conventional, Dry Cooled</t>
  </si>
  <si>
    <t>Gas CCGT - Advanced, Wet Cooled</t>
  </si>
  <si>
    <t>Gas CCGT - Advanced, Dry Cooled</t>
  </si>
  <si>
    <t>Gas Reciprocating Engine</t>
  </si>
  <si>
    <t>Geothermal - EGS</t>
  </si>
  <si>
    <t>Hydro - Large</t>
  </si>
  <si>
    <t>Solar Thermal - Six Hour Storage</t>
  </si>
  <si>
    <t>Solar PV - Residential Rooftop</t>
  </si>
  <si>
    <t>Solar PV - Commercial Rooftop</t>
  </si>
  <si>
    <t>Solar PV - Fixed Tilt (1-20 MW)</t>
  </si>
  <si>
    <t>Solar PV - Tracking (1-20 MW)</t>
  </si>
  <si>
    <t>Solar PV - Fixed Tilt (&gt;20 MW)</t>
  </si>
  <si>
    <t>Solar PV - Tracking (&gt;20 MW)</t>
  </si>
  <si>
    <t>Storage - Battery</t>
  </si>
  <si>
    <t>Storage - Pumped Storage</t>
  </si>
  <si>
    <t>Wind - Onshore</t>
  </si>
  <si>
    <t>Wind - Offshore</t>
  </si>
  <si>
    <t>Fixed O&amp;M</t>
  </si>
  <si>
    <t>Regional Multipliers</t>
  </si>
  <si>
    <t>US Average</t>
  </si>
  <si>
    <t>%</t>
  </si>
  <si>
    <t>Alberta</t>
  </si>
  <si>
    <t>Arizona</t>
  </si>
  <si>
    <t>British Columbia</t>
  </si>
  <si>
    <t>min (no battery)</t>
  </si>
  <si>
    <t>max (no battery)</t>
  </si>
  <si>
    <t>average (no battery)</t>
  </si>
  <si>
    <t>average (w/ battery)</t>
  </si>
  <si>
    <t>California</t>
  </si>
  <si>
    <t>CFE</t>
  </si>
  <si>
    <t>Colorado</t>
  </si>
  <si>
    <t>Idaho</t>
  </si>
  <si>
    <t>Montana</t>
  </si>
  <si>
    <t>New Mexico</t>
  </si>
  <si>
    <t>Nevada</t>
  </si>
  <si>
    <t>Oregon</t>
  </si>
  <si>
    <t>Texas</t>
  </si>
  <si>
    <t>Utah</t>
  </si>
  <si>
    <t>Washington</t>
  </si>
  <si>
    <t>Wyoming</t>
  </si>
  <si>
    <t>Calculations</t>
  </si>
  <si>
    <t>Without battery storage:</t>
  </si>
  <si>
    <t>With battery storage:</t>
  </si>
  <si>
    <t>Min</t>
  </si>
  <si>
    <t>Max</t>
  </si>
  <si>
    <t>Average</t>
  </si>
  <si>
    <t>Overall average</t>
  </si>
  <si>
    <t>Solar and onshore wind power estimates from</t>
  </si>
  <si>
    <t>Lazard's Levelized Cost of Energy Analysis, Version 11.0</t>
  </si>
  <si>
    <t>Capital Cost Multipliers by State</t>
  </si>
  <si>
    <t>E3, 2014</t>
  </si>
  <si>
    <t>2014 WECC Capital Cost Model</t>
  </si>
  <si>
    <t>https://www.wecc.biz/Reliability/2014_TEPPC_GenCapCostCalculator.xlsm</t>
  </si>
  <si>
    <t>We considered using the E3 value, but if we do, the value does not dropped to what we understand the true value to be until approximately 2043.</t>
  </si>
  <si>
    <t xml:space="preserve"> $1,375 – $1,100 in Lazard</t>
  </si>
  <si>
    <t>Nov. 2017 data from Lazard show, for example, a range for kw of solar PV installed of</t>
  </si>
  <si>
    <r>
      <t>Note LBNL finds:  $1.7/W</t>
    </r>
    <r>
      <rPr>
        <vertAlign val="subscript"/>
        <sz val="11"/>
        <color theme="1"/>
        <rFont val="Calibri"/>
        <family val="2"/>
        <scheme val="minor"/>
      </rPr>
      <t>DC</t>
    </r>
    <r>
      <rPr>
        <sz val="11"/>
        <color theme="1"/>
        <rFont val="Calibri"/>
        <family val="2"/>
        <scheme val="minor"/>
      </rPr>
      <t xml:space="preserve"> for projects</t>
    </r>
  </si>
  <si>
    <t xml:space="preserve">and comments: </t>
  </si>
  <si>
    <t>http://eta-publications.lbl.gov/sites/default/files/utility-scale_solar_2016_report.pdf</t>
  </si>
  <si>
    <t xml:space="preserve">For capital cost </t>
  </si>
  <si>
    <t>For fixed cost</t>
  </si>
  <si>
    <t xml:space="preserve">12 times cost adjustment = </t>
  </si>
  <si>
    <t xml:space="preserve">by MW for EPS units = </t>
  </si>
  <si>
    <t>Adjust for price declines in wind using Lazard data, a for solar.</t>
  </si>
  <si>
    <t>Cautiously chosen from the highest end of the range and further adjusting for higher costs in California.</t>
  </si>
  <si>
    <t>Therefore, we substitute with the Lazard value, cautiously chosen from the highest end of the range and further adjusting for higher costs in California.</t>
  </si>
  <si>
    <t>1200-1650 $/kw</t>
  </si>
  <si>
    <t>per MW</t>
  </si>
  <si>
    <t>1.65+12%  = $1.85 per dollar per Watt installed in 2017</t>
  </si>
  <si>
    <t xml:space="preserve">40 times cost adjustment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</si>
</sst>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(* #,##0.000_);_(* \(#,##0.00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9" fontId="14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11" fontId="0" fillId="0" borderId="0" xfId="0" applyNumberFormat="1"/>
    <xf numFmtId="11" fontId="0" fillId="3" borderId="0" xfId="0" applyNumberFormat="1" applyFill="1"/>
    <xf numFmtId="0" fontId="0" fillId="0" borderId="0" xfId="0" applyAlignment="1">
      <alignment vertical="center"/>
    </xf>
    <xf numFmtId="0" fontId="0" fillId="5" borderId="0" xfId="0" applyFill="1"/>
    <xf numFmtId="11" fontId="0" fillId="0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0" borderId="0" xfId="0" applyAlignment="1">
      <alignment horizontal="right" wrapText="1"/>
    </xf>
    <xf numFmtId="1" fontId="0" fillId="3" borderId="0" xfId="0" applyNumberFormat="1" applyFill="1" applyBorder="1" applyAlignment="1">
      <alignment horizontal="left"/>
    </xf>
    <xf numFmtId="11" fontId="12" fillId="3" borderId="0" xfId="0" applyNumberFormat="1" applyFont="1" applyFill="1"/>
    <xf numFmtId="0" fontId="15" fillId="8" borderId="14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left" vertical="center"/>
    </xf>
    <xf numFmtId="0" fontId="15" fillId="8" borderId="15" xfId="0" applyFont="1" applyFill="1" applyBorder="1" applyAlignment="1">
      <alignment horizontal="left" vertical="center" wrapText="1"/>
    </xf>
    <xf numFmtId="0" fontId="15" fillId="8" borderId="16" xfId="0" applyFont="1" applyFill="1" applyBorder="1" applyAlignment="1">
      <alignment horizontal="left" vertical="center" wrapText="1"/>
    </xf>
    <xf numFmtId="0" fontId="16" fillId="0" borderId="0" xfId="0" applyFont="1"/>
    <xf numFmtId="0" fontId="15" fillId="8" borderId="1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left" vertical="center"/>
    </xf>
    <xf numFmtId="0" fontId="17" fillId="0" borderId="20" xfId="0" applyFont="1" applyBorder="1"/>
    <xf numFmtId="0" fontId="17" fillId="0" borderId="21" xfId="0" applyFont="1" applyBorder="1"/>
    <xf numFmtId="0" fontId="16" fillId="0" borderId="21" xfId="0" applyFont="1" applyBorder="1"/>
    <xf numFmtId="165" fontId="17" fillId="9" borderId="22" xfId="0" applyNumberFormat="1" applyFont="1" applyFill="1" applyBorder="1" applyAlignment="1">
      <alignment horizontal="center"/>
    </xf>
    <xf numFmtId="0" fontId="16" fillId="0" borderId="0" xfId="0" applyFont="1" applyBorder="1"/>
    <xf numFmtId="0" fontId="16" fillId="0" borderId="23" xfId="0" applyFont="1" applyBorder="1"/>
    <xf numFmtId="165" fontId="16" fillId="9" borderId="24" xfId="0" applyNumberFormat="1" applyFont="1" applyFill="1" applyBorder="1" applyAlignment="1">
      <alignment horizontal="center"/>
    </xf>
    <xf numFmtId="10" fontId="16" fillId="0" borderId="0" xfId="0" applyNumberFormat="1" applyFont="1"/>
    <xf numFmtId="170" fontId="18" fillId="0" borderId="0" xfId="0" applyNumberFormat="1" applyFont="1" applyFill="1" applyBorder="1"/>
    <xf numFmtId="165" fontId="16" fillId="0" borderId="0" xfId="0" applyNumberFormat="1" applyFont="1"/>
    <xf numFmtId="9" fontId="16" fillId="0" borderId="0" xfId="14" applyFont="1"/>
    <xf numFmtId="0" fontId="18" fillId="0" borderId="0" xfId="0" applyFont="1"/>
    <xf numFmtId="0" fontId="16" fillId="0" borderId="0" xfId="0" applyFont="1" applyFill="1"/>
    <xf numFmtId="0" fontId="15" fillId="0" borderId="0" xfId="0" applyFont="1" applyFill="1" applyBorder="1" applyAlignment="1">
      <alignment horizontal="center" wrapText="1"/>
    </xf>
    <xf numFmtId="0" fontId="16" fillId="0" borderId="25" xfId="0" applyFont="1" applyBorder="1"/>
    <xf numFmtId="0" fontId="16" fillId="0" borderId="26" xfId="0" applyFont="1" applyBorder="1"/>
    <xf numFmtId="165" fontId="16" fillId="9" borderId="27" xfId="0" applyNumberFormat="1" applyFont="1" applyFill="1" applyBorder="1" applyAlignment="1">
      <alignment horizontal="center"/>
    </xf>
    <xf numFmtId="0" fontId="19" fillId="0" borderId="0" xfId="0" applyFont="1"/>
    <xf numFmtId="10" fontId="20" fillId="0" borderId="0" xfId="0" applyNumberFormat="1" applyFont="1"/>
    <xf numFmtId="0" fontId="21" fillId="0" borderId="0" xfId="0" applyFont="1"/>
    <xf numFmtId="165" fontId="20" fillId="0" borderId="0" xfId="0" applyNumberFormat="1" applyFont="1"/>
    <xf numFmtId="165" fontId="2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vertical="center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5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471489</xdr:colOff>
      <xdr:row>2</xdr:row>
      <xdr:rowOff>147637</xdr:rowOff>
    </xdr:from>
    <xdr:to>
      <xdr:col>22</xdr:col>
      <xdr:colOff>298497</xdr:colOff>
      <xdr:row>38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9" y="528637"/>
          <a:ext cx="13238208" cy="675798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38</xdr:row>
      <xdr:rowOff>123825</xdr:rowOff>
    </xdr:from>
    <xdr:to>
      <xdr:col>9</xdr:col>
      <xdr:colOff>52425</xdr:colOff>
      <xdr:row>60</xdr:row>
      <xdr:rowOff>171479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7362825"/>
          <a:ext cx="4872075" cy="4238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311150</xdr:colOff>
      <xdr:row>19</xdr:row>
      <xdr:rowOff>38100</xdr:rowOff>
    </xdr:from>
    <xdr:to>
      <xdr:col>17</xdr:col>
      <xdr:colOff>24194</xdr:colOff>
      <xdr:row>48</xdr:row>
      <xdr:rowOff>19236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4457700"/>
          <a:ext cx="9466644" cy="5321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23</xdr:row>
      <xdr:rowOff>114300</xdr:rowOff>
    </xdr:from>
    <xdr:to>
      <xdr:col>15</xdr:col>
      <xdr:colOff>501650</xdr:colOff>
      <xdr:row>59</xdr:row>
      <xdr:rowOff>149042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4597400"/>
          <a:ext cx="9232900" cy="6664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233407</xdr:colOff>
      <xdr:row>24</xdr:row>
      <xdr:rowOff>152432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062707" cy="4314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366712</xdr:colOff>
      <xdr:row>6</xdr:row>
      <xdr:rowOff>100013</xdr:rowOff>
    </xdr:from>
    <xdr:to>
      <xdr:col>10</xdr:col>
      <xdr:colOff>233385</xdr:colOff>
      <xdr:row>19</xdr:row>
      <xdr:rowOff>90505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212" y="1366838"/>
          <a:ext cx="3105173" cy="2343167"/>
        </a:xfrm>
        <a:prstGeom prst="rect">
          <a:avLst/>
        </a:prstGeom>
      </xdr:spPr>
    </xdr:pic>
    <xdr:clientData/>
  </xdr:twoCellAnchor>
  <xdr:twoCellAnchor editAs="oneCell">
    <xdr:from>
      <xdr:col>0</xdr:col>
      <xdr:colOff>347662</xdr:colOff>
      <xdr:row>6</xdr:row>
      <xdr:rowOff>166687</xdr:rowOff>
    </xdr:from>
    <xdr:to>
      <xdr:col>5</xdr:col>
      <xdr:colOff>133372</xdr:colOff>
      <xdr:row>19</xdr:row>
      <xdr:rowOff>42878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" y="1433512"/>
          <a:ext cx="3024210" cy="2228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ecc.biz/Reliability/2014_TEPPC_GenCapCostCalculator.xls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ta-publications.lbl.gov/sites/default/files/utility-scale_solar_2016_report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7" workbookViewId="0">
      <selection activeCell="B39" sqref="B39"/>
    </sheetView>
  </sheetViews>
  <sheetFormatPr defaultColWidth="9.1796875" defaultRowHeight="14.5" x14ac:dyDescent="0.35"/>
  <cols>
    <col min="1" max="1" width="9.1796875" style="2"/>
    <col min="2" max="2" width="78.54296875" style="2" customWidth="1"/>
    <col min="3" max="3" width="7.453125" style="2" customWidth="1"/>
    <col min="4" max="4" width="77.54296875" style="2" customWidth="1"/>
    <col min="5" max="5" width="10.7265625" style="2" customWidth="1"/>
    <col min="6" max="6" width="56.1796875" style="2" bestFit="1" customWidth="1"/>
    <col min="7" max="11" width="10.7265625" style="2" customWidth="1"/>
    <col min="12" max="16384" width="9.1796875" style="2"/>
  </cols>
  <sheetData>
    <row r="1" spans="1:5" ht="15" x14ac:dyDescent="0.25">
      <c r="A1" s="1" t="s">
        <v>12</v>
      </c>
    </row>
    <row r="2" spans="1:5" ht="15" x14ac:dyDescent="0.25">
      <c r="A2" s="1" t="s">
        <v>13</v>
      </c>
    </row>
    <row r="3" spans="1:5" ht="15" x14ac:dyDescent="0.25">
      <c r="A3" s="1" t="s">
        <v>14</v>
      </c>
    </row>
    <row r="5" spans="1:5" ht="15" x14ac:dyDescent="0.25">
      <c r="A5" s="5" t="s">
        <v>4</v>
      </c>
      <c r="B5" s="2" t="s">
        <v>371</v>
      </c>
      <c r="E5" s="8"/>
    </row>
    <row r="6" spans="1:5" ht="15" x14ac:dyDescent="0.25">
      <c r="B6" s="2" t="s">
        <v>372</v>
      </c>
    </row>
    <row r="8" spans="1:5" ht="15" x14ac:dyDescent="0.25">
      <c r="B8" s="2" t="s">
        <v>373</v>
      </c>
    </row>
    <row r="9" spans="1:5" ht="15" x14ac:dyDescent="0.25">
      <c r="B9" s="2" t="s">
        <v>374</v>
      </c>
    </row>
    <row r="10" spans="1:5" ht="15" x14ac:dyDescent="0.25">
      <c r="B10" s="2" t="s">
        <v>375</v>
      </c>
    </row>
    <row r="11" spans="1:5" ht="15" x14ac:dyDescent="0.25">
      <c r="B11" s="2" t="s">
        <v>376</v>
      </c>
    </row>
    <row r="13" spans="1:5" ht="15" x14ac:dyDescent="0.25">
      <c r="A13" s="7"/>
      <c r="B13" s="2" t="s">
        <v>451</v>
      </c>
    </row>
    <row r="14" spans="1:5" ht="15" x14ac:dyDescent="0.25">
      <c r="A14" s="7"/>
      <c r="B14" s="2" t="s">
        <v>450</v>
      </c>
    </row>
    <row r="15" spans="1:5" ht="15" x14ac:dyDescent="0.25">
      <c r="A15" s="7"/>
      <c r="B15" s="2" t="s">
        <v>383</v>
      </c>
    </row>
    <row r="16" spans="1:5" ht="15" x14ac:dyDescent="0.25">
      <c r="A16" s="7"/>
    </row>
    <row r="17" spans="1:11" ht="15" x14ac:dyDescent="0.25">
      <c r="A17" s="7"/>
      <c r="B17" s="91" t="s">
        <v>452</v>
      </c>
    </row>
    <row r="18" spans="1:11" ht="15" x14ac:dyDescent="0.25">
      <c r="A18" s="7"/>
      <c r="B18" s="22" t="s">
        <v>453</v>
      </c>
    </row>
    <row r="19" spans="1:11" ht="15" x14ac:dyDescent="0.25">
      <c r="B19" s="22" t="s">
        <v>454</v>
      </c>
    </row>
    <row r="20" spans="1:11" ht="15" x14ac:dyDescent="0.25">
      <c r="A20" s="7"/>
      <c r="B20" s="3" t="s">
        <v>455</v>
      </c>
      <c r="D20" s="3"/>
    </row>
    <row r="21" spans="1:11" ht="15" x14ac:dyDescent="0.25">
      <c r="A21" s="7"/>
      <c r="B21" s="3"/>
      <c r="D21" s="3"/>
    </row>
    <row r="22" spans="1:11" ht="15" x14ac:dyDescent="0.25">
      <c r="A22" s="7" t="s">
        <v>24</v>
      </c>
      <c r="D22" s="3"/>
    </row>
    <row r="23" spans="1:11" x14ac:dyDescent="0.35">
      <c r="A23" s="2" t="s">
        <v>321</v>
      </c>
    </row>
    <row r="24" spans="1:11" x14ac:dyDescent="0.35">
      <c r="A24" s="52" t="s">
        <v>319</v>
      </c>
      <c r="D24" s="7"/>
      <c r="E24" s="11"/>
      <c r="F24" s="11"/>
      <c r="G24" s="11"/>
      <c r="H24" s="11"/>
      <c r="I24" s="11"/>
      <c r="J24" s="11"/>
      <c r="K24" s="11"/>
    </row>
    <row r="25" spans="1:11" x14ac:dyDescent="0.35">
      <c r="A25" s="2" t="s">
        <v>320</v>
      </c>
      <c r="D25" s="7"/>
      <c r="E25" s="11"/>
      <c r="F25" s="11"/>
      <c r="G25" s="11"/>
      <c r="H25" s="11"/>
      <c r="I25" s="11"/>
      <c r="J25" s="11"/>
      <c r="K25" s="11"/>
    </row>
    <row r="26" spans="1:11" x14ac:dyDescent="0.35">
      <c r="D26" s="7"/>
      <c r="E26" s="11"/>
      <c r="F26" s="11"/>
      <c r="G26" s="11"/>
      <c r="H26" s="11"/>
      <c r="I26" s="11"/>
      <c r="J26" s="11"/>
      <c r="K26" s="11"/>
    </row>
    <row r="27" spans="1:11" x14ac:dyDescent="0.35">
      <c r="A27" s="5" t="s">
        <v>342</v>
      </c>
      <c r="D27" s="7"/>
      <c r="E27" s="11"/>
      <c r="F27" s="11"/>
      <c r="G27" s="11"/>
      <c r="H27" s="11"/>
      <c r="I27" s="11"/>
      <c r="J27" s="11"/>
      <c r="K27" s="11"/>
    </row>
    <row r="28" spans="1:11" x14ac:dyDescent="0.35">
      <c r="A28" s="10" t="s">
        <v>326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35">
      <c r="A29" s="10"/>
      <c r="D29" s="7"/>
      <c r="E29" s="11"/>
      <c r="F29" s="11"/>
      <c r="G29" s="11"/>
      <c r="H29" s="11"/>
      <c r="I29" s="11"/>
      <c r="J29" s="11"/>
      <c r="K29" s="11"/>
    </row>
    <row r="30" spans="1:11" x14ac:dyDescent="0.35">
      <c r="A30" s="10" t="s">
        <v>66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35">
      <c r="A31" s="10" t="s">
        <v>83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35">
      <c r="A32" s="10" t="s">
        <v>384</v>
      </c>
      <c r="D32" s="7"/>
      <c r="E32" s="11"/>
      <c r="F32" s="11"/>
      <c r="G32" s="11"/>
      <c r="H32" s="11"/>
      <c r="I32" s="11"/>
      <c r="J32" s="11"/>
      <c r="K32" s="11"/>
    </row>
    <row r="33" spans="1:11" x14ac:dyDescent="0.35">
      <c r="A33" s="10" t="s">
        <v>385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35">
      <c r="A34" s="2" t="s">
        <v>386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35">
      <c r="A35" s="2" t="s">
        <v>387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35">
      <c r="A36" s="2" t="s">
        <v>388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35">
      <c r="D37" s="7"/>
      <c r="E37" s="11"/>
      <c r="F37" s="11"/>
      <c r="G37" s="11"/>
      <c r="H37" s="11"/>
      <c r="I37" s="11"/>
      <c r="J37" s="11"/>
      <c r="K37" s="11"/>
    </row>
    <row r="38" spans="1:11" x14ac:dyDescent="0.35">
      <c r="A38" s="10" t="s">
        <v>181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35">
      <c r="A39" s="10"/>
      <c r="D39" s="7"/>
      <c r="E39" s="11"/>
      <c r="F39" s="11"/>
      <c r="G39" s="11"/>
      <c r="H39" s="11"/>
      <c r="I39" s="11"/>
      <c r="J39" s="11"/>
      <c r="K39" s="11"/>
    </row>
    <row r="40" spans="1:11" x14ac:dyDescent="0.35">
      <c r="A40" s="10" t="s">
        <v>339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35">
      <c r="A41" s="10" t="s">
        <v>340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35">
      <c r="A42" s="10"/>
      <c r="D42" s="7"/>
      <c r="E42" s="11"/>
      <c r="F42" s="11"/>
      <c r="G42" s="11"/>
      <c r="H42" s="11"/>
      <c r="I42" s="11"/>
      <c r="J42" s="11"/>
      <c r="K42" s="11"/>
    </row>
    <row r="43" spans="1:11" x14ac:dyDescent="0.35">
      <c r="A43" s="10" t="s">
        <v>327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35">
      <c r="A44" s="10" t="s">
        <v>67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35">
      <c r="A45" s="10" t="s">
        <v>68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35">
      <c r="A46" s="10" t="s">
        <v>69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35">
      <c r="A47" s="10" t="s">
        <v>328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35">
      <c r="A48" s="10" t="s">
        <v>329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35">
      <c r="A49" s="10"/>
      <c r="D49" s="7"/>
      <c r="E49" s="11"/>
      <c r="F49" s="11"/>
      <c r="G49" s="11"/>
      <c r="H49" s="11"/>
      <c r="I49" s="11"/>
      <c r="J49" s="11"/>
      <c r="K49" s="11"/>
    </row>
    <row r="50" spans="1:11" x14ac:dyDescent="0.35">
      <c r="A50" s="10" t="s">
        <v>330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35">
      <c r="A51" s="10" t="s">
        <v>140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35">
      <c r="A52" s="10" t="s">
        <v>141</v>
      </c>
      <c r="D52" s="7"/>
      <c r="E52" s="11"/>
      <c r="F52" s="11"/>
      <c r="G52" s="11"/>
      <c r="H52" s="11"/>
      <c r="I52" s="11"/>
      <c r="J52" s="11"/>
      <c r="K52" s="11"/>
    </row>
    <row r="53" spans="1:11" ht="15" x14ac:dyDescent="0.25">
      <c r="A53" s="10"/>
      <c r="D53" s="7"/>
      <c r="E53" s="11"/>
      <c r="F53" s="11"/>
      <c r="G53" s="11"/>
      <c r="H53" s="11"/>
      <c r="I53" s="11"/>
      <c r="J53" s="11"/>
      <c r="K53" s="11"/>
    </row>
    <row r="54" spans="1:11" ht="15" x14ac:dyDescent="0.25">
      <c r="A54" s="5" t="s">
        <v>343</v>
      </c>
    </row>
    <row r="55" spans="1:11" ht="15" x14ac:dyDescent="0.25">
      <c r="A55" s="2" t="s">
        <v>344</v>
      </c>
    </row>
    <row r="56" spans="1:11" x14ac:dyDescent="0.35">
      <c r="A56" s="2" t="s">
        <v>345</v>
      </c>
    </row>
    <row r="57" spans="1:11" x14ac:dyDescent="0.35">
      <c r="A57" s="2" t="s">
        <v>358</v>
      </c>
    </row>
    <row r="59" spans="1:11" x14ac:dyDescent="0.35">
      <c r="A59" s="2" t="s">
        <v>346</v>
      </c>
    </row>
    <row r="60" spans="1:11" x14ac:dyDescent="0.35">
      <c r="A60" s="2" t="s">
        <v>347</v>
      </c>
    </row>
    <row r="61" spans="1:11" ht="15" x14ac:dyDescent="0.25">
      <c r="A61" s="2" t="s">
        <v>348</v>
      </c>
    </row>
    <row r="63" spans="1:11" x14ac:dyDescent="0.35">
      <c r="A63" s="2" t="s">
        <v>349</v>
      </c>
    </row>
    <row r="65" spans="1:11" ht="15" x14ac:dyDescent="0.25">
      <c r="A65" s="2" t="s">
        <v>353</v>
      </c>
    </row>
    <row r="67" spans="1:11" ht="15" x14ac:dyDescent="0.25">
      <c r="A67" s="2" t="s">
        <v>361</v>
      </c>
    </row>
    <row r="69" spans="1:11" ht="15" x14ac:dyDescent="0.25">
      <c r="A69" s="5" t="s">
        <v>354</v>
      </c>
    </row>
    <row r="70" spans="1:11" x14ac:dyDescent="0.35">
      <c r="A70" s="2" t="s">
        <v>355</v>
      </c>
    </row>
    <row r="72" spans="1:11" x14ac:dyDescent="0.35">
      <c r="A72" s="7" t="s">
        <v>27</v>
      </c>
      <c r="D72" s="7"/>
      <c r="E72" s="11"/>
      <c r="F72" s="11"/>
      <c r="G72" s="11"/>
      <c r="H72" s="11"/>
      <c r="I72" s="11"/>
      <c r="J72" s="11"/>
      <c r="K72" s="11"/>
    </row>
    <row r="73" spans="1:11" x14ac:dyDescent="0.35">
      <c r="A73" s="10" t="s">
        <v>65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 ht="15" x14ac:dyDescent="0.25">
      <c r="A74" s="19" t="s">
        <v>26</v>
      </c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35">
      <c r="A75" s="19">
        <v>0.98699999999999999</v>
      </c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35">
      <c r="A76" s="22" t="s">
        <v>144</v>
      </c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35">
      <c r="A77" s="18">
        <f>229.594/236.736</f>
        <v>0.96983137334414704</v>
      </c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35">
      <c r="A78" s="2" t="s">
        <v>82</v>
      </c>
    </row>
    <row r="79" spans="1:11" x14ac:dyDescent="0.35">
      <c r="A79" s="24">
        <v>0.97</v>
      </c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35">
      <c r="A80" s="19" t="s">
        <v>25</v>
      </c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35"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3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3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35">
      <c r="A84" s="10"/>
      <c r="B84" s="58" t="s">
        <v>370</v>
      </c>
      <c r="D84" s="7"/>
      <c r="E84" s="11"/>
      <c r="F84" s="11"/>
      <c r="G84" s="11"/>
      <c r="H84" s="11"/>
      <c r="I84" s="11"/>
      <c r="J84" s="11"/>
      <c r="K84" s="11"/>
    </row>
    <row r="85" spans="1:11" x14ac:dyDescent="0.35">
      <c r="A85" s="10"/>
      <c r="B85" s="6" t="s">
        <v>74</v>
      </c>
      <c r="C85" s="8"/>
      <c r="D85" s="15" t="s">
        <v>145</v>
      </c>
      <c r="E85" s="11"/>
      <c r="F85" s="11"/>
      <c r="G85" s="11"/>
      <c r="H85" s="11"/>
      <c r="I85" s="11"/>
      <c r="J85" s="11"/>
      <c r="K85" s="11"/>
    </row>
    <row r="86" spans="1:11" x14ac:dyDescent="0.35">
      <c r="A86" s="10"/>
      <c r="B86" t="s">
        <v>1</v>
      </c>
      <c r="D86" s="19" t="s">
        <v>5</v>
      </c>
      <c r="E86" s="11"/>
      <c r="F86" s="11"/>
      <c r="G86" s="11"/>
      <c r="H86" s="11"/>
      <c r="I86" s="11"/>
      <c r="J86" s="11"/>
      <c r="K86" s="11"/>
    </row>
    <row r="87" spans="1:11" x14ac:dyDescent="0.35">
      <c r="A87" s="10"/>
      <c r="B87" s="2">
        <v>2015</v>
      </c>
      <c r="D87" s="2">
        <v>2016</v>
      </c>
      <c r="E87" s="11"/>
      <c r="F87" s="11"/>
      <c r="G87" s="11"/>
      <c r="H87" s="11"/>
      <c r="I87" s="11"/>
      <c r="J87" s="11"/>
      <c r="K87" s="11"/>
    </row>
    <row r="88" spans="1:11" x14ac:dyDescent="0.35">
      <c r="A88" s="10"/>
      <c r="B88" t="s">
        <v>62</v>
      </c>
      <c r="D88" s="19" t="s">
        <v>78</v>
      </c>
      <c r="E88" s="11"/>
      <c r="F88" s="11"/>
      <c r="G88" s="11"/>
      <c r="H88" s="11"/>
      <c r="I88" s="11"/>
      <c r="J88" s="11"/>
      <c r="K88" s="11"/>
    </row>
    <row r="89" spans="1:11" x14ac:dyDescent="0.35">
      <c r="A89" s="10"/>
      <c r="B89" s="3" t="s">
        <v>61</v>
      </c>
      <c r="D89" s="3" t="s">
        <v>79</v>
      </c>
      <c r="E89" s="11"/>
      <c r="F89" s="11"/>
      <c r="G89" s="11"/>
      <c r="H89" s="11"/>
      <c r="I89" s="11"/>
      <c r="J89" s="11"/>
      <c r="K89" s="11"/>
    </row>
    <row r="90" spans="1:11" x14ac:dyDescent="0.35">
      <c r="A90" s="10"/>
      <c r="B90" t="s">
        <v>60</v>
      </c>
      <c r="D90" s="19" t="s">
        <v>81</v>
      </c>
      <c r="E90" s="11"/>
      <c r="F90" s="11"/>
      <c r="G90" s="11"/>
      <c r="H90" s="11"/>
      <c r="I90" s="11"/>
      <c r="J90" s="11"/>
      <c r="K90" s="11"/>
    </row>
    <row r="91" spans="1:11" x14ac:dyDescent="0.35">
      <c r="A91" s="10"/>
      <c r="B91"/>
      <c r="D91" s="9"/>
      <c r="E91" s="11"/>
      <c r="F91" s="11"/>
      <c r="G91" s="11"/>
      <c r="H91" s="11"/>
      <c r="I91" s="11"/>
      <c r="J91" s="11"/>
      <c r="K91" s="11"/>
    </row>
    <row r="92" spans="1:11" x14ac:dyDescent="0.35">
      <c r="A92" s="10"/>
      <c r="B92" s="6" t="s">
        <v>135</v>
      </c>
      <c r="D92" s="14" t="s">
        <v>77</v>
      </c>
      <c r="E92" s="11"/>
      <c r="F92" s="11"/>
      <c r="G92" s="11"/>
      <c r="H92" s="11"/>
      <c r="I92" s="11"/>
      <c r="J92" s="11"/>
      <c r="K92" s="11"/>
    </row>
    <row r="93" spans="1:11" x14ac:dyDescent="0.35">
      <c r="A93" s="10"/>
      <c r="B93" s="22" t="s">
        <v>136</v>
      </c>
      <c r="D93" s="19" t="s">
        <v>23</v>
      </c>
      <c r="E93" s="11"/>
      <c r="F93" s="11"/>
      <c r="G93" s="11"/>
      <c r="H93" s="11"/>
      <c r="I93" s="11"/>
      <c r="J93" s="11"/>
      <c r="K93" s="11"/>
    </row>
    <row r="94" spans="1:11" x14ac:dyDescent="0.35">
      <c r="A94" s="10"/>
      <c r="B94" s="2">
        <v>2009</v>
      </c>
      <c r="D94" s="2">
        <v>2016</v>
      </c>
      <c r="E94" s="11"/>
      <c r="F94" s="11"/>
      <c r="G94" s="11"/>
      <c r="H94" s="11"/>
      <c r="I94" s="11"/>
      <c r="J94" s="11"/>
      <c r="K94" s="11"/>
    </row>
    <row r="95" spans="1:11" x14ac:dyDescent="0.35">
      <c r="A95" s="10"/>
      <c r="B95" s="2" t="s">
        <v>137</v>
      </c>
      <c r="D95" s="19" t="s">
        <v>76</v>
      </c>
      <c r="E95" s="11"/>
      <c r="F95" s="11"/>
      <c r="G95" s="11"/>
      <c r="H95" s="11"/>
      <c r="I95" s="11"/>
      <c r="J95" s="11"/>
      <c r="K95" s="11"/>
    </row>
    <row r="96" spans="1:11" x14ac:dyDescent="0.35">
      <c r="A96" s="10"/>
      <c r="B96" s="3" t="s">
        <v>138</v>
      </c>
      <c r="D96" s="3" t="s">
        <v>75</v>
      </c>
      <c r="E96" s="11"/>
      <c r="F96" s="11"/>
      <c r="G96" s="11"/>
      <c r="H96" s="11"/>
      <c r="I96" s="11"/>
      <c r="J96" s="11"/>
      <c r="K96" s="11"/>
    </row>
    <row r="97" spans="1:11" x14ac:dyDescent="0.35">
      <c r="A97" s="10"/>
      <c r="B97" s="22" t="s">
        <v>139</v>
      </c>
      <c r="D97" s="19" t="s">
        <v>80</v>
      </c>
      <c r="E97" s="11"/>
      <c r="F97" s="11"/>
      <c r="G97" s="11"/>
      <c r="H97" s="11"/>
      <c r="I97" s="11"/>
      <c r="J97" s="11"/>
      <c r="K97" s="11"/>
    </row>
    <row r="98" spans="1:11" x14ac:dyDescent="0.35">
      <c r="A98" s="10"/>
      <c r="B98" s="22"/>
      <c r="E98" s="11"/>
      <c r="F98" s="11"/>
      <c r="G98" s="11"/>
      <c r="H98" s="11"/>
      <c r="I98" s="11"/>
      <c r="J98" s="11"/>
      <c r="K98" s="11"/>
    </row>
    <row r="99" spans="1:11" x14ac:dyDescent="0.35">
      <c r="A99" s="10"/>
      <c r="B99" s="6" t="s">
        <v>28</v>
      </c>
      <c r="D99" s="6" t="s">
        <v>267</v>
      </c>
      <c r="E99" s="11"/>
      <c r="F99" s="11"/>
      <c r="G99" s="11"/>
      <c r="H99" s="11"/>
      <c r="I99" s="11"/>
      <c r="J99" s="11"/>
      <c r="K99" s="11"/>
    </row>
    <row r="100" spans="1:11" x14ac:dyDescent="0.35">
      <c r="A100" s="7"/>
      <c r="B100" s="2" t="s">
        <v>70</v>
      </c>
      <c r="D100" s="22" t="s">
        <v>178</v>
      </c>
      <c r="E100" s="11"/>
      <c r="F100" s="11"/>
      <c r="G100" s="11"/>
      <c r="H100" s="11"/>
      <c r="I100" s="11"/>
      <c r="J100" s="11"/>
      <c r="K100" s="11"/>
    </row>
    <row r="101" spans="1:11" x14ac:dyDescent="0.35">
      <c r="B101" s="2">
        <v>2015</v>
      </c>
      <c r="D101" s="2">
        <v>2016</v>
      </c>
    </row>
    <row r="102" spans="1:11" x14ac:dyDescent="0.35">
      <c r="B102" s="2" t="s">
        <v>71</v>
      </c>
      <c r="D102" s="22" t="s">
        <v>179</v>
      </c>
    </row>
    <row r="103" spans="1:11" ht="43.5" x14ac:dyDescent="0.35">
      <c r="B103" s="49" t="s">
        <v>72</v>
      </c>
      <c r="D103" s="3" t="s">
        <v>180</v>
      </c>
    </row>
    <row r="104" spans="1:11" ht="15" thickBot="1" x14ac:dyDescent="0.4">
      <c r="B104" s="2" t="s">
        <v>73</v>
      </c>
      <c r="D104" s="22"/>
    </row>
    <row r="105" spans="1:11" ht="15" thickBot="1" x14ac:dyDescent="0.4">
      <c r="B105" s="20" t="s">
        <v>29</v>
      </c>
      <c r="C105" s="21">
        <v>0.85899999999999999</v>
      </c>
      <c r="D105" s="22"/>
    </row>
  </sheetData>
  <hyperlinks>
    <hyperlink ref="B103" r:id="rId1" display="http://rredc.nrel.gov/solar/calculators/pvwatts/system.html"/>
    <hyperlink ref="B96" r:id="rId2"/>
    <hyperlink ref="B89" r:id="rId3"/>
    <hyperlink ref="B20" r:id="rId4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topLeftCell="A19" workbookViewId="0">
      <pane xSplit="3230" topLeftCell="BP1" activePane="topRight"/>
      <selection activeCell="BP1" sqref="BP1"/>
      <selection pane="topRight" activeCell="BQ39" sqref="BQ39"/>
    </sheetView>
  </sheetViews>
  <sheetFormatPr defaultRowHeight="14.5" x14ac:dyDescent="0.35"/>
  <cols>
    <col min="1" max="1" width="25" customWidth="1"/>
    <col min="68" max="68" width="9" style="53"/>
  </cols>
  <sheetData>
    <row r="1" spans="1:102" x14ac:dyDescent="0.25">
      <c r="A1" t="s">
        <v>323</v>
      </c>
      <c r="BQ1" s="53" t="s">
        <v>324</v>
      </c>
    </row>
    <row r="2" spans="1:102" s="22" customFormat="1" x14ac:dyDescent="0.25">
      <c r="BP2" s="53"/>
    </row>
    <row r="3" spans="1:102" x14ac:dyDescent="0.25">
      <c r="A3" t="s">
        <v>322</v>
      </c>
    </row>
    <row r="4" spans="1:102" x14ac:dyDescent="0.25">
      <c r="A4" t="s">
        <v>279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 s="53">
        <v>2016</v>
      </c>
      <c r="BQ4">
        <v>2017</v>
      </c>
      <c r="BR4">
        <v>2018</v>
      </c>
      <c r="BS4">
        <v>2019</v>
      </c>
      <c r="BT4">
        <v>2020</v>
      </c>
      <c r="BU4">
        <v>2021</v>
      </c>
      <c r="BV4">
        <v>2022</v>
      </c>
      <c r="BW4">
        <v>2023</v>
      </c>
      <c r="BX4">
        <v>2024</v>
      </c>
      <c r="BY4">
        <v>2025</v>
      </c>
      <c r="BZ4">
        <v>2026</v>
      </c>
      <c r="CA4">
        <v>2027</v>
      </c>
      <c r="CB4">
        <v>2028</v>
      </c>
      <c r="CC4">
        <v>2029</v>
      </c>
      <c r="CD4">
        <v>2030</v>
      </c>
      <c r="CE4">
        <v>2031</v>
      </c>
      <c r="CF4">
        <v>2032</v>
      </c>
      <c r="CG4">
        <v>2033</v>
      </c>
      <c r="CH4">
        <v>2034</v>
      </c>
      <c r="CI4">
        <v>2035</v>
      </c>
      <c r="CJ4">
        <v>2036</v>
      </c>
      <c r="CK4">
        <v>2037</v>
      </c>
      <c r="CL4">
        <v>2038</v>
      </c>
      <c r="CM4">
        <v>2039</v>
      </c>
      <c r="CN4">
        <v>2040</v>
      </c>
      <c r="CO4">
        <v>2041</v>
      </c>
      <c r="CP4">
        <v>2042</v>
      </c>
      <c r="CQ4">
        <v>2043</v>
      </c>
      <c r="CR4">
        <v>2044</v>
      </c>
      <c r="CS4">
        <v>2045</v>
      </c>
      <c r="CT4">
        <v>2046</v>
      </c>
      <c r="CU4">
        <v>2047</v>
      </c>
      <c r="CV4">
        <v>2048</v>
      </c>
      <c r="CW4">
        <v>2049</v>
      </c>
      <c r="CX4">
        <v>2050</v>
      </c>
    </row>
    <row r="5" spans="1:102" x14ac:dyDescent="0.25">
      <c r="A5" t="s">
        <v>280</v>
      </c>
    </row>
    <row r="6" spans="1:102" x14ac:dyDescent="0.25">
      <c r="A6" t="s">
        <v>281</v>
      </c>
      <c r="B6">
        <v>8000</v>
      </c>
      <c r="C6">
        <v>8000</v>
      </c>
      <c r="D6">
        <v>8000</v>
      </c>
      <c r="E6">
        <v>8000</v>
      </c>
      <c r="F6">
        <v>8000</v>
      </c>
      <c r="G6">
        <v>8000</v>
      </c>
      <c r="H6">
        <v>8000</v>
      </c>
      <c r="I6">
        <v>8000</v>
      </c>
      <c r="J6">
        <v>8000</v>
      </c>
      <c r="K6">
        <v>8000</v>
      </c>
      <c r="L6">
        <v>8000</v>
      </c>
      <c r="M6">
        <v>8000</v>
      </c>
      <c r="N6">
        <v>8000</v>
      </c>
      <c r="O6">
        <v>8000</v>
      </c>
      <c r="P6">
        <v>8000</v>
      </c>
      <c r="Q6">
        <v>8000</v>
      </c>
      <c r="R6">
        <v>8000</v>
      </c>
      <c r="S6">
        <v>8000</v>
      </c>
      <c r="T6">
        <v>8000</v>
      </c>
      <c r="U6">
        <v>8000</v>
      </c>
      <c r="V6">
        <v>8000</v>
      </c>
      <c r="W6">
        <v>8000</v>
      </c>
      <c r="X6">
        <v>8000</v>
      </c>
      <c r="Y6">
        <v>8000</v>
      </c>
      <c r="Z6">
        <v>8000</v>
      </c>
      <c r="AA6">
        <v>8000</v>
      </c>
      <c r="AB6">
        <v>8000</v>
      </c>
      <c r="AC6">
        <v>8000</v>
      </c>
      <c r="AD6">
        <v>8000</v>
      </c>
      <c r="AE6">
        <v>8000</v>
      </c>
      <c r="AF6">
        <v>8000</v>
      </c>
      <c r="AG6">
        <v>8000</v>
      </c>
      <c r="AH6">
        <v>8000</v>
      </c>
      <c r="AI6">
        <v>8000</v>
      </c>
      <c r="AJ6">
        <v>8000</v>
      </c>
      <c r="AK6">
        <v>8000</v>
      </c>
      <c r="AL6">
        <v>8000</v>
      </c>
      <c r="AM6">
        <v>8000</v>
      </c>
      <c r="AN6">
        <v>8000</v>
      </c>
      <c r="AO6">
        <v>8000</v>
      </c>
      <c r="AP6">
        <v>8000</v>
      </c>
      <c r="AQ6">
        <v>8000</v>
      </c>
      <c r="AR6">
        <v>8000</v>
      </c>
      <c r="AS6">
        <v>8000</v>
      </c>
      <c r="AT6">
        <v>8000</v>
      </c>
      <c r="AU6">
        <v>8000</v>
      </c>
      <c r="AV6">
        <v>8000</v>
      </c>
      <c r="AW6">
        <v>8000</v>
      </c>
      <c r="AX6">
        <v>8000</v>
      </c>
      <c r="AY6">
        <v>8000</v>
      </c>
      <c r="AZ6">
        <v>8000</v>
      </c>
      <c r="BA6">
        <v>8000</v>
      </c>
      <c r="BB6">
        <v>8000</v>
      </c>
      <c r="BC6">
        <v>8000</v>
      </c>
      <c r="BD6">
        <v>8000</v>
      </c>
      <c r="BE6">
        <v>8000</v>
      </c>
      <c r="BF6">
        <v>8000</v>
      </c>
      <c r="BG6">
        <v>8000</v>
      </c>
      <c r="BH6">
        <v>8000</v>
      </c>
      <c r="BI6">
        <v>8000</v>
      </c>
      <c r="BJ6">
        <v>8000</v>
      </c>
      <c r="BK6">
        <v>8000</v>
      </c>
      <c r="BL6">
        <v>8000</v>
      </c>
      <c r="BM6">
        <v>8000</v>
      </c>
      <c r="BN6">
        <v>8000</v>
      </c>
      <c r="BO6">
        <v>8000</v>
      </c>
      <c r="BP6" s="53">
        <v>8000</v>
      </c>
      <c r="BQ6">
        <v>8000</v>
      </c>
      <c r="BR6">
        <v>8000</v>
      </c>
      <c r="BS6">
        <v>8000</v>
      </c>
      <c r="BT6">
        <v>8000</v>
      </c>
      <c r="BU6">
        <v>8000</v>
      </c>
      <c r="BV6">
        <v>8000</v>
      </c>
      <c r="BW6">
        <v>8000</v>
      </c>
      <c r="BX6">
        <v>8000</v>
      </c>
      <c r="BY6">
        <v>8000</v>
      </c>
      <c r="BZ6">
        <v>8000</v>
      </c>
      <c r="CA6">
        <v>8000</v>
      </c>
      <c r="CB6">
        <v>8000</v>
      </c>
      <c r="CC6">
        <v>8000</v>
      </c>
      <c r="CD6">
        <v>8000</v>
      </c>
      <c r="CE6">
        <v>8000</v>
      </c>
      <c r="CF6">
        <v>8000</v>
      </c>
      <c r="CG6">
        <v>8000</v>
      </c>
      <c r="CH6">
        <v>8000</v>
      </c>
      <c r="CI6">
        <v>8000</v>
      </c>
      <c r="CJ6">
        <v>8000</v>
      </c>
      <c r="CK6">
        <v>8000</v>
      </c>
      <c r="CL6">
        <v>8000</v>
      </c>
      <c r="CM6">
        <v>8000</v>
      </c>
      <c r="CN6">
        <v>8000</v>
      </c>
      <c r="CO6">
        <v>8000</v>
      </c>
      <c r="CP6">
        <v>8000</v>
      </c>
      <c r="CQ6">
        <v>8000</v>
      </c>
      <c r="CR6">
        <v>8000</v>
      </c>
      <c r="CS6">
        <v>8000</v>
      </c>
      <c r="CT6">
        <v>8000</v>
      </c>
      <c r="CU6">
        <v>8000</v>
      </c>
      <c r="CV6">
        <v>8000</v>
      </c>
      <c r="CW6">
        <v>8000</v>
      </c>
      <c r="CX6">
        <v>8000</v>
      </c>
    </row>
    <row r="7" spans="1:102" x14ac:dyDescent="0.25">
      <c r="A7" t="s">
        <v>282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 s="53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283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 s="53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 s="53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285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 s="53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 t="s">
        <v>286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 s="53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 s="53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288</v>
      </c>
      <c r="B13">
        <v>1300</v>
      </c>
      <c r="C13">
        <v>1300</v>
      </c>
      <c r="D13">
        <v>1300</v>
      </c>
      <c r="E13">
        <v>1300</v>
      </c>
      <c r="F13">
        <v>1300</v>
      </c>
      <c r="G13">
        <v>1300</v>
      </c>
      <c r="H13">
        <v>1300</v>
      </c>
      <c r="I13">
        <v>1300</v>
      </c>
      <c r="J13">
        <v>1300</v>
      </c>
      <c r="K13">
        <v>1300</v>
      </c>
      <c r="L13">
        <v>1300</v>
      </c>
      <c r="M13">
        <v>1300</v>
      </c>
      <c r="N13">
        <v>1300</v>
      </c>
      <c r="O13">
        <v>1300</v>
      </c>
      <c r="P13">
        <v>1300</v>
      </c>
      <c r="Q13">
        <v>1300</v>
      </c>
      <c r="R13">
        <v>1300</v>
      </c>
      <c r="S13">
        <v>1300</v>
      </c>
      <c r="T13">
        <v>1300</v>
      </c>
      <c r="U13">
        <v>1300</v>
      </c>
      <c r="V13">
        <v>1300</v>
      </c>
      <c r="W13">
        <v>1300</v>
      </c>
      <c r="X13">
        <v>1300</v>
      </c>
      <c r="Y13">
        <v>1300</v>
      </c>
      <c r="Z13">
        <v>1300</v>
      </c>
      <c r="AA13">
        <v>1300</v>
      </c>
      <c r="AB13">
        <v>1300</v>
      </c>
      <c r="AC13">
        <v>1300</v>
      </c>
      <c r="AD13">
        <v>1300</v>
      </c>
      <c r="AE13">
        <v>1300</v>
      </c>
      <c r="AF13">
        <v>1300</v>
      </c>
      <c r="AG13">
        <v>1300</v>
      </c>
      <c r="AH13">
        <v>1300</v>
      </c>
      <c r="AI13">
        <v>1300</v>
      </c>
      <c r="AJ13">
        <v>1300</v>
      </c>
      <c r="AK13">
        <v>1300</v>
      </c>
      <c r="AL13">
        <v>1300</v>
      </c>
      <c r="AM13">
        <v>1300</v>
      </c>
      <c r="AN13">
        <v>1300</v>
      </c>
      <c r="AO13">
        <v>1300</v>
      </c>
      <c r="AP13">
        <v>1300</v>
      </c>
      <c r="AQ13">
        <v>1300</v>
      </c>
      <c r="AR13">
        <v>1300</v>
      </c>
      <c r="AS13">
        <v>1300</v>
      </c>
      <c r="AT13">
        <v>1300</v>
      </c>
      <c r="AU13">
        <v>1300</v>
      </c>
      <c r="AV13">
        <v>1300</v>
      </c>
      <c r="AW13">
        <v>1300</v>
      </c>
      <c r="AX13">
        <v>1300</v>
      </c>
      <c r="AY13">
        <v>1300</v>
      </c>
      <c r="AZ13">
        <v>1300</v>
      </c>
      <c r="BA13">
        <v>1300</v>
      </c>
      <c r="BB13">
        <v>1300</v>
      </c>
      <c r="BC13">
        <v>1300</v>
      </c>
      <c r="BD13">
        <v>1300</v>
      </c>
      <c r="BE13">
        <v>1300</v>
      </c>
      <c r="BF13">
        <v>1300</v>
      </c>
      <c r="BG13">
        <v>1300</v>
      </c>
      <c r="BH13">
        <v>1300</v>
      </c>
      <c r="BI13">
        <v>1300</v>
      </c>
      <c r="BJ13">
        <v>1300</v>
      </c>
      <c r="BK13">
        <v>1300</v>
      </c>
      <c r="BL13">
        <v>1300</v>
      </c>
      <c r="BM13">
        <v>1300</v>
      </c>
      <c r="BN13">
        <v>1300</v>
      </c>
      <c r="BO13">
        <v>1300</v>
      </c>
      <c r="BP13" s="53">
        <v>1300</v>
      </c>
      <c r="BQ13">
        <v>1300</v>
      </c>
      <c r="BR13">
        <v>1300</v>
      </c>
      <c r="BS13">
        <v>1300</v>
      </c>
      <c r="BT13">
        <v>1300</v>
      </c>
      <c r="BU13">
        <v>1300</v>
      </c>
      <c r="BV13">
        <v>1300</v>
      </c>
      <c r="BW13">
        <v>1300</v>
      </c>
      <c r="BX13">
        <v>1300</v>
      </c>
      <c r="BY13">
        <v>1300</v>
      </c>
      <c r="BZ13">
        <v>1300</v>
      </c>
      <c r="CA13">
        <v>1300</v>
      </c>
      <c r="CB13">
        <v>1300</v>
      </c>
      <c r="CC13">
        <v>1300</v>
      </c>
      <c r="CD13">
        <v>1300</v>
      </c>
      <c r="CE13">
        <v>1300</v>
      </c>
      <c r="CF13">
        <v>1300</v>
      </c>
      <c r="CG13">
        <v>1300</v>
      </c>
      <c r="CH13">
        <v>1300</v>
      </c>
      <c r="CI13">
        <v>1300</v>
      </c>
      <c r="CJ13">
        <v>1300</v>
      </c>
      <c r="CK13">
        <v>1300</v>
      </c>
      <c r="CL13">
        <v>1300</v>
      </c>
      <c r="CM13">
        <v>1300</v>
      </c>
      <c r="CN13">
        <v>1300</v>
      </c>
      <c r="CO13">
        <v>1300</v>
      </c>
      <c r="CP13">
        <v>1300</v>
      </c>
      <c r="CQ13">
        <v>1300</v>
      </c>
      <c r="CR13">
        <v>1300</v>
      </c>
      <c r="CS13">
        <v>1300</v>
      </c>
      <c r="CT13">
        <v>1300</v>
      </c>
      <c r="CU13">
        <v>1300</v>
      </c>
      <c r="CV13">
        <v>1300</v>
      </c>
      <c r="CW13">
        <v>1300</v>
      </c>
      <c r="CX13">
        <v>1300</v>
      </c>
    </row>
    <row r="14" spans="1:102" x14ac:dyDescent="0.25">
      <c r="A14" t="s">
        <v>289</v>
      </c>
      <c r="B14">
        <v>1300</v>
      </c>
      <c r="C14">
        <v>1300</v>
      </c>
      <c r="D14">
        <v>1300</v>
      </c>
      <c r="E14">
        <v>1300</v>
      </c>
      <c r="F14">
        <v>1300</v>
      </c>
      <c r="G14">
        <v>1300</v>
      </c>
      <c r="H14">
        <v>1300</v>
      </c>
      <c r="I14">
        <v>1300</v>
      </c>
      <c r="J14">
        <v>1300</v>
      </c>
      <c r="K14">
        <v>1300</v>
      </c>
      <c r="L14">
        <v>1300</v>
      </c>
      <c r="M14">
        <v>1300</v>
      </c>
      <c r="N14">
        <v>1300</v>
      </c>
      <c r="O14">
        <v>1300</v>
      </c>
      <c r="P14">
        <v>1300</v>
      </c>
      <c r="Q14">
        <v>1300</v>
      </c>
      <c r="R14">
        <v>1300</v>
      </c>
      <c r="S14">
        <v>1300</v>
      </c>
      <c r="T14">
        <v>1300</v>
      </c>
      <c r="U14">
        <v>1300</v>
      </c>
      <c r="V14">
        <v>1300</v>
      </c>
      <c r="W14">
        <v>1300</v>
      </c>
      <c r="X14">
        <v>1300</v>
      </c>
      <c r="Y14">
        <v>1300</v>
      </c>
      <c r="Z14">
        <v>1300</v>
      </c>
      <c r="AA14">
        <v>1300</v>
      </c>
      <c r="AB14">
        <v>1300</v>
      </c>
      <c r="AC14">
        <v>1300</v>
      </c>
      <c r="AD14">
        <v>1300</v>
      </c>
      <c r="AE14">
        <v>1300</v>
      </c>
      <c r="AF14">
        <v>1300</v>
      </c>
      <c r="AG14">
        <v>1300</v>
      </c>
      <c r="AH14">
        <v>1300</v>
      </c>
      <c r="AI14">
        <v>1300</v>
      </c>
      <c r="AJ14">
        <v>1300</v>
      </c>
      <c r="AK14">
        <v>1300</v>
      </c>
      <c r="AL14">
        <v>1300</v>
      </c>
      <c r="AM14">
        <v>1300</v>
      </c>
      <c r="AN14">
        <v>1300</v>
      </c>
      <c r="AO14">
        <v>1300</v>
      </c>
      <c r="AP14">
        <v>1300</v>
      </c>
      <c r="AQ14">
        <v>1300</v>
      </c>
      <c r="AR14">
        <v>1300</v>
      </c>
      <c r="AS14">
        <v>1300</v>
      </c>
      <c r="AT14">
        <v>1300</v>
      </c>
      <c r="AU14">
        <v>1300</v>
      </c>
      <c r="AV14">
        <v>1300</v>
      </c>
      <c r="AW14">
        <v>1300</v>
      </c>
      <c r="AX14">
        <v>1300</v>
      </c>
      <c r="AY14">
        <v>1300</v>
      </c>
      <c r="AZ14">
        <v>1300</v>
      </c>
      <c r="BA14">
        <v>1300</v>
      </c>
      <c r="BB14">
        <v>1300</v>
      </c>
      <c r="BC14">
        <v>1300</v>
      </c>
      <c r="BD14">
        <v>1300</v>
      </c>
      <c r="BE14">
        <v>1300</v>
      </c>
      <c r="BF14">
        <v>1300</v>
      </c>
      <c r="BG14">
        <v>1300</v>
      </c>
      <c r="BH14">
        <v>1300</v>
      </c>
      <c r="BI14">
        <v>1300</v>
      </c>
      <c r="BJ14">
        <v>1300</v>
      </c>
      <c r="BK14">
        <v>1300</v>
      </c>
      <c r="BL14">
        <v>1300</v>
      </c>
      <c r="BM14">
        <v>1300</v>
      </c>
      <c r="BN14">
        <v>1300</v>
      </c>
      <c r="BO14">
        <v>1300</v>
      </c>
      <c r="BP14" s="53">
        <v>1300</v>
      </c>
      <c r="BQ14">
        <v>1300</v>
      </c>
      <c r="BR14">
        <v>1300</v>
      </c>
      <c r="BS14">
        <v>1300</v>
      </c>
      <c r="BT14">
        <v>1300</v>
      </c>
      <c r="BU14">
        <v>1300</v>
      </c>
      <c r="BV14">
        <v>1300</v>
      </c>
      <c r="BW14">
        <v>1300</v>
      </c>
      <c r="BX14">
        <v>1300</v>
      </c>
      <c r="BY14">
        <v>1300</v>
      </c>
      <c r="BZ14">
        <v>1300</v>
      </c>
      <c r="CA14">
        <v>1300</v>
      </c>
      <c r="CB14">
        <v>1300</v>
      </c>
      <c r="CC14">
        <v>1300</v>
      </c>
      <c r="CD14">
        <v>1300</v>
      </c>
      <c r="CE14">
        <v>1300</v>
      </c>
      <c r="CF14">
        <v>1300</v>
      </c>
      <c r="CG14">
        <v>1300</v>
      </c>
      <c r="CH14">
        <v>1300</v>
      </c>
      <c r="CI14">
        <v>1300</v>
      </c>
      <c r="CJ14">
        <v>1300</v>
      </c>
      <c r="CK14">
        <v>1300</v>
      </c>
      <c r="CL14">
        <v>1300</v>
      </c>
      <c r="CM14">
        <v>1300</v>
      </c>
      <c r="CN14">
        <v>1300</v>
      </c>
      <c r="CO14">
        <v>1300</v>
      </c>
      <c r="CP14">
        <v>1300</v>
      </c>
      <c r="CQ14">
        <v>1300</v>
      </c>
      <c r="CR14">
        <v>1300</v>
      </c>
      <c r="CS14">
        <v>1300</v>
      </c>
      <c r="CT14">
        <v>1300</v>
      </c>
      <c r="CU14">
        <v>1300</v>
      </c>
      <c r="CV14">
        <v>1300</v>
      </c>
      <c r="CW14">
        <v>1300</v>
      </c>
      <c r="CX14">
        <v>1300</v>
      </c>
    </row>
    <row r="15" spans="1:102" x14ac:dyDescent="0.25">
      <c r="A15" t="s">
        <v>290</v>
      </c>
      <c r="B15">
        <v>3750</v>
      </c>
      <c r="C15">
        <v>3750</v>
      </c>
      <c r="D15">
        <v>3750</v>
      </c>
      <c r="E15">
        <v>3750</v>
      </c>
      <c r="F15">
        <v>3750</v>
      </c>
      <c r="G15">
        <v>3750</v>
      </c>
      <c r="H15">
        <v>3750</v>
      </c>
      <c r="I15">
        <v>3750</v>
      </c>
      <c r="J15">
        <v>3750</v>
      </c>
      <c r="K15">
        <v>3750</v>
      </c>
      <c r="L15">
        <v>3750</v>
      </c>
      <c r="M15">
        <v>3750</v>
      </c>
      <c r="N15">
        <v>3750</v>
      </c>
      <c r="O15">
        <v>3750</v>
      </c>
      <c r="P15">
        <v>3750</v>
      </c>
      <c r="Q15">
        <v>3750</v>
      </c>
      <c r="R15">
        <v>3750</v>
      </c>
      <c r="S15">
        <v>3750</v>
      </c>
      <c r="T15">
        <v>3750</v>
      </c>
      <c r="U15">
        <v>3750</v>
      </c>
      <c r="V15">
        <v>3750</v>
      </c>
      <c r="W15">
        <v>3750</v>
      </c>
      <c r="X15">
        <v>3750</v>
      </c>
      <c r="Y15">
        <v>3750</v>
      </c>
      <c r="Z15">
        <v>3750</v>
      </c>
      <c r="AA15">
        <v>3750</v>
      </c>
      <c r="AB15">
        <v>3750</v>
      </c>
      <c r="AC15">
        <v>3750</v>
      </c>
      <c r="AD15">
        <v>3750</v>
      </c>
      <c r="AE15">
        <v>3750</v>
      </c>
      <c r="AF15">
        <v>3750</v>
      </c>
      <c r="AG15">
        <v>3750</v>
      </c>
      <c r="AH15">
        <v>3750</v>
      </c>
      <c r="AI15">
        <v>3750</v>
      </c>
      <c r="AJ15">
        <v>3750</v>
      </c>
      <c r="AK15">
        <v>3750</v>
      </c>
      <c r="AL15">
        <v>3750</v>
      </c>
      <c r="AM15">
        <v>3750</v>
      </c>
      <c r="AN15">
        <v>3750</v>
      </c>
      <c r="AO15">
        <v>3750</v>
      </c>
      <c r="AP15">
        <v>3750</v>
      </c>
      <c r="AQ15">
        <v>3750</v>
      </c>
      <c r="AR15">
        <v>3750</v>
      </c>
      <c r="AS15">
        <v>3750</v>
      </c>
      <c r="AT15">
        <v>3750</v>
      </c>
      <c r="AU15">
        <v>3750</v>
      </c>
      <c r="AV15">
        <v>3750</v>
      </c>
      <c r="AW15">
        <v>3750</v>
      </c>
      <c r="AX15">
        <v>3750</v>
      </c>
      <c r="AY15">
        <v>3750</v>
      </c>
      <c r="AZ15">
        <v>3750</v>
      </c>
      <c r="BA15">
        <v>3750</v>
      </c>
      <c r="BB15">
        <v>3750</v>
      </c>
      <c r="BC15">
        <v>3750</v>
      </c>
      <c r="BD15">
        <v>3750</v>
      </c>
      <c r="BE15">
        <v>3750</v>
      </c>
      <c r="BF15">
        <v>3750</v>
      </c>
      <c r="BG15">
        <v>3750</v>
      </c>
      <c r="BH15">
        <v>3750</v>
      </c>
      <c r="BI15">
        <v>3750</v>
      </c>
      <c r="BJ15">
        <v>3750</v>
      </c>
      <c r="BK15">
        <v>3750</v>
      </c>
      <c r="BL15">
        <v>3750</v>
      </c>
      <c r="BM15">
        <v>3750</v>
      </c>
      <c r="BN15">
        <v>3750</v>
      </c>
      <c r="BO15">
        <v>3750</v>
      </c>
      <c r="BP15" s="53">
        <v>3750</v>
      </c>
      <c r="BQ15">
        <v>3750</v>
      </c>
      <c r="BR15">
        <v>3750</v>
      </c>
      <c r="BS15">
        <v>3750</v>
      </c>
      <c r="BT15">
        <v>3750</v>
      </c>
      <c r="BU15">
        <v>3750</v>
      </c>
      <c r="BV15">
        <v>3750</v>
      </c>
      <c r="BW15">
        <v>3750</v>
      </c>
      <c r="BX15">
        <v>3750</v>
      </c>
      <c r="BY15">
        <v>3750</v>
      </c>
      <c r="BZ15">
        <v>3750</v>
      </c>
      <c r="CA15">
        <v>3750</v>
      </c>
      <c r="CB15">
        <v>3750</v>
      </c>
      <c r="CC15">
        <v>3750</v>
      </c>
      <c r="CD15">
        <v>3750</v>
      </c>
      <c r="CE15">
        <v>3750</v>
      </c>
      <c r="CF15">
        <v>3750</v>
      </c>
      <c r="CG15">
        <v>3750</v>
      </c>
      <c r="CH15">
        <v>3750</v>
      </c>
      <c r="CI15">
        <v>3750</v>
      </c>
      <c r="CJ15">
        <v>3750</v>
      </c>
      <c r="CK15">
        <v>3750</v>
      </c>
      <c r="CL15">
        <v>3750</v>
      </c>
      <c r="CM15">
        <v>3750</v>
      </c>
      <c r="CN15">
        <v>3750</v>
      </c>
      <c r="CO15">
        <v>3750</v>
      </c>
      <c r="CP15">
        <v>3750</v>
      </c>
      <c r="CQ15">
        <v>3750</v>
      </c>
      <c r="CR15">
        <v>3750</v>
      </c>
      <c r="CS15">
        <v>3750</v>
      </c>
      <c r="CT15">
        <v>3750</v>
      </c>
      <c r="CU15">
        <v>3750</v>
      </c>
      <c r="CV15">
        <v>3750</v>
      </c>
      <c r="CW15">
        <v>3750</v>
      </c>
      <c r="CX15">
        <v>3750</v>
      </c>
    </row>
    <row r="16" spans="1:102" x14ac:dyDescent="0.25">
      <c r="A16" t="s">
        <v>291</v>
      </c>
      <c r="B16">
        <v>1300</v>
      </c>
      <c r="C16">
        <v>1300</v>
      </c>
      <c r="D16">
        <v>1300</v>
      </c>
      <c r="E16">
        <v>1300</v>
      </c>
      <c r="F16">
        <v>1300</v>
      </c>
      <c r="G16">
        <v>1300</v>
      </c>
      <c r="H16">
        <v>1300</v>
      </c>
      <c r="I16">
        <v>1300</v>
      </c>
      <c r="J16">
        <v>1300</v>
      </c>
      <c r="K16">
        <v>1300</v>
      </c>
      <c r="L16">
        <v>1300</v>
      </c>
      <c r="M16">
        <v>1300</v>
      </c>
      <c r="N16">
        <v>1300</v>
      </c>
      <c r="O16">
        <v>1300</v>
      </c>
      <c r="P16">
        <v>1300</v>
      </c>
      <c r="Q16">
        <v>1300</v>
      </c>
      <c r="R16">
        <v>1300</v>
      </c>
      <c r="S16">
        <v>1300</v>
      </c>
      <c r="T16">
        <v>1300</v>
      </c>
      <c r="U16">
        <v>1300</v>
      </c>
      <c r="V16">
        <v>1300</v>
      </c>
      <c r="W16">
        <v>1300</v>
      </c>
      <c r="X16">
        <v>1300</v>
      </c>
      <c r="Y16">
        <v>1300</v>
      </c>
      <c r="Z16">
        <v>1300</v>
      </c>
      <c r="AA16">
        <v>1300</v>
      </c>
      <c r="AB16">
        <v>1300</v>
      </c>
      <c r="AC16">
        <v>1300</v>
      </c>
      <c r="AD16">
        <v>1300</v>
      </c>
      <c r="AE16">
        <v>1300</v>
      </c>
      <c r="AF16">
        <v>1300</v>
      </c>
      <c r="AG16">
        <v>1300</v>
      </c>
      <c r="AH16">
        <v>1300</v>
      </c>
      <c r="AI16">
        <v>1300</v>
      </c>
      <c r="AJ16">
        <v>1300</v>
      </c>
      <c r="AK16">
        <v>1300</v>
      </c>
      <c r="AL16">
        <v>1300</v>
      </c>
      <c r="AM16">
        <v>1300</v>
      </c>
      <c r="AN16">
        <v>1300</v>
      </c>
      <c r="AO16">
        <v>1300</v>
      </c>
      <c r="AP16">
        <v>1300</v>
      </c>
      <c r="AQ16">
        <v>1300</v>
      </c>
      <c r="AR16">
        <v>1300</v>
      </c>
      <c r="AS16">
        <v>1300</v>
      </c>
      <c r="AT16">
        <v>1300</v>
      </c>
      <c r="AU16">
        <v>1300</v>
      </c>
      <c r="AV16">
        <v>1300</v>
      </c>
      <c r="AW16">
        <v>1300</v>
      </c>
      <c r="AX16">
        <v>1300</v>
      </c>
      <c r="AY16">
        <v>1300</v>
      </c>
      <c r="AZ16">
        <v>1300</v>
      </c>
      <c r="BA16">
        <v>1300</v>
      </c>
      <c r="BB16">
        <v>1300</v>
      </c>
      <c r="BC16">
        <v>1300</v>
      </c>
      <c r="BD16">
        <v>1300</v>
      </c>
      <c r="BE16">
        <v>1300</v>
      </c>
      <c r="BF16">
        <v>1300</v>
      </c>
      <c r="BG16">
        <v>1300</v>
      </c>
      <c r="BH16">
        <v>1300</v>
      </c>
      <c r="BI16">
        <v>1300</v>
      </c>
      <c r="BJ16">
        <v>1300</v>
      </c>
      <c r="BK16">
        <v>1300</v>
      </c>
      <c r="BL16">
        <v>1300</v>
      </c>
      <c r="BM16">
        <v>1300</v>
      </c>
      <c r="BN16">
        <v>1300</v>
      </c>
      <c r="BO16">
        <v>1300</v>
      </c>
      <c r="BP16" s="53">
        <v>1300</v>
      </c>
      <c r="BQ16">
        <v>1300</v>
      </c>
      <c r="BR16">
        <v>1300</v>
      </c>
      <c r="BS16">
        <v>1300</v>
      </c>
      <c r="BT16">
        <v>1300</v>
      </c>
      <c r="BU16">
        <v>1300</v>
      </c>
      <c r="BV16">
        <v>1300</v>
      </c>
      <c r="BW16">
        <v>1300</v>
      </c>
      <c r="BX16">
        <v>1300</v>
      </c>
      <c r="BY16">
        <v>1300</v>
      </c>
      <c r="BZ16">
        <v>1300</v>
      </c>
      <c r="CA16">
        <v>1300</v>
      </c>
      <c r="CB16">
        <v>1300</v>
      </c>
      <c r="CC16">
        <v>1300</v>
      </c>
      <c r="CD16">
        <v>1300</v>
      </c>
      <c r="CE16">
        <v>1300</v>
      </c>
      <c r="CF16">
        <v>1300</v>
      </c>
      <c r="CG16">
        <v>1300</v>
      </c>
      <c r="CH16">
        <v>1300</v>
      </c>
      <c r="CI16">
        <v>1300</v>
      </c>
      <c r="CJ16">
        <v>1300</v>
      </c>
      <c r="CK16">
        <v>1300</v>
      </c>
      <c r="CL16">
        <v>1300</v>
      </c>
      <c r="CM16">
        <v>1300</v>
      </c>
      <c r="CN16">
        <v>1300</v>
      </c>
      <c r="CO16">
        <v>1300</v>
      </c>
      <c r="CP16">
        <v>1300</v>
      </c>
      <c r="CQ16">
        <v>1300</v>
      </c>
      <c r="CR16">
        <v>1300</v>
      </c>
      <c r="CS16">
        <v>1300</v>
      </c>
      <c r="CT16">
        <v>1300</v>
      </c>
      <c r="CU16">
        <v>1300</v>
      </c>
      <c r="CV16">
        <v>1300</v>
      </c>
      <c r="CW16">
        <v>1300</v>
      </c>
      <c r="CX16">
        <v>1300</v>
      </c>
    </row>
    <row r="17" spans="1:102" x14ac:dyDescent="0.25">
      <c r="A17" t="s">
        <v>292</v>
      </c>
      <c r="B17">
        <v>950</v>
      </c>
      <c r="C17">
        <v>950</v>
      </c>
      <c r="D17">
        <v>950</v>
      </c>
      <c r="E17">
        <v>950</v>
      </c>
      <c r="F17">
        <v>950</v>
      </c>
      <c r="G17">
        <v>950</v>
      </c>
      <c r="H17">
        <v>950</v>
      </c>
      <c r="I17">
        <v>950</v>
      </c>
      <c r="J17">
        <v>950</v>
      </c>
      <c r="K17">
        <v>950</v>
      </c>
      <c r="L17">
        <v>950</v>
      </c>
      <c r="M17">
        <v>950</v>
      </c>
      <c r="N17">
        <v>950</v>
      </c>
      <c r="O17">
        <v>950</v>
      </c>
      <c r="P17">
        <v>950</v>
      </c>
      <c r="Q17">
        <v>950</v>
      </c>
      <c r="R17">
        <v>950</v>
      </c>
      <c r="S17">
        <v>950</v>
      </c>
      <c r="T17">
        <v>950</v>
      </c>
      <c r="U17">
        <v>950</v>
      </c>
      <c r="V17">
        <v>950</v>
      </c>
      <c r="W17">
        <v>950</v>
      </c>
      <c r="X17">
        <v>950</v>
      </c>
      <c r="Y17">
        <v>950</v>
      </c>
      <c r="Z17">
        <v>950</v>
      </c>
      <c r="AA17">
        <v>950</v>
      </c>
      <c r="AB17">
        <v>950</v>
      </c>
      <c r="AC17">
        <v>950</v>
      </c>
      <c r="AD17">
        <v>950</v>
      </c>
      <c r="AE17">
        <v>950</v>
      </c>
      <c r="AF17">
        <v>950</v>
      </c>
      <c r="AG17">
        <v>950</v>
      </c>
      <c r="AH17">
        <v>950</v>
      </c>
      <c r="AI17">
        <v>950</v>
      </c>
      <c r="AJ17">
        <v>950</v>
      </c>
      <c r="AK17">
        <v>950</v>
      </c>
      <c r="AL17">
        <v>950</v>
      </c>
      <c r="AM17">
        <v>950</v>
      </c>
      <c r="AN17">
        <v>950</v>
      </c>
      <c r="AO17">
        <v>950</v>
      </c>
      <c r="AP17">
        <v>950</v>
      </c>
      <c r="AQ17">
        <v>950</v>
      </c>
      <c r="AR17">
        <v>950</v>
      </c>
      <c r="AS17">
        <v>950</v>
      </c>
      <c r="AT17">
        <v>950</v>
      </c>
      <c r="AU17">
        <v>950</v>
      </c>
      <c r="AV17">
        <v>950</v>
      </c>
      <c r="AW17">
        <v>950</v>
      </c>
      <c r="AX17">
        <v>950</v>
      </c>
      <c r="AY17">
        <v>950</v>
      </c>
      <c r="AZ17">
        <v>950</v>
      </c>
      <c r="BA17">
        <v>950</v>
      </c>
      <c r="BB17">
        <v>950</v>
      </c>
      <c r="BC17">
        <v>950</v>
      </c>
      <c r="BD17">
        <v>950</v>
      </c>
      <c r="BE17">
        <v>950</v>
      </c>
      <c r="BF17">
        <v>950</v>
      </c>
      <c r="BG17">
        <v>950</v>
      </c>
      <c r="BH17">
        <v>950</v>
      </c>
      <c r="BI17">
        <v>950</v>
      </c>
      <c r="BJ17">
        <v>950</v>
      </c>
      <c r="BK17">
        <v>950</v>
      </c>
      <c r="BL17">
        <v>950</v>
      </c>
      <c r="BM17">
        <v>950</v>
      </c>
      <c r="BN17">
        <v>950</v>
      </c>
      <c r="BO17">
        <v>950</v>
      </c>
      <c r="BP17" s="53">
        <v>950</v>
      </c>
      <c r="BQ17">
        <v>950</v>
      </c>
      <c r="BR17">
        <v>950</v>
      </c>
      <c r="BS17">
        <v>950</v>
      </c>
      <c r="BT17">
        <v>950</v>
      </c>
      <c r="BU17">
        <v>950</v>
      </c>
      <c r="BV17">
        <v>950</v>
      </c>
      <c r="BW17">
        <v>950</v>
      </c>
      <c r="BX17">
        <v>950</v>
      </c>
      <c r="BY17">
        <v>950</v>
      </c>
      <c r="BZ17">
        <v>950</v>
      </c>
      <c r="CA17">
        <v>950</v>
      </c>
      <c r="CB17">
        <v>950</v>
      </c>
      <c r="CC17">
        <v>950</v>
      </c>
      <c r="CD17">
        <v>950</v>
      </c>
      <c r="CE17">
        <v>950</v>
      </c>
      <c r="CF17">
        <v>950</v>
      </c>
      <c r="CG17">
        <v>950</v>
      </c>
      <c r="CH17">
        <v>950</v>
      </c>
      <c r="CI17">
        <v>950</v>
      </c>
      <c r="CJ17">
        <v>950</v>
      </c>
      <c r="CK17">
        <v>950</v>
      </c>
      <c r="CL17">
        <v>950</v>
      </c>
      <c r="CM17">
        <v>950</v>
      </c>
      <c r="CN17">
        <v>950</v>
      </c>
      <c r="CO17">
        <v>950</v>
      </c>
      <c r="CP17">
        <v>950</v>
      </c>
      <c r="CQ17">
        <v>950</v>
      </c>
      <c r="CR17">
        <v>950</v>
      </c>
      <c r="CS17">
        <v>950</v>
      </c>
      <c r="CT17">
        <v>950</v>
      </c>
      <c r="CU17">
        <v>950</v>
      </c>
      <c r="CV17">
        <v>950</v>
      </c>
      <c r="CW17">
        <v>950</v>
      </c>
      <c r="CX17">
        <v>950</v>
      </c>
    </row>
    <row r="18" spans="1:102" x14ac:dyDescent="0.25">
      <c r="A18" t="s">
        <v>293</v>
      </c>
      <c r="B18">
        <v>950</v>
      </c>
      <c r="C18">
        <v>950</v>
      </c>
      <c r="D18">
        <v>950</v>
      </c>
      <c r="E18">
        <v>950</v>
      </c>
      <c r="F18">
        <v>950</v>
      </c>
      <c r="G18">
        <v>950</v>
      </c>
      <c r="H18">
        <v>950</v>
      </c>
      <c r="I18">
        <v>950</v>
      </c>
      <c r="J18">
        <v>950</v>
      </c>
      <c r="K18">
        <v>950</v>
      </c>
      <c r="L18">
        <v>950</v>
      </c>
      <c r="M18">
        <v>950</v>
      </c>
      <c r="N18">
        <v>950</v>
      </c>
      <c r="O18">
        <v>950</v>
      </c>
      <c r="P18">
        <v>950</v>
      </c>
      <c r="Q18">
        <v>950</v>
      </c>
      <c r="R18">
        <v>950</v>
      </c>
      <c r="S18">
        <v>950</v>
      </c>
      <c r="T18">
        <v>950</v>
      </c>
      <c r="U18">
        <v>950</v>
      </c>
      <c r="V18">
        <v>950</v>
      </c>
      <c r="W18">
        <v>950</v>
      </c>
      <c r="X18">
        <v>950</v>
      </c>
      <c r="Y18">
        <v>950</v>
      </c>
      <c r="Z18">
        <v>950</v>
      </c>
      <c r="AA18">
        <v>950</v>
      </c>
      <c r="AB18">
        <v>950</v>
      </c>
      <c r="AC18">
        <v>950</v>
      </c>
      <c r="AD18">
        <v>950</v>
      </c>
      <c r="AE18">
        <v>950</v>
      </c>
      <c r="AF18">
        <v>950</v>
      </c>
      <c r="AG18">
        <v>950</v>
      </c>
      <c r="AH18">
        <v>950</v>
      </c>
      <c r="AI18">
        <v>950</v>
      </c>
      <c r="AJ18">
        <v>950</v>
      </c>
      <c r="AK18">
        <v>950</v>
      </c>
      <c r="AL18">
        <v>950</v>
      </c>
      <c r="AM18">
        <v>950</v>
      </c>
      <c r="AN18">
        <v>950</v>
      </c>
      <c r="AO18">
        <v>950</v>
      </c>
      <c r="AP18">
        <v>950</v>
      </c>
      <c r="AQ18">
        <v>950</v>
      </c>
      <c r="AR18">
        <v>950</v>
      </c>
      <c r="AS18">
        <v>950</v>
      </c>
      <c r="AT18">
        <v>950</v>
      </c>
      <c r="AU18">
        <v>950</v>
      </c>
      <c r="AV18">
        <v>950</v>
      </c>
      <c r="AW18">
        <v>950</v>
      </c>
      <c r="AX18">
        <v>950</v>
      </c>
      <c r="AY18">
        <v>950</v>
      </c>
      <c r="AZ18">
        <v>950</v>
      </c>
      <c r="BA18">
        <v>950</v>
      </c>
      <c r="BB18">
        <v>950</v>
      </c>
      <c r="BC18">
        <v>950</v>
      </c>
      <c r="BD18">
        <v>950</v>
      </c>
      <c r="BE18">
        <v>950</v>
      </c>
      <c r="BF18">
        <v>950</v>
      </c>
      <c r="BG18">
        <v>950</v>
      </c>
      <c r="BH18">
        <v>950</v>
      </c>
      <c r="BI18">
        <v>950</v>
      </c>
      <c r="BJ18">
        <v>950</v>
      </c>
      <c r="BK18">
        <v>950</v>
      </c>
      <c r="BL18">
        <v>950</v>
      </c>
      <c r="BM18">
        <v>950</v>
      </c>
      <c r="BN18">
        <v>950</v>
      </c>
      <c r="BO18">
        <v>950</v>
      </c>
      <c r="BP18" s="53">
        <v>950</v>
      </c>
      <c r="BQ18">
        <v>950</v>
      </c>
      <c r="BR18">
        <v>950</v>
      </c>
      <c r="BS18">
        <v>950</v>
      </c>
      <c r="BT18">
        <v>950</v>
      </c>
      <c r="BU18">
        <v>950</v>
      </c>
      <c r="BV18">
        <v>950</v>
      </c>
      <c r="BW18">
        <v>950</v>
      </c>
      <c r="BX18">
        <v>950</v>
      </c>
      <c r="BY18">
        <v>950</v>
      </c>
      <c r="BZ18">
        <v>950</v>
      </c>
      <c r="CA18">
        <v>950</v>
      </c>
      <c r="CB18">
        <v>950</v>
      </c>
      <c r="CC18">
        <v>950</v>
      </c>
      <c r="CD18">
        <v>950</v>
      </c>
      <c r="CE18">
        <v>950</v>
      </c>
      <c r="CF18">
        <v>950</v>
      </c>
      <c r="CG18">
        <v>950</v>
      </c>
      <c r="CH18">
        <v>950</v>
      </c>
      <c r="CI18">
        <v>950</v>
      </c>
      <c r="CJ18">
        <v>950</v>
      </c>
      <c r="CK18">
        <v>950</v>
      </c>
      <c r="CL18">
        <v>950</v>
      </c>
      <c r="CM18">
        <v>950</v>
      </c>
      <c r="CN18">
        <v>950</v>
      </c>
      <c r="CO18">
        <v>950</v>
      </c>
      <c r="CP18">
        <v>950</v>
      </c>
      <c r="CQ18">
        <v>950</v>
      </c>
      <c r="CR18">
        <v>950</v>
      </c>
      <c r="CS18">
        <v>950</v>
      </c>
      <c r="CT18">
        <v>950</v>
      </c>
      <c r="CU18">
        <v>950</v>
      </c>
      <c r="CV18">
        <v>950</v>
      </c>
      <c r="CW18">
        <v>950</v>
      </c>
      <c r="CX18">
        <v>950</v>
      </c>
    </row>
    <row r="19" spans="1:102" x14ac:dyDescent="0.25">
      <c r="A19" t="s">
        <v>294</v>
      </c>
      <c r="B19">
        <v>950</v>
      </c>
      <c r="C19">
        <v>950</v>
      </c>
      <c r="D19">
        <v>950</v>
      </c>
      <c r="E19">
        <v>950</v>
      </c>
      <c r="F19">
        <v>950</v>
      </c>
      <c r="G19">
        <v>950</v>
      </c>
      <c r="H19">
        <v>950</v>
      </c>
      <c r="I19">
        <v>950</v>
      </c>
      <c r="J19">
        <v>950</v>
      </c>
      <c r="K19">
        <v>950</v>
      </c>
      <c r="L19">
        <v>950</v>
      </c>
      <c r="M19">
        <v>950</v>
      </c>
      <c r="N19">
        <v>950</v>
      </c>
      <c r="O19">
        <v>950</v>
      </c>
      <c r="P19">
        <v>950</v>
      </c>
      <c r="Q19">
        <v>950</v>
      </c>
      <c r="R19">
        <v>950</v>
      </c>
      <c r="S19">
        <v>950</v>
      </c>
      <c r="T19">
        <v>950</v>
      </c>
      <c r="U19">
        <v>950</v>
      </c>
      <c r="V19">
        <v>950</v>
      </c>
      <c r="W19">
        <v>950</v>
      </c>
      <c r="X19">
        <v>950</v>
      </c>
      <c r="Y19">
        <v>950</v>
      </c>
      <c r="Z19">
        <v>950</v>
      </c>
      <c r="AA19">
        <v>950</v>
      </c>
      <c r="AB19">
        <v>950</v>
      </c>
      <c r="AC19">
        <v>950</v>
      </c>
      <c r="AD19">
        <v>950</v>
      </c>
      <c r="AE19">
        <v>950</v>
      </c>
      <c r="AF19">
        <v>950</v>
      </c>
      <c r="AG19">
        <v>950</v>
      </c>
      <c r="AH19">
        <v>950</v>
      </c>
      <c r="AI19">
        <v>950</v>
      </c>
      <c r="AJ19">
        <v>950</v>
      </c>
      <c r="AK19">
        <v>950</v>
      </c>
      <c r="AL19">
        <v>950</v>
      </c>
      <c r="AM19">
        <v>950</v>
      </c>
      <c r="AN19">
        <v>950</v>
      </c>
      <c r="AO19">
        <v>950</v>
      </c>
      <c r="AP19">
        <v>950</v>
      </c>
      <c r="AQ19">
        <v>950</v>
      </c>
      <c r="AR19">
        <v>950</v>
      </c>
      <c r="AS19">
        <v>950</v>
      </c>
      <c r="AT19">
        <v>950</v>
      </c>
      <c r="AU19">
        <v>950</v>
      </c>
      <c r="AV19">
        <v>950</v>
      </c>
      <c r="AW19">
        <v>950</v>
      </c>
      <c r="AX19">
        <v>950</v>
      </c>
      <c r="AY19">
        <v>950</v>
      </c>
      <c r="AZ19">
        <v>950</v>
      </c>
      <c r="BA19">
        <v>950</v>
      </c>
      <c r="BB19">
        <v>950</v>
      </c>
      <c r="BC19">
        <v>950</v>
      </c>
      <c r="BD19">
        <v>950</v>
      </c>
      <c r="BE19">
        <v>950</v>
      </c>
      <c r="BF19">
        <v>950</v>
      </c>
      <c r="BG19">
        <v>950</v>
      </c>
      <c r="BH19">
        <v>950</v>
      </c>
      <c r="BI19">
        <v>950</v>
      </c>
      <c r="BJ19">
        <v>950</v>
      </c>
      <c r="BK19">
        <v>950</v>
      </c>
      <c r="BL19">
        <v>950</v>
      </c>
      <c r="BM19">
        <v>950</v>
      </c>
      <c r="BN19">
        <v>950</v>
      </c>
      <c r="BO19">
        <v>950</v>
      </c>
      <c r="BP19" s="53">
        <v>950</v>
      </c>
      <c r="BQ19">
        <v>950</v>
      </c>
      <c r="BR19">
        <v>950</v>
      </c>
      <c r="BS19">
        <v>950</v>
      </c>
      <c r="BT19">
        <v>950</v>
      </c>
      <c r="BU19">
        <v>950</v>
      </c>
      <c r="BV19">
        <v>950</v>
      </c>
      <c r="BW19">
        <v>950</v>
      </c>
      <c r="BX19">
        <v>950</v>
      </c>
      <c r="BY19">
        <v>950</v>
      </c>
      <c r="BZ19">
        <v>950</v>
      </c>
      <c r="CA19">
        <v>950</v>
      </c>
      <c r="CB19">
        <v>950</v>
      </c>
      <c r="CC19">
        <v>950</v>
      </c>
      <c r="CD19">
        <v>950</v>
      </c>
      <c r="CE19">
        <v>950</v>
      </c>
      <c r="CF19">
        <v>950</v>
      </c>
      <c r="CG19">
        <v>950</v>
      </c>
      <c r="CH19">
        <v>950</v>
      </c>
      <c r="CI19">
        <v>950</v>
      </c>
      <c r="CJ19">
        <v>950</v>
      </c>
      <c r="CK19">
        <v>950</v>
      </c>
      <c r="CL19">
        <v>950</v>
      </c>
      <c r="CM19">
        <v>950</v>
      </c>
      <c r="CN19">
        <v>950</v>
      </c>
      <c r="CO19">
        <v>950</v>
      </c>
      <c r="CP19">
        <v>950</v>
      </c>
      <c r="CQ19">
        <v>950</v>
      </c>
      <c r="CR19">
        <v>950</v>
      </c>
      <c r="CS19">
        <v>950</v>
      </c>
      <c r="CT19">
        <v>950</v>
      </c>
      <c r="CU19">
        <v>950</v>
      </c>
      <c r="CV19">
        <v>950</v>
      </c>
      <c r="CW19">
        <v>950</v>
      </c>
      <c r="CX19">
        <v>950</v>
      </c>
    </row>
    <row r="20" spans="1:102" x14ac:dyDescent="0.25">
      <c r="A20" t="s">
        <v>295</v>
      </c>
      <c r="B20">
        <v>950</v>
      </c>
      <c r="C20">
        <v>950</v>
      </c>
      <c r="D20">
        <v>950</v>
      </c>
      <c r="E20">
        <v>950</v>
      </c>
      <c r="F20">
        <v>950</v>
      </c>
      <c r="G20">
        <v>950</v>
      </c>
      <c r="H20">
        <v>950</v>
      </c>
      <c r="I20">
        <v>950</v>
      </c>
      <c r="J20">
        <v>950</v>
      </c>
      <c r="K20">
        <v>950</v>
      </c>
      <c r="L20">
        <v>950</v>
      </c>
      <c r="M20">
        <v>950</v>
      </c>
      <c r="N20">
        <v>950</v>
      </c>
      <c r="O20">
        <v>950</v>
      </c>
      <c r="P20">
        <v>950</v>
      </c>
      <c r="Q20">
        <v>950</v>
      </c>
      <c r="R20">
        <v>950</v>
      </c>
      <c r="S20">
        <v>950</v>
      </c>
      <c r="T20">
        <v>950</v>
      </c>
      <c r="U20">
        <v>950</v>
      </c>
      <c r="V20">
        <v>950</v>
      </c>
      <c r="W20">
        <v>950</v>
      </c>
      <c r="X20">
        <v>950</v>
      </c>
      <c r="Y20">
        <v>950</v>
      </c>
      <c r="Z20">
        <v>950</v>
      </c>
      <c r="AA20">
        <v>950</v>
      </c>
      <c r="AB20">
        <v>950</v>
      </c>
      <c r="AC20">
        <v>950</v>
      </c>
      <c r="AD20">
        <v>950</v>
      </c>
      <c r="AE20">
        <v>950</v>
      </c>
      <c r="AF20">
        <v>950</v>
      </c>
      <c r="AG20">
        <v>950</v>
      </c>
      <c r="AH20">
        <v>950</v>
      </c>
      <c r="AI20">
        <v>950</v>
      </c>
      <c r="AJ20">
        <v>950</v>
      </c>
      <c r="AK20">
        <v>950</v>
      </c>
      <c r="AL20">
        <v>950</v>
      </c>
      <c r="AM20">
        <v>950</v>
      </c>
      <c r="AN20">
        <v>950</v>
      </c>
      <c r="AO20">
        <v>950</v>
      </c>
      <c r="AP20">
        <v>950</v>
      </c>
      <c r="AQ20">
        <v>950</v>
      </c>
      <c r="AR20">
        <v>950</v>
      </c>
      <c r="AS20">
        <v>950</v>
      </c>
      <c r="AT20">
        <v>950</v>
      </c>
      <c r="AU20">
        <v>950</v>
      </c>
      <c r="AV20">
        <v>950</v>
      </c>
      <c r="AW20">
        <v>950</v>
      </c>
      <c r="AX20">
        <v>950</v>
      </c>
      <c r="AY20">
        <v>950</v>
      </c>
      <c r="AZ20">
        <v>950</v>
      </c>
      <c r="BA20">
        <v>950</v>
      </c>
      <c r="BB20">
        <v>950</v>
      </c>
      <c r="BC20">
        <v>950</v>
      </c>
      <c r="BD20">
        <v>950</v>
      </c>
      <c r="BE20">
        <v>950</v>
      </c>
      <c r="BF20">
        <v>950</v>
      </c>
      <c r="BG20">
        <v>950</v>
      </c>
      <c r="BH20">
        <v>950</v>
      </c>
      <c r="BI20">
        <v>950</v>
      </c>
      <c r="BJ20">
        <v>950</v>
      </c>
      <c r="BK20">
        <v>950</v>
      </c>
      <c r="BL20">
        <v>950</v>
      </c>
      <c r="BM20">
        <v>950</v>
      </c>
      <c r="BN20">
        <v>950</v>
      </c>
      <c r="BO20">
        <v>950</v>
      </c>
      <c r="BP20" s="53">
        <v>950</v>
      </c>
      <c r="BQ20">
        <v>950</v>
      </c>
      <c r="BR20">
        <v>950</v>
      </c>
      <c r="BS20">
        <v>950</v>
      </c>
      <c r="BT20">
        <v>950</v>
      </c>
      <c r="BU20">
        <v>950</v>
      </c>
      <c r="BV20">
        <v>950</v>
      </c>
      <c r="BW20">
        <v>950</v>
      </c>
      <c r="BX20">
        <v>950</v>
      </c>
      <c r="BY20">
        <v>950</v>
      </c>
      <c r="BZ20">
        <v>950</v>
      </c>
      <c r="CA20">
        <v>950</v>
      </c>
      <c r="CB20">
        <v>950</v>
      </c>
      <c r="CC20">
        <v>950</v>
      </c>
      <c r="CD20">
        <v>950</v>
      </c>
      <c r="CE20">
        <v>950</v>
      </c>
      <c r="CF20">
        <v>950</v>
      </c>
      <c r="CG20">
        <v>950</v>
      </c>
      <c r="CH20">
        <v>950</v>
      </c>
      <c r="CI20">
        <v>950</v>
      </c>
      <c r="CJ20">
        <v>950</v>
      </c>
      <c r="CK20">
        <v>950</v>
      </c>
      <c r="CL20">
        <v>950</v>
      </c>
      <c r="CM20">
        <v>950</v>
      </c>
      <c r="CN20">
        <v>950</v>
      </c>
      <c r="CO20">
        <v>950</v>
      </c>
      <c r="CP20">
        <v>950</v>
      </c>
      <c r="CQ20">
        <v>950</v>
      </c>
      <c r="CR20">
        <v>950</v>
      </c>
      <c r="CS20">
        <v>950</v>
      </c>
      <c r="CT20">
        <v>950</v>
      </c>
      <c r="CU20">
        <v>950</v>
      </c>
      <c r="CV20">
        <v>950</v>
      </c>
      <c r="CW20">
        <v>950</v>
      </c>
      <c r="CX20">
        <v>950</v>
      </c>
    </row>
    <row r="21" spans="1:102" x14ac:dyDescent="0.25">
      <c r="A21" t="s">
        <v>296</v>
      </c>
      <c r="B21">
        <v>950</v>
      </c>
      <c r="C21">
        <v>950</v>
      </c>
      <c r="D21">
        <v>950</v>
      </c>
      <c r="E21">
        <v>950</v>
      </c>
      <c r="F21">
        <v>950</v>
      </c>
      <c r="G21">
        <v>950</v>
      </c>
      <c r="H21">
        <v>950</v>
      </c>
      <c r="I21">
        <v>950</v>
      </c>
      <c r="J21">
        <v>950</v>
      </c>
      <c r="K21">
        <v>950</v>
      </c>
      <c r="L21">
        <v>950</v>
      </c>
      <c r="M21">
        <v>950</v>
      </c>
      <c r="N21">
        <v>950</v>
      </c>
      <c r="O21">
        <v>950</v>
      </c>
      <c r="P21">
        <v>950</v>
      </c>
      <c r="Q21">
        <v>950</v>
      </c>
      <c r="R21">
        <v>950</v>
      </c>
      <c r="S21">
        <v>950</v>
      </c>
      <c r="T21">
        <v>950</v>
      </c>
      <c r="U21">
        <v>950</v>
      </c>
      <c r="V21">
        <v>950</v>
      </c>
      <c r="W21">
        <v>950</v>
      </c>
      <c r="X21">
        <v>950</v>
      </c>
      <c r="Y21">
        <v>950</v>
      </c>
      <c r="Z21">
        <v>950</v>
      </c>
      <c r="AA21">
        <v>950</v>
      </c>
      <c r="AB21">
        <v>950</v>
      </c>
      <c r="AC21">
        <v>950</v>
      </c>
      <c r="AD21">
        <v>950</v>
      </c>
      <c r="AE21">
        <v>950</v>
      </c>
      <c r="AF21">
        <v>950</v>
      </c>
      <c r="AG21">
        <v>950</v>
      </c>
      <c r="AH21">
        <v>950</v>
      </c>
      <c r="AI21">
        <v>950</v>
      </c>
      <c r="AJ21">
        <v>950</v>
      </c>
      <c r="AK21">
        <v>950</v>
      </c>
      <c r="AL21">
        <v>950</v>
      </c>
      <c r="AM21">
        <v>950</v>
      </c>
      <c r="AN21">
        <v>950</v>
      </c>
      <c r="AO21">
        <v>950</v>
      </c>
      <c r="AP21">
        <v>950</v>
      </c>
      <c r="AQ21">
        <v>950</v>
      </c>
      <c r="AR21">
        <v>950</v>
      </c>
      <c r="AS21">
        <v>950</v>
      </c>
      <c r="AT21">
        <v>950</v>
      </c>
      <c r="AU21">
        <v>950</v>
      </c>
      <c r="AV21">
        <v>950</v>
      </c>
      <c r="AW21">
        <v>950</v>
      </c>
      <c r="AX21">
        <v>950</v>
      </c>
      <c r="AY21">
        <v>950</v>
      </c>
      <c r="AZ21">
        <v>950</v>
      </c>
      <c r="BA21">
        <v>950</v>
      </c>
      <c r="BB21">
        <v>950</v>
      </c>
      <c r="BC21">
        <v>950</v>
      </c>
      <c r="BD21">
        <v>950</v>
      </c>
      <c r="BE21">
        <v>950</v>
      </c>
      <c r="BF21">
        <v>950</v>
      </c>
      <c r="BG21">
        <v>950</v>
      </c>
      <c r="BH21">
        <v>950</v>
      </c>
      <c r="BI21">
        <v>950</v>
      </c>
      <c r="BJ21">
        <v>950</v>
      </c>
      <c r="BK21">
        <v>950</v>
      </c>
      <c r="BL21">
        <v>950</v>
      </c>
      <c r="BM21">
        <v>950</v>
      </c>
      <c r="BN21">
        <v>950</v>
      </c>
      <c r="BO21">
        <v>950</v>
      </c>
      <c r="BP21" s="53">
        <v>950</v>
      </c>
      <c r="BQ21">
        <v>950</v>
      </c>
      <c r="BR21">
        <v>950</v>
      </c>
      <c r="BS21">
        <v>950</v>
      </c>
      <c r="BT21">
        <v>950</v>
      </c>
      <c r="BU21">
        <v>950</v>
      </c>
      <c r="BV21">
        <v>950</v>
      </c>
      <c r="BW21">
        <v>950</v>
      </c>
      <c r="BX21">
        <v>950</v>
      </c>
      <c r="BY21">
        <v>950</v>
      </c>
      <c r="BZ21">
        <v>950</v>
      </c>
      <c r="CA21">
        <v>950</v>
      </c>
      <c r="CB21">
        <v>950</v>
      </c>
      <c r="CC21">
        <v>950</v>
      </c>
      <c r="CD21">
        <v>950</v>
      </c>
      <c r="CE21">
        <v>950</v>
      </c>
      <c r="CF21">
        <v>950</v>
      </c>
      <c r="CG21">
        <v>950</v>
      </c>
      <c r="CH21">
        <v>950</v>
      </c>
      <c r="CI21">
        <v>950</v>
      </c>
      <c r="CJ21">
        <v>950</v>
      </c>
      <c r="CK21">
        <v>950</v>
      </c>
      <c r="CL21">
        <v>950</v>
      </c>
      <c r="CM21">
        <v>950</v>
      </c>
      <c r="CN21">
        <v>950</v>
      </c>
      <c r="CO21">
        <v>950</v>
      </c>
      <c r="CP21">
        <v>950</v>
      </c>
      <c r="CQ21">
        <v>950</v>
      </c>
      <c r="CR21">
        <v>950</v>
      </c>
      <c r="CS21">
        <v>950</v>
      </c>
      <c r="CT21">
        <v>950</v>
      </c>
      <c r="CU21">
        <v>950</v>
      </c>
      <c r="CV21">
        <v>950</v>
      </c>
      <c r="CW21">
        <v>950</v>
      </c>
      <c r="CX21">
        <v>950</v>
      </c>
    </row>
    <row r="22" spans="1:102" x14ac:dyDescent="0.25">
      <c r="A22" t="s">
        <v>297</v>
      </c>
      <c r="B22">
        <v>3200</v>
      </c>
      <c r="C22">
        <v>3200</v>
      </c>
      <c r="D22">
        <v>3200</v>
      </c>
      <c r="E22">
        <v>3200</v>
      </c>
      <c r="F22">
        <v>3200</v>
      </c>
      <c r="G22">
        <v>3200</v>
      </c>
      <c r="H22">
        <v>3200</v>
      </c>
      <c r="I22">
        <v>3200</v>
      </c>
      <c r="J22">
        <v>3200</v>
      </c>
      <c r="K22">
        <v>3200</v>
      </c>
      <c r="L22">
        <v>3200</v>
      </c>
      <c r="M22">
        <v>3200</v>
      </c>
      <c r="N22">
        <v>3200</v>
      </c>
      <c r="O22">
        <v>3200</v>
      </c>
      <c r="P22">
        <v>3200</v>
      </c>
      <c r="Q22">
        <v>3200</v>
      </c>
      <c r="R22">
        <v>3200</v>
      </c>
      <c r="S22">
        <v>3200</v>
      </c>
      <c r="T22">
        <v>3200</v>
      </c>
      <c r="U22">
        <v>3200</v>
      </c>
      <c r="V22">
        <v>3200</v>
      </c>
      <c r="W22">
        <v>3200</v>
      </c>
      <c r="X22">
        <v>3200</v>
      </c>
      <c r="Y22">
        <v>3200</v>
      </c>
      <c r="Z22">
        <v>3200</v>
      </c>
      <c r="AA22">
        <v>3200</v>
      </c>
      <c r="AB22">
        <v>3200</v>
      </c>
      <c r="AC22">
        <v>3200</v>
      </c>
      <c r="AD22">
        <v>3200</v>
      </c>
      <c r="AE22">
        <v>3200</v>
      </c>
      <c r="AF22">
        <v>3200</v>
      </c>
      <c r="AG22">
        <v>3200</v>
      </c>
      <c r="AH22">
        <v>3200</v>
      </c>
      <c r="AI22">
        <v>3200</v>
      </c>
      <c r="AJ22">
        <v>3200</v>
      </c>
      <c r="AK22">
        <v>3200</v>
      </c>
      <c r="AL22">
        <v>3200</v>
      </c>
      <c r="AM22">
        <v>3200</v>
      </c>
      <c r="AN22">
        <v>3200</v>
      </c>
      <c r="AO22">
        <v>3200</v>
      </c>
      <c r="AP22">
        <v>3200</v>
      </c>
      <c r="AQ22">
        <v>3200</v>
      </c>
      <c r="AR22">
        <v>3200</v>
      </c>
      <c r="AS22">
        <v>3200</v>
      </c>
      <c r="AT22">
        <v>3200</v>
      </c>
      <c r="AU22">
        <v>3200</v>
      </c>
      <c r="AV22">
        <v>3200</v>
      </c>
      <c r="AW22">
        <v>3200</v>
      </c>
      <c r="AX22">
        <v>3200</v>
      </c>
      <c r="AY22">
        <v>3200</v>
      </c>
      <c r="AZ22">
        <v>3200</v>
      </c>
      <c r="BA22">
        <v>3200</v>
      </c>
      <c r="BB22">
        <v>3200</v>
      </c>
      <c r="BC22">
        <v>3200</v>
      </c>
      <c r="BD22">
        <v>3200</v>
      </c>
      <c r="BE22">
        <v>3200</v>
      </c>
      <c r="BF22">
        <v>3200</v>
      </c>
      <c r="BG22">
        <v>3200</v>
      </c>
      <c r="BH22">
        <v>3200</v>
      </c>
      <c r="BI22">
        <v>3200</v>
      </c>
      <c r="BJ22">
        <v>3200</v>
      </c>
      <c r="BK22">
        <v>3200</v>
      </c>
      <c r="BL22">
        <v>3200</v>
      </c>
      <c r="BM22">
        <v>3200</v>
      </c>
      <c r="BN22">
        <v>3200</v>
      </c>
      <c r="BO22">
        <v>3200</v>
      </c>
      <c r="BP22" s="53">
        <v>3200</v>
      </c>
      <c r="BQ22">
        <v>3200</v>
      </c>
      <c r="BR22">
        <v>3200</v>
      </c>
      <c r="BS22">
        <v>3200</v>
      </c>
      <c r="BT22">
        <v>3200</v>
      </c>
      <c r="BU22">
        <v>3200</v>
      </c>
      <c r="BV22">
        <v>3200</v>
      </c>
      <c r="BW22">
        <v>3200</v>
      </c>
      <c r="BX22">
        <v>3200</v>
      </c>
      <c r="BY22">
        <v>3200</v>
      </c>
      <c r="BZ22">
        <v>3200</v>
      </c>
      <c r="CA22">
        <v>3200</v>
      </c>
      <c r="CB22">
        <v>3200</v>
      </c>
      <c r="CC22">
        <v>3200</v>
      </c>
      <c r="CD22">
        <v>3200</v>
      </c>
      <c r="CE22">
        <v>3200</v>
      </c>
      <c r="CF22">
        <v>3200</v>
      </c>
      <c r="CG22">
        <v>3200</v>
      </c>
      <c r="CH22">
        <v>3200</v>
      </c>
      <c r="CI22">
        <v>3200</v>
      </c>
      <c r="CJ22">
        <v>3200</v>
      </c>
      <c r="CK22">
        <v>3200</v>
      </c>
      <c r="CL22">
        <v>3200</v>
      </c>
      <c r="CM22">
        <v>3200</v>
      </c>
      <c r="CN22">
        <v>3200</v>
      </c>
      <c r="CO22">
        <v>3200</v>
      </c>
      <c r="CP22">
        <v>3200</v>
      </c>
      <c r="CQ22">
        <v>3200</v>
      </c>
      <c r="CR22">
        <v>3200</v>
      </c>
      <c r="CS22">
        <v>3200</v>
      </c>
      <c r="CT22">
        <v>3200</v>
      </c>
      <c r="CU22">
        <v>3200</v>
      </c>
      <c r="CV22">
        <v>3200</v>
      </c>
      <c r="CW22">
        <v>3200</v>
      </c>
      <c r="CX22">
        <v>3200</v>
      </c>
    </row>
    <row r="23" spans="1:102" x14ac:dyDescent="0.25">
      <c r="A23" t="s">
        <v>298</v>
      </c>
      <c r="B23">
        <v>9700</v>
      </c>
      <c r="C23">
        <v>9700</v>
      </c>
      <c r="D23">
        <v>9700</v>
      </c>
      <c r="E23">
        <v>9700</v>
      </c>
      <c r="F23">
        <v>9700</v>
      </c>
      <c r="G23">
        <v>9700</v>
      </c>
      <c r="H23">
        <v>9700</v>
      </c>
      <c r="I23">
        <v>9700</v>
      </c>
      <c r="J23">
        <v>9700</v>
      </c>
      <c r="K23">
        <v>9700</v>
      </c>
      <c r="L23">
        <v>9700</v>
      </c>
      <c r="M23">
        <v>9700</v>
      </c>
      <c r="N23">
        <v>9700</v>
      </c>
      <c r="O23">
        <v>9700</v>
      </c>
      <c r="P23">
        <v>9700</v>
      </c>
      <c r="Q23">
        <v>9700</v>
      </c>
      <c r="R23">
        <v>9700</v>
      </c>
      <c r="S23">
        <v>9700</v>
      </c>
      <c r="T23">
        <v>9700</v>
      </c>
      <c r="U23">
        <v>9700</v>
      </c>
      <c r="V23">
        <v>9700</v>
      </c>
      <c r="W23">
        <v>9700</v>
      </c>
      <c r="X23">
        <v>9700</v>
      </c>
      <c r="Y23">
        <v>9700</v>
      </c>
      <c r="Z23">
        <v>9700</v>
      </c>
      <c r="AA23">
        <v>9700</v>
      </c>
      <c r="AB23">
        <v>9700</v>
      </c>
      <c r="AC23">
        <v>9700</v>
      </c>
      <c r="AD23">
        <v>9700</v>
      </c>
      <c r="AE23">
        <v>9700</v>
      </c>
      <c r="AF23">
        <v>9700</v>
      </c>
      <c r="AG23">
        <v>9700</v>
      </c>
      <c r="AH23">
        <v>9700</v>
      </c>
      <c r="AI23">
        <v>9700</v>
      </c>
      <c r="AJ23">
        <v>9700</v>
      </c>
      <c r="AK23">
        <v>9700</v>
      </c>
      <c r="AL23">
        <v>9700</v>
      </c>
      <c r="AM23">
        <v>9700</v>
      </c>
      <c r="AN23">
        <v>9700</v>
      </c>
      <c r="AO23">
        <v>9700</v>
      </c>
      <c r="AP23">
        <v>9700</v>
      </c>
      <c r="AQ23">
        <v>9700</v>
      </c>
      <c r="AR23">
        <v>9700</v>
      </c>
      <c r="AS23">
        <v>9700</v>
      </c>
      <c r="AT23">
        <v>9700</v>
      </c>
      <c r="AU23">
        <v>9700</v>
      </c>
      <c r="AV23">
        <v>9700</v>
      </c>
      <c r="AW23">
        <v>9700</v>
      </c>
      <c r="AX23">
        <v>9700</v>
      </c>
      <c r="AY23">
        <v>9700</v>
      </c>
      <c r="AZ23">
        <v>9700</v>
      </c>
      <c r="BA23">
        <v>9700</v>
      </c>
      <c r="BB23">
        <v>9700</v>
      </c>
      <c r="BC23">
        <v>9700</v>
      </c>
      <c r="BD23">
        <v>9700</v>
      </c>
      <c r="BE23">
        <v>9700</v>
      </c>
      <c r="BF23">
        <v>9700</v>
      </c>
      <c r="BG23">
        <v>9700</v>
      </c>
      <c r="BH23">
        <v>9700</v>
      </c>
      <c r="BI23">
        <v>9700</v>
      </c>
      <c r="BJ23">
        <v>9700</v>
      </c>
      <c r="BK23">
        <v>9700</v>
      </c>
      <c r="BL23">
        <v>9700</v>
      </c>
      <c r="BM23">
        <v>9700</v>
      </c>
      <c r="BN23">
        <v>9700</v>
      </c>
      <c r="BO23">
        <v>9700</v>
      </c>
      <c r="BP23" s="53">
        <v>9700</v>
      </c>
      <c r="BQ23">
        <v>9700</v>
      </c>
      <c r="BR23">
        <v>9700</v>
      </c>
      <c r="BS23">
        <v>9700</v>
      </c>
      <c r="BT23">
        <v>9700</v>
      </c>
      <c r="BU23">
        <v>9700</v>
      </c>
      <c r="BV23">
        <v>9700</v>
      </c>
      <c r="BW23">
        <v>9700</v>
      </c>
      <c r="BX23">
        <v>9700</v>
      </c>
      <c r="BY23">
        <v>9700</v>
      </c>
      <c r="BZ23">
        <v>9700</v>
      </c>
      <c r="CA23">
        <v>9700</v>
      </c>
      <c r="CB23">
        <v>9700</v>
      </c>
      <c r="CC23">
        <v>9700</v>
      </c>
      <c r="CD23">
        <v>9700</v>
      </c>
      <c r="CE23">
        <v>9700</v>
      </c>
      <c r="CF23">
        <v>9700</v>
      </c>
      <c r="CG23">
        <v>9700</v>
      </c>
      <c r="CH23">
        <v>9700</v>
      </c>
      <c r="CI23">
        <v>9700</v>
      </c>
      <c r="CJ23">
        <v>9700</v>
      </c>
      <c r="CK23">
        <v>9700</v>
      </c>
      <c r="CL23">
        <v>9700</v>
      </c>
      <c r="CM23">
        <v>9700</v>
      </c>
      <c r="CN23">
        <v>9700</v>
      </c>
      <c r="CO23">
        <v>9700</v>
      </c>
      <c r="CP23">
        <v>9700</v>
      </c>
      <c r="CQ23">
        <v>9700</v>
      </c>
      <c r="CR23">
        <v>9700</v>
      </c>
      <c r="CS23">
        <v>9700</v>
      </c>
      <c r="CT23">
        <v>9700</v>
      </c>
      <c r="CU23">
        <v>9700</v>
      </c>
      <c r="CV23">
        <v>9700</v>
      </c>
      <c r="CW23">
        <v>9700</v>
      </c>
      <c r="CX23">
        <v>9700</v>
      </c>
    </row>
    <row r="24" spans="1:102" x14ac:dyDescent="0.25">
      <c r="A24" t="s">
        <v>299</v>
      </c>
      <c r="B24">
        <v>6000</v>
      </c>
      <c r="C24">
        <v>6000</v>
      </c>
      <c r="D24">
        <v>6000</v>
      </c>
      <c r="E24">
        <v>6000</v>
      </c>
      <c r="F24">
        <v>6000</v>
      </c>
      <c r="G24">
        <v>6000</v>
      </c>
      <c r="H24">
        <v>6000</v>
      </c>
      <c r="I24">
        <v>6000</v>
      </c>
      <c r="J24">
        <v>6000</v>
      </c>
      <c r="K24">
        <v>6000</v>
      </c>
      <c r="L24">
        <v>6000</v>
      </c>
      <c r="M24">
        <v>6000</v>
      </c>
      <c r="N24">
        <v>6000</v>
      </c>
      <c r="O24">
        <v>6000</v>
      </c>
      <c r="P24">
        <v>6000</v>
      </c>
      <c r="Q24">
        <v>6000</v>
      </c>
      <c r="R24">
        <v>6000</v>
      </c>
      <c r="S24">
        <v>6000</v>
      </c>
      <c r="T24">
        <v>6000</v>
      </c>
      <c r="U24">
        <v>6000</v>
      </c>
      <c r="V24">
        <v>6000</v>
      </c>
      <c r="W24">
        <v>6000</v>
      </c>
      <c r="X24">
        <v>6000</v>
      </c>
      <c r="Y24">
        <v>6000</v>
      </c>
      <c r="Z24">
        <v>6000</v>
      </c>
      <c r="AA24">
        <v>6000</v>
      </c>
      <c r="AB24">
        <v>6000</v>
      </c>
      <c r="AC24">
        <v>6000</v>
      </c>
      <c r="AD24">
        <v>6000</v>
      </c>
      <c r="AE24">
        <v>6000</v>
      </c>
      <c r="AF24">
        <v>6000</v>
      </c>
      <c r="AG24">
        <v>6000</v>
      </c>
      <c r="AH24">
        <v>6000</v>
      </c>
      <c r="AI24">
        <v>6000</v>
      </c>
      <c r="AJ24">
        <v>6000</v>
      </c>
      <c r="AK24">
        <v>6000</v>
      </c>
      <c r="AL24">
        <v>6000</v>
      </c>
      <c r="AM24">
        <v>6000</v>
      </c>
      <c r="AN24">
        <v>6000</v>
      </c>
      <c r="AO24">
        <v>6000</v>
      </c>
      <c r="AP24">
        <v>6000</v>
      </c>
      <c r="AQ24">
        <v>6000</v>
      </c>
      <c r="AR24">
        <v>6000</v>
      </c>
      <c r="AS24">
        <v>6000</v>
      </c>
      <c r="AT24">
        <v>6000</v>
      </c>
      <c r="AU24">
        <v>6000</v>
      </c>
      <c r="AV24">
        <v>6000</v>
      </c>
      <c r="AW24">
        <v>6000</v>
      </c>
      <c r="AX24">
        <v>6000</v>
      </c>
      <c r="AY24">
        <v>6000</v>
      </c>
      <c r="AZ24">
        <v>6000</v>
      </c>
      <c r="BA24">
        <v>6000</v>
      </c>
      <c r="BB24">
        <v>6000</v>
      </c>
      <c r="BC24">
        <v>6000</v>
      </c>
      <c r="BD24">
        <v>6000</v>
      </c>
      <c r="BE24">
        <v>6000</v>
      </c>
      <c r="BF24">
        <v>6000</v>
      </c>
      <c r="BG24">
        <v>6000</v>
      </c>
      <c r="BH24">
        <v>6000</v>
      </c>
      <c r="BI24">
        <v>6000</v>
      </c>
      <c r="BJ24">
        <v>6000</v>
      </c>
      <c r="BK24">
        <v>6000</v>
      </c>
      <c r="BL24">
        <v>6000</v>
      </c>
      <c r="BM24">
        <v>6000</v>
      </c>
      <c r="BN24">
        <v>6000</v>
      </c>
      <c r="BO24">
        <v>6000</v>
      </c>
      <c r="BP24" s="53">
        <v>6000</v>
      </c>
      <c r="BQ24">
        <v>6000</v>
      </c>
      <c r="BR24">
        <v>6000</v>
      </c>
      <c r="BS24">
        <v>6000</v>
      </c>
      <c r="BT24">
        <v>6000</v>
      </c>
      <c r="BU24">
        <v>6000</v>
      </c>
      <c r="BV24">
        <v>6000</v>
      </c>
      <c r="BW24">
        <v>6000</v>
      </c>
      <c r="BX24">
        <v>6000</v>
      </c>
      <c r="BY24">
        <v>6000</v>
      </c>
      <c r="BZ24">
        <v>6000</v>
      </c>
      <c r="CA24">
        <v>6000</v>
      </c>
      <c r="CB24">
        <v>6000</v>
      </c>
      <c r="CC24">
        <v>6000</v>
      </c>
      <c r="CD24">
        <v>6000</v>
      </c>
      <c r="CE24">
        <v>6000</v>
      </c>
      <c r="CF24">
        <v>6000</v>
      </c>
      <c r="CG24">
        <v>6000</v>
      </c>
      <c r="CH24">
        <v>6000</v>
      </c>
      <c r="CI24">
        <v>6000</v>
      </c>
      <c r="CJ24">
        <v>6000</v>
      </c>
      <c r="CK24">
        <v>6000</v>
      </c>
      <c r="CL24">
        <v>6000</v>
      </c>
      <c r="CM24">
        <v>6000</v>
      </c>
      <c r="CN24">
        <v>6000</v>
      </c>
      <c r="CO24">
        <v>6000</v>
      </c>
      <c r="CP24">
        <v>6000</v>
      </c>
      <c r="CQ24">
        <v>6000</v>
      </c>
      <c r="CR24">
        <v>6000</v>
      </c>
      <c r="CS24">
        <v>6000</v>
      </c>
      <c r="CT24">
        <v>6000</v>
      </c>
      <c r="CU24">
        <v>6000</v>
      </c>
      <c r="CV24">
        <v>6000</v>
      </c>
      <c r="CW24">
        <v>6000</v>
      </c>
      <c r="CX24">
        <v>6000</v>
      </c>
    </row>
    <row r="25" spans="1:102" x14ac:dyDescent="0.25">
      <c r="A25" t="s">
        <v>300</v>
      </c>
      <c r="B25">
        <v>5600</v>
      </c>
      <c r="C25">
        <v>5600</v>
      </c>
      <c r="D25">
        <v>5600</v>
      </c>
      <c r="E25">
        <v>5600</v>
      </c>
      <c r="F25">
        <v>5600</v>
      </c>
      <c r="G25">
        <v>5600</v>
      </c>
      <c r="H25">
        <v>5600</v>
      </c>
      <c r="I25">
        <v>5600</v>
      </c>
      <c r="J25">
        <v>5600</v>
      </c>
      <c r="K25">
        <v>5600</v>
      </c>
      <c r="L25">
        <v>5600</v>
      </c>
      <c r="M25">
        <v>5600</v>
      </c>
      <c r="N25">
        <v>5600</v>
      </c>
      <c r="O25">
        <v>5600</v>
      </c>
      <c r="P25">
        <v>5600</v>
      </c>
      <c r="Q25">
        <v>5600</v>
      </c>
      <c r="R25">
        <v>5600</v>
      </c>
      <c r="S25">
        <v>5600</v>
      </c>
      <c r="T25">
        <v>5600</v>
      </c>
      <c r="U25">
        <v>5600</v>
      </c>
      <c r="V25">
        <v>5600</v>
      </c>
      <c r="W25">
        <v>5600</v>
      </c>
      <c r="X25">
        <v>5600</v>
      </c>
      <c r="Y25">
        <v>5600</v>
      </c>
      <c r="Z25">
        <v>5600</v>
      </c>
      <c r="AA25">
        <v>5600</v>
      </c>
      <c r="AB25">
        <v>5600</v>
      </c>
      <c r="AC25">
        <v>5600</v>
      </c>
      <c r="AD25">
        <v>5600</v>
      </c>
      <c r="AE25">
        <v>5600</v>
      </c>
      <c r="AF25">
        <v>5600</v>
      </c>
      <c r="AG25">
        <v>5600</v>
      </c>
      <c r="AH25">
        <v>5600</v>
      </c>
      <c r="AI25">
        <v>5600</v>
      </c>
      <c r="AJ25">
        <v>5600</v>
      </c>
      <c r="AK25">
        <v>5600</v>
      </c>
      <c r="AL25">
        <v>5600</v>
      </c>
      <c r="AM25">
        <v>5600</v>
      </c>
      <c r="AN25">
        <v>5600</v>
      </c>
      <c r="AO25">
        <v>5600</v>
      </c>
      <c r="AP25">
        <v>5600</v>
      </c>
      <c r="AQ25">
        <v>5600</v>
      </c>
      <c r="AR25">
        <v>5600</v>
      </c>
      <c r="AS25">
        <v>5600</v>
      </c>
      <c r="AT25">
        <v>5600</v>
      </c>
      <c r="AU25">
        <v>5600</v>
      </c>
      <c r="AV25">
        <v>5600</v>
      </c>
      <c r="AW25">
        <v>5600</v>
      </c>
      <c r="AX25">
        <v>5600</v>
      </c>
      <c r="AY25">
        <v>5600</v>
      </c>
      <c r="AZ25">
        <v>5600</v>
      </c>
      <c r="BA25">
        <v>5600</v>
      </c>
      <c r="BB25">
        <v>5600</v>
      </c>
      <c r="BC25">
        <v>5600</v>
      </c>
      <c r="BD25">
        <v>5600</v>
      </c>
      <c r="BE25">
        <v>5600</v>
      </c>
      <c r="BF25">
        <v>5600</v>
      </c>
      <c r="BG25">
        <v>5600</v>
      </c>
      <c r="BH25">
        <v>5600</v>
      </c>
      <c r="BI25">
        <v>5600</v>
      </c>
      <c r="BJ25">
        <v>5600</v>
      </c>
      <c r="BK25">
        <v>5600</v>
      </c>
      <c r="BL25">
        <v>5600</v>
      </c>
      <c r="BM25">
        <v>5712.5096000000003</v>
      </c>
      <c r="BN25">
        <v>5712.5096000000003</v>
      </c>
      <c r="BO25">
        <v>5712.5096000000003</v>
      </c>
      <c r="BP25" s="53">
        <v>5712.5096000000003</v>
      </c>
      <c r="BQ25">
        <v>5712.5096000000003</v>
      </c>
      <c r="BR25">
        <v>5712.5096000000003</v>
      </c>
      <c r="BS25">
        <v>5712.5096000000003</v>
      </c>
      <c r="BT25">
        <v>5712.5096000000003</v>
      </c>
      <c r="BU25">
        <v>5712.5096000000003</v>
      </c>
      <c r="BV25">
        <v>5712.5096000000003</v>
      </c>
      <c r="BW25">
        <v>5712.5096000000003</v>
      </c>
      <c r="BX25">
        <v>5712.5096000000003</v>
      </c>
      <c r="BY25">
        <v>5712.5096000000003</v>
      </c>
      <c r="BZ25">
        <v>5712.5096000000003</v>
      </c>
      <c r="CA25">
        <v>5712.5096000000003</v>
      </c>
      <c r="CB25">
        <v>5712.5096000000003</v>
      </c>
      <c r="CC25">
        <v>5712.5096000000003</v>
      </c>
      <c r="CD25">
        <v>5712.5096000000003</v>
      </c>
      <c r="CE25">
        <v>5712.5096000000003</v>
      </c>
      <c r="CF25">
        <v>5712.5096000000003</v>
      </c>
      <c r="CG25">
        <v>5712.5096000000003</v>
      </c>
      <c r="CH25">
        <v>5712.5096000000003</v>
      </c>
      <c r="CI25">
        <v>5712.5096000000003</v>
      </c>
      <c r="CJ25">
        <v>5712.5096000000003</v>
      </c>
      <c r="CK25">
        <v>5712.5096000000003</v>
      </c>
      <c r="CL25">
        <v>5712.5096000000003</v>
      </c>
      <c r="CM25">
        <v>5712.5096000000003</v>
      </c>
      <c r="CN25">
        <v>5712.5096000000003</v>
      </c>
      <c r="CO25">
        <v>5712.5096000000003</v>
      </c>
      <c r="CP25">
        <v>5712.5096000000003</v>
      </c>
      <c r="CQ25">
        <v>5712.5096000000003</v>
      </c>
      <c r="CR25">
        <v>5712.5096000000003</v>
      </c>
      <c r="CS25">
        <v>5712.5096000000003</v>
      </c>
      <c r="CT25">
        <v>5712.5096000000003</v>
      </c>
      <c r="CU25">
        <v>5712.5096000000003</v>
      </c>
      <c r="CV25">
        <v>5712.5096000000003</v>
      </c>
      <c r="CW25">
        <v>5712.5096000000003</v>
      </c>
      <c r="CX25">
        <v>5712.5096000000003</v>
      </c>
    </row>
    <row r="26" spans="1:102" x14ac:dyDescent="0.25">
      <c r="A26" t="s">
        <v>30</v>
      </c>
      <c r="B26">
        <v>5522</v>
      </c>
      <c r="C26">
        <v>5522</v>
      </c>
      <c r="D26">
        <v>5522</v>
      </c>
      <c r="E26">
        <v>5522</v>
      </c>
      <c r="F26">
        <v>5522</v>
      </c>
      <c r="G26">
        <v>5522</v>
      </c>
      <c r="H26">
        <v>5522</v>
      </c>
      <c r="I26">
        <v>5522</v>
      </c>
      <c r="J26">
        <v>5522</v>
      </c>
      <c r="K26">
        <v>5522</v>
      </c>
      <c r="L26">
        <v>5522</v>
      </c>
      <c r="M26">
        <v>5522</v>
      </c>
      <c r="N26">
        <v>5522</v>
      </c>
      <c r="O26">
        <v>5522</v>
      </c>
      <c r="P26">
        <v>5522</v>
      </c>
      <c r="Q26">
        <v>5522</v>
      </c>
      <c r="R26">
        <v>5522</v>
      </c>
      <c r="S26">
        <v>5522</v>
      </c>
      <c r="T26">
        <v>5522</v>
      </c>
      <c r="U26">
        <v>5522</v>
      </c>
      <c r="V26">
        <v>5522</v>
      </c>
      <c r="W26">
        <v>5522</v>
      </c>
      <c r="X26">
        <v>5522</v>
      </c>
      <c r="Y26">
        <v>5522</v>
      </c>
      <c r="Z26">
        <v>5522</v>
      </c>
      <c r="AA26">
        <v>5522</v>
      </c>
      <c r="AB26">
        <v>5522</v>
      </c>
      <c r="AC26">
        <v>5522</v>
      </c>
      <c r="AD26">
        <v>5522</v>
      </c>
      <c r="AE26">
        <v>5522</v>
      </c>
      <c r="AF26">
        <v>5522</v>
      </c>
      <c r="AG26">
        <v>5522</v>
      </c>
      <c r="AH26">
        <v>5522</v>
      </c>
      <c r="AI26">
        <v>5522</v>
      </c>
      <c r="AJ26">
        <v>5522</v>
      </c>
      <c r="AK26">
        <v>5522</v>
      </c>
      <c r="AL26">
        <v>5522</v>
      </c>
      <c r="AM26">
        <v>5522</v>
      </c>
      <c r="AN26">
        <v>5522</v>
      </c>
      <c r="AO26">
        <v>5522</v>
      </c>
      <c r="AP26">
        <v>5522</v>
      </c>
      <c r="AQ26">
        <v>5522</v>
      </c>
      <c r="AR26">
        <v>5522</v>
      </c>
      <c r="AS26">
        <v>5522</v>
      </c>
      <c r="AT26">
        <v>5522</v>
      </c>
      <c r="AU26">
        <v>5522</v>
      </c>
      <c r="AV26">
        <v>5522</v>
      </c>
      <c r="AW26">
        <v>5522</v>
      </c>
      <c r="AX26">
        <v>5522</v>
      </c>
      <c r="AY26">
        <v>5522</v>
      </c>
      <c r="AZ26">
        <v>5522</v>
      </c>
      <c r="BA26">
        <v>5522</v>
      </c>
      <c r="BB26">
        <v>5522</v>
      </c>
      <c r="BC26">
        <v>5522</v>
      </c>
      <c r="BD26">
        <v>5522</v>
      </c>
      <c r="BE26">
        <v>5522</v>
      </c>
      <c r="BF26">
        <v>5522</v>
      </c>
      <c r="BG26">
        <v>5522</v>
      </c>
      <c r="BH26">
        <v>5522</v>
      </c>
      <c r="BI26">
        <v>5522</v>
      </c>
      <c r="BJ26">
        <v>5522</v>
      </c>
      <c r="BK26">
        <v>5522</v>
      </c>
      <c r="BL26">
        <v>5522</v>
      </c>
      <c r="BM26">
        <v>6632.8</v>
      </c>
      <c r="BN26">
        <v>6632.8</v>
      </c>
      <c r="BO26">
        <v>6632.8</v>
      </c>
      <c r="BP26" s="53">
        <v>6632.8</v>
      </c>
      <c r="BQ26">
        <v>6632.8</v>
      </c>
      <c r="BR26">
        <v>6632.8</v>
      </c>
      <c r="BS26">
        <v>6632.8</v>
      </c>
      <c r="BT26">
        <v>6632.8</v>
      </c>
      <c r="BU26">
        <v>6632.8</v>
      </c>
      <c r="BV26">
        <v>6632.8</v>
      </c>
      <c r="BW26">
        <v>6632.8</v>
      </c>
      <c r="BX26">
        <v>6632.8</v>
      </c>
      <c r="BY26">
        <v>6632.8</v>
      </c>
      <c r="BZ26">
        <v>6632.8</v>
      </c>
      <c r="CA26">
        <v>6632.8</v>
      </c>
      <c r="CB26">
        <v>6632.8</v>
      </c>
      <c r="CC26">
        <v>6632.8</v>
      </c>
      <c r="CD26">
        <v>6632.8</v>
      </c>
      <c r="CE26">
        <v>6632.8</v>
      </c>
      <c r="CF26">
        <v>6632.8</v>
      </c>
      <c r="CG26">
        <v>6632.8</v>
      </c>
      <c r="CH26">
        <v>6632.8</v>
      </c>
      <c r="CI26">
        <v>6632.8</v>
      </c>
      <c r="CJ26">
        <v>6632.8</v>
      </c>
      <c r="CK26">
        <v>6632.8</v>
      </c>
      <c r="CL26">
        <v>6632.8</v>
      </c>
      <c r="CM26">
        <v>6632.8</v>
      </c>
      <c r="CN26">
        <v>6632.8</v>
      </c>
      <c r="CO26">
        <v>6632.8</v>
      </c>
      <c r="CP26">
        <v>6632.8</v>
      </c>
      <c r="CQ26">
        <v>6632.8</v>
      </c>
      <c r="CR26">
        <v>6632.8</v>
      </c>
      <c r="CS26">
        <v>6632.8</v>
      </c>
      <c r="CT26">
        <v>6632.8</v>
      </c>
      <c r="CU26">
        <v>6632.8</v>
      </c>
      <c r="CV26">
        <v>6632.8</v>
      </c>
      <c r="CW26">
        <v>6632.8</v>
      </c>
      <c r="CX26">
        <v>6632.8</v>
      </c>
    </row>
    <row r="27" spans="1:102" x14ac:dyDescent="0.25">
      <c r="A27" t="s">
        <v>301</v>
      </c>
      <c r="B27">
        <v>3960</v>
      </c>
      <c r="C27">
        <v>3960</v>
      </c>
      <c r="D27">
        <v>3960</v>
      </c>
      <c r="E27">
        <v>3960</v>
      </c>
      <c r="F27">
        <v>3960</v>
      </c>
      <c r="G27">
        <v>3960</v>
      </c>
      <c r="H27">
        <v>3960</v>
      </c>
      <c r="I27">
        <v>3960</v>
      </c>
      <c r="J27">
        <v>3960</v>
      </c>
      <c r="K27">
        <v>3960</v>
      </c>
      <c r="L27">
        <v>3960</v>
      </c>
      <c r="M27">
        <v>3960</v>
      </c>
      <c r="N27">
        <v>3960</v>
      </c>
      <c r="O27">
        <v>3960</v>
      </c>
      <c r="P27">
        <v>3960</v>
      </c>
      <c r="Q27">
        <v>3960</v>
      </c>
      <c r="R27">
        <v>3960</v>
      </c>
      <c r="S27">
        <v>3960</v>
      </c>
      <c r="T27">
        <v>3960</v>
      </c>
      <c r="U27">
        <v>3960</v>
      </c>
      <c r="V27">
        <v>3960</v>
      </c>
      <c r="W27">
        <v>3960</v>
      </c>
      <c r="X27">
        <v>3960</v>
      </c>
      <c r="Y27">
        <v>3960</v>
      </c>
      <c r="Z27">
        <v>3960</v>
      </c>
      <c r="AA27">
        <v>3960</v>
      </c>
      <c r="AB27">
        <v>3960</v>
      </c>
      <c r="AC27">
        <v>3960</v>
      </c>
      <c r="AD27">
        <v>3960</v>
      </c>
      <c r="AE27">
        <v>3960</v>
      </c>
      <c r="AF27">
        <v>3960</v>
      </c>
      <c r="AG27">
        <v>3960</v>
      </c>
      <c r="AH27">
        <v>3960</v>
      </c>
      <c r="AI27">
        <v>3960</v>
      </c>
      <c r="AJ27">
        <v>3960</v>
      </c>
      <c r="AK27">
        <v>3960</v>
      </c>
      <c r="AL27">
        <v>3960</v>
      </c>
      <c r="AM27">
        <v>3960</v>
      </c>
      <c r="AN27">
        <v>3960</v>
      </c>
      <c r="AO27">
        <v>3960</v>
      </c>
      <c r="AP27">
        <v>3960</v>
      </c>
      <c r="AQ27">
        <v>3960</v>
      </c>
      <c r="AR27">
        <v>3960</v>
      </c>
      <c r="AS27">
        <v>3960</v>
      </c>
      <c r="AT27">
        <v>3960</v>
      </c>
      <c r="AU27">
        <v>3960</v>
      </c>
      <c r="AV27">
        <v>3960</v>
      </c>
      <c r="AW27">
        <v>3960</v>
      </c>
      <c r="AX27">
        <v>3960</v>
      </c>
      <c r="AY27">
        <v>3960</v>
      </c>
      <c r="AZ27">
        <v>3960</v>
      </c>
      <c r="BA27">
        <v>3960</v>
      </c>
      <c r="BB27">
        <v>3960</v>
      </c>
      <c r="BC27">
        <v>3960</v>
      </c>
      <c r="BD27">
        <v>3960</v>
      </c>
      <c r="BE27">
        <v>3960</v>
      </c>
      <c r="BF27">
        <v>3960</v>
      </c>
      <c r="BG27">
        <v>3960</v>
      </c>
      <c r="BH27">
        <v>3960</v>
      </c>
      <c r="BI27">
        <v>3960</v>
      </c>
      <c r="BJ27">
        <v>3960</v>
      </c>
      <c r="BK27">
        <v>3960</v>
      </c>
      <c r="BL27">
        <v>3960</v>
      </c>
      <c r="BM27">
        <v>4039.5603599999999</v>
      </c>
      <c r="BN27">
        <v>4039.5603599999999</v>
      </c>
      <c r="BO27">
        <v>4039.5603599999999</v>
      </c>
      <c r="BP27" s="53">
        <v>4039.5603599999999</v>
      </c>
      <c r="BQ27">
        <v>4039.5603599999999</v>
      </c>
      <c r="BR27">
        <v>4039.5603599999999</v>
      </c>
      <c r="BS27">
        <v>4039.5603599999999</v>
      </c>
      <c r="BT27">
        <v>4039.5603599999999</v>
      </c>
      <c r="BU27">
        <v>4039.5603599999999</v>
      </c>
      <c r="BV27">
        <v>4039.5603599999999</v>
      </c>
      <c r="BW27">
        <v>4039.5603599999999</v>
      </c>
      <c r="BX27">
        <v>4039.5603599999999</v>
      </c>
      <c r="BY27">
        <v>4039.5603599999999</v>
      </c>
      <c r="BZ27">
        <v>4039.5603599999999</v>
      </c>
      <c r="CA27">
        <v>4039.5603599999999</v>
      </c>
      <c r="CB27">
        <v>4039.5603599999999</v>
      </c>
      <c r="CC27">
        <v>4039.5603599999999</v>
      </c>
      <c r="CD27">
        <v>4039.5603599999999</v>
      </c>
      <c r="CE27">
        <v>4039.5603599999999</v>
      </c>
      <c r="CF27">
        <v>4039.5603599999999</v>
      </c>
      <c r="CG27">
        <v>4039.5603599999999</v>
      </c>
      <c r="CH27">
        <v>4039.5603599999999</v>
      </c>
      <c r="CI27">
        <v>4039.5603599999999</v>
      </c>
      <c r="CJ27">
        <v>4039.5603599999999</v>
      </c>
      <c r="CK27">
        <v>4039.5603599999999</v>
      </c>
      <c r="CL27">
        <v>4039.5603599999999</v>
      </c>
      <c r="CM27">
        <v>4039.5603599999999</v>
      </c>
      <c r="CN27">
        <v>4039.5603599999999</v>
      </c>
      <c r="CO27">
        <v>4039.5603599999999</v>
      </c>
      <c r="CP27">
        <v>4039.5603599999999</v>
      </c>
      <c r="CQ27">
        <v>4039.5603599999999</v>
      </c>
      <c r="CR27">
        <v>4039.5603599999999</v>
      </c>
      <c r="CS27">
        <v>4039.5603599999999</v>
      </c>
      <c r="CT27">
        <v>4039.5603599999999</v>
      </c>
      <c r="CU27">
        <v>4039.5603599999999</v>
      </c>
      <c r="CV27">
        <v>4039.5603599999999</v>
      </c>
      <c r="CW27">
        <v>4039.5603599999999</v>
      </c>
      <c r="CX27">
        <v>4039.5603599999999</v>
      </c>
    </row>
    <row r="28" spans="1:102" x14ac:dyDescent="0.25">
      <c r="A28" t="s">
        <v>302</v>
      </c>
      <c r="B28">
        <v>6000</v>
      </c>
      <c r="C28">
        <v>6000</v>
      </c>
      <c r="D28">
        <v>6000</v>
      </c>
      <c r="E28">
        <v>6000</v>
      </c>
      <c r="F28">
        <v>6000</v>
      </c>
      <c r="G28">
        <v>6000</v>
      </c>
      <c r="H28">
        <v>6000</v>
      </c>
      <c r="I28">
        <v>6000</v>
      </c>
      <c r="J28">
        <v>6000</v>
      </c>
      <c r="K28">
        <v>6000</v>
      </c>
      <c r="L28">
        <v>6000</v>
      </c>
      <c r="M28">
        <v>6000</v>
      </c>
      <c r="N28">
        <v>6000</v>
      </c>
      <c r="O28">
        <v>6000</v>
      </c>
      <c r="P28">
        <v>6000</v>
      </c>
      <c r="Q28">
        <v>6000</v>
      </c>
      <c r="R28">
        <v>6000</v>
      </c>
      <c r="S28">
        <v>6000</v>
      </c>
      <c r="T28">
        <v>6000</v>
      </c>
      <c r="U28">
        <v>6000</v>
      </c>
      <c r="V28">
        <v>6000</v>
      </c>
      <c r="W28">
        <v>6000</v>
      </c>
      <c r="X28">
        <v>6000</v>
      </c>
      <c r="Y28">
        <v>6000</v>
      </c>
      <c r="Z28">
        <v>6000</v>
      </c>
      <c r="AA28">
        <v>6000</v>
      </c>
      <c r="AB28">
        <v>6000</v>
      </c>
      <c r="AC28">
        <v>6000</v>
      </c>
      <c r="AD28">
        <v>6000</v>
      </c>
      <c r="AE28">
        <v>6000</v>
      </c>
      <c r="AF28">
        <v>6000</v>
      </c>
      <c r="AG28">
        <v>6000</v>
      </c>
      <c r="AH28">
        <v>6000</v>
      </c>
      <c r="AI28">
        <v>6000</v>
      </c>
      <c r="AJ28">
        <v>6000</v>
      </c>
      <c r="AK28">
        <v>6000</v>
      </c>
      <c r="AL28">
        <v>6000</v>
      </c>
      <c r="AM28">
        <v>6000</v>
      </c>
      <c r="AN28">
        <v>6000</v>
      </c>
      <c r="AO28">
        <v>6000</v>
      </c>
      <c r="AP28">
        <v>6000</v>
      </c>
      <c r="AQ28">
        <v>6000</v>
      </c>
      <c r="AR28">
        <v>6000</v>
      </c>
      <c r="AS28">
        <v>6000</v>
      </c>
      <c r="AT28">
        <v>6000</v>
      </c>
      <c r="AU28">
        <v>6000</v>
      </c>
      <c r="AV28">
        <v>6000</v>
      </c>
      <c r="AW28">
        <v>6000</v>
      </c>
      <c r="AX28">
        <v>6000</v>
      </c>
      <c r="AY28">
        <v>6000</v>
      </c>
      <c r="AZ28">
        <v>6000</v>
      </c>
      <c r="BA28">
        <v>6000</v>
      </c>
      <c r="BB28">
        <v>6000</v>
      </c>
      <c r="BC28">
        <v>6000</v>
      </c>
      <c r="BD28">
        <v>6000</v>
      </c>
      <c r="BE28">
        <v>6000</v>
      </c>
      <c r="BF28">
        <v>6000</v>
      </c>
      <c r="BG28">
        <v>6000</v>
      </c>
      <c r="BH28">
        <v>6000</v>
      </c>
      <c r="BI28">
        <v>6000</v>
      </c>
      <c r="BJ28">
        <v>6000</v>
      </c>
      <c r="BK28">
        <v>6000</v>
      </c>
      <c r="BL28">
        <v>6000</v>
      </c>
      <c r="BM28">
        <v>6120.5460000000003</v>
      </c>
      <c r="BN28">
        <v>6100.2792909999998</v>
      </c>
      <c r="BO28">
        <v>6080.0125829999997</v>
      </c>
      <c r="BP28" s="53">
        <v>6042.0125040000003</v>
      </c>
      <c r="BQ28">
        <v>6004.0124249999999</v>
      </c>
      <c r="BR28">
        <v>5966.0123469999999</v>
      </c>
      <c r="BS28">
        <v>5928.0122680000004</v>
      </c>
      <c r="BT28">
        <v>5890.0121900000004</v>
      </c>
      <c r="BU28">
        <v>5839.3454179999999</v>
      </c>
      <c r="BV28">
        <v>5788.6786469999997</v>
      </c>
      <c r="BW28">
        <v>5738.0118750000001</v>
      </c>
      <c r="BX28">
        <v>5687.3451029999997</v>
      </c>
      <c r="BY28">
        <v>5636.6783320000004</v>
      </c>
      <c r="BZ28">
        <v>5586.0115599999999</v>
      </c>
      <c r="CA28">
        <v>5535.3447889999998</v>
      </c>
      <c r="CB28">
        <v>5484.6780170000002</v>
      </c>
      <c r="CC28">
        <v>5434.011246</v>
      </c>
      <c r="CD28">
        <v>5383.3444740000004</v>
      </c>
      <c r="CE28">
        <v>5332.6777030000003</v>
      </c>
      <c r="CF28">
        <v>5282.0109309999998</v>
      </c>
      <c r="CG28">
        <v>5231.3441599999996</v>
      </c>
      <c r="CH28">
        <v>5180.6773880000001</v>
      </c>
      <c r="CI28">
        <v>5130.0106169999999</v>
      </c>
      <c r="CJ28">
        <v>5092.0105380000005</v>
      </c>
      <c r="CK28">
        <v>5054.0104590000001</v>
      </c>
      <c r="CL28">
        <v>5016.0103810000001</v>
      </c>
      <c r="CM28">
        <v>4978.0103019999997</v>
      </c>
      <c r="CN28">
        <v>4940.0102239999997</v>
      </c>
      <c r="CO28">
        <v>4889.3434520000001</v>
      </c>
      <c r="CP28">
        <v>4838.6766799999996</v>
      </c>
      <c r="CQ28">
        <v>4788.0099090000003</v>
      </c>
      <c r="CR28">
        <v>4737.3431369999998</v>
      </c>
      <c r="CS28">
        <v>4686.6763659999997</v>
      </c>
      <c r="CT28">
        <v>4636.0095940000001</v>
      </c>
      <c r="CU28">
        <v>4585.342823</v>
      </c>
      <c r="CV28">
        <v>4534.6760510000004</v>
      </c>
      <c r="CW28">
        <v>4484.0092800000002</v>
      </c>
      <c r="CX28">
        <v>4433.3425079999997</v>
      </c>
    </row>
    <row r="29" spans="1:102" x14ac:dyDescent="0.25">
      <c r="A29" t="s">
        <v>303</v>
      </c>
      <c r="B29">
        <v>8200</v>
      </c>
      <c r="C29">
        <v>8200</v>
      </c>
      <c r="D29">
        <v>8200</v>
      </c>
      <c r="E29">
        <v>8200</v>
      </c>
      <c r="F29">
        <v>8200</v>
      </c>
      <c r="G29">
        <v>8200</v>
      </c>
      <c r="H29">
        <v>8200</v>
      </c>
      <c r="I29">
        <v>8200</v>
      </c>
      <c r="J29">
        <v>8200</v>
      </c>
      <c r="K29">
        <v>8200</v>
      </c>
      <c r="L29">
        <v>8200</v>
      </c>
      <c r="M29">
        <v>8200</v>
      </c>
      <c r="N29">
        <v>8200</v>
      </c>
      <c r="O29">
        <v>8200</v>
      </c>
      <c r="P29">
        <v>8200</v>
      </c>
      <c r="Q29">
        <v>8200</v>
      </c>
      <c r="R29">
        <v>8200</v>
      </c>
      <c r="S29">
        <v>8200</v>
      </c>
      <c r="T29">
        <v>8200</v>
      </c>
      <c r="U29">
        <v>8200</v>
      </c>
      <c r="V29">
        <v>8200</v>
      </c>
      <c r="W29">
        <v>8200</v>
      </c>
      <c r="X29">
        <v>8200</v>
      </c>
      <c r="Y29">
        <v>8200</v>
      </c>
      <c r="Z29">
        <v>8200</v>
      </c>
      <c r="AA29">
        <v>8200</v>
      </c>
      <c r="AB29">
        <v>8200</v>
      </c>
      <c r="AC29">
        <v>8200</v>
      </c>
      <c r="AD29">
        <v>8200</v>
      </c>
      <c r="AE29">
        <v>8200</v>
      </c>
      <c r="AF29">
        <v>8200</v>
      </c>
      <c r="AG29">
        <v>8200</v>
      </c>
      <c r="AH29">
        <v>8200</v>
      </c>
      <c r="AI29">
        <v>8200</v>
      </c>
      <c r="AJ29">
        <v>8200</v>
      </c>
      <c r="AK29">
        <v>8200</v>
      </c>
      <c r="AL29">
        <v>8200</v>
      </c>
      <c r="AM29">
        <v>8200</v>
      </c>
      <c r="AN29">
        <v>8200</v>
      </c>
      <c r="AO29">
        <v>8200</v>
      </c>
      <c r="AP29">
        <v>8200</v>
      </c>
      <c r="AQ29">
        <v>8200</v>
      </c>
      <c r="AR29">
        <v>8200</v>
      </c>
      <c r="AS29">
        <v>8200</v>
      </c>
      <c r="AT29">
        <v>8200</v>
      </c>
      <c r="AU29">
        <v>8200</v>
      </c>
      <c r="AV29">
        <v>8200</v>
      </c>
      <c r="AW29">
        <v>8200</v>
      </c>
      <c r="AX29">
        <v>8200</v>
      </c>
      <c r="AY29">
        <v>8200</v>
      </c>
      <c r="AZ29">
        <v>8200</v>
      </c>
      <c r="BA29">
        <v>8200</v>
      </c>
      <c r="BB29">
        <v>8200</v>
      </c>
      <c r="BC29">
        <v>8200</v>
      </c>
      <c r="BD29">
        <v>8200</v>
      </c>
      <c r="BE29">
        <v>8200</v>
      </c>
      <c r="BF29">
        <v>8200</v>
      </c>
      <c r="BG29">
        <v>8200</v>
      </c>
      <c r="BH29">
        <v>8200</v>
      </c>
      <c r="BI29">
        <v>8200</v>
      </c>
      <c r="BJ29">
        <v>8200</v>
      </c>
      <c r="BK29">
        <v>8200</v>
      </c>
      <c r="BL29">
        <v>8200</v>
      </c>
      <c r="BM29">
        <v>8364.7461999999996</v>
      </c>
      <c r="BN29">
        <v>8337.0483650000006</v>
      </c>
      <c r="BO29">
        <v>8309.3505299999997</v>
      </c>
      <c r="BP29" s="53">
        <v>8240.1059420000001</v>
      </c>
      <c r="BQ29">
        <v>8170.8613539999997</v>
      </c>
      <c r="BR29">
        <v>8101.6167670000004</v>
      </c>
      <c r="BS29">
        <v>8032.372179</v>
      </c>
      <c r="BT29">
        <v>7963.1275910000004</v>
      </c>
      <c r="BU29">
        <v>7893.8830029999999</v>
      </c>
      <c r="BV29">
        <v>7824.6384159999998</v>
      </c>
      <c r="BW29">
        <v>7755.3938280000002</v>
      </c>
      <c r="BX29">
        <v>7686.1492399999997</v>
      </c>
      <c r="BY29">
        <v>7616.9046520000002</v>
      </c>
      <c r="BZ29">
        <v>7547.660065</v>
      </c>
      <c r="CA29">
        <v>7478.4154769999996</v>
      </c>
      <c r="CB29">
        <v>7409.170889</v>
      </c>
      <c r="CC29">
        <v>7339.9263010000004</v>
      </c>
      <c r="CD29">
        <v>7270.6817140000003</v>
      </c>
      <c r="CE29">
        <v>7201.4371259999998</v>
      </c>
      <c r="CF29">
        <v>7132.1925380000002</v>
      </c>
      <c r="CG29">
        <v>7062.9479499999998</v>
      </c>
      <c r="CH29">
        <v>6993.7033629999996</v>
      </c>
      <c r="CI29">
        <v>6924.4587750000001</v>
      </c>
      <c r="CJ29">
        <v>6837.9030400000001</v>
      </c>
      <c r="CK29">
        <v>6751.3473050000002</v>
      </c>
      <c r="CL29">
        <v>6664.7915709999997</v>
      </c>
      <c r="CM29">
        <v>6578.2358359999998</v>
      </c>
      <c r="CN29">
        <v>6491.6801009999999</v>
      </c>
      <c r="CO29">
        <v>6422.4355139999998</v>
      </c>
      <c r="CP29">
        <v>6353.1909260000002</v>
      </c>
      <c r="CQ29">
        <v>6283.9463379999997</v>
      </c>
      <c r="CR29">
        <v>6214.7017500000002</v>
      </c>
      <c r="CS29">
        <v>6145.457163</v>
      </c>
      <c r="CT29">
        <v>6076.2125749999996</v>
      </c>
      <c r="CU29">
        <v>6006.967987</v>
      </c>
      <c r="CV29">
        <v>5937.7233990000004</v>
      </c>
      <c r="CW29">
        <v>5868.4788120000003</v>
      </c>
      <c r="CX29">
        <v>5799.2342239999998</v>
      </c>
    </row>
    <row r="30" spans="1:102" x14ac:dyDescent="0.25">
      <c r="A30" t="s">
        <v>269</v>
      </c>
      <c r="B30">
        <v>5500</v>
      </c>
      <c r="C30">
        <v>5500</v>
      </c>
      <c r="D30">
        <v>5500</v>
      </c>
      <c r="E30">
        <v>5500</v>
      </c>
      <c r="F30">
        <v>5500</v>
      </c>
      <c r="G30">
        <v>5500</v>
      </c>
      <c r="H30">
        <v>5500</v>
      </c>
      <c r="I30">
        <v>5500</v>
      </c>
      <c r="J30">
        <v>5500</v>
      </c>
      <c r="K30">
        <v>5500</v>
      </c>
      <c r="L30">
        <v>5500</v>
      </c>
      <c r="M30">
        <v>5500</v>
      </c>
      <c r="N30">
        <v>5500</v>
      </c>
      <c r="O30">
        <v>5500</v>
      </c>
      <c r="P30">
        <v>5500</v>
      </c>
      <c r="Q30">
        <v>5500</v>
      </c>
      <c r="R30">
        <v>5500</v>
      </c>
      <c r="S30">
        <v>5500</v>
      </c>
      <c r="T30">
        <v>5500</v>
      </c>
      <c r="U30">
        <v>5500</v>
      </c>
      <c r="V30">
        <v>5500</v>
      </c>
      <c r="W30">
        <v>5500</v>
      </c>
      <c r="X30">
        <v>5500</v>
      </c>
      <c r="Y30">
        <v>5500</v>
      </c>
      <c r="Z30">
        <v>5500</v>
      </c>
      <c r="AA30">
        <v>5500</v>
      </c>
      <c r="AB30">
        <v>5500</v>
      </c>
      <c r="AC30">
        <v>5500</v>
      </c>
      <c r="AD30">
        <v>5500</v>
      </c>
      <c r="AE30">
        <v>5500</v>
      </c>
      <c r="AF30">
        <v>5500</v>
      </c>
      <c r="AG30">
        <v>5500</v>
      </c>
      <c r="AH30">
        <v>5500</v>
      </c>
      <c r="AI30">
        <v>5500</v>
      </c>
      <c r="AJ30">
        <v>5500</v>
      </c>
      <c r="AK30">
        <v>5500</v>
      </c>
      <c r="AL30">
        <v>5500</v>
      </c>
      <c r="AM30">
        <v>5500</v>
      </c>
      <c r="AN30">
        <v>5500</v>
      </c>
      <c r="AO30">
        <v>5500</v>
      </c>
      <c r="AP30">
        <v>5500</v>
      </c>
      <c r="AQ30">
        <v>5500</v>
      </c>
      <c r="AR30">
        <v>5500</v>
      </c>
      <c r="AS30">
        <v>5500</v>
      </c>
      <c r="AT30">
        <v>5500</v>
      </c>
      <c r="AU30">
        <v>5500</v>
      </c>
      <c r="AV30">
        <v>5500</v>
      </c>
      <c r="AW30">
        <v>5500</v>
      </c>
      <c r="AX30">
        <v>5500</v>
      </c>
      <c r="AY30">
        <v>5500</v>
      </c>
      <c r="AZ30">
        <v>5500</v>
      </c>
      <c r="BA30">
        <v>5500</v>
      </c>
      <c r="BB30">
        <v>5500</v>
      </c>
      <c r="BC30">
        <v>5500</v>
      </c>
      <c r="BD30">
        <v>5500</v>
      </c>
      <c r="BE30">
        <v>5500</v>
      </c>
      <c r="BF30">
        <v>5500</v>
      </c>
      <c r="BG30">
        <v>5500</v>
      </c>
      <c r="BH30">
        <v>5500</v>
      </c>
      <c r="BI30">
        <v>5500</v>
      </c>
      <c r="BJ30">
        <v>5500</v>
      </c>
      <c r="BK30">
        <v>5500</v>
      </c>
      <c r="BL30">
        <v>5500</v>
      </c>
      <c r="BM30">
        <v>3150</v>
      </c>
      <c r="BN30">
        <v>3122.4890829999999</v>
      </c>
      <c r="BO30">
        <v>3094.9781659999999</v>
      </c>
      <c r="BP30" s="53">
        <v>3053.7117899999998</v>
      </c>
      <c r="BQ30">
        <v>3012.4454150000001</v>
      </c>
      <c r="BR30">
        <v>2971.1790390000001</v>
      </c>
      <c r="BS30">
        <v>2929.9126639999999</v>
      </c>
      <c r="BT30">
        <v>2888.6462879999999</v>
      </c>
      <c r="BU30">
        <v>2861.1353709999999</v>
      </c>
      <c r="BV30">
        <v>2833.6244539999998</v>
      </c>
      <c r="BW30">
        <v>2806.1135370000002</v>
      </c>
      <c r="BX30">
        <v>2778.6026200000001</v>
      </c>
      <c r="BY30">
        <v>2751.0917030000001</v>
      </c>
      <c r="BZ30">
        <v>2723.580786</v>
      </c>
      <c r="CA30">
        <v>2696.0698689999999</v>
      </c>
      <c r="CB30">
        <v>2668.5589519999999</v>
      </c>
      <c r="CC30">
        <v>2641.0480349999998</v>
      </c>
      <c r="CD30">
        <v>2613.5371180000002</v>
      </c>
      <c r="CE30">
        <v>2586.0262010000001</v>
      </c>
      <c r="CF30">
        <v>2558.5152840000001</v>
      </c>
      <c r="CG30">
        <v>2531.004367</v>
      </c>
      <c r="CH30">
        <v>2503.4934499999999</v>
      </c>
      <c r="CI30">
        <v>2475.9825329999999</v>
      </c>
      <c r="CJ30">
        <v>2455.3493450000001</v>
      </c>
      <c r="CK30">
        <v>2434.7161569999998</v>
      </c>
      <c r="CL30">
        <v>2414.082969</v>
      </c>
      <c r="CM30">
        <v>2393.4497820000001</v>
      </c>
      <c r="CN30">
        <v>2372.8165939999999</v>
      </c>
      <c r="CO30">
        <v>2359.0611349999999</v>
      </c>
      <c r="CP30">
        <v>2345.3056769999998</v>
      </c>
      <c r="CQ30">
        <v>2331.5502179999999</v>
      </c>
      <c r="CR30">
        <v>2317.7947600000002</v>
      </c>
      <c r="CS30">
        <v>2304.0393009999998</v>
      </c>
      <c r="CT30">
        <v>2290.2838430000002</v>
      </c>
      <c r="CU30">
        <v>2276.5283840000002</v>
      </c>
      <c r="CV30">
        <v>2262.7729260000001</v>
      </c>
      <c r="CW30">
        <v>2249.0174670000001</v>
      </c>
      <c r="CX30">
        <v>2235.262009</v>
      </c>
    </row>
    <row r="31" spans="1:102" x14ac:dyDescent="0.25">
      <c r="A31" t="s">
        <v>270</v>
      </c>
      <c r="B31">
        <v>3950</v>
      </c>
      <c r="C31">
        <v>3950</v>
      </c>
      <c r="D31">
        <v>3950</v>
      </c>
      <c r="E31">
        <v>3950</v>
      </c>
      <c r="F31">
        <v>3950</v>
      </c>
      <c r="G31">
        <v>3950</v>
      </c>
      <c r="H31">
        <v>3950</v>
      </c>
      <c r="I31">
        <v>3950</v>
      </c>
      <c r="J31">
        <v>3950</v>
      </c>
      <c r="K31">
        <v>3950</v>
      </c>
      <c r="L31">
        <v>3950</v>
      </c>
      <c r="M31">
        <v>3950</v>
      </c>
      <c r="N31">
        <v>3950</v>
      </c>
      <c r="O31">
        <v>3950</v>
      </c>
      <c r="P31">
        <v>3950</v>
      </c>
      <c r="Q31">
        <v>3950</v>
      </c>
      <c r="R31">
        <v>3950</v>
      </c>
      <c r="S31">
        <v>3950</v>
      </c>
      <c r="T31">
        <v>3950</v>
      </c>
      <c r="U31">
        <v>3950</v>
      </c>
      <c r="V31">
        <v>3950</v>
      </c>
      <c r="W31">
        <v>3950</v>
      </c>
      <c r="X31">
        <v>3950</v>
      </c>
      <c r="Y31">
        <v>3950</v>
      </c>
      <c r="Z31">
        <v>3950</v>
      </c>
      <c r="AA31">
        <v>3950</v>
      </c>
      <c r="AB31">
        <v>3950</v>
      </c>
      <c r="AC31">
        <v>3950</v>
      </c>
      <c r="AD31">
        <v>3950</v>
      </c>
      <c r="AE31">
        <v>3950</v>
      </c>
      <c r="AF31">
        <v>3950</v>
      </c>
      <c r="AG31">
        <v>3950</v>
      </c>
      <c r="AH31">
        <v>3950</v>
      </c>
      <c r="AI31">
        <v>3950</v>
      </c>
      <c r="AJ31">
        <v>3950</v>
      </c>
      <c r="AK31">
        <v>3950</v>
      </c>
      <c r="AL31">
        <v>3950</v>
      </c>
      <c r="AM31">
        <v>3950</v>
      </c>
      <c r="AN31">
        <v>3950</v>
      </c>
      <c r="AO31">
        <v>3950</v>
      </c>
      <c r="AP31">
        <v>3950</v>
      </c>
      <c r="AQ31">
        <v>3950</v>
      </c>
      <c r="AR31">
        <v>3950</v>
      </c>
      <c r="AS31">
        <v>3950</v>
      </c>
      <c r="AT31">
        <v>3950</v>
      </c>
      <c r="AU31">
        <v>3950</v>
      </c>
      <c r="AV31">
        <v>3950</v>
      </c>
      <c r="AW31">
        <v>3950</v>
      </c>
      <c r="AX31">
        <v>3950</v>
      </c>
      <c r="AY31">
        <v>3950</v>
      </c>
      <c r="AZ31">
        <v>3950</v>
      </c>
      <c r="BA31">
        <v>3950</v>
      </c>
      <c r="BB31">
        <v>3950</v>
      </c>
      <c r="BC31">
        <v>3950</v>
      </c>
      <c r="BD31">
        <v>3950</v>
      </c>
      <c r="BE31">
        <v>3950</v>
      </c>
      <c r="BF31">
        <v>3950</v>
      </c>
      <c r="BG31">
        <v>3950</v>
      </c>
      <c r="BH31">
        <v>3950</v>
      </c>
      <c r="BI31">
        <v>3950</v>
      </c>
      <c r="BJ31">
        <v>3950</v>
      </c>
      <c r="BK31">
        <v>3950</v>
      </c>
      <c r="BL31">
        <v>3950</v>
      </c>
      <c r="BM31">
        <v>2950</v>
      </c>
      <c r="BN31">
        <v>2924.2358079999999</v>
      </c>
      <c r="BO31">
        <v>2898.4716159999998</v>
      </c>
      <c r="BP31" s="53">
        <v>2859.8253279999999</v>
      </c>
      <c r="BQ31">
        <v>2821.1790390000001</v>
      </c>
      <c r="BR31">
        <v>2782.5327510000002</v>
      </c>
      <c r="BS31">
        <v>2743.8864629999998</v>
      </c>
      <c r="BT31">
        <v>2705.2401749999999</v>
      </c>
      <c r="BU31">
        <v>2679.4759829999998</v>
      </c>
      <c r="BV31">
        <v>2653.7117899999998</v>
      </c>
      <c r="BW31">
        <v>2627.9475980000002</v>
      </c>
      <c r="BX31">
        <v>2602.1834060000001</v>
      </c>
      <c r="BY31">
        <v>2576.419214</v>
      </c>
      <c r="BZ31">
        <v>2550.6550219999999</v>
      </c>
      <c r="CA31">
        <v>2524.8908299999998</v>
      </c>
      <c r="CB31">
        <v>2499.1266380000002</v>
      </c>
      <c r="CC31">
        <v>2473.3624450000002</v>
      </c>
      <c r="CD31">
        <v>2447.5982530000001</v>
      </c>
      <c r="CE31">
        <v>2421.834061</v>
      </c>
      <c r="CF31">
        <v>2396.0698689999999</v>
      </c>
      <c r="CG31">
        <v>2370.3056769999998</v>
      </c>
      <c r="CH31">
        <v>2344.5414850000002</v>
      </c>
      <c r="CI31">
        <v>2318.7772930000001</v>
      </c>
      <c r="CJ31">
        <v>2299.4541479999998</v>
      </c>
      <c r="CK31">
        <v>2280.1310039999998</v>
      </c>
      <c r="CL31">
        <v>2260.8078599999999</v>
      </c>
      <c r="CM31">
        <v>2241.4847159999999</v>
      </c>
      <c r="CN31">
        <v>2222.161572</v>
      </c>
      <c r="CO31">
        <v>2209.2794760000002</v>
      </c>
      <c r="CP31">
        <v>2196.3973799999999</v>
      </c>
      <c r="CQ31">
        <v>2183.5152840000001</v>
      </c>
      <c r="CR31">
        <v>2170.6331879999998</v>
      </c>
      <c r="CS31">
        <v>2157.751092</v>
      </c>
      <c r="CT31">
        <v>2144.8689960000002</v>
      </c>
      <c r="CU31">
        <v>2131.9868999999999</v>
      </c>
      <c r="CV31">
        <v>2119.1048030000002</v>
      </c>
      <c r="CW31">
        <v>2106.2227069999999</v>
      </c>
      <c r="CX31">
        <v>2093.3406110000001</v>
      </c>
    </row>
    <row r="32" spans="1:102" x14ac:dyDescent="0.25">
      <c r="A32" t="s">
        <v>271</v>
      </c>
      <c r="B32">
        <v>4000</v>
      </c>
      <c r="C32">
        <v>4000</v>
      </c>
      <c r="D32">
        <v>4000</v>
      </c>
      <c r="E32">
        <v>4000</v>
      </c>
      <c r="F32">
        <v>4000</v>
      </c>
      <c r="G32">
        <v>4000</v>
      </c>
      <c r="H32">
        <v>4000</v>
      </c>
      <c r="I32">
        <v>4000</v>
      </c>
      <c r="J32">
        <v>4000</v>
      </c>
      <c r="K32">
        <v>4000</v>
      </c>
      <c r="L32">
        <v>4000</v>
      </c>
      <c r="M32">
        <v>4000</v>
      </c>
      <c r="N32">
        <v>4000</v>
      </c>
      <c r="O32">
        <v>4000</v>
      </c>
      <c r="P32">
        <v>4000</v>
      </c>
      <c r="Q32">
        <v>4000</v>
      </c>
      <c r="R32">
        <v>4000</v>
      </c>
      <c r="S32">
        <v>4000</v>
      </c>
      <c r="T32">
        <v>4000</v>
      </c>
      <c r="U32">
        <v>4000</v>
      </c>
      <c r="V32">
        <v>4000</v>
      </c>
      <c r="W32">
        <v>4000</v>
      </c>
      <c r="X32">
        <v>4000</v>
      </c>
      <c r="Y32">
        <v>4000</v>
      </c>
      <c r="Z32">
        <v>4000</v>
      </c>
      <c r="AA32">
        <v>4000</v>
      </c>
      <c r="AB32">
        <v>4000</v>
      </c>
      <c r="AC32">
        <v>4000</v>
      </c>
      <c r="AD32">
        <v>4000</v>
      </c>
      <c r="AE32">
        <v>4000</v>
      </c>
      <c r="AF32">
        <v>4000</v>
      </c>
      <c r="AG32">
        <v>4000</v>
      </c>
      <c r="AH32">
        <v>4000</v>
      </c>
      <c r="AI32">
        <v>4000</v>
      </c>
      <c r="AJ32">
        <v>4000</v>
      </c>
      <c r="AK32">
        <v>4000</v>
      </c>
      <c r="AL32">
        <v>4000</v>
      </c>
      <c r="AM32">
        <v>4000</v>
      </c>
      <c r="AN32">
        <v>4000</v>
      </c>
      <c r="AO32">
        <v>4000</v>
      </c>
      <c r="AP32">
        <v>4000</v>
      </c>
      <c r="AQ32">
        <v>4000</v>
      </c>
      <c r="AR32">
        <v>4000</v>
      </c>
      <c r="AS32">
        <v>4000</v>
      </c>
      <c r="AT32">
        <v>4000</v>
      </c>
      <c r="AU32">
        <v>4000</v>
      </c>
      <c r="AV32">
        <v>4000</v>
      </c>
      <c r="AW32">
        <v>4000</v>
      </c>
      <c r="AX32">
        <v>4000</v>
      </c>
      <c r="AY32">
        <v>4000</v>
      </c>
      <c r="AZ32">
        <v>4000</v>
      </c>
      <c r="BA32">
        <v>4000</v>
      </c>
      <c r="BB32">
        <v>4000</v>
      </c>
      <c r="BC32">
        <v>4000</v>
      </c>
      <c r="BD32">
        <v>4000</v>
      </c>
      <c r="BE32">
        <v>4000</v>
      </c>
      <c r="BF32">
        <v>4000</v>
      </c>
      <c r="BG32">
        <v>4000</v>
      </c>
      <c r="BH32">
        <v>4000</v>
      </c>
      <c r="BI32">
        <v>4000</v>
      </c>
      <c r="BJ32">
        <v>4000</v>
      </c>
      <c r="BK32">
        <v>4000</v>
      </c>
      <c r="BL32">
        <v>4000</v>
      </c>
      <c r="BM32">
        <v>2880</v>
      </c>
      <c r="BN32">
        <v>2854.847162</v>
      </c>
      <c r="BO32">
        <v>2829.6943230000002</v>
      </c>
      <c r="BP32" s="53">
        <v>2791.9650660000002</v>
      </c>
      <c r="BQ32">
        <v>2754.2358079999999</v>
      </c>
      <c r="BR32">
        <v>2716.5065500000001</v>
      </c>
      <c r="BS32">
        <v>2678.7772930000001</v>
      </c>
      <c r="BT32">
        <v>2641.0480349999998</v>
      </c>
      <c r="BU32">
        <v>2615.8951969999998</v>
      </c>
      <c r="BV32">
        <v>2590.742358</v>
      </c>
      <c r="BW32">
        <v>2565.58952</v>
      </c>
      <c r="BX32">
        <v>2540.4366810000001</v>
      </c>
      <c r="BY32">
        <v>2515.2838430000002</v>
      </c>
      <c r="BZ32">
        <v>2490.1310039999998</v>
      </c>
      <c r="CA32">
        <v>2464.9781659999999</v>
      </c>
      <c r="CB32">
        <v>2439.8253279999999</v>
      </c>
      <c r="CC32">
        <v>2414.672489</v>
      </c>
      <c r="CD32">
        <v>2389.5196510000001</v>
      </c>
      <c r="CE32">
        <v>2364.3668120000002</v>
      </c>
      <c r="CF32">
        <v>2339.2139739999998</v>
      </c>
      <c r="CG32">
        <v>2314.0611349999999</v>
      </c>
      <c r="CH32">
        <v>2288.9082969999999</v>
      </c>
      <c r="CI32">
        <v>2263.755459</v>
      </c>
      <c r="CJ32">
        <v>2244.8908299999998</v>
      </c>
      <c r="CK32">
        <v>2226.0262010000001</v>
      </c>
      <c r="CL32">
        <v>2207.161572</v>
      </c>
      <c r="CM32">
        <v>2188.2969429999998</v>
      </c>
      <c r="CN32">
        <v>2169.4323140000001</v>
      </c>
      <c r="CO32">
        <v>2156.8558950000001</v>
      </c>
      <c r="CP32">
        <v>2144.2794760000002</v>
      </c>
      <c r="CQ32">
        <v>2131.7030570000002</v>
      </c>
      <c r="CR32">
        <v>2119.1266380000002</v>
      </c>
      <c r="CS32">
        <v>2106.5502179999999</v>
      </c>
      <c r="CT32">
        <v>2093.9737989999999</v>
      </c>
      <c r="CU32">
        <v>2081.3973799999999</v>
      </c>
      <c r="CV32">
        <v>2068.8209609999999</v>
      </c>
      <c r="CW32">
        <v>2056.244541</v>
      </c>
      <c r="CX32">
        <v>2043.668122</v>
      </c>
    </row>
    <row r="33" spans="1:102" x14ac:dyDescent="0.25">
      <c r="A33" t="s">
        <v>272</v>
      </c>
      <c r="B33">
        <v>3710</v>
      </c>
      <c r="C33">
        <v>3710</v>
      </c>
      <c r="D33">
        <v>3710</v>
      </c>
      <c r="E33">
        <v>3710</v>
      </c>
      <c r="F33">
        <v>3710</v>
      </c>
      <c r="G33">
        <v>3710</v>
      </c>
      <c r="H33">
        <v>3710</v>
      </c>
      <c r="I33">
        <v>3710</v>
      </c>
      <c r="J33">
        <v>3710</v>
      </c>
      <c r="K33">
        <v>3710</v>
      </c>
      <c r="L33">
        <v>3710</v>
      </c>
      <c r="M33">
        <v>3710</v>
      </c>
      <c r="N33">
        <v>3710</v>
      </c>
      <c r="O33">
        <v>3710</v>
      </c>
      <c r="P33">
        <v>3710</v>
      </c>
      <c r="Q33">
        <v>3710</v>
      </c>
      <c r="R33">
        <v>3710</v>
      </c>
      <c r="S33">
        <v>3710</v>
      </c>
      <c r="T33">
        <v>3710</v>
      </c>
      <c r="U33">
        <v>3710</v>
      </c>
      <c r="V33">
        <v>3710</v>
      </c>
      <c r="W33">
        <v>3710</v>
      </c>
      <c r="X33">
        <v>3710</v>
      </c>
      <c r="Y33">
        <v>3710</v>
      </c>
      <c r="Z33">
        <v>3710</v>
      </c>
      <c r="AA33">
        <v>3710</v>
      </c>
      <c r="AB33">
        <v>3710</v>
      </c>
      <c r="AC33">
        <v>3710</v>
      </c>
      <c r="AD33">
        <v>3710</v>
      </c>
      <c r="AE33">
        <v>3710</v>
      </c>
      <c r="AF33">
        <v>3710</v>
      </c>
      <c r="AG33">
        <v>3710</v>
      </c>
      <c r="AH33">
        <v>3710</v>
      </c>
      <c r="AI33">
        <v>3710</v>
      </c>
      <c r="AJ33">
        <v>3710</v>
      </c>
      <c r="AK33">
        <v>3710</v>
      </c>
      <c r="AL33">
        <v>3710</v>
      </c>
      <c r="AM33">
        <v>3710</v>
      </c>
      <c r="AN33">
        <v>3710</v>
      </c>
      <c r="AO33">
        <v>3710</v>
      </c>
      <c r="AP33">
        <v>3710</v>
      </c>
      <c r="AQ33">
        <v>3710</v>
      </c>
      <c r="AR33">
        <v>3710</v>
      </c>
      <c r="AS33">
        <v>3710</v>
      </c>
      <c r="AT33">
        <v>3710</v>
      </c>
      <c r="AU33">
        <v>3710</v>
      </c>
      <c r="AV33">
        <v>3710</v>
      </c>
      <c r="AW33">
        <v>3710</v>
      </c>
      <c r="AX33">
        <v>3710</v>
      </c>
      <c r="AY33">
        <v>3710</v>
      </c>
      <c r="AZ33">
        <v>3710</v>
      </c>
      <c r="BA33">
        <v>3710</v>
      </c>
      <c r="BB33">
        <v>3710</v>
      </c>
      <c r="BC33">
        <v>3710</v>
      </c>
      <c r="BD33">
        <v>3710</v>
      </c>
      <c r="BE33">
        <v>3710</v>
      </c>
      <c r="BF33">
        <v>3710</v>
      </c>
      <c r="BG33">
        <v>3710</v>
      </c>
      <c r="BH33">
        <v>3710</v>
      </c>
      <c r="BI33">
        <v>3710</v>
      </c>
      <c r="BJ33">
        <v>3710</v>
      </c>
      <c r="BK33">
        <v>3710</v>
      </c>
      <c r="BL33">
        <v>3710</v>
      </c>
      <c r="BM33">
        <v>2670</v>
      </c>
      <c r="BN33">
        <v>2646.681223</v>
      </c>
      <c r="BO33">
        <v>2623.3624450000002</v>
      </c>
      <c r="BP33" s="53">
        <v>2588.3842789999999</v>
      </c>
      <c r="BQ33">
        <v>2553.4061139999999</v>
      </c>
      <c r="BR33">
        <v>2518.427948</v>
      </c>
      <c r="BS33">
        <v>2483.4497820000001</v>
      </c>
      <c r="BT33">
        <v>2448.4716159999998</v>
      </c>
      <c r="BU33">
        <v>2425.152838</v>
      </c>
      <c r="BV33">
        <v>2401.834061</v>
      </c>
      <c r="BW33">
        <v>2378.5152840000001</v>
      </c>
      <c r="BX33">
        <v>2355.1965070000001</v>
      </c>
      <c r="BY33">
        <v>2331.8777289999998</v>
      </c>
      <c r="BZ33">
        <v>2308.5589519999999</v>
      </c>
      <c r="CA33">
        <v>2285.2401749999999</v>
      </c>
      <c r="CB33">
        <v>2261.9213970000001</v>
      </c>
      <c r="CC33">
        <v>2238.6026200000001</v>
      </c>
      <c r="CD33">
        <v>2215.2838430000002</v>
      </c>
      <c r="CE33">
        <v>2191.9650660000002</v>
      </c>
      <c r="CF33">
        <v>2168.6462879999999</v>
      </c>
      <c r="CG33">
        <v>2145.327511</v>
      </c>
      <c r="CH33">
        <v>2122.008734</v>
      </c>
      <c r="CI33">
        <v>2098.6899560000002</v>
      </c>
      <c r="CJ33">
        <v>2081.2008729999998</v>
      </c>
      <c r="CK33">
        <v>2063.7117899999998</v>
      </c>
      <c r="CL33">
        <v>2046.2227069999999</v>
      </c>
      <c r="CM33">
        <v>2028.733624</v>
      </c>
      <c r="CN33">
        <v>2011.244541</v>
      </c>
      <c r="CO33">
        <v>1999.585153</v>
      </c>
      <c r="CP33">
        <v>1987.9257640000001</v>
      </c>
      <c r="CQ33">
        <v>1976.266376</v>
      </c>
      <c r="CR33">
        <v>1964.6069869999999</v>
      </c>
      <c r="CS33">
        <v>1952.947598</v>
      </c>
      <c r="CT33">
        <v>1941.2882099999999</v>
      </c>
      <c r="CU33">
        <v>1929.628821</v>
      </c>
      <c r="CV33">
        <v>1917.9694320000001</v>
      </c>
      <c r="CW33">
        <v>1906.3100440000001</v>
      </c>
      <c r="CX33">
        <v>1894.6506549999999</v>
      </c>
    </row>
    <row r="34" spans="1:102" x14ac:dyDescent="0.25">
      <c r="A34" t="s">
        <v>273</v>
      </c>
      <c r="B34">
        <v>3410</v>
      </c>
      <c r="C34">
        <v>3410</v>
      </c>
      <c r="D34">
        <v>3410</v>
      </c>
      <c r="E34">
        <v>3410</v>
      </c>
      <c r="F34">
        <v>3410</v>
      </c>
      <c r="G34">
        <v>3410</v>
      </c>
      <c r="H34">
        <v>3410</v>
      </c>
      <c r="I34">
        <v>3410</v>
      </c>
      <c r="J34">
        <v>3410</v>
      </c>
      <c r="K34">
        <v>3410</v>
      </c>
      <c r="L34">
        <v>3410</v>
      </c>
      <c r="M34">
        <v>3410</v>
      </c>
      <c r="N34">
        <v>3410</v>
      </c>
      <c r="O34">
        <v>3410</v>
      </c>
      <c r="P34">
        <v>3410</v>
      </c>
      <c r="Q34">
        <v>3410</v>
      </c>
      <c r="R34">
        <v>3410</v>
      </c>
      <c r="S34">
        <v>3410</v>
      </c>
      <c r="T34">
        <v>3410</v>
      </c>
      <c r="U34">
        <v>3410</v>
      </c>
      <c r="V34">
        <v>3410</v>
      </c>
      <c r="W34">
        <v>3410</v>
      </c>
      <c r="X34">
        <v>3410</v>
      </c>
      <c r="Y34">
        <v>3410</v>
      </c>
      <c r="Z34">
        <v>3410</v>
      </c>
      <c r="AA34">
        <v>3410</v>
      </c>
      <c r="AB34">
        <v>3410</v>
      </c>
      <c r="AC34">
        <v>3410</v>
      </c>
      <c r="AD34">
        <v>3410</v>
      </c>
      <c r="AE34">
        <v>3410</v>
      </c>
      <c r="AF34">
        <v>3410</v>
      </c>
      <c r="AG34">
        <v>3410</v>
      </c>
      <c r="AH34">
        <v>3410</v>
      </c>
      <c r="AI34">
        <v>3410</v>
      </c>
      <c r="AJ34">
        <v>3410</v>
      </c>
      <c r="AK34">
        <v>3410</v>
      </c>
      <c r="AL34">
        <v>3410</v>
      </c>
      <c r="AM34">
        <v>3410</v>
      </c>
      <c r="AN34">
        <v>3410</v>
      </c>
      <c r="AO34">
        <v>3410</v>
      </c>
      <c r="AP34">
        <v>3410</v>
      </c>
      <c r="AQ34">
        <v>3410</v>
      </c>
      <c r="AR34">
        <v>3410</v>
      </c>
      <c r="AS34">
        <v>3410</v>
      </c>
      <c r="AT34">
        <v>3410</v>
      </c>
      <c r="AU34">
        <v>3410</v>
      </c>
      <c r="AV34">
        <v>3410</v>
      </c>
      <c r="AW34">
        <v>3410</v>
      </c>
      <c r="AX34">
        <v>3410</v>
      </c>
      <c r="AY34">
        <v>3410</v>
      </c>
      <c r="AZ34">
        <v>3410</v>
      </c>
      <c r="BA34">
        <v>3410</v>
      </c>
      <c r="BB34">
        <v>3410</v>
      </c>
      <c r="BC34">
        <v>3410</v>
      </c>
      <c r="BD34">
        <v>3410</v>
      </c>
      <c r="BE34">
        <v>3410</v>
      </c>
      <c r="BF34">
        <v>3410</v>
      </c>
      <c r="BG34">
        <v>3410</v>
      </c>
      <c r="BH34">
        <v>3410</v>
      </c>
      <c r="BI34">
        <v>3410</v>
      </c>
      <c r="BJ34">
        <v>3410</v>
      </c>
      <c r="BK34">
        <v>3410</v>
      </c>
      <c r="BL34">
        <v>3410</v>
      </c>
      <c r="BM34">
        <v>2450</v>
      </c>
      <c r="BN34">
        <v>2428.6026200000001</v>
      </c>
      <c r="BO34">
        <v>2407.2052399999998</v>
      </c>
      <c r="BP34" s="53">
        <v>2375.1091700000002</v>
      </c>
      <c r="BQ34">
        <v>2343.0131000000001</v>
      </c>
      <c r="BR34">
        <v>2310.917031</v>
      </c>
      <c r="BS34">
        <v>2278.8209609999999</v>
      </c>
      <c r="BT34">
        <v>2246.7248909999998</v>
      </c>
      <c r="BU34">
        <v>2225.327511</v>
      </c>
      <c r="BV34">
        <v>2203.9301310000001</v>
      </c>
      <c r="BW34">
        <v>2182.5327510000002</v>
      </c>
      <c r="BX34">
        <v>2161.1353709999999</v>
      </c>
      <c r="BY34">
        <v>2139.737991</v>
      </c>
      <c r="BZ34">
        <v>2118.3406110000001</v>
      </c>
      <c r="CA34">
        <v>2096.9432310000002</v>
      </c>
      <c r="CB34">
        <v>2075.5458520000002</v>
      </c>
      <c r="CC34">
        <v>2054.1484719999999</v>
      </c>
      <c r="CD34">
        <v>2032.751092</v>
      </c>
      <c r="CE34">
        <v>2011.3537120000001</v>
      </c>
      <c r="CF34">
        <v>1989.956332</v>
      </c>
      <c r="CG34">
        <v>1968.5589520000001</v>
      </c>
      <c r="CH34">
        <v>1947.161572</v>
      </c>
      <c r="CI34">
        <v>1925.7641920000001</v>
      </c>
      <c r="CJ34">
        <v>1909.7161570000001</v>
      </c>
      <c r="CK34">
        <v>1893.668122</v>
      </c>
      <c r="CL34">
        <v>1877.620087</v>
      </c>
      <c r="CM34">
        <v>1861.572052</v>
      </c>
      <c r="CN34">
        <v>1845.524017</v>
      </c>
      <c r="CO34">
        <v>1834.8253279999999</v>
      </c>
      <c r="CP34">
        <v>1824.126638</v>
      </c>
      <c r="CQ34">
        <v>1813.427948</v>
      </c>
      <c r="CR34">
        <v>1802.7292580000001</v>
      </c>
      <c r="CS34">
        <v>1792.0305679999999</v>
      </c>
      <c r="CT34">
        <v>1781.331878</v>
      </c>
      <c r="CU34">
        <v>1770.633188</v>
      </c>
      <c r="CV34">
        <v>1759.9344980000001</v>
      </c>
      <c r="CW34">
        <v>1749.2358079999999</v>
      </c>
      <c r="CX34">
        <v>1738.537118</v>
      </c>
    </row>
    <row r="35" spans="1:102" x14ac:dyDescent="0.25">
      <c r="A35" t="s">
        <v>274</v>
      </c>
      <c r="B35">
        <v>3280</v>
      </c>
      <c r="C35">
        <v>3280</v>
      </c>
      <c r="D35">
        <v>3280</v>
      </c>
      <c r="E35">
        <v>3280</v>
      </c>
      <c r="F35">
        <v>3280</v>
      </c>
      <c r="G35">
        <v>3280</v>
      </c>
      <c r="H35">
        <v>3280</v>
      </c>
      <c r="I35">
        <v>3280</v>
      </c>
      <c r="J35">
        <v>3280</v>
      </c>
      <c r="K35">
        <v>3280</v>
      </c>
      <c r="L35">
        <v>3280</v>
      </c>
      <c r="M35">
        <v>3280</v>
      </c>
      <c r="N35">
        <v>3280</v>
      </c>
      <c r="O35">
        <v>3280</v>
      </c>
      <c r="P35">
        <v>3280</v>
      </c>
      <c r="Q35">
        <v>3280</v>
      </c>
      <c r="R35">
        <v>3280</v>
      </c>
      <c r="S35">
        <v>3280</v>
      </c>
      <c r="T35">
        <v>3280</v>
      </c>
      <c r="U35">
        <v>3280</v>
      </c>
      <c r="V35">
        <v>3280</v>
      </c>
      <c r="W35">
        <v>3280</v>
      </c>
      <c r="X35">
        <v>3280</v>
      </c>
      <c r="Y35">
        <v>3280</v>
      </c>
      <c r="Z35">
        <v>3280</v>
      </c>
      <c r="AA35">
        <v>3280</v>
      </c>
      <c r="AB35">
        <v>3280</v>
      </c>
      <c r="AC35">
        <v>3280</v>
      </c>
      <c r="AD35">
        <v>3280</v>
      </c>
      <c r="AE35">
        <v>3280</v>
      </c>
      <c r="AF35">
        <v>3280</v>
      </c>
      <c r="AG35">
        <v>3280</v>
      </c>
      <c r="AH35">
        <v>3280</v>
      </c>
      <c r="AI35">
        <v>3280</v>
      </c>
      <c r="AJ35">
        <v>3280</v>
      </c>
      <c r="AK35">
        <v>3280</v>
      </c>
      <c r="AL35">
        <v>3280</v>
      </c>
      <c r="AM35">
        <v>3280</v>
      </c>
      <c r="AN35">
        <v>3280</v>
      </c>
      <c r="AO35">
        <v>3280</v>
      </c>
      <c r="AP35">
        <v>3280</v>
      </c>
      <c r="AQ35">
        <v>3280</v>
      </c>
      <c r="AR35">
        <v>3280</v>
      </c>
      <c r="AS35">
        <v>3280</v>
      </c>
      <c r="AT35">
        <v>3280</v>
      </c>
      <c r="AU35">
        <v>3280</v>
      </c>
      <c r="AV35">
        <v>3280</v>
      </c>
      <c r="AW35">
        <v>3280</v>
      </c>
      <c r="AX35">
        <v>3280</v>
      </c>
      <c r="AY35">
        <v>3280</v>
      </c>
      <c r="AZ35">
        <v>3280</v>
      </c>
      <c r="BA35">
        <v>3280</v>
      </c>
      <c r="BB35">
        <v>3280</v>
      </c>
      <c r="BC35">
        <v>3280</v>
      </c>
      <c r="BD35">
        <v>3280</v>
      </c>
      <c r="BE35">
        <v>3280</v>
      </c>
      <c r="BF35">
        <v>3280</v>
      </c>
      <c r="BG35">
        <v>3280</v>
      </c>
      <c r="BH35">
        <v>3280</v>
      </c>
      <c r="BI35">
        <v>3280</v>
      </c>
      <c r="BJ35">
        <v>3280</v>
      </c>
      <c r="BK35">
        <v>3280</v>
      </c>
      <c r="BL35">
        <v>3280</v>
      </c>
      <c r="BM35">
        <v>2360</v>
      </c>
      <c r="BN35">
        <v>2339.3886459999999</v>
      </c>
      <c r="BO35">
        <v>2318.7772930000001</v>
      </c>
      <c r="BP35" s="53">
        <v>2287.8602620000001</v>
      </c>
      <c r="BQ35">
        <v>2256.9432310000002</v>
      </c>
      <c r="BR35">
        <v>2226.0262010000001</v>
      </c>
      <c r="BS35">
        <v>2195.1091700000002</v>
      </c>
      <c r="BT35">
        <v>2164.1921400000001</v>
      </c>
      <c r="BU35">
        <v>2143.580786</v>
      </c>
      <c r="BV35">
        <v>2122.9694319999999</v>
      </c>
      <c r="BW35">
        <v>2102.3580790000001</v>
      </c>
      <c r="BX35">
        <v>2081.746725</v>
      </c>
      <c r="BY35">
        <v>2061.1353709999999</v>
      </c>
      <c r="BZ35">
        <v>2040.524017</v>
      </c>
      <c r="CA35">
        <v>2019.9126639999999</v>
      </c>
      <c r="CB35">
        <v>1999.3013100000001</v>
      </c>
      <c r="CC35">
        <v>1978.6899559999999</v>
      </c>
      <c r="CD35">
        <v>1958.0786029999999</v>
      </c>
      <c r="CE35">
        <v>1937.467249</v>
      </c>
      <c r="CF35">
        <v>1916.8558949999999</v>
      </c>
      <c r="CG35">
        <v>1896.244541</v>
      </c>
      <c r="CH35">
        <v>1875.633188</v>
      </c>
      <c r="CI35">
        <v>1855.0218339999999</v>
      </c>
      <c r="CJ35">
        <v>1839.5633190000001</v>
      </c>
      <c r="CK35">
        <v>1824.1048029999999</v>
      </c>
      <c r="CL35">
        <v>1808.6462879999999</v>
      </c>
      <c r="CM35">
        <v>1793.1877730000001</v>
      </c>
      <c r="CN35">
        <v>1777.7292580000001</v>
      </c>
      <c r="CO35">
        <v>1767.423581</v>
      </c>
      <c r="CP35">
        <v>1757.117904</v>
      </c>
      <c r="CQ35">
        <v>1746.8122269999999</v>
      </c>
      <c r="CR35">
        <v>1736.5065500000001</v>
      </c>
      <c r="CS35">
        <v>1726.200873</v>
      </c>
      <c r="CT35">
        <v>1715.8951970000001</v>
      </c>
      <c r="CU35">
        <v>1705.58952</v>
      </c>
      <c r="CV35">
        <v>1695.2838429999999</v>
      </c>
      <c r="CW35">
        <v>1684.9781660000001</v>
      </c>
      <c r="CX35">
        <v>1674.672489</v>
      </c>
    </row>
    <row r="36" spans="1:102" x14ac:dyDescent="0.25">
      <c r="A36" t="s">
        <v>275</v>
      </c>
      <c r="B36">
        <v>4190</v>
      </c>
      <c r="C36">
        <v>4190</v>
      </c>
      <c r="D36">
        <v>4190</v>
      </c>
      <c r="E36">
        <v>4190</v>
      </c>
      <c r="F36">
        <v>4190</v>
      </c>
      <c r="G36">
        <v>4190</v>
      </c>
      <c r="H36">
        <v>4190</v>
      </c>
      <c r="I36">
        <v>4190</v>
      </c>
      <c r="J36">
        <v>4190</v>
      </c>
      <c r="K36">
        <v>4190</v>
      </c>
      <c r="L36">
        <v>4190</v>
      </c>
      <c r="M36">
        <v>4190</v>
      </c>
      <c r="N36">
        <v>4190</v>
      </c>
      <c r="O36">
        <v>4190</v>
      </c>
      <c r="P36">
        <v>4190</v>
      </c>
      <c r="Q36">
        <v>4190</v>
      </c>
      <c r="R36">
        <v>4190</v>
      </c>
      <c r="S36">
        <v>4190</v>
      </c>
      <c r="T36">
        <v>4190</v>
      </c>
      <c r="U36">
        <v>4190</v>
      </c>
      <c r="V36">
        <v>4190</v>
      </c>
      <c r="W36">
        <v>4190</v>
      </c>
      <c r="X36">
        <v>4190</v>
      </c>
      <c r="Y36">
        <v>4190</v>
      </c>
      <c r="Z36">
        <v>4190</v>
      </c>
      <c r="AA36">
        <v>4190</v>
      </c>
      <c r="AB36">
        <v>4190</v>
      </c>
      <c r="AC36">
        <v>4190</v>
      </c>
      <c r="AD36">
        <v>4190</v>
      </c>
      <c r="AE36">
        <v>4190</v>
      </c>
      <c r="AF36">
        <v>4190</v>
      </c>
      <c r="AG36">
        <v>4190</v>
      </c>
      <c r="AH36">
        <v>4190</v>
      </c>
      <c r="AI36">
        <v>4190</v>
      </c>
      <c r="AJ36">
        <v>4190</v>
      </c>
      <c r="AK36">
        <v>4190</v>
      </c>
      <c r="AL36">
        <v>4190</v>
      </c>
      <c r="AM36">
        <v>4190</v>
      </c>
      <c r="AN36">
        <v>4190</v>
      </c>
      <c r="AO36">
        <v>4190</v>
      </c>
      <c r="AP36">
        <v>4190</v>
      </c>
      <c r="AQ36">
        <v>4190</v>
      </c>
      <c r="AR36">
        <v>4190</v>
      </c>
      <c r="AS36">
        <v>4190</v>
      </c>
      <c r="AT36">
        <v>4190</v>
      </c>
      <c r="AU36">
        <v>4190</v>
      </c>
      <c r="AV36">
        <v>4190</v>
      </c>
      <c r="AW36">
        <v>4190</v>
      </c>
      <c r="AX36">
        <v>4190</v>
      </c>
      <c r="AY36">
        <v>4190</v>
      </c>
      <c r="AZ36">
        <v>4190</v>
      </c>
      <c r="BA36">
        <v>4190</v>
      </c>
      <c r="BB36">
        <v>4190</v>
      </c>
      <c r="BC36">
        <v>4190</v>
      </c>
      <c r="BD36">
        <v>4190</v>
      </c>
      <c r="BE36">
        <v>4190</v>
      </c>
      <c r="BF36">
        <v>4190</v>
      </c>
      <c r="BG36">
        <v>4190</v>
      </c>
      <c r="BH36">
        <v>4190</v>
      </c>
      <c r="BI36">
        <v>4190</v>
      </c>
      <c r="BJ36">
        <v>4190</v>
      </c>
      <c r="BK36">
        <v>4190</v>
      </c>
      <c r="BL36">
        <v>4190</v>
      </c>
      <c r="BM36">
        <v>2920</v>
      </c>
      <c r="BN36">
        <v>2891.6879680000002</v>
      </c>
      <c r="BO36">
        <v>2863.3759369999998</v>
      </c>
      <c r="BP36" s="53">
        <v>2837.6377259999999</v>
      </c>
      <c r="BQ36">
        <v>2811.8995150000001</v>
      </c>
      <c r="BR36">
        <v>2786.1613050000001</v>
      </c>
      <c r="BS36">
        <v>2760.4230940000002</v>
      </c>
      <c r="BT36">
        <v>2734.6848829999999</v>
      </c>
      <c r="BU36">
        <v>2715.3812250000001</v>
      </c>
      <c r="BV36">
        <v>2696.0775669999998</v>
      </c>
      <c r="BW36">
        <v>2676.773909</v>
      </c>
      <c r="BX36">
        <v>2657.4702510000002</v>
      </c>
      <c r="BY36">
        <v>2638.1665929999999</v>
      </c>
      <c r="BZ36">
        <v>2618.8629350000001</v>
      </c>
      <c r="CA36">
        <v>2599.5592769999998</v>
      </c>
      <c r="CB36">
        <v>2580.255619</v>
      </c>
      <c r="CC36">
        <v>2560.9519610000002</v>
      </c>
      <c r="CD36">
        <v>2541.6483029999999</v>
      </c>
      <c r="CE36">
        <v>2522.3446450000001</v>
      </c>
      <c r="CF36">
        <v>2503.0409869999999</v>
      </c>
      <c r="CG36">
        <v>2483.737329</v>
      </c>
      <c r="CH36">
        <v>2464.4336709999998</v>
      </c>
      <c r="CI36">
        <v>2445.130013</v>
      </c>
      <c r="CJ36">
        <v>2425.8263550000001</v>
      </c>
      <c r="CK36">
        <v>2406.5226969999999</v>
      </c>
      <c r="CL36">
        <v>2387.2190390000001</v>
      </c>
      <c r="CM36">
        <v>2367.9153809999998</v>
      </c>
      <c r="CN36">
        <v>2348.611723</v>
      </c>
      <c r="CO36">
        <v>2335.7426180000002</v>
      </c>
      <c r="CP36">
        <v>2322.873513</v>
      </c>
      <c r="CQ36">
        <v>2310.0044069999999</v>
      </c>
      <c r="CR36">
        <v>2297.1353020000001</v>
      </c>
      <c r="CS36">
        <v>2284.2661969999999</v>
      </c>
      <c r="CT36">
        <v>2271.3970909999998</v>
      </c>
      <c r="CU36">
        <v>2258.5279860000001</v>
      </c>
      <c r="CV36">
        <v>2245.6588809999998</v>
      </c>
      <c r="CW36">
        <v>2232.7897750000002</v>
      </c>
      <c r="CX36">
        <v>2219.92067</v>
      </c>
    </row>
    <row r="37" spans="1:102" x14ac:dyDescent="0.25">
      <c r="A37" t="s">
        <v>276</v>
      </c>
      <c r="B37">
        <v>3930</v>
      </c>
      <c r="C37">
        <v>3930</v>
      </c>
      <c r="D37">
        <v>3930</v>
      </c>
      <c r="E37">
        <v>3930</v>
      </c>
      <c r="F37">
        <v>3930</v>
      </c>
      <c r="G37">
        <v>3930</v>
      </c>
      <c r="H37">
        <v>3930</v>
      </c>
      <c r="I37">
        <v>3930</v>
      </c>
      <c r="J37">
        <v>3930</v>
      </c>
      <c r="K37">
        <v>3930</v>
      </c>
      <c r="L37">
        <v>3930</v>
      </c>
      <c r="M37">
        <v>3930</v>
      </c>
      <c r="N37">
        <v>3930</v>
      </c>
      <c r="O37">
        <v>3930</v>
      </c>
      <c r="P37">
        <v>3930</v>
      </c>
      <c r="Q37">
        <v>3930</v>
      </c>
      <c r="R37">
        <v>3930</v>
      </c>
      <c r="S37">
        <v>3930</v>
      </c>
      <c r="T37">
        <v>3930</v>
      </c>
      <c r="U37">
        <v>3930</v>
      </c>
      <c r="V37">
        <v>3930</v>
      </c>
      <c r="W37">
        <v>3930</v>
      </c>
      <c r="X37">
        <v>3930</v>
      </c>
      <c r="Y37">
        <v>3930</v>
      </c>
      <c r="Z37">
        <v>3930</v>
      </c>
      <c r="AA37">
        <v>3930</v>
      </c>
      <c r="AB37">
        <v>3930</v>
      </c>
      <c r="AC37">
        <v>3930</v>
      </c>
      <c r="AD37">
        <v>3930</v>
      </c>
      <c r="AE37">
        <v>3930</v>
      </c>
      <c r="AF37">
        <v>3930</v>
      </c>
      <c r="AG37">
        <v>3930</v>
      </c>
      <c r="AH37">
        <v>3930</v>
      </c>
      <c r="AI37">
        <v>3930</v>
      </c>
      <c r="AJ37">
        <v>3930</v>
      </c>
      <c r="AK37">
        <v>3930</v>
      </c>
      <c r="AL37">
        <v>3930</v>
      </c>
      <c r="AM37">
        <v>3930</v>
      </c>
      <c r="AN37">
        <v>3930</v>
      </c>
      <c r="AO37">
        <v>3930</v>
      </c>
      <c r="AP37">
        <v>3930</v>
      </c>
      <c r="AQ37">
        <v>3930</v>
      </c>
      <c r="AR37">
        <v>3930</v>
      </c>
      <c r="AS37">
        <v>3930</v>
      </c>
      <c r="AT37">
        <v>3930</v>
      </c>
      <c r="AU37">
        <v>3930</v>
      </c>
      <c r="AV37">
        <v>3930</v>
      </c>
      <c r="AW37">
        <v>3930</v>
      </c>
      <c r="AX37">
        <v>3930</v>
      </c>
      <c r="AY37">
        <v>3930</v>
      </c>
      <c r="AZ37">
        <v>3930</v>
      </c>
      <c r="BA37">
        <v>3930</v>
      </c>
      <c r="BB37">
        <v>3930</v>
      </c>
      <c r="BC37">
        <v>3930</v>
      </c>
      <c r="BD37">
        <v>3930</v>
      </c>
      <c r="BE37">
        <v>3930</v>
      </c>
      <c r="BF37">
        <v>3930</v>
      </c>
      <c r="BG37">
        <v>3930</v>
      </c>
      <c r="BH37">
        <v>3930</v>
      </c>
      <c r="BI37">
        <v>3930</v>
      </c>
      <c r="BJ37">
        <v>3930</v>
      </c>
      <c r="BK37">
        <v>3930</v>
      </c>
      <c r="BL37">
        <v>3930</v>
      </c>
      <c r="BM37">
        <v>2740</v>
      </c>
      <c r="BN37">
        <v>2713.4332300000001</v>
      </c>
      <c r="BO37">
        <v>2686.8664610000001</v>
      </c>
      <c r="BP37" s="53">
        <v>2662.7148520000001</v>
      </c>
      <c r="BQ37">
        <v>2638.5632439999999</v>
      </c>
      <c r="BR37">
        <v>2614.4116349999999</v>
      </c>
      <c r="BS37">
        <v>2590.2600259999999</v>
      </c>
      <c r="BT37">
        <v>2566.1084179999998</v>
      </c>
      <c r="BU37">
        <v>2547.9947109999998</v>
      </c>
      <c r="BV37">
        <v>2529.8810050000002</v>
      </c>
      <c r="BW37">
        <v>2511.7672980000002</v>
      </c>
      <c r="BX37">
        <v>2493.6535920000001</v>
      </c>
      <c r="BY37">
        <v>2475.5398850000001</v>
      </c>
      <c r="BZ37">
        <v>2457.426179</v>
      </c>
      <c r="CA37">
        <v>2439.3124720000001</v>
      </c>
      <c r="CB37">
        <v>2421.198766</v>
      </c>
      <c r="CC37">
        <v>2403.085059</v>
      </c>
      <c r="CD37">
        <v>2384.9713529999999</v>
      </c>
      <c r="CE37">
        <v>2366.8576469999998</v>
      </c>
      <c r="CF37">
        <v>2348.7439399999998</v>
      </c>
      <c r="CG37">
        <v>2330.6302340000002</v>
      </c>
      <c r="CH37">
        <v>2312.5165270000002</v>
      </c>
      <c r="CI37">
        <v>2294.4028210000001</v>
      </c>
      <c r="CJ37">
        <v>2276.2891140000002</v>
      </c>
      <c r="CK37">
        <v>2258.1754080000001</v>
      </c>
      <c r="CL37">
        <v>2240.0617010000001</v>
      </c>
      <c r="CM37">
        <v>2221.947995</v>
      </c>
      <c r="CN37">
        <v>2203.834288</v>
      </c>
      <c r="CO37">
        <v>2191.758484</v>
      </c>
      <c r="CP37">
        <v>2179.6826799999999</v>
      </c>
      <c r="CQ37">
        <v>2167.6068749999999</v>
      </c>
      <c r="CR37">
        <v>2155.5310709999999</v>
      </c>
      <c r="CS37">
        <v>2143.4552669999998</v>
      </c>
      <c r="CT37">
        <v>2131.3794619999999</v>
      </c>
      <c r="CU37">
        <v>2119.3036579999998</v>
      </c>
      <c r="CV37">
        <v>2107.2278540000002</v>
      </c>
      <c r="CW37">
        <v>2095.1520489999998</v>
      </c>
      <c r="CX37">
        <v>2083.0762450000002</v>
      </c>
    </row>
    <row r="38" spans="1:102" x14ac:dyDescent="0.25">
      <c r="A38" t="s">
        <v>277</v>
      </c>
      <c r="B38">
        <v>3650</v>
      </c>
      <c r="C38">
        <v>3650</v>
      </c>
      <c r="D38">
        <v>3650</v>
      </c>
      <c r="E38">
        <v>3650</v>
      </c>
      <c r="F38">
        <v>3650</v>
      </c>
      <c r="G38">
        <v>3650</v>
      </c>
      <c r="H38">
        <v>3650</v>
      </c>
      <c r="I38">
        <v>3650</v>
      </c>
      <c r="J38">
        <v>3650</v>
      </c>
      <c r="K38">
        <v>3650</v>
      </c>
      <c r="L38">
        <v>3650</v>
      </c>
      <c r="M38">
        <v>3650</v>
      </c>
      <c r="N38">
        <v>3650</v>
      </c>
      <c r="O38">
        <v>3650</v>
      </c>
      <c r="P38">
        <v>3650</v>
      </c>
      <c r="Q38">
        <v>3650</v>
      </c>
      <c r="R38">
        <v>3650</v>
      </c>
      <c r="S38">
        <v>3650</v>
      </c>
      <c r="T38">
        <v>3650</v>
      </c>
      <c r="U38">
        <v>3650</v>
      </c>
      <c r="V38">
        <v>3650</v>
      </c>
      <c r="W38">
        <v>3650</v>
      </c>
      <c r="X38">
        <v>3650</v>
      </c>
      <c r="Y38">
        <v>3650</v>
      </c>
      <c r="Z38">
        <v>3650</v>
      </c>
      <c r="AA38">
        <v>3650</v>
      </c>
      <c r="AB38">
        <v>3650</v>
      </c>
      <c r="AC38">
        <v>3650</v>
      </c>
      <c r="AD38">
        <v>3650</v>
      </c>
      <c r="AE38">
        <v>3650</v>
      </c>
      <c r="AF38">
        <v>3650</v>
      </c>
      <c r="AG38">
        <v>3650</v>
      </c>
      <c r="AH38">
        <v>3650</v>
      </c>
      <c r="AI38">
        <v>3650</v>
      </c>
      <c r="AJ38">
        <v>3650</v>
      </c>
      <c r="AK38">
        <v>3650</v>
      </c>
      <c r="AL38">
        <v>3650</v>
      </c>
      <c r="AM38">
        <v>3650</v>
      </c>
      <c r="AN38">
        <v>3650</v>
      </c>
      <c r="AO38">
        <v>3650</v>
      </c>
      <c r="AP38">
        <v>3650</v>
      </c>
      <c r="AQ38">
        <v>3650</v>
      </c>
      <c r="AR38">
        <v>3650</v>
      </c>
      <c r="AS38">
        <v>3650</v>
      </c>
      <c r="AT38">
        <v>3650</v>
      </c>
      <c r="AU38">
        <v>3650</v>
      </c>
      <c r="AV38">
        <v>3650</v>
      </c>
      <c r="AW38">
        <v>3650</v>
      </c>
      <c r="AX38">
        <v>3650</v>
      </c>
      <c r="AY38">
        <v>3650</v>
      </c>
      <c r="AZ38">
        <v>3650</v>
      </c>
      <c r="BA38">
        <v>3650</v>
      </c>
      <c r="BB38">
        <v>3650</v>
      </c>
      <c r="BC38">
        <v>3650</v>
      </c>
      <c r="BD38">
        <v>3650</v>
      </c>
      <c r="BE38">
        <v>3650</v>
      </c>
      <c r="BF38">
        <v>3650</v>
      </c>
      <c r="BG38">
        <v>3650</v>
      </c>
      <c r="BH38">
        <v>3650</v>
      </c>
      <c r="BI38">
        <v>3650</v>
      </c>
      <c r="BJ38">
        <v>3650</v>
      </c>
      <c r="BK38">
        <v>3650</v>
      </c>
      <c r="BL38">
        <v>3650</v>
      </c>
      <c r="BM38">
        <v>2550</v>
      </c>
      <c r="BN38">
        <v>2525.2754519999999</v>
      </c>
      <c r="BO38">
        <v>2500.5509029999998</v>
      </c>
      <c r="BP38" s="53">
        <v>2478.0740409999999</v>
      </c>
      <c r="BQ38">
        <v>2455.5971789999999</v>
      </c>
      <c r="BR38">
        <v>2433.1203169999999</v>
      </c>
      <c r="BS38">
        <v>2410.6434549999999</v>
      </c>
      <c r="BT38">
        <v>2388.1665929999999</v>
      </c>
      <c r="BU38">
        <v>2371.308947</v>
      </c>
      <c r="BV38">
        <v>2354.4513000000002</v>
      </c>
      <c r="BW38">
        <v>2337.5936539999998</v>
      </c>
      <c r="BX38">
        <v>2320.736007</v>
      </c>
      <c r="BY38">
        <v>2303.878361</v>
      </c>
      <c r="BZ38">
        <v>2287.0207140000002</v>
      </c>
      <c r="CA38">
        <v>2270.163067</v>
      </c>
      <c r="CB38">
        <v>2253.305421</v>
      </c>
      <c r="CC38">
        <v>2236.4477740000002</v>
      </c>
      <c r="CD38">
        <v>2219.5901279999998</v>
      </c>
      <c r="CE38">
        <v>2202.732481</v>
      </c>
      <c r="CF38">
        <v>2185.8748350000001</v>
      </c>
      <c r="CG38">
        <v>2169.0171879999998</v>
      </c>
      <c r="CH38">
        <v>2152.1595419999999</v>
      </c>
      <c r="CI38">
        <v>2135.3018950000001</v>
      </c>
      <c r="CJ38">
        <v>2118.4442490000001</v>
      </c>
      <c r="CK38">
        <v>2101.5866019999999</v>
      </c>
      <c r="CL38">
        <v>2084.728955</v>
      </c>
      <c r="CM38">
        <v>2067.8713090000001</v>
      </c>
      <c r="CN38">
        <v>2051.0136619999998</v>
      </c>
      <c r="CO38">
        <v>2039.7752310000001</v>
      </c>
      <c r="CP38">
        <v>2028.5368000000001</v>
      </c>
      <c r="CQ38">
        <v>2017.2983690000001</v>
      </c>
      <c r="CR38">
        <v>2006.0599380000001</v>
      </c>
      <c r="CS38">
        <v>1994.8215070000001</v>
      </c>
      <c r="CT38">
        <v>1983.5830759999999</v>
      </c>
      <c r="CU38">
        <v>1972.3446449999999</v>
      </c>
      <c r="CV38">
        <v>1961.1062139999999</v>
      </c>
      <c r="CW38">
        <v>1949.8677829999999</v>
      </c>
      <c r="CX38">
        <v>1938.6293519999999</v>
      </c>
    </row>
    <row r="39" spans="1:102" x14ac:dyDescent="0.25">
      <c r="A39" t="s">
        <v>278</v>
      </c>
      <c r="B39">
        <v>3540</v>
      </c>
      <c r="C39">
        <v>3540</v>
      </c>
      <c r="D39">
        <v>3540</v>
      </c>
      <c r="E39">
        <v>3540</v>
      </c>
      <c r="F39">
        <v>3540</v>
      </c>
      <c r="G39">
        <v>3540</v>
      </c>
      <c r="H39">
        <v>3540</v>
      </c>
      <c r="I39">
        <v>3540</v>
      </c>
      <c r="J39">
        <v>3540</v>
      </c>
      <c r="K39">
        <v>3540</v>
      </c>
      <c r="L39">
        <v>3540</v>
      </c>
      <c r="M39">
        <v>3540</v>
      </c>
      <c r="N39">
        <v>3540</v>
      </c>
      <c r="O39">
        <v>3540</v>
      </c>
      <c r="P39">
        <v>3540</v>
      </c>
      <c r="Q39">
        <v>3540</v>
      </c>
      <c r="R39">
        <v>3540</v>
      </c>
      <c r="S39">
        <v>3540</v>
      </c>
      <c r="T39">
        <v>3540</v>
      </c>
      <c r="U39">
        <v>3540</v>
      </c>
      <c r="V39">
        <v>3540</v>
      </c>
      <c r="W39">
        <v>3540</v>
      </c>
      <c r="X39">
        <v>3540</v>
      </c>
      <c r="Y39">
        <v>3540</v>
      </c>
      <c r="Z39">
        <v>3540</v>
      </c>
      <c r="AA39">
        <v>3540</v>
      </c>
      <c r="AB39">
        <v>3540</v>
      </c>
      <c r="AC39">
        <v>3540</v>
      </c>
      <c r="AD39">
        <v>3540</v>
      </c>
      <c r="AE39">
        <v>3540</v>
      </c>
      <c r="AF39">
        <v>3540</v>
      </c>
      <c r="AG39">
        <v>3540</v>
      </c>
      <c r="AH39">
        <v>3540</v>
      </c>
      <c r="AI39">
        <v>3540</v>
      </c>
      <c r="AJ39">
        <v>3540</v>
      </c>
      <c r="AK39">
        <v>3540</v>
      </c>
      <c r="AL39">
        <v>3540</v>
      </c>
      <c r="AM39">
        <v>3540</v>
      </c>
      <c r="AN39">
        <v>3540</v>
      </c>
      <c r="AO39">
        <v>3540</v>
      </c>
      <c r="AP39">
        <v>3540</v>
      </c>
      <c r="AQ39">
        <v>3540</v>
      </c>
      <c r="AR39">
        <v>3540</v>
      </c>
      <c r="AS39">
        <v>3540</v>
      </c>
      <c r="AT39">
        <v>3540</v>
      </c>
      <c r="AU39">
        <v>3540</v>
      </c>
      <c r="AV39">
        <v>3540</v>
      </c>
      <c r="AW39">
        <v>3540</v>
      </c>
      <c r="AX39">
        <v>3540</v>
      </c>
      <c r="AY39">
        <v>3540</v>
      </c>
      <c r="AZ39">
        <v>3540</v>
      </c>
      <c r="BA39">
        <v>3540</v>
      </c>
      <c r="BB39">
        <v>3540</v>
      </c>
      <c r="BC39">
        <v>3540</v>
      </c>
      <c r="BD39">
        <v>3540</v>
      </c>
      <c r="BE39">
        <v>3540</v>
      </c>
      <c r="BF39">
        <v>3540</v>
      </c>
      <c r="BG39">
        <v>3540</v>
      </c>
      <c r="BH39">
        <v>3540</v>
      </c>
      <c r="BI39">
        <v>3540</v>
      </c>
      <c r="BJ39">
        <v>3540</v>
      </c>
      <c r="BK39">
        <v>3540</v>
      </c>
      <c r="BL39">
        <v>3540</v>
      </c>
      <c r="BM39">
        <v>2470</v>
      </c>
      <c r="BN39">
        <v>2446.0511240000001</v>
      </c>
      <c r="BO39">
        <v>2422.1022480000001</v>
      </c>
      <c r="BP39" s="53">
        <v>2400.3305420000002</v>
      </c>
      <c r="BQ39">
        <v>2378.5588360000002</v>
      </c>
      <c r="BR39">
        <v>2356.787131</v>
      </c>
      <c r="BS39">
        <v>2335.0154250000001</v>
      </c>
      <c r="BT39">
        <v>2313.2437199999999</v>
      </c>
      <c r="BU39">
        <v>2296.914941</v>
      </c>
      <c r="BV39">
        <v>2280.5861610000002</v>
      </c>
      <c r="BW39">
        <v>2264.2573819999998</v>
      </c>
      <c r="BX39">
        <v>2247.9286029999998</v>
      </c>
      <c r="BY39">
        <v>2231.5998239999999</v>
      </c>
      <c r="BZ39">
        <v>2215.271045</v>
      </c>
      <c r="CA39">
        <v>2198.9422650000001</v>
      </c>
      <c r="CB39">
        <v>2182.6134860000002</v>
      </c>
      <c r="CC39">
        <v>2166.2847069999998</v>
      </c>
      <c r="CD39">
        <v>2149.9559279999999</v>
      </c>
      <c r="CE39">
        <v>2133.6271489999999</v>
      </c>
      <c r="CF39">
        <v>2117.2983690000001</v>
      </c>
      <c r="CG39">
        <v>2100.9695900000002</v>
      </c>
      <c r="CH39">
        <v>2084.6408110000002</v>
      </c>
      <c r="CI39">
        <v>2068.3120319999998</v>
      </c>
      <c r="CJ39">
        <v>2051.9832529999999</v>
      </c>
      <c r="CK39">
        <v>2035.6544730000001</v>
      </c>
      <c r="CL39">
        <v>2019.3256940000001</v>
      </c>
      <c r="CM39">
        <v>2002.9969149999999</v>
      </c>
      <c r="CN39">
        <v>1986.668136</v>
      </c>
      <c r="CO39">
        <v>1975.782283</v>
      </c>
      <c r="CP39">
        <v>1964.89643</v>
      </c>
      <c r="CQ39">
        <v>1954.010577</v>
      </c>
      <c r="CR39">
        <v>1943.1247249999999</v>
      </c>
      <c r="CS39">
        <v>1932.2388719999999</v>
      </c>
      <c r="CT39">
        <v>1921.3530189999999</v>
      </c>
      <c r="CU39">
        <v>1910.4671659999999</v>
      </c>
      <c r="CV39">
        <v>1899.5813129999999</v>
      </c>
      <c r="CW39">
        <v>1888.695461</v>
      </c>
      <c r="CX39">
        <v>1877.809608</v>
      </c>
    </row>
    <row r="40" spans="1:102" x14ac:dyDescent="0.25">
      <c r="A40" t="s">
        <v>268</v>
      </c>
      <c r="B40">
        <v>2350</v>
      </c>
      <c r="C40">
        <v>2350</v>
      </c>
      <c r="D40">
        <v>2350</v>
      </c>
      <c r="E40">
        <v>2350</v>
      </c>
      <c r="F40">
        <v>2350</v>
      </c>
      <c r="G40">
        <v>2350</v>
      </c>
      <c r="H40">
        <v>2350</v>
      </c>
      <c r="I40">
        <v>2350</v>
      </c>
      <c r="J40">
        <v>2350</v>
      </c>
      <c r="K40">
        <v>2350</v>
      </c>
      <c r="L40">
        <v>2350</v>
      </c>
      <c r="M40">
        <v>2350</v>
      </c>
      <c r="N40">
        <v>2350</v>
      </c>
      <c r="O40">
        <v>2350</v>
      </c>
      <c r="P40">
        <v>2350</v>
      </c>
      <c r="Q40">
        <v>2350</v>
      </c>
      <c r="R40">
        <v>2350</v>
      </c>
      <c r="S40">
        <v>2350</v>
      </c>
      <c r="T40">
        <v>2350</v>
      </c>
      <c r="U40">
        <v>2350</v>
      </c>
      <c r="V40">
        <v>2350</v>
      </c>
      <c r="W40">
        <v>2350</v>
      </c>
      <c r="X40">
        <v>2350</v>
      </c>
      <c r="Y40">
        <v>2350</v>
      </c>
      <c r="Z40">
        <v>2350</v>
      </c>
      <c r="AA40">
        <v>2350</v>
      </c>
      <c r="AB40">
        <v>2350</v>
      </c>
      <c r="AC40">
        <v>2350</v>
      </c>
      <c r="AD40">
        <v>2350</v>
      </c>
      <c r="AE40">
        <v>2350</v>
      </c>
      <c r="AF40">
        <v>2350</v>
      </c>
      <c r="AG40">
        <v>2350</v>
      </c>
      <c r="AH40">
        <v>2350</v>
      </c>
      <c r="AI40">
        <v>2350</v>
      </c>
      <c r="AJ40">
        <v>2350</v>
      </c>
      <c r="AK40">
        <v>2350</v>
      </c>
      <c r="AL40">
        <v>2350</v>
      </c>
      <c r="AM40">
        <v>2350</v>
      </c>
      <c r="AN40">
        <v>2350</v>
      </c>
      <c r="AO40">
        <v>2350</v>
      </c>
      <c r="AP40">
        <v>2350</v>
      </c>
      <c r="AQ40">
        <v>2350</v>
      </c>
      <c r="AR40">
        <v>2350</v>
      </c>
      <c r="AS40">
        <v>2350</v>
      </c>
      <c r="AT40">
        <v>2350</v>
      </c>
      <c r="AU40">
        <v>2350</v>
      </c>
      <c r="AV40">
        <v>2350</v>
      </c>
      <c r="AW40">
        <v>2350</v>
      </c>
      <c r="AX40">
        <v>2350</v>
      </c>
      <c r="AY40">
        <v>2350</v>
      </c>
      <c r="AZ40">
        <v>2350</v>
      </c>
      <c r="BA40">
        <v>2350</v>
      </c>
      <c r="BB40">
        <v>2350</v>
      </c>
      <c r="BC40">
        <v>2350</v>
      </c>
      <c r="BD40">
        <v>2350</v>
      </c>
      <c r="BE40">
        <v>2350</v>
      </c>
      <c r="BF40">
        <v>2350</v>
      </c>
      <c r="BG40">
        <v>2350</v>
      </c>
      <c r="BH40">
        <v>2350</v>
      </c>
      <c r="BI40">
        <v>2350</v>
      </c>
      <c r="BJ40">
        <v>2350</v>
      </c>
      <c r="BK40">
        <v>2350</v>
      </c>
      <c r="BL40">
        <v>2350</v>
      </c>
      <c r="BM40">
        <v>2044.9</v>
      </c>
      <c r="BN40">
        <v>2043.2502219999999</v>
      </c>
      <c r="BO40">
        <v>2041.6004439999999</v>
      </c>
      <c r="BP40" s="53">
        <v>2037.4759979999999</v>
      </c>
      <c r="BQ40">
        <v>2033.351553</v>
      </c>
      <c r="BR40">
        <v>2029.227108</v>
      </c>
      <c r="BS40">
        <v>2025.102662</v>
      </c>
      <c r="BT40">
        <v>2020.9782170000001</v>
      </c>
      <c r="BU40">
        <v>2016.8537719999999</v>
      </c>
      <c r="BV40">
        <v>2012.7293259999999</v>
      </c>
      <c r="BW40">
        <v>2008.604881</v>
      </c>
      <c r="BX40">
        <v>2004.4804360000001</v>
      </c>
      <c r="BY40">
        <v>2000.35599</v>
      </c>
      <c r="BZ40">
        <v>1996.2315450000001</v>
      </c>
      <c r="CA40">
        <v>1992.1070999999999</v>
      </c>
      <c r="CB40">
        <v>1987.9826539999999</v>
      </c>
      <c r="CC40">
        <v>1983.858209</v>
      </c>
      <c r="CD40">
        <v>1979.7337640000001</v>
      </c>
      <c r="CE40">
        <v>1975.609318</v>
      </c>
      <c r="CF40">
        <v>1971.4848730000001</v>
      </c>
      <c r="CG40">
        <v>1967.360428</v>
      </c>
      <c r="CH40">
        <v>1963.2359819999999</v>
      </c>
      <c r="CI40">
        <v>1959.111537</v>
      </c>
      <c r="CJ40">
        <v>1959.111537</v>
      </c>
      <c r="CK40">
        <v>1959.111537</v>
      </c>
      <c r="CL40">
        <v>1959.111537</v>
      </c>
      <c r="CM40">
        <v>1959.111537</v>
      </c>
      <c r="CN40">
        <v>1959.111537</v>
      </c>
      <c r="CO40">
        <v>1954.9870920000001</v>
      </c>
      <c r="CP40">
        <v>1950.862646</v>
      </c>
      <c r="CQ40">
        <v>1946.7382009999999</v>
      </c>
      <c r="CR40">
        <v>1942.613756</v>
      </c>
      <c r="CS40">
        <v>1938.4893099999999</v>
      </c>
      <c r="CT40">
        <v>1934.364865</v>
      </c>
      <c r="CU40">
        <v>1930.2404200000001</v>
      </c>
      <c r="CV40">
        <v>1926.1159740000001</v>
      </c>
      <c r="CW40">
        <v>1921.9915289999999</v>
      </c>
      <c r="CX40">
        <v>1917.867084</v>
      </c>
    </row>
    <row r="41" spans="1:102" x14ac:dyDescent="0.35">
      <c r="A41" t="s">
        <v>304</v>
      </c>
      <c r="B41">
        <v>2900</v>
      </c>
      <c r="C41">
        <v>2900</v>
      </c>
      <c r="D41">
        <v>2900</v>
      </c>
      <c r="E41">
        <v>2900</v>
      </c>
      <c r="F41">
        <v>2900</v>
      </c>
      <c r="G41">
        <v>2900</v>
      </c>
      <c r="H41">
        <v>2900</v>
      </c>
      <c r="I41">
        <v>2900</v>
      </c>
      <c r="J41">
        <v>2900</v>
      </c>
      <c r="K41">
        <v>2900</v>
      </c>
      <c r="L41">
        <v>2900</v>
      </c>
      <c r="M41">
        <v>2900</v>
      </c>
      <c r="N41">
        <v>2900</v>
      </c>
      <c r="O41">
        <v>2900</v>
      </c>
      <c r="P41">
        <v>2900</v>
      </c>
      <c r="Q41">
        <v>2900</v>
      </c>
      <c r="R41">
        <v>2900</v>
      </c>
      <c r="S41">
        <v>2900</v>
      </c>
      <c r="T41">
        <v>2900</v>
      </c>
      <c r="U41">
        <v>2900</v>
      </c>
      <c r="V41">
        <v>2900</v>
      </c>
      <c r="W41">
        <v>2900</v>
      </c>
      <c r="X41">
        <v>2900</v>
      </c>
      <c r="Y41">
        <v>2900</v>
      </c>
      <c r="Z41">
        <v>2900</v>
      </c>
      <c r="AA41">
        <v>2900</v>
      </c>
      <c r="AB41">
        <v>2900</v>
      </c>
      <c r="AC41">
        <v>2900</v>
      </c>
      <c r="AD41">
        <v>2900</v>
      </c>
      <c r="AE41">
        <v>2900</v>
      </c>
      <c r="AF41">
        <v>2900</v>
      </c>
      <c r="AG41">
        <v>2900</v>
      </c>
      <c r="AH41">
        <v>2900</v>
      </c>
      <c r="AI41">
        <v>2900</v>
      </c>
      <c r="AJ41">
        <v>2900</v>
      </c>
      <c r="AK41">
        <v>2900</v>
      </c>
      <c r="AL41">
        <v>2900</v>
      </c>
      <c r="AM41">
        <v>2900</v>
      </c>
      <c r="AN41">
        <v>2900</v>
      </c>
      <c r="AO41">
        <v>2900</v>
      </c>
      <c r="AP41">
        <v>2900</v>
      </c>
      <c r="AQ41">
        <v>2900</v>
      </c>
      <c r="AR41">
        <v>2900</v>
      </c>
      <c r="AS41">
        <v>2900</v>
      </c>
      <c r="AT41">
        <v>2900</v>
      </c>
      <c r="AU41">
        <v>2900</v>
      </c>
      <c r="AV41">
        <v>2900</v>
      </c>
      <c r="AW41">
        <v>2900</v>
      </c>
      <c r="AX41">
        <v>2900</v>
      </c>
      <c r="AY41">
        <v>2900</v>
      </c>
      <c r="AZ41">
        <v>2900</v>
      </c>
      <c r="BA41">
        <v>2900</v>
      </c>
      <c r="BB41">
        <v>2900</v>
      </c>
      <c r="BC41">
        <v>2900</v>
      </c>
      <c r="BD41">
        <v>2900</v>
      </c>
      <c r="BE41">
        <v>2900</v>
      </c>
      <c r="BF41">
        <v>2900</v>
      </c>
      <c r="BG41">
        <v>2900</v>
      </c>
      <c r="BH41">
        <v>2900</v>
      </c>
      <c r="BI41">
        <v>2900</v>
      </c>
      <c r="BJ41">
        <v>2900</v>
      </c>
      <c r="BK41">
        <v>2900</v>
      </c>
      <c r="BL41">
        <v>2900</v>
      </c>
      <c r="BM41">
        <v>2538.9</v>
      </c>
      <c r="BN41">
        <v>2536.851674</v>
      </c>
      <c r="BO41">
        <v>2534.8033479999999</v>
      </c>
      <c r="BP41" s="53">
        <v>2529.6825330000001</v>
      </c>
      <c r="BQ41">
        <v>2524.5617179999999</v>
      </c>
      <c r="BR41">
        <v>2519.440904</v>
      </c>
      <c r="BS41">
        <v>2514.3200889999998</v>
      </c>
      <c r="BT41">
        <v>2509.1992740000001</v>
      </c>
      <c r="BU41">
        <v>2504.0784589999998</v>
      </c>
      <c r="BV41">
        <v>2498.9576440000001</v>
      </c>
      <c r="BW41">
        <v>2493.8368289999999</v>
      </c>
      <c r="BX41">
        <v>2488.716015</v>
      </c>
      <c r="BY41">
        <v>2483.5952000000002</v>
      </c>
      <c r="BZ41">
        <v>2478.474385</v>
      </c>
      <c r="CA41">
        <v>2473.3535700000002</v>
      </c>
      <c r="CB41">
        <v>2468.232755</v>
      </c>
      <c r="CC41">
        <v>2463.1119399999998</v>
      </c>
      <c r="CD41">
        <v>2457.991125</v>
      </c>
      <c r="CE41">
        <v>2452.8703110000001</v>
      </c>
      <c r="CF41">
        <v>2447.7494959999999</v>
      </c>
      <c r="CG41">
        <v>2442.6286810000001</v>
      </c>
      <c r="CH41">
        <v>2437.5078659999999</v>
      </c>
      <c r="CI41">
        <v>2432.3870510000002</v>
      </c>
      <c r="CJ41">
        <v>2432.3870510000002</v>
      </c>
      <c r="CK41">
        <v>2432.3870510000002</v>
      </c>
      <c r="CL41">
        <v>2432.3870510000002</v>
      </c>
      <c r="CM41">
        <v>2432.3870510000002</v>
      </c>
      <c r="CN41">
        <v>2432.3870510000002</v>
      </c>
      <c r="CO41">
        <v>2427.2662359999999</v>
      </c>
      <c r="CP41">
        <v>2422.1454220000001</v>
      </c>
      <c r="CQ41">
        <v>2417.0246069999998</v>
      </c>
      <c r="CR41">
        <v>2411.9037920000001</v>
      </c>
      <c r="CS41">
        <v>2406.7829769999998</v>
      </c>
      <c r="CT41">
        <v>2401.6621620000001</v>
      </c>
      <c r="CU41">
        <v>2396.5413469999999</v>
      </c>
      <c r="CV41">
        <v>2391.4205320000001</v>
      </c>
      <c r="CW41">
        <v>2386.2997180000002</v>
      </c>
      <c r="CX41">
        <v>2381.178903</v>
      </c>
    </row>
    <row r="42" spans="1:102" x14ac:dyDescent="0.35">
      <c r="A42" t="s">
        <v>305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53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35">
      <c r="A43" t="s">
        <v>306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5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5">
      <c r="A44" t="s">
        <v>307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 s="53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5">
      <c r="A45" t="s">
        <v>308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 s="53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5">
      <c r="A46" t="s">
        <v>309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 s="53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t="s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 s="53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5">
      <c r="A48" t="s">
        <v>311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 s="53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workbookViewId="0">
      <pane xSplit="3330" topLeftCell="BI1" activePane="topRight"/>
      <selection activeCell="A39" sqref="A39"/>
      <selection pane="topRight" activeCell="BM49" sqref="BM49"/>
    </sheetView>
  </sheetViews>
  <sheetFormatPr defaultRowHeight="14.5" x14ac:dyDescent="0.35"/>
  <cols>
    <col min="1" max="1" width="24.81640625" customWidth="1"/>
    <col min="68" max="68" width="9" style="53"/>
  </cols>
  <sheetData>
    <row r="1" spans="1:102" ht="15" x14ac:dyDescent="0.25">
      <c r="A1" t="s">
        <v>357</v>
      </c>
    </row>
    <row r="3" spans="1:102" ht="15" x14ac:dyDescent="0.25">
      <c r="A3" t="s">
        <v>356</v>
      </c>
    </row>
    <row r="4" spans="1:102" ht="15" x14ac:dyDescent="0.25">
      <c r="A4" t="s">
        <v>279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 s="53">
        <v>2016</v>
      </c>
      <c r="BQ4">
        <v>2017</v>
      </c>
      <c r="BR4">
        <v>2018</v>
      </c>
      <c r="BS4">
        <v>2019</v>
      </c>
      <c r="BT4">
        <v>2020</v>
      </c>
      <c r="BU4">
        <v>2021</v>
      </c>
      <c r="BV4">
        <v>2022</v>
      </c>
      <c r="BW4">
        <v>2023</v>
      </c>
      <c r="BX4">
        <v>2024</v>
      </c>
      <c r="BY4">
        <v>2025</v>
      </c>
      <c r="BZ4">
        <v>2026</v>
      </c>
      <c r="CA4">
        <v>2027</v>
      </c>
      <c r="CB4">
        <v>2028</v>
      </c>
      <c r="CC4">
        <v>2029</v>
      </c>
      <c r="CD4">
        <v>2030</v>
      </c>
      <c r="CE4">
        <v>2031</v>
      </c>
      <c r="CF4">
        <v>2032</v>
      </c>
      <c r="CG4">
        <v>2033</v>
      </c>
      <c r="CH4">
        <v>2034</v>
      </c>
      <c r="CI4">
        <v>2035</v>
      </c>
      <c r="CJ4">
        <v>2036</v>
      </c>
      <c r="CK4">
        <v>2037</v>
      </c>
      <c r="CL4">
        <v>2038</v>
      </c>
      <c r="CM4">
        <v>2039</v>
      </c>
      <c r="CN4">
        <v>2040</v>
      </c>
      <c r="CO4">
        <v>2041</v>
      </c>
      <c r="CP4">
        <v>2042</v>
      </c>
      <c r="CQ4">
        <v>2043</v>
      </c>
      <c r="CR4">
        <v>2044</v>
      </c>
      <c r="CS4">
        <v>2045</v>
      </c>
      <c r="CT4">
        <v>2046</v>
      </c>
      <c r="CU4">
        <v>2047</v>
      </c>
      <c r="CV4">
        <v>2048</v>
      </c>
      <c r="CW4">
        <v>2049</v>
      </c>
      <c r="CX4">
        <v>2050</v>
      </c>
    </row>
    <row r="5" spans="1:102" ht="15" x14ac:dyDescent="0.25">
      <c r="A5" t="s">
        <v>280</v>
      </c>
    </row>
    <row r="6" spans="1:102" ht="15" x14ac:dyDescent="0.25">
      <c r="A6" t="s">
        <v>281</v>
      </c>
      <c r="B6">
        <v>121.9004252</v>
      </c>
      <c r="C6">
        <v>121.9004252</v>
      </c>
      <c r="D6">
        <v>121.9004252</v>
      </c>
      <c r="E6">
        <v>121.9004252</v>
      </c>
      <c r="F6">
        <v>121.9004252</v>
      </c>
      <c r="G6">
        <v>121.9004252</v>
      </c>
      <c r="H6">
        <v>121.9004252</v>
      </c>
      <c r="I6">
        <v>121.9004252</v>
      </c>
      <c r="J6">
        <v>121.9004252</v>
      </c>
      <c r="K6">
        <v>121.9004252</v>
      </c>
      <c r="L6">
        <v>121.9004252</v>
      </c>
      <c r="M6">
        <v>121.9004252</v>
      </c>
      <c r="N6">
        <v>121.9004252</v>
      </c>
      <c r="O6">
        <v>121.9004252</v>
      </c>
      <c r="P6">
        <v>121.9004252</v>
      </c>
      <c r="Q6">
        <v>121.9004252</v>
      </c>
      <c r="R6">
        <v>121.9004252</v>
      </c>
      <c r="S6">
        <v>121.9004252</v>
      </c>
      <c r="T6">
        <v>121.9004252</v>
      </c>
      <c r="U6">
        <v>121.9004252</v>
      </c>
      <c r="V6">
        <v>121.9004252</v>
      </c>
      <c r="W6">
        <v>121.9004252</v>
      </c>
      <c r="X6">
        <v>121.9004252</v>
      </c>
      <c r="Y6">
        <v>121.9004252</v>
      </c>
      <c r="Z6">
        <v>121.9004252</v>
      </c>
      <c r="AA6">
        <v>121.9004252</v>
      </c>
      <c r="AB6">
        <v>121.9004252</v>
      </c>
      <c r="AC6">
        <v>121.9004252</v>
      </c>
      <c r="AD6">
        <v>121.9004252</v>
      </c>
      <c r="AE6">
        <v>121.9004252</v>
      </c>
      <c r="AF6">
        <v>121.9004252</v>
      </c>
      <c r="AG6">
        <v>121.9004252</v>
      </c>
      <c r="AH6">
        <v>121.9004252</v>
      </c>
      <c r="AI6">
        <v>121.9004252</v>
      </c>
      <c r="AJ6">
        <v>121.9004252</v>
      </c>
      <c r="AK6">
        <v>121.9004252</v>
      </c>
      <c r="AL6">
        <v>121.9004252</v>
      </c>
      <c r="AM6">
        <v>121.9004252</v>
      </c>
      <c r="AN6">
        <v>121.9004252</v>
      </c>
      <c r="AO6">
        <v>121.9004252</v>
      </c>
      <c r="AP6">
        <v>121.9004252</v>
      </c>
      <c r="AQ6">
        <v>121.9004252</v>
      </c>
      <c r="AR6">
        <v>121.9004252</v>
      </c>
      <c r="AS6">
        <v>121.9004252</v>
      </c>
      <c r="AT6">
        <v>121.9004252</v>
      </c>
      <c r="AU6">
        <v>121.9004252</v>
      </c>
      <c r="AV6">
        <v>121.9004252</v>
      </c>
      <c r="AW6">
        <v>121.9004252</v>
      </c>
      <c r="AX6">
        <v>121.9004252</v>
      </c>
      <c r="AY6">
        <v>121.9004252</v>
      </c>
      <c r="AZ6">
        <v>121.9004252</v>
      </c>
      <c r="BA6">
        <v>121.9004252</v>
      </c>
      <c r="BB6">
        <v>121.9004252</v>
      </c>
      <c r="BC6">
        <v>121.9004252</v>
      </c>
      <c r="BD6">
        <v>121.9004252</v>
      </c>
      <c r="BE6">
        <v>121.9004252</v>
      </c>
      <c r="BF6">
        <v>121.9004252</v>
      </c>
      <c r="BG6">
        <v>121.9004252</v>
      </c>
      <c r="BH6">
        <v>121.9004252</v>
      </c>
      <c r="BI6">
        <v>121.9004252</v>
      </c>
      <c r="BJ6">
        <v>121.9004252</v>
      </c>
      <c r="BK6">
        <v>121.9004252</v>
      </c>
      <c r="BL6">
        <v>121.9004252</v>
      </c>
      <c r="BM6">
        <v>121.9004252</v>
      </c>
      <c r="BN6">
        <v>121.9004252</v>
      </c>
      <c r="BO6">
        <v>121.9004252</v>
      </c>
      <c r="BP6" s="53">
        <v>121.9004252</v>
      </c>
      <c r="BQ6">
        <v>121.9004252</v>
      </c>
      <c r="BR6">
        <v>121.9004252</v>
      </c>
      <c r="BS6">
        <v>121.9004252</v>
      </c>
      <c r="BT6">
        <v>121.9004252</v>
      </c>
      <c r="BU6">
        <v>121.9004252</v>
      </c>
      <c r="BV6">
        <v>121.9004252</v>
      </c>
      <c r="BW6">
        <v>121.9004252</v>
      </c>
      <c r="BX6">
        <v>121.9004252</v>
      </c>
      <c r="BY6">
        <v>121.9004252</v>
      </c>
      <c r="BZ6">
        <v>121.9004252</v>
      </c>
      <c r="CA6">
        <v>121.9004252</v>
      </c>
      <c r="CB6">
        <v>121.9004252</v>
      </c>
      <c r="CC6">
        <v>121.9004252</v>
      </c>
      <c r="CD6">
        <v>121.9004252</v>
      </c>
      <c r="CE6">
        <v>121.9004252</v>
      </c>
      <c r="CF6">
        <v>121.9004252</v>
      </c>
      <c r="CG6">
        <v>121.9004252</v>
      </c>
      <c r="CH6">
        <v>121.9004252</v>
      </c>
      <c r="CI6">
        <v>121.9004252</v>
      </c>
      <c r="CJ6">
        <v>121.9004252</v>
      </c>
      <c r="CK6">
        <v>121.9004252</v>
      </c>
      <c r="CL6">
        <v>121.9004252</v>
      </c>
      <c r="CM6">
        <v>121.9004252</v>
      </c>
      <c r="CN6">
        <v>121.9004252</v>
      </c>
      <c r="CO6">
        <v>121.9004252</v>
      </c>
      <c r="CP6">
        <v>121.9004252</v>
      </c>
      <c r="CQ6">
        <v>121.9004252</v>
      </c>
      <c r="CR6">
        <v>121.9004252</v>
      </c>
      <c r="CS6">
        <v>121.9004252</v>
      </c>
      <c r="CT6">
        <v>121.9004252</v>
      </c>
      <c r="CU6">
        <v>121.9004252</v>
      </c>
      <c r="CV6">
        <v>121.9004252</v>
      </c>
      <c r="CW6">
        <v>121.9004252</v>
      </c>
      <c r="CX6">
        <v>121.9004252</v>
      </c>
    </row>
    <row r="7" spans="1:102" ht="15" x14ac:dyDescent="0.25">
      <c r="A7" t="s">
        <v>282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  <c r="AC7">
        <v>30</v>
      </c>
      <c r="AD7">
        <v>30</v>
      </c>
      <c r="AE7">
        <v>30</v>
      </c>
      <c r="AF7">
        <v>30</v>
      </c>
      <c r="AG7">
        <v>30</v>
      </c>
      <c r="AH7">
        <v>30</v>
      </c>
      <c r="AI7">
        <v>30</v>
      </c>
      <c r="AJ7">
        <v>30</v>
      </c>
      <c r="AK7">
        <v>30</v>
      </c>
      <c r="AL7">
        <v>30</v>
      </c>
      <c r="AM7">
        <v>30</v>
      </c>
      <c r="AN7">
        <v>30</v>
      </c>
      <c r="AO7">
        <v>30</v>
      </c>
      <c r="AP7">
        <v>30</v>
      </c>
      <c r="AQ7">
        <v>30</v>
      </c>
      <c r="AR7">
        <v>30</v>
      </c>
      <c r="AS7">
        <v>30</v>
      </c>
      <c r="AT7">
        <v>30</v>
      </c>
      <c r="AU7">
        <v>30</v>
      </c>
      <c r="AV7">
        <v>30</v>
      </c>
      <c r="AW7">
        <v>30</v>
      </c>
      <c r="AX7">
        <v>30</v>
      </c>
      <c r="AY7">
        <v>30</v>
      </c>
      <c r="AZ7">
        <v>30</v>
      </c>
      <c r="BA7">
        <v>30</v>
      </c>
      <c r="BB7">
        <v>30</v>
      </c>
      <c r="BC7">
        <v>30</v>
      </c>
      <c r="BD7">
        <v>30</v>
      </c>
      <c r="BE7">
        <v>30</v>
      </c>
      <c r="BF7">
        <v>30</v>
      </c>
      <c r="BG7">
        <v>30</v>
      </c>
      <c r="BH7">
        <v>30</v>
      </c>
      <c r="BI7">
        <v>30</v>
      </c>
      <c r="BJ7">
        <v>30</v>
      </c>
      <c r="BK7">
        <v>30</v>
      </c>
      <c r="BL7">
        <v>30</v>
      </c>
      <c r="BM7">
        <v>30</v>
      </c>
      <c r="BN7">
        <v>0</v>
      </c>
      <c r="BO7">
        <v>0</v>
      </c>
      <c r="BP7" s="53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ht="15" x14ac:dyDescent="0.25">
      <c r="A8" t="s">
        <v>283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  <c r="AC8">
        <v>30</v>
      </c>
      <c r="AD8">
        <v>30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  <c r="AL8">
        <v>30</v>
      </c>
      <c r="AM8">
        <v>30</v>
      </c>
      <c r="AN8">
        <v>30</v>
      </c>
      <c r="AO8">
        <v>30</v>
      </c>
      <c r="AP8">
        <v>30</v>
      </c>
      <c r="AQ8">
        <v>30</v>
      </c>
      <c r="AR8">
        <v>30</v>
      </c>
      <c r="AS8">
        <v>30</v>
      </c>
      <c r="AT8">
        <v>30</v>
      </c>
      <c r="AU8">
        <v>30</v>
      </c>
      <c r="AV8">
        <v>30</v>
      </c>
      <c r="AW8">
        <v>30</v>
      </c>
      <c r="AX8">
        <v>30</v>
      </c>
      <c r="AY8">
        <v>30</v>
      </c>
      <c r="AZ8">
        <v>30</v>
      </c>
      <c r="BA8">
        <v>30</v>
      </c>
      <c r="BB8">
        <v>30</v>
      </c>
      <c r="BC8">
        <v>30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30</v>
      </c>
      <c r="BJ8">
        <v>30</v>
      </c>
      <c r="BK8">
        <v>30</v>
      </c>
      <c r="BL8">
        <v>30</v>
      </c>
      <c r="BM8">
        <v>30</v>
      </c>
      <c r="BN8">
        <v>0</v>
      </c>
      <c r="BO8">
        <v>0</v>
      </c>
      <c r="BP8" s="53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ht="15" x14ac:dyDescent="0.25">
      <c r="A9" t="s">
        <v>284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30</v>
      </c>
      <c r="Z9">
        <v>30</v>
      </c>
      <c r="AA9">
        <v>30</v>
      </c>
      <c r="AB9">
        <v>30</v>
      </c>
      <c r="AC9">
        <v>30</v>
      </c>
      <c r="AD9">
        <v>30</v>
      </c>
      <c r="AE9">
        <v>30</v>
      </c>
      <c r="AF9">
        <v>30</v>
      </c>
      <c r="AG9">
        <v>30</v>
      </c>
      <c r="AH9">
        <v>30</v>
      </c>
      <c r="AI9">
        <v>30</v>
      </c>
      <c r="AJ9">
        <v>30</v>
      </c>
      <c r="AK9">
        <v>30</v>
      </c>
      <c r="AL9">
        <v>30</v>
      </c>
      <c r="AM9">
        <v>30</v>
      </c>
      <c r="AN9">
        <v>30</v>
      </c>
      <c r="AO9">
        <v>30</v>
      </c>
      <c r="AP9">
        <v>30</v>
      </c>
      <c r="AQ9">
        <v>30</v>
      </c>
      <c r="AR9">
        <v>30</v>
      </c>
      <c r="AS9">
        <v>30</v>
      </c>
      <c r="AT9">
        <v>30</v>
      </c>
      <c r="AU9">
        <v>30</v>
      </c>
      <c r="AV9">
        <v>30</v>
      </c>
      <c r="AW9">
        <v>30</v>
      </c>
      <c r="AX9">
        <v>30</v>
      </c>
      <c r="AY9">
        <v>30</v>
      </c>
      <c r="AZ9">
        <v>30</v>
      </c>
      <c r="BA9">
        <v>30</v>
      </c>
      <c r="BB9">
        <v>30</v>
      </c>
      <c r="BC9">
        <v>30</v>
      </c>
      <c r="BD9">
        <v>30</v>
      </c>
      <c r="BE9">
        <v>30</v>
      </c>
      <c r="BF9">
        <v>30</v>
      </c>
      <c r="BG9">
        <v>30</v>
      </c>
      <c r="BH9">
        <v>30</v>
      </c>
      <c r="BI9">
        <v>30</v>
      </c>
      <c r="BJ9">
        <v>30</v>
      </c>
      <c r="BK9">
        <v>30</v>
      </c>
      <c r="BL9">
        <v>30</v>
      </c>
      <c r="BM9">
        <v>30</v>
      </c>
      <c r="BN9">
        <v>30</v>
      </c>
      <c r="BO9">
        <v>30</v>
      </c>
      <c r="BP9" s="53">
        <v>30</v>
      </c>
      <c r="BQ9">
        <v>30</v>
      </c>
      <c r="BR9">
        <v>30</v>
      </c>
      <c r="BS9">
        <v>30</v>
      </c>
      <c r="BT9">
        <v>30</v>
      </c>
      <c r="BU9">
        <v>30</v>
      </c>
      <c r="BV9">
        <v>30</v>
      </c>
      <c r="BW9">
        <v>30</v>
      </c>
      <c r="BX9">
        <v>30</v>
      </c>
      <c r="BY9">
        <v>30</v>
      </c>
      <c r="BZ9">
        <v>30</v>
      </c>
      <c r="CA9">
        <v>30</v>
      </c>
      <c r="CB9">
        <v>30</v>
      </c>
      <c r="CC9">
        <v>30</v>
      </c>
      <c r="CD9">
        <v>30</v>
      </c>
      <c r="CE9">
        <v>30</v>
      </c>
      <c r="CF9">
        <v>30</v>
      </c>
      <c r="CG9">
        <v>30</v>
      </c>
      <c r="CH9">
        <v>30</v>
      </c>
      <c r="CI9">
        <v>30</v>
      </c>
      <c r="CJ9">
        <v>30</v>
      </c>
      <c r="CK9">
        <v>30</v>
      </c>
      <c r="CL9">
        <v>30</v>
      </c>
      <c r="CM9">
        <v>30</v>
      </c>
      <c r="CN9">
        <v>30</v>
      </c>
      <c r="CO9">
        <v>30</v>
      </c>
      <c r="CP9">
        <v>30</v>
      </c>
      <c r="CQ9">
        <v>30</v>
      </c>
      <c r="CR9">
        <v>30</v>
      </c>
      <c r="CS9">
        <v>30</v>
      </c>
      <c r="CT9">
        <v>30</v>
      </c>
      <c r="CU9">
        <v>30</v>
      </c>
      <c r="CV9">
        <v>30</v>
      </c>
      <c r="CW9">
        <v>30</v>
      </c>
      <c r="CX9">
        <v>30</v>
      </c>
    </row>
    <row r="10" spans="1:102" ht="15" x14ac:dyDescent="0.25">
      <c r="A10" t="s">
        <v>285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30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30</v>
      </c>
      <c r="Z10">
        <v>30</v>
      </c>
      <c r="AA10">
        <v>30</v>
      </c>
      <c r="AB10">
        <v>30</v>
      </c>
      <c r="AC10">
        <v>30</v>
      </c>
      <c r="AD10">
        <v>30</v>
      </c>
      <c r="AE10">
        <v>30</v>
      </c>
      <c r="AF10">
        <v>30</v>
      </c>
      <c r="AG10">
        <v>30</v>
      </c>
      <c r="AH10">
        <v>30</v>
      </c>
      <c r="AI10">
        <v>30</v>
      </c>
      <c r="AJ10">
        <v>30</v>
      </c>
      <c r="AK10">
        <v>30</v>
      </c>
      <c r="AL10">
        <v>30</v>
      </c>
      <c r="AM10">
        <v>30</v>
      </c>
      <c r="AN10">
        <v>30</v>
      </c>
      <c r="AO10">
        <v>30</v>
      </c>
      <c r="AP10">
        <v>30</v>
      </c>
      <c r="AQ10">
        <v>30</v>
      </c>
      <c r="AR10">
        <v>30</v>
      </c>
      <c r="AS10">
        <v>30</v>
      </c>
      <c r="AT10">
        <v>30</v>
      </c>
      <c r="AU10">
        <v>30</v>
      </c>
      <c r="AV10">
        <v>30</v>
      </c>
      <c r="AW10">
        <v>30</v>
      </c>
      <c r="AX10">
        <v>30</v>
      </c>
      <c r="AY10">
        <v>30</v>
      </c>
      <c r="AZ10">
        <v>30</v>
      </c>
      <c r="BA10">
        <v>30</v>
      </c>
      <c r="BB10">
        <v>30</v>
      </c>
      <c r="BC10">
        <v>30</v>
      </c>
      <c r="BD10">
        <v>30</v>
      </c>
      <c r="BE10">
        <v>30</v>
      </c>
      <c r="BF10">
        <v>30</v>
      </c>
      <c r="BG10">
        <v>30</v>
      </c>
      <c r="BH10">
        <v>30</v>
      </c>
      <c r="BI10">
        <v>30</v>
      </c>
      <c r="BJ10">
        <v>30</v>
      </c>
      <c r="BK10">
        <v>30</v>
      </c>
      <c r="BL10">
        <v>30</v>
      </c>
      <c r="BM10">
        <v>30</v>
      </c>
      <c r="BN10">
        <v>0</v>
      </c>
      <c r="BO10">
        <v>0</v>
      </c>
      <c r="BP10" s="53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ht="15" x14ac:dyDescent="0.25">
      <c r="A11" t="s">
        <v>286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  <c r="AE11">
        <v>30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30</v>
      </c>
      <c r="AL11">
        <v>30</v>
      </c>
      <c r="AM11">
        <v>30</v>
      </c>
      <c r="AN11">
        <v>30</v>
      </c>
      <c r="AO11">
        <v>30</v>
      </c>
      <c r="AP11">
        <v>30</v>
      </c>
      <c r="AQ11">
        <v>30</v>
      </c>
      <c r="AR11">
        <v>30</v>
      </c>
      <c r="AS11">
        <v>30</v>
      </c>
      <c r="AT11">
        <v>30</v>
      </c>
      <c r="AU11">
        <v>30</v>
      </c>
      <c r="AV11">
        <v>30</v>
      </c>
      <c r="AW11">
        <v>30</v>
      </c>
      <c r="AX11">
        <v>30</v>
      </c>
      <c r="AY11">
        <v>30</v>
      </c>
      <c r="AZ11">
        <v>30</v>
      </c>
      <c r="BA11">
        <v>30</v>
      </c>
      <c r="BB11">
        <v>30</v>
      </c>
      <c r="BC11">
        <v>30</v>
      </c>
      <c r="BD11">
        <v>30</v>
      </c>
      <c r="BE11">
        <v>30</v>
      </c>
      <c r="BF11">
        <v>30</v>
      </c>
      <c r="BG11">
        <v>30</v>
      </c>
      <c r="BH11">
        <v>30</v>
      </c>
      <c r="BI11">
        <v>30</v>
      </c>
      <c r="BJ11">
        <v>30</v>
      </c>
      <c r="BK11">
        <v>30</v>
      </c>
      <c r="BL11">
        <v>30</v>
      </c>
      <c r="BM11">
        <v>30</v>
      </c>
      <c r="BN11">
        <v>0</v>
      </c>
      <c r="BO11">
        <v>0</v>
      </c>
      <c r="BP11" s="53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ht="15" x14ac:dyDescent="0.25">
      <c r="A12" t="s">
        <v>287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30</v>
      </c>
      <c r="AV12">
        <v>30</v>
      </c>
      <c r="AW12">
        <v>30</v>
      </c>
      <c r="AX12">
        <v>30</v>
      </c>
      <c r="AY12">
        <v>30</v>
      </c>
      <c r="AZ12">
        <v>30</v>
      </c>
      <c r="BA12">
        <v>30</v>
      </c>
      <c r="BB12">
        <v>30</v>
      </c>
      <c r="BC12">
        <v>30</v>
      </c>
      <c r="BD12">
        <v>30</v>
      </c>
      <c r="BE12">
        <v>30</v>
      </c>
      <c r="BF12">
        <v>30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0</v>
      </c>
      <c r="BO12">
        <v>0</v>
      </c>
      <c r="BP12" s="53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ht="15" x14ac:dyDescent="0.25">
      <c r="A13" t="s">
        <v>288</v>
      </c>
      <c r="B13">
        <v>12.16382454</v>
      </c>
      <c r="C13">
        <v>12.16382454</v>
      </c>
      <c r="D13">
        <v>12.16382454</v>
      </c>
      <c r="E13">
        <v>12.16382454</v>
      </c>
      <c r="F13">
        <v>12.16382454</v>
      </c>
      <c r="G13">
        <v>12.16382454</v>
      </c>
      <c r="H13">
        <v>12.16382454</v>
      </c>
      <c r="I13">
        <v>12.16382454</v>
      </c>
      <c r="J13">
        <v>12.16382454</v>
      </c>
      <c r="K13">
        <v>12.16382454</v>
      </c>
      <c r="L13">
        <v>12.16382454</v>
      </c>
      <c r="M13">
        <v>12.16382454</v>
      </c>
      <c r="N13">
        <v>12.16382454</v>
      </c>
      <c r="O13">
        <v>12.16382454</v>
      </c>
      <c r="P13">
        <v>12.16382454</v>
      </c>
      <c r="Q13">
        <v>12.16382454</v>
      </c>
      <c r="R13">
        <v>12.16382454</v>
      </c>
      <c r="S13">
        <v>12.16382454</v>
      </c>
      <c r="T13">
        <v>12.16382454</v>
      </c>
      <c r="U13">
        <v>12.16382454</v>
      </c>
      <c r="V13">
        <v>12.16382454</v>
      </c>
      <c r="W13">
        <v>12.16382454</v>
      </c>
      <c r="X13">
        <v>12.16382454</v>
      </c>
      <c r="Y13">
        <v>12.16382454</v>
      </c>
      <c r="Z13">
        <v>12.16382454</v>
      </c>
      <c r="AA13">
        <v>12.16382454</v>
      </c>
      <c r="AB13">
        <v>12.16382454</v>
      </c>
      <c r="AC13">
        <v>12.16382454</v>
      </c>
      <c r="AD13">
        <v>12.16382454</v>
      </c>
      <c r="AE13">
        <v>12.16382454</v>
      </c>
      <c r="AF13">
        <v>12.16382454</v>
      </c>
      <c r="AG13">
        <v>12.16382454</v>
      </c>
      <c r="AH13">
        <v>12.16382454</v>
      </c>
      <c r="AI13">
        <v>12.16382454</v>
      </c>
      <c r="AJ13">
        <v>12.16382454</v>
      </c>
      <c r="AK13">
        <v>12.16382454</v>
      </c>
      <c r="AL13">
        <v>12.16382454</v>
      </c>
      <c r="AM13">
        <v>12.16382454</v>
      </c>
      <c r="AN13">
        <v>12.16382454</v>
      </c>
      <c r="AO13">
        <v>12.16382454</v>
      </c>
      <c r="AP13">
        <v>12.16382454</v>
      </c>
      <c r="AQ13">
        <v>12.16382454</v>
      </c>
      <c r="AR13">
        <v>12.16382454</v>
      </c>
      <c r="AS13">
        <v>12.16382454</v>
      </c>
      <c r="AT13">
        <v>12.16382454</v>
      </c>
      <c r="AU13">
        <v>12.16382454</v>
      </c>
      <c r="AV13">
        <v>12.16382454</v>
      </c>
      <c r="AW13">
        <v>12.16382454</v>
      </c>
      <c r="AX13">
        <v>12.16382454</v>
      </c>
      <c r="AY13">
        <v>12.16382454</v>
      </c>
      <c r="AZ13">
        <v>12.16382454</v>
      </c>
      <c r="BA13">
        <v>12.16382454</v>
      </c>
      <c r="BB13">
        <v>12.16382454</v>
      </c>
      <c r="BC13">
        <v>12.16382454</v>
      </c>
      <c r="BD13">
        <v>12.16382454</v>
      </c>
      <c r="BE13">
        <v>12.16382454</v>
      </c>
      <c r="BF13">
        <v>12.16382454</v>
      </c>
      <c r="BG13">
        <v>12.16382454</v>
      </c>
      <c r="BH13">
        <v>12.16382454</v>
      </c>
      <c r="BI13">
        <v>12.16382454</v>
      </c>
      <c r="BJ13">
        <v>12.16382454</v>
      </c>
      <c r="BK13">
        <v>12.16382454</v>
      </c>
      <c r="BL13">
        <v>12.16382454</v>
      </c>
      <c r="BM13">
        <v>12.16382454</v>
      </c>
      <c r="BN13">
        <v>12.16382454</v>
      </c>
      <c r="BO13">
        <v>12.16382454</v>
      </c>
      <c r="BP13" s="53">
        <v>12.16382454</v>
      </c>
      <c r="BQ13">
        <v>12.16382454</v>
      </c>
      <c r="BR13">
        <v>12.16382454</v>
      </c>
      <c r="BS13">
        <v>12.16382454</v>
      </c>
      <c r="BT13">
        <v>12.16382454</v>
      </c>
      <c r="BU13">
        <v>12.16382454</v>
      </c>
      <c r="BV13">
        <v>12.16382454</v>
      </c>
      <c r="BW13">
        <v>12.16382454</v>
      </c>
      <c r="BX13">
        <v>12.16382454</v>
      </c>
      <c r="BY13">
        <v>12.16382454</v>
      </c>
      <c r="BZ13">
        <v>12.16382454</v>
      </c>
      <c r="CA13">
        <v>12.16382454</v>
      </c>
      <c r="CB13">
        <v>12.16382454</v>
      </c>
      <c r="CC13">
        <v>12.16382454</v>
      </c>
      <c r="CD13">
        <v>12.16382454</v>
      </c>
      <c r="CE13">
        <v>12.16382454</v>
      </c>
      <c r="CF13">
        <v>12.16382454</v>
      </c>
      <c r="CG13">
        <v>12.16382454</v>
      </c>
      <c r="CH13">
        <v>12.16382454</v>
      </c>
      <c r="CI13">
        <v>12.16382454</v>
      </c>
      <c r="CJ13">
        <v>12.16382454</v>
      </c>
      <c r="CK13">
        <v>12.16382454</v>
      </c>
      <c r="CL13">
        <v>12.16382454</v>
      </c>
      <c r="CM13">
        <v>12.16382454</v>
      </c>
      <c r="CN13">
        <v>12.16382454</v>
      </c>
      <c r="CO13">
        <v>12.16382454</v>
      </c>
      <c r="CP13">
        <v>12.16382454</v>
      </c>
      <c r="CQ13">
        <v>12.16382454</v>
      </c>
      <c r="CR13">
        <v>12.16382454</v>
      </c>
      <c r="CS13">
        <v>12.16382454</v>
      </c>
      <c r="CT13">
        <v>12.16382454</v>
      </c>
      <c r="CU13">
        <v>12.16382454</v>
      </c>
      <c r="CV13">
        <v>12.16382454</v>
      </c>
      <c r="CW13">
        <v>12.16382454</v>
      </c>
      <c r="CX13">
        <v>12.16382454</v>
      </c>
    </row>
    <row r="14" spans="1:102" ht="15" x14ac:dyDescent="0.25">
      <c r="A14" t="s">
        <v>289</v>
      </c>
      <c r="B14">
        <v>12.16382454</v>
      </c>
      <c r="C14">
        <v>12.16382454</v>
      </c>
      <c r="D14">
        <v>12.16382454</v>
      </c>
      <c r="E14">
        <v>12.16382454</v>
      </c>
      <c r="F14">
        <v>12.16382454</v>
      </c>
      <c r="G14">
        <v>12.16382454</v>
      </c>
      <c r="H14">
        <v>12.16382454</v>
      </c>
      <c r="I14">
        <v>12.16382454</v>
      </c>
      <c r="J14">
        <v>12.16382454</v>
      </c>
      <c r="K14">
        <v>12.16382454</v>
      </c>
      <c r="L14">
        <v>12.16382454</v>
      </c>
      <c r="M14">
        <v>12.16382454</v>
      </c>
      <c r="N14">
        <v>12.16382454</v>
      </c>
      <c r="O14">
        <v>12.16382454</v>
      </c>
      <c r="P14">
        <v>12.16382454</v>
      </c>
      <c r="Q14">
        <v>12.16382454</v>
      </c>
      <c r="R14">
        <v>12.16382454</v>
      </c>
      <c r="S14">
        <v>12.16382454</v>
      </c>
      <c r="T14">
        <v>12.16382454</v>
      </c>
      <c r="U14">
        <v>12.16382454</v>
      </c>
      <c r="V14">
        <v>12.16382454</v>
      </c>
      <c r="W14">
        <v>12.16382454</v>
      </c>
      <c r="X14">
        <v>12.16382454</v>
      </c>
      <c r="Y14">
        <v>12.16382454</v>
      </c>
      <c r="Z14">
        <v>12.16382454</v>
      </c>
      <c r="AA14">
        <v>12.16382454</v>
      </c>
      <c r="AB14">
        <v>12.16382454</v>
      </c>
      <c r="AC14">
        <v>12.16382454</v>
      </c>
      <c r="AD14">
        <v>12.16382454</v>
      </c>
      <c r="AE14">
        <v>12.16382454</v>
      </c>
      <c r="AF14">
        <v>12.16382454</v>
      </c>
      <c r="AG14">
        <v>12.16382454</v>
      </c>
      <c r="AH14">
        <v>12.16382454</v>
      </c>
      <c r="AI14">
        <v>12.16382454</v>
      </c>
      <c r="AJ14">
        <v>12.16382454</v>
      </c>
      <c r="AK14">
        <v>12.16382454</v>
      </c>
      <c r="AL14">
        <v>12.16382454</v>
      </c>
      <c r="AM14">
        <v>12.16382454</v>
      </c>
      <c r="AN14">
        <v>12.16382454</v>
      </c>
      <c r="AO14">
        <v>12.16382454</v>
      </c>
      <c r="AP14">
        <v>12.16382454</v>
      </c>
      <c r="AQ14">
        <v>12.16382454</v>
      </c>
      <c r="AR14">
        <v>12.16382454</v>
      </c>
      <c r="AS14">
        <v>12.16382454</v>
      </c>
      <c r="AT14">
        <v>12.16382454</v>
      </c>
      <c r="AU14">
        <v>12.16382454</v>
      </c>
      <c r="AV14">
        <v>12.16382454</v>
      </c>
      <c r="AW14">
        <v>12.16382454</v>
      </c>
      <c r="AX14">
        <v>12.16382454</v>
      </c>
      <c r="AY14">
        <v>12.16382454</v>
      </c>
      <c r="AZ14">
        <v>12.16382454</v>
      </c>
      <c r="BA14">
        <v>12.16382454</v>
      </c>
      <c r="BB14">
        <v>12.16382454</v>
      </c>
      <c r="BC14">
        <v>12.16382454</v>
      </c>
      <c r="BD14">
        <v>12.16382454</v>
      </c>
      <c r="BE14">
        <v>12.16382454</v>
      </c>
      <c r="BF14">
        <v>12.16382454</v>
      </c>
      <c r="BG14">
        <v>12.16382454</v>
      </c>
      <c r="BH14">
        <v>12.16382454</v>
      </c>
      <c r="BI14">
        <v>12.16382454</v>
      </c>
      <c r="BJ14">
        <v>12.16382454</v>
      </c>
      <c r="BK14">
        <v>12.16382454</v>
      </c>
      <c r="BL14">
        <v>12.16382454</v>
      </c>
      <c r="BM14">
        <v>12.16382454</v>
      </c>
      <c r="BN14">
        <v>12.16382454</v>
      </c>
      <c r="BO14">
        <v>12.16382454</v>
      </c>
      <c r="BP14" s="53">
        <v>12.16382454</v>
      </c>
      <c r="BQ14">
        <v>12.16382454</v>
      </c>
      <c r="BR14">
        <v>12.16382454</v>
      </c>
      <c r="BS14">
        <v>12.16382454</v>
      </c>
      <c r="BT14">
        <v>12.16382454</v>
      </c>
      <c r="BU14">
        <v>12.16382454</v>
      </c>
      <c r="BV14">
        <v>12.16382454</v>
      </c>
      <c r="BW14">
        <v>12.16382454</v>
      </c>
      <c r="BX14">
        <v>12.16382454</v>
      </c>
      <c r="BY14">
        <v>12.16382454</v>
      </c>
      <c r="BZ14">
        <v>12.16382454</v>
      </c>
      <c r="CA14">
        <v>12.16382454</v>
      </c>
      <c r="CB14">
        <v>12.16382454</v>
      </c>
      <c r="CC14">
        <v>12.16382454</v>
      </c>
      <c r="CD14">
        <v>12.16382454</v>
      </c>
      <c r="CE14">
        <v>12.16382454</v>
      </c>
      <c r="CF14">
        <v>12.16382454</v>
      </c>
      <c r="CG14">
        <v>12.16382454</v>
      </c>
      <c r="CH14">
        <v>12.16382454</v>
      </c>
      <c r="CI14">
        <v>12.16382454</v>
      </c>
      <c r="CJ14">
        <v>12.16382454</v>
      </c>
      <c r="CK14">
        <v>12.16382454</v>
      </c>
      <c r="CL14">
        <v>12.16382454</v>
      </c>
      <c r="CM14">
        <v>12.16382454</v>
      </c>
      <c r="CN14">
        <v>12.16382454</v>
      </c>
      <c r="CO14">
        <v>12.16382454</v>
      </c>
      <c r="CP14">
        <v>12.16382454</v>
      </c>
      <c r="CQ14">
        <v>12.16382454</v>
      </c>
      <c r="CR14">
        <v>12.16382454</v>
      </c>
      <c r="CS14">
        <v>12.16382454</v>
      </c>
      <c r="CT14">
        <v>12.16382454</v>
      </c>
      <c r="CU14">
        <v>12.16382454</v>
      </c>
      <c r="CV14">
        <v>12.16382454</v>
      </c>
      <c r="CW14">
        <v>12.16382454</v>
      </c>
      <c r="CX14">
        <v>12.16382454</v>
      </c>
    </row>
    <row r="15" spans="1:102" ht="15" x14ac:dyDescent="0.25">
      <c r="A15" t="s">
        <v>290</v>
      </c>
      <c r="B15">
        <v>24.29572727</v>
      </c>
      <c r="C15">
        <v>24.29572727</v>
      </c>
      <c r="D15">
        <v>24.29572727</v>
      </c>
      <c r="E15">
        <v>24.29572727</v>
      </c>
      <c r="F15">
        <v>24.29572727</v>
      </c>
      <c r="G15">
        <v>24.29572727</v>
      </c>
      <c r="H15">
        <v>24.29572727</v>
      </c>
      <c r="I15">
        <v>24.29572727</v>
      </c>
      <c r="J15">
        <v>24.29572727</v>
      </c>
      <c r="K15">
        <v>24.29572727</v>
      </c>
      <c r="L15">
        <v>24.29572727</v>
      </c>
      <c r="M15">
        <v>24.29572727</v>
      </c>
      <c r="N15">
        <v>24.29572727</v>
      </c>
      <c r="O15">
        <v>24.29572727</v>
      </c>
      <c r="P15">
        <v>24.29572727</v>
      </c>
      <c r="Q15">
        <v>24.29572727</v>
      </c>
      <c r="R15">
        <v>24.29572727</v>
      </c>
      <c r="S15">
        <v>24.29572727</v>
      </c>
      <c r="T15">
        <v>24.29572727</v>
      </c>
      <c r="U15">
        <v>24.29572727</v>
      </c>
      <c r="V15">
        <v>24.29572727</v>
      </c>
      <c r="W15">
        <v>24.29572727</v>
      </c>
      <c r="X15">
        <v>24.29572727</v>
      </c>
      <c r="Y15">
        <v>24.29572727</v>
      </c>
      <c r="Z15">
        <v>24.29572727</v>
      </c>
      <c r="AA15">
        <v>24.29572727</v>
      </c>
      <c r="AB15">
        <v>24.29572727</v>
      </c>
      <c r="AC15">
        <v>24.29572727</v>
      </c>
      <c r="AD15">
        <v>24.29572727</v>
      </c>
      <c r="AE15">
        <v>24.29572727</v>
      </c>
      <c r="AF15">
        <v>24.29572727</v>
      </c>
      <c r="AG15">
        <v>24.29572727</v>
      </c>
      <c r="AH15">
        <v>24.29572727</v>
      </c>
      <c r="AI15">
        <v>24.29572727</v>
      </c>
      <c r="AJ15">
        <v>24.29572727</v>
      </c>
      <c r="AK15">
        <v>24.29572727</v>
      </c>
      <c r="AL15">
        <v>24.29572727</v>
      </c>
      <c r="AM15">
        <v>24.29572727</v>
      </c>
      <c r="AN15">
        <v>24.29572727</v>
      </c>
      <c r="AO15">
        <v>24.29572727</v>
      </c>
      <c r="AP15">
        <v>24.29572727</v>
      </c>
      <c r="AQ15">
        <v>24.29572727</v>
      </c>
      <c r="AR15">
        <v>24.29572727</v>
      </c>
      <c r="AS15">
        <v>24.29572727</v>
      </c>
      <c r="AT15">
        <v>24.29572727</v>
      </c>
      <c r="AU15">
        <v>24.29572727</v>
      </c>
      <c r="AV15">
        <v>24.29572727</v>
      </c>
      <c r="AW15">
        <v>24.29572727</v>
      </c>
      <c r="AX15">
        <v>24.29572727</v>
      </c>
      <c r="AY15">
        <v>24.29572727</v>
      </c>
      <c r="AZ15">
        <v>24.29572727</v>
      </c>
      <c r="BA15">
        <v>24.29572727</v>
      </c>
      <c r="BB15">
        <v>24.29572727</v>
      </c>
      <c r="BC15">
        <v>24.29572727</v>
      </c>
      <c r="BD15">
        <v>24.29572727</v>
      </c>
      <c r="BE15">
        <v>24.29572727</v>
      </c>
      <c r="BF15">
        <v>24.29572727</v>
      </c>
      <c r="BG15">
        <v>24.29572727</v>
      </c>
      <c r="BH15">
        <v>24.29572727</v>
      </c>
      <c r="BI15">
        <v>24.29572727</v>
      </c>
      <c r="BJ15">
        <v>24.29572727</v>
      </c>
      <c r="BK15">
        <v>24.29572727</v>
      </c>
      <c r="BL15">
        <v>24.29572727</v>
      </c>
      <c r="BM15">
        <v>24.29572727</v>
      </c>
      <c r="BN15">
        <v>24.29572727</v>
      </c>
      <c r="BO15">
        <v>24.29572727</v>
      </c>
      <c r="BP15" s="53">
        <v>24.29572727</v>
      </c>
      <c r="BQ15">
        <v>24.29572727</v>
      </c>
      <c r="BR15">
        <v>24.29572727</v>
      </c>
      <c r="BS15">
        <v>24.29572727</v>
      </c>
      <c r="BT15">
        <v>24.29572727</v>
      </c>
      <c r="BU15">
        <v>24.29572727</v>
      </c>
      <c r="BV15">
        <v>24.29572727</v>
      </c>
      <c r="BW15">
        <v>24.29572727</v>
      </c>
      <c r="BX15">
        <v>24.29572727</v>
      </c>
      <c r="BY15">
        <v>24.29572727</v>
      </c>
      <c r="BZ15">
        <v>24.29572727</v>
      </c>
      <c r="CA15">
        <v>24.29572727</v>
      </c>
      <c r="CB15">
        <v>24.29572727</v>
      </c>
      <c r="CC15">
        <v>24.29572727</v>
      </c>
      <c r="CD15">
        <v>24.29572727</v>
      </c>
      <c r="CE15">
        <v>24.29572727</v>
      </c>
      <c r="CF15">
        <v>24.29572727</v>
      </c>
      <c r="CG15">
        <v>24.29572727</v>
      </c>
      <c r="CH15">
        <v>24.29572727</v>
      </c>
      <c r="CI15">
        <v>24.29572727</v>
      </c>
      <c r="CJ15">
        <v>24.29572727</v>
      </c>
      <c r="CK15">
        <v>24.29572727</v>
      </c>
      <c r="CL15">
        <v>24.29572727</v>
      </c>
      <c r="CM15">
        <v>24.29572727</v>
      </c>
      <c r="CN15">
        <v>24.29572727</v>
      </c>
      <c r="CO15">
        <v>24.29572727</v>
      </c>
      <c r="CP15">
        <v>24.29572727</v>
      </c>
      <c r="CQ15">
        <v>24.29572727</v>
      </c>
      <c r="CR15">
        <v>24.29572727</v>
      </c>
      <c r="CS15">
        <v>24.29572727</v>
      </c>
      <c r="CT15">
        <v>24.29572727</v>
      </c>
      <c r="CU15">
        <v>24.29572727</v>
      </c>
      <c r="CV15">
        <v>24.29572727</v>
      </c>
      <c r="CW15">
        <v>24.29572727</v>
      </c>
      <c r="CX15">
        <v>24.29572727</v>
      </c>
    </row>
    <row r="16" spans="1:102" ht="15" x14ac:dyDescent="0.25">
      <c r="A16" t="s">
        <v>291</v>
      </c>
      <c r="B16">
        <v>12.16382454</v>
      </c>
      <c r="C16">
        <v>12.16382454</v>
      </c>
      <c r="D16">
        <v>12.16382454</v>
      </c>
      <c r="E16">
        <v>12.16382454</v>
      </c>
      <c r="F16">
        <v>12.16382454</v>
      </c>
      <c r="G16">
        <v>12.16382454</v>
      </c>
      <c r="H16">
        <v>12.16382454</v>
      </c>
      <c r="I16">
        <v>12.16382454</v>
      </c>
      <c r="J16">
        <v>12.16382454</v>
      </c>
      <c r="K16">
        <v>12.16382454</v>
      </c>
      <c r="L16">
        <v>12.16382454</v>
      </c>
      <c r="M16">
        <v>12.16382454</v>
      </c>
      <c r="N16">
        <v>12.16382454</v>
      </c>
      <c r="O16">
        <v>12.16382454</v>
      </c>
      <c r="P16">
        <v>12.16382454</v>
      </c>
      <c r="Q16">
        <v>12.16382454</v>
      </c>
      <c r="R16">
        <v>12.16382454</v>
      </c>
      <c r="S16">
        <v>12.16382454</v>
      </c>
      <c r="T16">
        <v>12.16382454</v>
      </c>
      <c r="U16">
        <v>12.16382454</v>
      </c>
      <c r="V16">
        <v>12.16382454</v>
      </c>
      <c r="W16">
        <v>12.16382454</v>
      </c>
      <c r="X16">
        <v>12.16382454</v>
      </c>
      <c r="Y16">
        <v>12.16382454</v>
      </c>
      <c r="Z16">
        <v>12.16382454</v>
      </c>
      <c r="AA16">
        <v>12.16382454</v>
      </c>
      <c r="AB16">
        <v>12.16382454</v>
      </c>
      <c r="AC16">
        <v>12.16382454</v>
      </c>
      <c r="AD16">
        <v>12.16382454</v>
      </c>
      <c r="AE16">
        <v>12.16382454</v>
      </c>
      <c r="AF16">
        <v>12.16382454</v>
      </c>
      <c r="AG16">
        <v>12.16382454</v>
      </c>
      <c r="AH16">
        <v>12.16382454</v>
      </c>
      <c r="AI16">
        <v>12.16382454</v>
      </c>
      <c r="AJ16">
        <v>12.16382454</v>
      </c>
      <c r="AK16">
        <v>12.16382454</v>
      </c>
      <c r="AL16">
        <v>12.16382454</v>
      </c>
      <c r="AM16">
        <v>12.16382454</v>
      </c>
      <c r="AN16">
        <v>12.16382454</v>
      </c>
      <c r="AO16">
        <v>12.16382454</v>
      </c>
      <c r="AP16">
        <v>12.16382454</v>
      </c>
      <c r="AQ16">
        <v>12.16382454</v>
      </c>
      <c r="AR16">
        <v>12.16382454</v>
      </c>
      <c r="AS16">
        <v>12.16382454</v>
      </c>
      <c r="AT16">
        <v>12.16382454</v>
      </c>
      <c r="AU16">
        <v>12.16382454</v>
      </c>
      <c r="AV16">
        <v>12.16382454</v>
      </c>
      <c r="AW16">
        <v>12.16382454</v>
      </c>
      <c r="AX16">
        <v>12.16382454</v>
      </c>
      <c r="AY16">
        <v>12.16382454</v>
      </c>
      <c r="AZ16">
        <v>12.16382454</v>
      </c>
      <c r="BA16">
        <v>12.16382454</v>
      </c>
      <c r="BB16">
        <v>12.16382454</v>
      </c>
      <c r="BC16">
        <v>12.16382454</v>
      </c>
      <c r="BD16">
        <v>12.16382454</v>
      </c>
      <c r="BE16">
        <v>12.16382454</v>
      </c>
      <c r="BF16">
        <v>12.16382454</v>
      </c>
      <c r="BG16">
        <v>12.16382454</v>
      </c>
      <c r="BH16">
        <v>12.16382454</v>
      </c>
      <c r="BI16">
        <v>12.16382454</v>
      </c>
      <c r="BJ16">
        <v>12.16382454</v>
      </c>
      <c r="BK16">
        <v>12.16382454</v>
      </c>
      <c r="BL16">
        <v>12.16382454</v>
      </c>
      <c r="BM16">
        <v>12.16382454</v>
      </c>
      <c r="BN16">
        <v>12.16382454</v>
      </c>
      <c r="BO16">
        <v>12.16382454</v>
      </c>
      <c r="BP16" s="53">
        <v>12.16382454</v>
      </c>
      <c r="BQ16">
        <v>12.16382454</v>
      </c>
      <c r="BR16">
        <v>12.16382454</v>
      </c>
      <c r="BS16">
        <v>12.16382454</v>
      </c>
      <c r="BT16">
        <v>12.16382454</v>
      </c>
      <c r="BU16">
        <v>12.16382454</v>
      </c>
      <c r="BV16">
        <v>12.16382454</v>
      </c>
      <c r="BW16">
        <v>12.16382454</v>
      </c>
      <c r="BX16">
        <v>12.16382454</v>
      </c>
      <c r="BY16">
        <v>12.16382454</v>
      </c>
      <c r="BZ16">
        <v>12.16382454</v>
      </c>
      <c r="CA16">
        <v>12.16382454</v>
      </c>
      <c r="CB16">
        <v>12.16382454</v>
      </c>
      <c r="CC16">
        <v>12.16382454</v>
      </c>
      <c r="CD16">
        <v>12.16382454</v>
      </c>
      <c r="CE16">
        <v>12.16382454</v>
      </c>
      <c r="CF16">
        <v>12.16382454</v>
      </c>
      <c r="CG16">
        <v>12.16382454</v>
      </c>
      <c r="CH16">
        <v>12.16382454</v>
      </c>
      <c r="CI16">
        <v>12.16382454</v>
      </c>
      <c r="CJ16">
        <v>12.16382454</v>
      </c>
      <c r="CK16">
        <v>12.16382454</v>
      </c>
      <c r="CL16">
        <v>12.16382454</v>
      </c>
      <c r="CM16">
        <v>12.16382454</v>
      </c>
      <c r="CN16">
        <v>12.16382454</v>
      </c>
      <c r="CO16">
        <v>12.16382454</v>
      </c>
      <c r="CP16">
        <v>12.16382454</v>
      </c>
      <c r="CQ16">
        <v>12.16382454</v>
      </c>
      <c r="CR16">
        <v>12.16382454</v>
      </c>
      <c r="CS16">
        <v>12.16382454</v>
      </c>
      <c r="CT16">
        <v>12.16382454</v>
      </c>
      <c r="CU16">
        <v>12.16382454</v>
      </c>
      <c r="CV16">
        <v>12.16382454</v>
      </c>
      <c r="CW16">
        <v>12.16382454</v>
      </c>
      <c r="CX16">
        <v>12.16382454</v>
      </c>
    </row>
    <row r="17" spans="1:102" ht="15" x14ac:dyDescent="0.25">
      <c r="A17" t="s">
        <v>292</v>
      </c>
      <c r="B17">
        <v>18.918153950000001</v>
      </c>
      <c r="C17">
        <v>18.918153950000001</v>
      </c>
      <c r="D17">
        <v>18.918153950000001</v>
      </c>
      <c r="E17">
        <v>18.918153950000001</v>
      </c>
      <c r="F17">
        <v>18.918153950000001</v>
      </c>
      <c r="G17">
        <v>18.918153950000001</v>
      </c>
      <c r="H17">
        <v>18.918153950000001</v>
      </c>
      <c r="I17">
        <v>18.918153950000001</v>
      </c>
      <c r="J17">
        <v>18.918153950000001</v>
      </c>
      <c r="K17">
        <v>18.918153950000001</v>
      </c>
      <c r="L17">
        <v>18.918153950000001</v>
      </c>
      <c r="M17">
        <v>18.918153950000001</v>
      </c>
      <c r="N17">
        <v>18.918153950000001</v>
      </c>
      <c r="O17">
        <v>18.918153950000001</v>
      </c>
      <c r="P17">
        <v>18.918153950000001</v>
      </c>
      <c r="Q17">
        <v>18.918153950000001</v>
      </c>
      <c r="R17">
        <v>18.918153950000001</v>
      </c>
      <c r="S17">
        <v>18.918153950000001</v>
      </c>
      <c r="T17">
        <v>18.918153950000001</v>
      </c>
      <c r="U17">
        <v>18.918153950000001</v>
      </c>
      <c r="V17">
        <v>18.918153950000001</v>
      </c>
      <c r="W17">
        <v>18.918153950000001</v>
      </c>
      <c r="X17">
        <v>18.918153950000001</v>
      </c>
      <c r="Y17">
        <v>18.918153950000001</v>
      </c>
      <c r="Z17">
        <v>18.918153950000001</v>
      </c>
      <c r="AA17">
        <v>18.918153950000001</v>
      </c>
      <c r="AB17">
        <v>18.918153950000001</v>
      </c>
      <c r="AC17">
        <v>18.918153950000001</v>
      </c>
      <c r="AD17">
        <v>18.918153950000001</v>
      </c>
      <c r="AE17">
        <v>18.918153950000001</v>
      </c>
      <c r="AF17">
        <v>18.918153950000001</v>
      </c>
      <c r="AG17">
        <v>18.918153950000001</v>
      </c>
      <c r="AH17">
        <v>18.918153950000001</v>
      </c>
      <c r="AI17">
        <v>18.918153950000001</v>
      </c>
      <c r="AJ17">
        <v>18.918153950000001</v>
      </c>
      <c r="AK17">
        <v>18.918153950000001</v>
      </c>
      <c r="AL17">
        <v>18.918153950000001</v>
      </c>
      <c r="AM17">
        <v>18.918153950000001</v>
      </c>
      <c r="AN17">
        <v>18.918153950000001</v>
      </c>
      <c r="AO17">
        <v>18.918153950000001</v>
      </c>
      <c r="AP17">
        <v>18.918153950000001</v>
      </c>
      <c r="AQ17">
        <v>18.918153950000001</v>
      </c>
      <c r="AR17">
        <v>18.918153950000001</v>
      </c>
      <c r="AS17">
        <v>18.918153950000001</v>
      </c>
      <c r="AT17">
        <v>18.918153950000001</v>
      </c>
      <c r="AU17">
        <v>18.918153950000001</v>
      </c>
      <c r="AV17">
        <v>18.918153950000001</v>
      </c>
      <c r="AW17">
        <v>18.918153950000001</v>
      </c>
      <c r="AX17">
        <v>18.918153950000001</v>
      </c>
      <c r="AY17">
        <v>18.918153950000001</v>
      </c>
      <c r="AZ17">
        <v>18.918153950000001</v>
      </c>
      <c r="BA17">
        <v>18.918153950000001</v>
      </c>
      <c r="BB17">
        <v>18.918153950000001</v>
      </c>
      <c r="BC17">
        <v>18.918153950000001</v>
      </c>
      <c r="BD17">
        <v>18.918153950000001</v>
      </c>
      <c r="BE17">
        <v>18.918153950000001</v>
      </c>
      <c r="BF17">
        <v>18.918153950000001</v>
      </c>
      <c r="BG17">
        <v>18.918153950000001</v>
      </c>
      <c r="BH17">
        <v>18.918153950000001</v>
      </c>
      <c r="BI17">
        <v>18.918153950000001</v>
      </c>
      <c r="BJ17">
        <v>18.918153950000001</v>
      </c>
      <c r="BK17">
        <v>18.918153950000001</v>
      </c>
      <c r="BL17">
        <v>18.918153950000001</v>
      </c>
      <c r="BM17">
        <v>18.918153950000001</v>
      </c>
      <c r="BN17">
        <v>18.918153950000001</v>
      </c>
      <c r="BO17">
        <v>18.918153950000001</v>
      </c>
      <c r="BP17" s="53">
        <v>18.918153950000001</v>
      </c>
      <c r="BQ17">
        <v>18.918153950000001</v>
      </c>
      <c r="BR17">
        <v>18.918153950000001</v>
      </c>
      <c r="BS17">
        <v>18.918153950000001</v>
      </c>
      <c r="BT17">
        <v>18.918153950000001</v>
      </c>
      <c r="BU17">
        <v>18.918153950000001</v>
      </c>
      <c r="BV17">
        <v>18.918153950000001</v>
      </c>
      <c r="BW17">
        <v>18.918153950000001</v>
      </c>
      <c r="BX17">
        <v>18.918153950000001</v>
      </c>
      <c r="BY17">
        <v>18.918153950000001</v>
      </c>
      <c r="BZ17">
        <v>18.918153950000001</v>
      </c>
      <c r="CA17">
        <v>18.918153950000001</v>
      </c>
      <c r="CB17">
        <v>18.918153950000001</v>
      </c>
      <c r="CC17">
        <v>18.918153950000001</v>
      </c>
      <c r="CD17">
        <v>18.918153950000001</v>
      </c>
      <c r="CE17">
        <v>18.918153950000001</v>
      </c>
      <c r="CF17">
        <v>18.918153950000001</v>
      </c>
      <c r="CG17">
        <v>18.918153950000001</v>
      </c>
      <c r="CH17">
        <v>18.918153950000001</v>
      </c>
      <c r="CI17">
        <v>18.918153950000001</v>
      </c>
      <c r="CJ17">
        <v>18.918153950000001</v>
      </c>
      <c r="CK17">
        <v>18.918153950000001</v>
      </c>
      <c r="CL17">
        <v>18.918153950000001</v>
      </c>
      <c r="CM17">
        <v>18.918153950000001</v>
      </c>
      <c r="CN17">
        <v>18.918153950000001</v>
      </c>
      <c r="CO17">
        <v>18.918153950000001</v>
      </c>
      <c r="CP17">
        <v>18.918153950000001</v>
      </c>
      <c r="CQ17">
        <v>18.918153950000001</v>
      </c>
      <c r="CR17">
        <v>18.918153950000001</v>
      </c>
      <c r="CS17">
        <v>18.918153950000001</v>
      </c>
      <c r="CT17">
        <v>18.918153950000001</v>
      </c>
      <c r="CU17">
        <v>18.918153950000001</v>
      </c>
      <c r="CV17">
        <v>18.918153950000001</v>
      </c>
      <c r="CW17">
        <v>18.918153950000001</v>
      </c>
      <c r="CX17">
        <v>18.918153950000001</v>
      </c>
    </row>
    <row r="18" spans="1:102" ht="15" x14ac:dyDescent="0.25">
      <c r="A18" t="s">
        <v>293</v>
      </c>
      <c r="B18">
        <v>18.918153950000001</v>
      </c>
      <c r="C18">
        <v>18.918153950000001</v>
      </c>
      <c r="D18">
        <v>18.918153950000001</v>
      </c>
      <c r="E18">
        <v>18.918153950000001</v>
      </c>
      <c r="F18">
        <v>18.918153950000001</v>
      </c>
      <c r="G18">
        <v>18.918153950000001</v>
      </c>
      <c r="H18">
        <v>18.918153950000001</v>
      </c>
      <c r="I18">
        <v>18.918153950000001</v>
      </c>
      <c r="J18">
        <v>18.918153950000001</v>
      </c>
      <c r="K18">
        <v>18.918153950000001</v>
      </c>
      <c r="L18">
        <v>18.918153950000001</v>
      </c>
      <c r="M18">
        <v>18.918153950000001</v>
      </c>
      <c r="N18">
        <v>18.918153950000001</v>
      </c>
      <c r="O18">
        <v>18.918153950000001</v>
      </c>
      <c r="P18">
        <v>18.918153950000001</v>
      </c>
      <c r="Q18">
        <v>18.918153950000001</v>
      </c>
      <c r="R18">
        <v>18.918153950000001</v>
      </c>
      <c r="S18">
        <v>18.918153950000001</v>
      </c>
      <c r="T18">
        <v>18.918153950000001</v>
      </c>
      <c r="U18">
        <v>18.918153950000001</v>
      </c>
      <c r="V18">
        <v>18.918153950000001</v>
      </c>
      <c r="W18">
        <v>18.918153950000001</v>
      </c>
      <c r="X18">
        <v>18.918153950000001</v>
      </c>
      <c r="Y18">
        <v>18.918153950000001</v>
      </c>
      <c r="Z18">
        <v>18.918153950000001</v>
      </c>
      <c r="AA18">
        <v>18.918153950000001</v>
      </c>
      <c r="AB18">
        <v>18.918153950000001</v>
      </c>
      <c r="AC18">
        <v>18.918153950000001</v>
      </c>
      <c r="AD18">
        <v>18.918153950000001</v>
      </c>
      <c r="AE18">
        <v>18.918153950000001</v>
      </c>
      <c r="AF18">
        <v>18.918153950000001</v>
      </c>
      <c r="AG18">
        <v>18.918153950000001</v>
      </c>
      <c r="AH18">
        <v>18.918153950000001</v>
      </c>
      <c r="AI18">
        <v>18.918153950000001</v>
      </c>
      <c r="AJ18">
        <v>18.918153950000001</v>
      </c>
      <c r="AK18">
        <v>18.918153950000001</v>
      </c>
      <c r="AL18">
        <v>18.918153950000001</v>
      </c>
      <c r="AM18">
        <v>18.918153950000001</v>
      </c>
      <c r="AN18">
        <v>18.918153950000001</v>
      </c>
      <c r="AO18">
        <v>18.918153950000001</v>
      </c>
      <c r="AP18">
        <v>18.918153950000001</v>
      </c>
      <c r="AQ18">
        <v>18.918153950000001</v>
      </c>
      <c r="AR18">
        <v>18.918153950000001</v>
      </c>
      <c r="AS18">
        <v>18.918153950000001</v>
      </c>
      <c r="AT18">
        <v>18.918153950000001</v>
      </c>
      <c r="AU18">
        <v>18.918153950000001</v>
      </c>
      <c r="AV18">
        <v>18.918153950000001</v>
      </c>
      <c r="AW18">
        <v>18.918153950000001</v>
      </c>
      <c r="AX18">
        <v>18.918153950000001</v>
      </c>
      <c r="AY18">
        <v>18.918153950000001</v>
      </c>
      <c r="AZ18">
        <v>18.918153950000001</v>
      </c>
      <c r="BA18">
        <v>18.918153950000001</v>
      </c>
      <c r="BB18">
        <v>18.918153950000001</v>
      </c>
      <c r="BC18">
        <v>18.918153950000001</v>
      </c>
      <c r="BD18">
        <v>18.918153950000001</v>
      </c>
      <c r="BE18">
        <v>18.918153950000001</v>
      </c>
      <c r="BF18">
        <v>18.918153950000001</v>
      </c>
      <c r="BG18">
        <v>18.918153950000001</v>
      </c>
      <c r="BH18">
        <v>18.918153950000001</v>
      </c>
      <c r="BI18">
        <v>18.918153950000001</v>
      </c>
      <c r="BJ18">
        <v>18.918153950000001</v>
      </c>
      <c r="BK18">
        <v>18.918153950000001</v>
      </c>
      <c r="BL18">
        <v>18.918153950000001</v>
      </c>
      <c r="BM18">
        <v>18.918153950000001</v>
      </c>
      <c r="BN18">
        <v>18.918153950000001</v>
      </c>
      <c r="BO18">
        <v>18.918153950000001</v>
      </c>
      <c r="BP18" s="53">
        <v>18.918153950000001</v>
      </c>
      <c r="BQ18">
        <v>18.918153950000001</v>
      </c>
      <c r="BR18">
        <v>18.918153950000001</v>
      </c>
      <c r="BS18">
        <v>18.918153950000001</v>
      </c>
      <c r="BT18">
        <v>18.918153950000001</v>
      </c>
      <c r="BU18">
        <v>18.918153950000001</v>
      </c>
      <c r="BV18">
        <v>18.918153950000001</v>
      </c>
      <c r="BW18">
        <v>18.918153950000001</v>
      </c>
      <c r="BX18">
        <v>18.918153950000001</v>
      </c>
      <c r="BY18">
        <v>18.918153950000001</v>
      </c>
      <c r="BZ18">
        <v>18.918153950000001</v>
      </c>
      <c r="CA18">
        <v>18.918153950000001</v>
      </c>
      <c r="CB18">
        <v>18.918153950000001</v>
      </c>
      <c r="CC18">
        <v>18.918153950000001</v>
      </c>
      <c r="CD18">
        <v>18.918153950000001</v>
      </c>
      <c r="CE18">
        <v>18.918153950000001</v>
      </c>
      <c r="CF18">
        <v>18.918153950000001</v>
      </c>
      <c r="CG18">
        <v>18.918153950000001</v>
      </c>
      <c r="CH18">
        <v>18.918153950000001</v>
      </c>
      <c r="CI18">
        <v>18.918153950000001</v>
      </c>
      <c r="CJ18">
        <v>18.918153950000001</v>
      </c>
      <c r="CK18">
        <v>18.918153950000001</v>
      </c>
      <c r="CL18">
        <v>18.918153950000001</v>
      </c>
      <c r="CM18">
        <v>18.918153950000001</v>
      </c>
      <c r="CN18">
        <v>18.918153950000001</v>
      </c>
      <c r="CO18">
        <v>18.918153950000001</v>
      </c>
      <c r="CP18">
        <v>18.918153950000001</v>
      </c>
      <c r="CQ18">
        <v>18.918153950000001</v>
      </c>
      <c r="CR18">
        <v>18.918153950000001</v>
      </c>
      <c r="CS18">
        <v>18.918153950000001</v>
      </c>
      <c r="CT18">
        <v>18.918153950000001</v>
      </c>
      <c r="CU18">
        <v>18.918153950000001</v>
      </c>
      <c r="CV18">
        <v>18.918153950000001</v>
      </c>
      <c r="CW18">
        <v>18.918153950000001</v>
      </c>
      <c r="CX18">
        <v>18.918153950000001</v>
      </c>
    </row>
    <row r="19" spans="1:102" ht="15" x14ac:dyDescent="0.25">
      <c r="A19" t="s">
        <v>294</v>
      </c>
      <c r="B19">
        <v>18.918153950000001</v>
      </c>
      <c r="C19">
        <v>18.918153950000001</v>
      </c>
      <c r="D19">
        <v>18.918153950000001</v>
      </c>
      <c r="E19">
        <v>18.918153950000001</v>
      </c>
      <c r="F19">
        <v>18.918153950000001</v>
      </c>
      <c r="G19">
        <v>18.918153950000001</v>
      </c>
      <c r="H19">
        <v>18.918153950000001</v>
      </c>
      <c r="I19">
        <v>18.918153950000001</v>
      </c>
      <c r="J19">
        <v>18.918153950000001</v>
      </c>
      <c r="K19">
        <v>18.918153950000001</v>
      </c>
      <c r="L19">
        <v>18.918153950000001</v>
      </c>
      <c r="M19">
        <v>18.918153950000001</v>
      </c>
      <c r="N19">
        <v>18.918153950000001</v>
      </c>
      <c r="O19">
        <v>18.918153950000001</v>
      </c>
      <c r="P19">
        <v>18.918153950000001</v>
      </c>
      <c r="Q19">
        <v>18.918153950000001</v>
      </c>
      <c r="R19">
        <v>18.918153950000001</v>
      </c>
      <c r="S19">
        <v>18.918153950000001</v>
      </c>
      <c r="T19">
        <v>18.918153950000001</v>
      </c>
      <c r="U19">
        <v>18.918153950000001</v>
      </c>
      <c r="V19">
        <v>18.918153950000001</v>
      </c>
      <c r="W19">
        <v>18.918153950000001</v>
      </c>
      <c r="X19">
        <v>18.918153950000001</v>
      </c>
      <c r="Y19">
        <v>18.918153950000001</v>
      </c>
      <c r="Z19">
        <v>18.918153950000001</v>
      </c>
      <c r="AA19">
        <v>18.918153950000001</v>
      </c>
      <c r="AB19">
        <v>18.918153950000001</v>
      </c>
      <c r="AC19">
        <v>18.918153950000001</v>
      </c>
      <c r="AD19">
        <v>18.918153950000001</v>
      </c>
      <c r="AE19">
        <v>18.918153950000001</v>
      </c>
      <c r="AF19">
        <v>18.918153950000001</v>
      </c>
      <c r="AG19">
        <v>18.918153950000001</v>
      </c>
      <c r="AH19">
        <v>18.918153950000001</v>
      </c>
      <c r="AI19">
        <v>18.918153950000001</v>
      </c>
      <c r="AJ19">
        <v>18.918153950000001</v>
      </c>
      <c r="AK19">
        <v>18.918153950000001</v>
      </c>
      <c r="AL19">
        <v>18.918153950000001</v>
      </c>
      <c r="AM19">
        <v>18.918153950000001</v>
      </c>
      <c r="AN19">
        <v>18.918153950000001</v>
      </c>
      <c r="AO19">
        <v>18.918153950000001</v>
      </c>
      <c r="AP19">
        <v>18.918153950000001</v>
      </c>
      <c r="AQ19">
        <v>18.918153950000001</v>
      </c>
      <c r="AR19">
        <v>18.918153950000001</v>
      </c>
      <c r="AS19">
        <v>18.918153950000001</v>
      </c>
      <c r="AT19">
        <v>18.918153950000001</v>
      </c>
      <c r="AU19">
        <v>18.918153950000001</v>
      </c>
      <c r="AV19">
        <v>18.918153950000001</v>
      </c>
      <c r="AW19">
        <v>18.918153950000001</v>
      </c>
      <c r="AX19">
        <v>18.918153950000001</v>
      </c>
      <c r="AY19">
        <v>18.918153950000001</v>
      </c>
      <c r="AZ19">
        <v>18.918153950000001</v>
      </c>
      <c r="BA19">
        <v>18.918153950000001</v>
      </c>
      <c r="BB19">
        <v>18.918153950000001</v>
      </c>
      <c r="BC19">
        <v>18.918153950000001</v>
      </c>
      <c r="BD19">
        <v>18.918153950000001</v>
      </c>
      <c r="BE19">
        <v>18.918153950000001</v>
      </c>
      <c r="BF19">
        <v>18.918153950000001</v>
      </c>
      <c r="BG19">
        <v>18.918153950000001</v>
      </c>
      <c r="BH19">
        <v>18.918153950000001</v>
      </c>
      <c r="BI19">
        <v>18.918153950000001</v>
      </c>
      <c r="BJ19">
        <v>18.918153950000001</v>
      </c>
      <c r="BK19">
        <v>18.918153950000001</v>
      </c>
      <c r="BL19">
        <v>18.918153950000001</v>
      </c>
      <c r="BM19">
        <v>18.918153950000001</v>
      </c>
      <c r="BN19">
        <v>18.918153950000001</v>
      </c>
      <c r="BO19">
        <v>18.918153950000001</v>
      </c>
      <c r="BP19" s="53">
        <v>18.918153950000001</v>
      </c>
      <c r="BQ19">
        <v>18.918153950000001</v>
      </c>
      <c r="BR19">
        <v>18.918153950000001</v>
      </c>
      <c r="BS19">
        <v>18.918153950000001</v>
      </c>
      <c r="BT19">
        <v>18.918153950000001</v>
      </c>
      <c r="BU19">
        <v>18.918153950000001</v>
      </c>
      <c r="BV19">
        <v>18.918153950000001</v>
      </c>
      <c r="BW19">
        <v>18.918153950000001</v>
      </c>
      <c r="BX19">
        <v>18.918153950000001</v>
      </c>
      <c r="BY19">
        <v>18.918153950000001</v>
      </c>
      <c r="BZ19">
        <v>18.918153950000001</v>
      </c>
      <c r="CA19">
        <v>18.918153950000001</v>
      </c>
      <c r="CB19">
        <v>18.918153950000001</v>
      </c>
      <c r="CC19">
        <v>18.918153950000001</v>
      </c>
      <c r="CD19">
        <v>18.918153950000001</v>
      </c>
      <c r="CE19">
        <v>18.918153950000001</v>
      </c>
      <c r="CF19">
        <v>18.918153950000001</v>
      </c>
      <c r="CG19">
        <v>18.918153950000001</v>
      </c>
      <c r="CH19">
        <v>18.918153950000001</v>
      </c>
      <c r="CI19">
        <v>18.918153950000001</v>
      </c>
      <c r="CJ19">
        <v>18.918153950000001</v>
      </c>
      <c r="CK19">
        <v>18.918153950000001</v>
      </c>
      <c r="CL19">
        <v>18.918153950000001</v>
      </c>
      <c r="CM19">
        <v>18.918153950000001</v>
      </c>
      <c r="CN19">
        <v>18.918153950000001</v>
      </c>
      <c r="CO19">
        <v>18.918153950000001</v>
      </c>
      <c r="CP19">
        <v>18.918153950000001</v>
      </c>
      <c r="CQ19">
        <v>18.918153950000001</v>
      </c>
      <c r="CR19">
        <v>18.918153950000001</v>
      </c>
      <c r="CS19">
        <v>18.918153950000001</v>
      </c>
      <c r="CT19">
        <v>18.918153950000001</v>
      </c>
      <c r="CU19">
        <v>18.918153950000001</v>
      </c>
      <c r="CV19">
        <v>18.918153950000001</v>
      </c>
      <c r="CW19">
        <v>18.918153950000001</v>
      </c>
      <c r="CX19">
        <v>18.918153950000001</v>
      </c>
    </row>
    <row r="20" spans="1:102" ht="15" x14ac:dyDescent="0.25">
      <c r="A20" t="s">
        <v>295</v>
      </c>
      <c r="B20">
        <v>18.918153950000001</v>
      </c>
      <c r="C20">
        <v>18.918153950000001</v>
      </c>
      <c r="D20">
        <v>18.918153950000001</v>
      </c>
      <c r="E20">
        <v>18.918153950000001</v>
      </c>
      <c r="F20">
        <v>18.918153950000001</v>
      </c>
      <c r="G20">
        <v>18.918153950000001</v>
      </c>
      <c r="H20">
        <v>18.918153950000001</v>
      </c>
      <c r="I20">
        <v>18.918153950000001</v>
      </c>
      <c r="J20">
        <v>18.918153950000001</v>
      </c>
      <c r="K20">
        <v>18.918153950000001</v>
      </c>
      <c r="L20">
        <v>18.918153950000001</v>
      </c>
      <c r="M20">
        <v>18.918153950000001</v>
      </c>
      <c r="N20">
        <v>18.918153950000001</v>
      </c>
      <c r="O20">
        <v>18.918153950000001</v>
      </c>
      <c r="P20">
        <v>18.918153950000001</v>
      </c>
      <c r="Q20">
        <v>18.918153950000001</v>
      </c>
      <c r="R20">
        <v>18.918153950000001</v>
      </c>
      <c r="S20">
        <v>18.918153950000001</v>
      </c>
      <c r="T20">
        <v>18.918153950000001</v>
      </c>
      <c r="U20">
        <v>18.918153950000001</v>
      </c>
      <c r="V20">
        <v>18.918153950000001</v>
      </c>
      <c r="W20">
        <v>18.918153950000001</v>
      </c>
      <c r="X20">
        <v>18.918153950000001</v>
      </c>
      <c r="Y20">
        <v>18.918153950000001</v>
      </c>
      <c r="Z20">
        <v>18.918153950000001</v>
      </c>
      <c r="AA20">
        <v>18.918153950000001</v>
      </c>
      <c r="AB20">
        <v>18.918153950000001</v>
      </c>
      <c r="AC20">
        <v>18.918153950000001</v>
      </c>
      <c r="AD20">
        <v>18.918153950000001</v>
      </c>
      <c r="AE20">
        <v>18.918153950000001</v>
      </c>
      <c r="AF20">
        <v>18.918153950000001</v>
      </c>
      <c r="AG20">
        <v>18.918153950000001</v>
      </c>
      <c r="AH20">
        <v>18.918153950000001</v>
      </c>
      <c r="AI20">
        <v>18.918153950000001</v>
      </c>
      <c r="AJ20">
        <v>18.918153950000001</v>
      </c>
      <c r="AK20">
        <v>18.918153950000001</v>
      </c>
      <c r="AL20">
        <v>18.918153950000001</v>
      </c>
      <c r="AM20">
        <v>18.918153950000001</v>
      </c>
      <c r="AN20">
        <v>18.918153950000001</v>
      </c>
      <c r="AO20">
        <v>18.918153950000001</v>
      </c>
      <c r="AP20">
        <v>18.918153950000001</v>
      </c>
      <c r="AQ20">
        <v>18.918153950000001</v>
      </c>
      <c r="AR20">
        <v>18.918153950000001</v>
      </c>
      <c r="AS20">
        <v>18.918153950000001</v>
      </c>
      <c r="AT20">
        <v>18.918153950000001</v>
      </c>
      <c r="AU20">
        <v>18.918153950000001</v>
      </c>
      <c r="AV20">
        <v>18.918153950000001</v>
      </c>
      <c r="AW20">
        <v>18.918153950000001</v>
      </c>
      <c r="AX20">
        <v>18.918153950000001</v>
      </c>
      <c r="AY20">
        <v>18.918153950000001</v>
      </c>
      <c r="AZ20">
        <v>18.918153950000001</v>
      </c>
      <c r="BA20">
        <v>18.918153950000001</v>
      </c>
      <c r="BB20">
        <v>18.918153950000001</v>
      </c>
      <c r="BC20">
        <v>18.918153950000001</v>
      </c>
      <c r="BD20">
        <v>18.918153950000001</v>
      </c>
      <c r="BE20">
        <v>18.918153950000001</v>
      </c>
      <c r="BF20">
        <v>18.918153950000001</v>
      </c>
      <c r="BG20">
        <v>18.918153950000001</v>
      </c>
      <c r="BH20">
        <v>18.918153950000001</v>
      </c>
      <c r="BI20">
        <v>18.918153950000001</v>
      </c>
      <c r="BJ20">
        <v>18.918153950000001</v>
      </c>
      <c r="BK20">
        <v>18.918153950000001</v>
      </c>
      <c r="BL20">
        <v>18.918153950000001</v>
      </c>
      <c r="BM20">
        <v>18.918153950000001</v>
      </c>
      <c r="BN20">
        <v>18.918153950000001</v>
      </c>
      <c r="BO20">
        <v>18.918153950000001</v>
      </c>
      <c r="BP20" s="53">
        <v>18.918153950000001</v>
      </c>
      <c r="BQ20">
        <v>18.918153950000001</v>
      </c>
      <c r="BR20">
        <v>18.918153950000001</v>
      </c>
      <c r="BS20">
        <v>18.918153950000001</v>
      </c>
      <c r="BT20">
        <v>18.918153950000001</v>
      </c>
      <c r="BU20">
        <v>18.918153950000001</v>
      </c>
      <c r="BV20">
        <v>18.918153950000001</v>
      </c>
      <c r="BW20">
        <v>18.918153950000001</v>
      </c>
      <c r="BX20">
        <v>18.918153950000001</v>
      </c>
      <c r="BY20">
        <v>18.918153950000001</v>
      </c>
      <c r="BZ20">
        <v>18.918153950000001</v>
      </c>
      <c r="CA20">
        <v>18.918153950000001</v>
      </c>
      <c r="CB20">
        <v>18.918153950000001</v>
      </c>
      <c r="CC20">
        <v>18.918153950000001</v>
      </c>
      <c r="CD20">
        <v>18.918153950000001</v>
      </c>
      <c r="CE20">
        <v>18.918153950000001</v>
      </c>
      <c r="CF20">
        <v>18.918153950000001</v>
      </c>
      <c r="CG20">
        <v>18.918153950000001</v>
      </c>
      <c r="CH20">
        <v>18.918153950000001</v>
      </c>
      <c r="CI20">
        <v>18.918153950000001</v>
      </c>
      <c r="CJ20">
        <v>18.918153950000001</v>
      </c>
      <c r="CK20">
        <v>18.918153950000001</v>
      </c>
      <c r="CL20">
        <v>18.918153950000001</v>
      </c>
      <c r="CM20">
        <v>18.918153950000001</v>
      </c>
      <c r="CN20">
        <v>18.918153950000001</v>
      </c>
      <c r="CO20">
        <v>18.918153950000001</v>
      </c>
      <c r="CP20">
        <v>18.918153950000001</v>
      </c>
      <c r="CQ20">
        <v>18.918153950000001</v>
      </c>
      <c r="CR20">
        <v>18.918153950000001</v>
      </c>
      <c r="CS20">
        <v>18.918153950000001</v>
      </c>
      <c r="CT20">
        <v>18.918153950000001</v>
      </c>
      <c r="CU20">
        <v>18.918153950000001</v>
      </c>
      <c r="CV20">
        <v>18.918153950000001</v>
      </c>
      <c r="CW20">
        <v>18.918153950000001</v>
      </c>
      <c r="CX20">
        <v>18.918153950000001</v>
      </c>
    </row>
    <row r="21" spans="1:102" ht="15" x14ac:dyDescent="0.25">
      <c r="A21" t="s">
        <v>296</v>
      </c>
      <c r="B21">
        <v>18.918153950000001</v>
      </c>
      <c r="C21">
        <v>18.918153950000001</v>
      </c>
      <c r="D21">
        <v>18.918153950000001</v>
      </c>
      <c r="E21">
        <v>18.918153950000001</v>
      </c>
      <c r="F21">
        <v>18.918153950000001</v>
      </c>
      <c r="G21">
        <v>18.918153950000001</v>
      </c>
      <c r="H21">
        <v>18.918153950000001</v>
      </c>
      <c r="I21">
        <v>18.918153950000001</v>
      </c>
      <c r="J21">
        <v>18.918153950000001</v>
      </c>
      <c r="K21">
        <v>18.918153950000001</v>
      </c>
      <c r="L21">
        <v>18.918153950000001</v>
      </c>
      <c r="M21">
        <v>18.918153950000001</v>
      </c>
      <c r="N21">
        <v>18.918153950000001</v>
      </c>
      <c r="O21">
        <v>18.918153950000001</v>
      </c>
      <c r="P21">
        <v>18.918153950000001</v>
      </c>
      <c r="Q21">
        <v>18.918153950000001</v>
      </c>
      <c r="R21">
        <v>18.918153950000001</v>
      </c>
      <c r="S21">
        <v>18.918153950000001</v>
      </c>
      <c r="T21">
        <v>18.918153950000001</v>
      </c>
      <c r="U21">
        <v>18.918153950000001</v>
      </c>
      <c r="V21">
        <v>18.918153950000001</v>
      </c>
      <c r="W21">
        <v>18.918153950000001</v>
      </c>
      <c r="X21">
        <v>18.918153950000001</v>
      </c>
      <c r="Y21">
        <v>18.918153950000001</v>
      </c>
      <c r="Z21">
        <v>18.918153950000001</v>
      </c>
      <c r="AA21">
        <v>18.918153950000001</v>
      </c>
      <c r="AB21">
        <v>18.918153950000001</v>
      </c>
      <c r="AC21">
        <v>18.918153950000001</v>
      </c>
      <c r="AD21">
        <v>18.918153950000001</v>
      </c>
      <c r="AE21">
        <v>18.918153950000001</v>
      </c>
      <c r="AF21">
        <v>18.918153950000001</v>
      </c>
      <c r="AG21">
        <v>18.918153950000001</v>
      </c>
      <c r="AH21">
        <v>18.918153950000001</v>
      </c>
      <c r="AI21">
        <v>18.918153950000001</v>
      </c>
      <c r="AJ21">
        <v>18.918153950000001</v>
      </c>
      <c r="AK21">
        <v>18.918153950000001</v>
      </c>
      <c r="AL21">
        <v>18.918153950000001</v>
      </c>
      <c r="AM21">
        <v>18.918153950000001</v>
      </c>
      <c r="AN21">
        <v>18.918153950000001</v>
      </c>
      <c r="AO21">
        <v>18.918153950000001</v>
      </c>
      <c r="AP21">
        <v>18.918153950000001</v>
      </c>
      <c r="AQ21">
        <v>18.918153950000001</v>
      </c>
      <c r="AR21">
        <v>18.918153950000001</v>
      </c>
      <c r="AS21">
        <v>18.918153950000001</v>
      </c>
      <c r="AT21">
        <v>18.918153950000001</v>
      </c>
      <c r="AU21">
        <v>18.918153950000001</v>
      </c>
      <c r="AV21">
        <v>18.918153950000001</v>
      </c>
      <c r="AW21">
        <v>18.918153950000001</v>
      </c>
      <c r="AX21">
        <v>18.918153950000001</v>
      </c>
      <c r="AY21">
        <v>18.918153950000001</v>
      </c>
      <c r="AZ21">
        <v>18.918153950000001</v>
      </c>
      <c r="BA21">
        <v>18.918153950000001</v>
      </c>
      <c r="BB21">
        <v>18.918153950000001</v>
      </c>
      <c r="BC21">
        <v>18.918153950000001</v>
      </c>
      <c r="BD21">
        <v>18.918153950000001</v>
      </c>
      <c r="BE21">
        <v>18.918153950000001</v>
      </c>
      <c r="BF21">
        <v>18.918153950000001</v>
      </c>
      <c r="BG21">
        <v>18.918153950000001</v>
      </c>
      <c r="BH21">
        <v>18.918153950000001</v>
      </c>
      <c r="BI21">
        <v>18.918153950000001</v>
      </c>
      <c r="BJ21">
        <v>18.918153950000001</v>
      </c>
      <c r="BK21">
        <v>18.918153950000001</v>
      </c>
      <c r="BL21">
        <v>18.918153950000001</v>
      </c>
      <c r="BM21">
        <v>18.918153950000001</v>
      </c>
      <c r="BN21">
        <v>18.918153950000001</v>
      </c>
      <c r="BO21">
        <v>18.918153950000001</v>
      </c>
      <c r="BP21" s="53">
        <v>18.918153950000001</v>
      </c>
      <c r="BQ21">
        <v>18.918153950000001</v>
      </c>
      <c r="BR21">
        <v>18.918153950000001</v>
      </c>
      <c r="BS21">
        <v>18.918153950000001</v>
      </c>
      <c r="BT21">
        <v>18.918153950000001</v>
      </c>
      <c r="BU21">
        <v>18.918153950000001</v>
      </c>
      <c r="BV21">
        <v>18.918153950000001</v>
      </c>
      <c r="BW21">
        <v>18.918153950000001</v>
      </c>
      <c r="BX21">
        <v>18.918153950000001</v>
      </c>
      <c r="BY21">
        <v>18.918153950000001</v>
      </c>
      <c r="BZ21">
        <v>18.918153950000001</v>
      </c>
      <c r="CA21">
        <v>18.918153950000001</v>
      </c>
      <c r="CB21">
        <v>18.918153950000001</v>
      </c>
      <c r="CC21">
        <v>18.918153950000001</v>
      </c>
      <c r="CD21">
        <v>18.918153950000001</v>
      </c>
      <c r="CE21">
        <v>18.918153950000001</v>
      </c>
      <c r="CF21">
        <v>18.918153950000001</v>
      </c>
      <c r="CG21">
        <v>18.918153950000001</v>
      </c>
      <c r="CH21">
        <v>18.918153950000001</v>
      </c>
      <c r="CI21">
        <v>18.918153950000001</v>
      </c>
      <c r="CJ21">
        <v>18.918153950000001</v>
      </c>
      <c r="CK21">
        <v>18.918153950000001</v>
      </c>
      <c r="CL21">
        <v>18.918153950000001</v>
      </c>
      <c r="CM21">
        <v>18.918153950000001</v>
      </c>
      <c r="CN21">
        <v>18.918153950000001</v>
      </c>
      <c r="CO21">
        <v>18.918153950000001</v>
      </c>
      <c r="CP21">
        <v>18.918153950000001</v>
      </c>
      <c r="CQ21">
        <v>18.918153950000001</v>
      </c>
      <c r="CR21">
        <v>18.918153950000001</v>
      </c>
      <c r="CS21">
        <v>18.918153950000001</v>
      </c>
      <c r="CT21">
        <v>18.918153950000001</v>
      </c>
      <c r="CU21">
        <v>18.918153950000001</v>
      </c>
      <c r="CV21">
        <v>18.918153950000001</v>
      </c>
      <c r="CW21">
        <v>18.918153950000001</v>
      </c>
      <c r="CX21">
        <v>18.918153950000001</v>
      </c>
    </row>
    <row r="22" spans="1:102" ht="15" x14ac:dyDescent="0.25">
      <c r="A22" t="s">
        <v>297</v>
      </c>
      <c r="B22">
        <v>50.575708310000003</v>
      </c>
      <c r="C22">
        <v>50.575708310000003</v>
      </c>
      <c r="D22">
        <v>50.575708310000003</v>
      </c>
      <c r="E22">
        <v>50.575708310000003</v>
      </c>
      <c r="F22">
        <v>50.575708310000003</v>
      </c>
      <c r="G22">
        <v>50.575708310000003</v>
      </c>
      <c r="H22">
        <v>50.575708310000003</v>
      </c>
      <c r="I22">
        <v>50.575708310000003</v>
      </c>
      <c r="J22">
        <v>50.575708310000003</v>
      </c>
      <c r="K22">
        <v>50.575708310000003</v>
      </c>
      <c r="L22">
        <v>50.575708310000003</v>
      </c>
      <c r="M22">
        <v>50.575708310000003</v>
      </c>
      <c r="N22">
        <v>50.575708310000003</v>
      </c>
      <c r="O22">
        <v>50.575708310000003</v>
      </c>
      <c r="P22">
        <v>50.575708310000003</v>
      </c>
      <c r="Q22">
        <v>50.575708310000003</v>
      </c>
      <c r="R22">
        <v>50.575708310000003</v>
      </c>
      <c r="S22">
        <v>50.575708310000003</v>
      </c>
      <c r="T22">
        <v>50.575708310000003</v>
      </c>
      <c r="U22">
        <v>50.575708310000003</v>
      </c>
      <c r="V22">
        <v>50.575708310000003</v>
      </c>
      <c r="W22">
        <v>50.575708310000003</v>
      </c>
      <c r="X22">
        <v>50.575708310000003</v>
      </c>
      <c r="Y22">
        <v>50.575708310000003</v>
      </c>
      <c r="Z22">
        <v>50.575708310000003</v>
      </c>
      <c r="AA22">
        <v>50.575708310000003</v>
      </c>
      <c r="AB22">
        <v>50.575708310000003</v>
      </c>
      <c r="AC22">
        <v>50.575708310000003</v>
      </c>
      <c r="AD22">
        <v>50.575708310000003</v>
      </c>
      <c r="AE22">
        <v>50.575708310000003</v>
      </c>
      <c r="AF22">
        <v>50.575708310000003</v>
      </c>
      <c r="AG22">
        <v>50.575708310000003</v>
      </c>
      <c r="AH22">
        <v>50.575708310000003</v>
      </c>
      <c r="AI22">
        <v>50.575708310000003</v>
      </c>
      <c r="AJ22">
        <v>50.575708310000003</v>
      </c>
      <c r="AK22">
        <v>50.575708310000003</v>
      </c>
      <c r="AL22">
        <v>50.575708310000003</v>
      </c>
      <c r="AM22">
        <v>50.575708310000003</v>
      </c>
      <c r="AN22">
        <v>50.575708310000003</v>
      </c>
      <c r="AO22">
        <v>50.575708310000003</v>
      </c>
      <c r="AP22">
        <v>50.575708310000003</v>
      </c>
      <c r="AQ22">
        <v>50.575708310000003</v>
      </c>
      <c r="AR22">
        <v>50.575708310000003</v>
      </c>
      <c r="AS22">
        <v>50.575708310000003</v>
      </c>
      <c r="AT22">
        <v>50.575708310000003</v>
      </c>
      <c r="AU22">
        <v>50.575708310000003</v>
      </c>
      <c r="AV22">
        <v>50.575708310000003</v>
      </c>
      <c r="AW22">
        <v>50.575708310000003</v>
      </c>
      <c r="AX22">
        <v>50.575708310000003</v>
      </c>
      <c r="AY22">
        <v>50.575708310000003</v>
      </c>
      <c r="AZ22">
        <v>50.575708310000003</v>
      </c>
      <c r="BA22">
        <v>50.575708310000003</v>
      </c>
      <c r="BB22">
        <v>50.575708310000003</v>
      </c>
      <c r="BC22">
        <v>50.575708310000003</v>
      </c>
      <c r="BD22">
        <v>50.575708310000003</v>
      </c>
      <c r="BE22">
        <v>50.575708310000003</v>
      </c>
      <c r="BF22">
        <v>50.575708310000003</v>
      </c>
      <c r="BG22">
        <v>50.575708310000003</v>
      </c>
      <c r="BH22">
        <v>50.575708310000003</v>
      </c>
      <c r="BI22">
        <v>50.575708310000003</v>
      </c>
      <c r="BJ22">
        <v>50.575708310000003</v>
      </c>
      <c r="BK22">
        <v>50.575708310000003</v>
      </c>
      <c r="BL22">
        <v>50.575708310000003</v>
      </c>
      <c r="BM22">
        <v>50.575708310000003</v>
      </c>
      <c r="BN22">
        <v>50.575708310000003</v>
      </c>
      <c r="BO22">
        <v>50.575708310000003</v>
      </c>
      <c r="BP22" s="53">
        <v>50.575708310000003</v>
      </c>
      <c r="BQ22">
        <v>50.575708310000003</v>
      </c>
      <c r="BR22">
        <v>50.575708310000003</v>
      </c>
      <c r="BS22">
        <v>50.575708310000003</v>
      </c>
      <c r="BT22">
        <v>50.575708310000003</v>
      </c>
      <c r="BU22">
        <v>50.575708310000003</v>
      </c>
      <c r="BV22">
        <v>50.575708310000003</v>
      </c>
      <c r="BW22">
        <v>50.575708310000003</v>
      </c>
      <c r="BX22">
        <v>50.575708310000003</v>
      </c>
      <c r="BY22">
        <v>50.575708310000003</v>
      </c>
      <c r="BZ22">
        <v>50.575708310000003</v>
      </c>
      <c r="CA22">
        <v>50.575708310000003</v>
      </c>
      <c r="CB22">
        <v>50.575708310000003</v>
      </c>
      <c r="CC22">
        <v>50.575708310000003</v>
      </c>
      <c r="CD22">
        <v>50.575708310000003</v>
      </c>
      <c r="CE22">
        <v>50.575708310000003</v>
      </c>
      <c r="CF22">
        <v>50.575708310000003</v>
      </c>
      <c r="CG22">
        <v>50.575708310000003</v>
      </c>
      <c r="CH22">
        <v>50.575708310000003</v>
      </c>
      <c r="CI22">
        <v>50.575708310000003</v>
      </c>
      <c r="CJ22">
        <v>50.575708310000003</v>
      </c>
      <c r="CK22">
        <v>50.575708310000003</v>
      </c>
      <c r="CL22">
        <v>50.575708310000003</v>
      </c>
      <c r="CM22">
        <v>50.575708310000003</v>
      </c>
      <c r="CN22">
        <v>50.575708310000003</v>
      </c>
      <c r="CO22">
        <v>50.575708310000003</v>
      </c>
      <c r="CP22">
        <v>50.575708310000003</v>
      </c>
      <c r="CQ22">
        <v>50.575708310000003</v>
      </c>
      <c r="CR22">
        <v>50.575708310000003</v>
      </c>
      <c r="CS22">
        <v>50.575708310000003</v>
      </c>
      <c r="CT22">
        <v>50.575708310000003</v>
      </c>
      <c r="CU22">
        <v>50.575708310000003</v>
      </c>
      <c r="CV22">
        <v>50.575708310000003</v>
      </c>
      <c r="CW22">
        <v>50.575708310000003</v>
      </c>
      <c r="CX22">
        <v>50.575708310000003</v>
      </c>
    </row>
    <row r="23" spans="1:102" x14ac:dyDescent="0.35">
      <c r="A23" t="s">
        <v>298</v>
      </c>
      <c r="B23">
        <v>514.545478</v>
      </c>
      <c r="C23">
        <v>514.545478</v>
      </c>
      <c r="D23">
        <v>514.545478</v>
      </c>
      <c r="E23">
        <v>514.545478</v>
      </c>
      <c r="F23">
        <v>514.545478</v>
      </c>
      <c r="G23">
        <v>514.545478</v>
      </c>
      <c r="H23">
        <v>514.545478</v>
      </c>
      <c r="I23">
        <v>514.545478</v>
      </c>
      <c r="J23">
        <v>514.545478</v>
      </c>
      <c r="K23">
        <v>514.545478</v>
      </c>
      <c r="L23">
        <v>514.545478</v>
      </c>
      <c r="M23">
        <v>514.545478</v>
      </c>
      <c r="N23">
        <v>514.545478</v>
      </c>
      <c r="O23">
        <v>514.545478</v>
      </c>
      <c r="P23">
        <v>514.545478</v>
      </c>
      <c r="Q23">
        <v>514.545478</v>
      </c>
      <c r="R23">
        <v>514.545478</v>
      </c>
      <c r="S23">
        <v>514.545478</v>
      </c>
      <c r="T23">
        <v>514.545478</v>
      </c>
      <c r="U23">
        <v>514.545478</v>
      </c>
      <c r="V23">
        <v>514.545478</v>
      </c>
      <c r="W23">
        <v>514.545478</v>
      </c>
      <c r="X23">
        <v>514.545478</v>
      </c>
      <c r="Y23">
        <v>514.545478</v>
      </c>
      <c r="Z23">
        <v>514.545478</v>
      </c>
      <c r="AA23">
        <v>514.545478</v>
      </c>
      <c r="AB23">
        <v>514.545478</v>
      </c>
      <c r="AC23">
        <v>514.545478</v>
      </c>
      <c r="AD23">
        <v>514.545478</v>
      </c>
      <c r="AE23">
        <v>514.545478</v>
      </c>
      <c r="AF23">
        <v>514.545478</v>
      </c>
      <c r="AG23">
        <v>514.545478</v>
      </c>
      <c r="AH23">
        <v>514.545478</v>
      </c>
      <c r="AI23">
        <v>514.545478</v>
      </c>
      <c r="AJ23">
        <v>514.545478</v>
      </c>
      <c r="AK23">
        <v>514.545478</v>
      </c>
      <c r="AL23">
        <v>514.545478</v>
      </c>
      <c r="AM23">
        <v>514.545478</v>
      </c>
      <c r="AN23">
        <v>514.545478</v>
      </c>
      <c r="AO23">
        <v>514.545478</v>
      </c>
      <c r="AP23">
        <v>514.545478</v>
      </c>
      <c r="AQ23">
        <v>514.545478</v>
      </c>
      <c r="AR23">
        <v>514.545478</v>
      </c>
      <c r="AS23">
        <v>514.545478</v>
      </c>
      <c r="AT23">
        <v>514.545478</v>
      </c>
      <c r="AU23">
        <v>514.545478</v>
      </c>
      <c r="AV23">
        <v>514.545478</v>
      </c>
      <c r="AW23">
        <v>514.545478</v>
      </c>
      <c r="AX23">
        <v>514.545478</v>
      </c>
      <c r="AY23">
        <v>514.545478</v>
      </c>
      <c r="AZ23">
        <v>514.545478</v>
      </c>
      <c r="BA23">
        <v>514.545478</v>
      </c>
      <c r="BB23">
        <v>514.545478</v>
      </c>
      <c r="BC23">
        <v>514.545478</v>
      </c>
      <c r="BD23">
        <v>514.545478</v>
      </c>
      <c r="BE23">
        <v>514.545478</v>
      </c>
      <c r="BF23">
        <v>514.545478</v>
      </c>
      <c r="BG23">
        <v>514.545478</v>
      </c>
      <c r="BH23">
        <v>514.545478</v>
      </c>
      <c r="BI23">
        <v>514.545478</v>
      </c>
      <c r="BJ23">
        <v>514.545478</v>
      </c>
      <c r="BK23">
        <v>514.545478</v>
      </c>
      <c r="BL23">
        <v>514.545478</v>
      </c>
      <c r="BM23">
        <v>514.545478</v>
      </c>
      <c r="BN23">
        <v>505.73393879999998</v>
      </c>
      <c r="BO23">
        <v>506.52178550000002</v>
      </c>
      <c r="BP23" s="53">
        <v>507.24544120000002</v>
      </c>
      <c r="BQ23">
        <v>499.81481789999998</v>
      </c>
      <c r="BR23">
        <v>500.87950849999999</v>
      </c>
      <c r="BS23">
        <v>500.87950849999999</v>
      </c>
      <c r="BT23">
        <v>500.87950849999999</v>
      </c>
      <c r="BU23">
        <v>500.87950849999999</v>
      </c>
      <c r="BV23">
        <v>500.87950849999999</v>
      </c>
      <c r="BW23">
        <v>500.87950849999999</v>
      </c>
      <c r="BX23">
        <v>500.87950849999999</v>
      </c>
      <c r="BY23">
        <v>500.87950849999999</v>
      </c>
      <c r="BZ23">
        <v>500.87950849999999</v>
      </c>
      <c r="CA23">
        <v>500.87950849999999</v>
      </c>
      <c r="CB23">
        <v>500.87950849999999</v>
      </c>
      <c r="CC23">
        <v>500.87950849999999</v>
      </c>
      <c r="CD23">
        <v>500.87950849999999</v>
      </c>
      <c r="CE23">
        <v>500.87950849999999</v>
      </c>
      <c r="CF23">
        <v>500.87950849999999</v>
      </c>
      <c r="CG23">
        <v>500.87950849999999</v>
      </c>
      <c r="CH23">
        <v>500.87950849999999</v>
      </c>
      <c r="CI23">
        <v>500.87950849999999</v>
      </c>
      <c r="CJ23">
        <v>500.87950849999999</v>
      </c>
      <c r="CK23">
        <v>500.87950849999999</v>
      </c>
      <c r="CL23">
        <v>500.87950849999999</v>
      </c>
      <c r="CM23">
        <v>500.87950849999999</v>
      </c>
      <c r="CN23">
        <v>500.87950849999999</v>
      </c>
      <c r="CO23">
        <v>500.87950849999999</v>
      </c>
      <c r="CP23">
        <v>500.87950849999999</v>
      </c>
      <c r="CQ23">
        <v>500.87950849999999</v>
      </c>
      <c r="CR23">
        <v>500.87950849999999</v>
      </c>
      <c r="CS23">
        <v>500.87950849999999</v>
      </c>
      <c r="CT23">
        <v>500.87950849999999</v>
      </c>
      <c r="CU23">
        <v>500.87950849999999</v>
      </c>
      <c r="CV23">
        <v>500.87950849999999</v>
      </c>
      <c r="CW23">
        <v>500.87950849999999</v>
      </c>
      <c r="CX23">
        <v>500.87950849999999</v>
      </c>
    </row>
    <row r="24" spans="1:102" x14ac:dyDescent="0.35">
      <c r="A24" t="s">
        <v>299</v>
      </c>
      <c r="B24">
        <v>620.82102310000005</v>
      </c>
      <c r="C24">
        <v>620.82102310000005</v>
      </c>
      <c r="D24">
        <v>620.82102310000005</v>
      </c>
      <c r="E24">
        <v>620.82102310000005</v>
      </c>
      <c r="F24">
        <v>620.82102310000005</v>
      </c>
      <c r="G24">
        <v>620.82102310000005</v>
      </c>
      <c r="H24">
        <v>620.82102310000005</v>
      </c>
      <c r="I24">
        <v>620.82102310000005</v>
      </c>
      <c r="J24">
        <v>620.82102310000005</v>
      </c>
      <c r="K24">
        <v>620.82102310000005</v>
      </c>
      <c r="L24">
        <v>620.82102310000005</v>
      </c>
      <c r="M24">
        <v>620.82102310000005</v>
      </c>
      <c r="N24">
        <v>620.82102310000005</v>
      </c>
      <c r="O24">
        <v>620.82102310000005</v>
      </c>
      <c r="P24">
        <v>620.82102310000005</v>
      </c>
      <c r="Q24">
        <v>620.82102310000005</v>
      </c>
      <c r="R24">
        <v>620.82102310000005</v>
      </c>
      <c r="S24">
        <v>620.82102310000005</v>
      </c>
      <c r="T24">
        <v>620.82102310000005</v>
      </c>
      <c r="U24">
        <v>620.82102310000005</v>
      </c>
      <c r="V24">
        <v>620.82102310000005</v>
      </c>
      <c r="W24">
        <v>620.82102310000005</v>
      </c>
      <c r="X24">
        <v>620.82102310000005</v>
      </c>
      <c r="Y24">
        <v>620.82102310000005</v>
      </c>
      <c r="Z24">
        <v>620.82102310000005</v>
      </c>
      <c r="AA24">
        <v>620.82102310000005</v>
      </c>
      <c r="AB24">
        <v>620.82102310000005</v>
      </c>
      <c r="AC24">
        <v>620.82102310000005</v>
      </c>
      <c r="AD24">
        <v>620.82102310000005</v>
      </c>
      <c r="AE24">
        <v>620.82102310000005</v>
      </c>
      <c r="AF24">
        <v>620.82102310000005</v>
      </c>
      <c r="AG24">
        <v>620.82102310000005</v>
      </c>
      <c r="AH24">
        <v>620.82102310000005</v>
      </c>
      <c r="AI24">
        <v>620.82102310000005</v>
      </c>
      <c r="AJ24">
        <v>620.82102310000005</v>
      </c>
      <c r="AK24">
        <v>620.82102310000005</v>
      </c>
      <c r="AL24">
        <v>620.82102310000005</v>
      </c>
      <c r="AM24">
        <v>620.82102310000005</v>
      </c>
      <c r="AN24">
        <v>620.82102310000005</v>
      </c>
      <c r="AO24">
        <v>620.82102310000005</v>
      </c>
      <c r="AP24">
        <v>620.82102310000005</v>
      </c>
      <c r="AQ24">
        <v>620.82102310000005</v>
      </c>
      <c r="AR24">
        <v>620.82102310000005</v>
      </c>
      <c r="AS24">
        <v>620.82102310000005</v>
      </c>
      <c r="AT24">
        <v>620.82102310000005</v>
      </c>
      <c r="AU24">
        <v>620.82102310000005</v>
      </c>
      <c r="AV24">
        <v>620.82102310000005</v>
      </c>
      <c r="AW24">
        <v>620.82102310000005</v>
      </c>
      <c r="AX24">
        <v>620.82102310000005</v>
      </c>
      <c r="AY24">
        <v>620.82102310000005</v>
      </c>
      <c r="AZ24">
        <v>620.82102310000005</v>
      </c>
      <c r="BA24">
        <v>620.82102310000005</v>
      </c>
      <c r="BB24">
        <v>620.82102310000005</v>
      </c>
      <c r="BC24">
        <v>620.82102310000005</v>
      </c>
      <c r="BD24">
        <v>620.82102310000005</v>
      </c>
      <c r="BE24">
        <v>620.82102310000005</v>
      </c>
      <c r="BF24">
        <v>620.82102310000005</v>
      </c>
      <c r="BG24">
        <v>620.82102310000005</v>
      </c>
      <c r="BH24">
        <v>620.82102310000005</v>
      </c>
      <c r="BI24">
        <v>620.82102310000005</v>
      </c>
      <c r="BJ24">
        <v>620.82102310000005</v>
      </c>
      <c r="BK24">
        <v>620.82102310000005</v>
      </c>
      <c r="BL24">
        <v>620.82102310000005</v>
      </c>
      <c r="BM24">
        <v>620.82102310000005</v>
      </c>
      <c r="BN24">
        <v>617.18595909999999</v>
      </c>
      <c r="BO24">
        <v>616.79651669999998</v>
      </c>
      <c r="BP24" s="53">
        <v>616.45400570000004</v>
      </c>
      <c r="BQ24">
        <v>599.75004030000002</v>
      </c>
      <c r="BR24">
        <v>600.42555679999998</v>
      </c>
      <c r="BS24">
        <v>600.42555679999998</v>
      </c>
      <c r="BT24">
        <v>600.42555679999998</v>
      </c>
      <c r="BU24">
        <v>600.42555679999998</v>
      </c>
      <c r="BV24">
        <v>600.42555679999998</v>
      </c>
      <c r="BW24">
        <v>600.42555679999998</v>
      </c>
      <c r="BX24">
        <v>600.42555679999998</v>
      </c>
      <c r="BY24">
        <v>600.42555679999998</v>
      </c>
      <c r="BZ24">
        <v>600.42555679999998</v>
      </c>
      <c r="CA24">
        <v>600.42555679999998</v>
      </c>
      <c r="CB24">
        <v>600.42555679999998</v>
      </c>
      <c r="CC24">
        <v>600.42555679999998</v>
      </c>
      <c r="CD24">
        <v>600.42555679999998</v>
      </c>
      <c r="CE24">
        <v>600.42555679999998</v>
      </c>
      <c r="CF24">
        <v>600.42555679999998</v>
      </c>
      <c r="CG24">
        <v>600.42555679999998</v>
      </c>
      <c r="CH24">
        <v>600.42555679999998</v>
      </c>
      <c r="CI24">
        <v>600.42555679999998</v>
      </c>
      <c r="CJ24">
        <v>600.42555679999998</v>
      </c>
      <c r="CK24">
        <v>600.42555679999998</v>
      </c>
      <c r="CL24">
        <v>600.42555679999998</v>
      </c>
      <c r="CM24">
        <v>600.42555679999998</v>
      </c>
      <c r="CN24">
        <v>600.42555679999998</v>
      </c>
      <c r="CO24">
        <v>600.42555679999998</v>
      </c>
      <c r="CP24">
        <v>600.42555679999998</v>
      </c>
      <c r="CQ24">
        <v>600.42555679999998</v>
      </c>
      <c r="CR24">
        <v>600.42555679999998</v>
      </c>
      <c r="CS24">
        <v>600.42555679999998</v>
      </c>
      <c r="CT24">
        <v>600.42555679999998</v>
      </c>
      <c r="CU24">
        <v>600.42555679999998</v>
      </c>
      <c r="CV24">
        <v>600.42555679999998</v>
      </c>
      <c r="CW24">
        <v>600.42555679999998</v>
      </c>
      <c r="CX24">
        <v>600.42555679999998</v>
      </c>
    </row>
    <row r="25" spans="1:102" x14ac:dyDescent="0.35">
      <c r="A25" t="s">
        <v>300</v>
      </c>
      <c r="B25">
        <v>215.87533730000001</v>
      </c>
      <c r="C25">
        <v>215.87533730000001</v>
      </c>
      <c r="D25">
        <v>215.87533730000001</v>
      </c>
      <c r="E25">
        <v>215.87533730000001</v>
      </c>
      <c r="F25">
        <v>215.87533730000001</v>
      </c>
      <c r="G25">
        <v>215.87533730000001</v>
      </c>
      <c r="H25">
        <v>215.87533730000001</v>
      </c>
      <c r="I25">
        <v>215.87533730000001</v>
      </c>
      <c r="J25">
        <v>215.87533730000001</v>
      </c>
      <c r="K25">
        <v>215.87533730000001</v>
      </c>
      <c r="L25">
        <v>215.87533730000001</v>
      </c>
      <c r="M25">
        <v>215.87533730000001</v>
      </c>
      <c r="N25">
        <v>215.87533730000001</v>
      </c>
      <c r="O25">
        <v>215.87533730000001</v>
      </c>
      <c r="P25">
        <v>215.87533730000001</v>
      </c>
      <c r="Q25">
        <v>215.87533730000001</v>
      </c>
      <c r="R25">
        <v>215.87533730000001</v>
      </c>
      <c r="S25">
        <v>215.87533730000001</v>
      </c>
      <c r="T25">
        <v>215.87533730000001</v>
      </c>
      <c r="U25">
        <v>215.87533730000001</v>
      </c>
      <c r="V25">
        <v>215.87533730000001</v>
      </c>
      <c r="W25">
        <v>215.87533730000001</v>
      </c>
      <c r="X25">
        <v>215.87533730000001</v>
      </c>
      <c r="Y25">
        <v>215.87533730000001</v>
      </c>
      <c r="Z25">
        <v>215.87533730000001</v>
      </c>
      <c r="AA25">
        <v>215.87533730000001</v>
      </c>
      <c r="AB25">
        <v>215.87533730000001</v>
      </c>
      <c r="AC25">
        <v>215.87533730000001</v>
      </c>
      <c r="AD25">
        <v>215.87533730000001</v>
      </c>
      <c r="AE25">
        <v>215.87533730000001</v>
      </c>
      <c r="AF25">
        <v>215.87533730000001</v>
      </c>
      <c r="AG25">
        <v>215.87533730000001</v>
      </c>
      <c r="AH25">
        <v>215.87533730000001</v>
      </c>
      <c r="AI25">
        <v>215.87533730000001</v>
      </c>
      <c r="AJ25">
        <v>215.87533730000001</v>
      </c>
      <c r="AK25">
        <v>215.87533730000001</v>
      </c>
      <c r="AL25">
        <v>215.87533730000001</v>
      </c>
      <c r="AM25">
        <v>215.87533730000001</v>
      </c>
      <c r="AN25">
        <v>215.87533730000001</v>
      </c>
      <c r="AO25">
        <v>215.87533730000001</v>
      </c>
      <c r="AP25">
        <v>215.87533730000001</v>
      </c>
      <c r="AQ25">
        <v>215.87533730000001</v>
      </c>
      <c r="AR25">
        <v>215.87533730000001</v>
      </c>
      <c r="AS25">
        <v>215.87533730000001</v>
      </c>
      <c r="AT25">
        <v>215.87533730000001</v>
      </c>
      <c r="AU25">
        <v>215.87533730000001</v>
      </c>
      <c r="AV25">
        <v>215.87533730000001</v>
      </c>
      <c r="AW25">
        <v>215.87533730000001</v>
      </c>
      <c r="AX25">
        <v>215.87533730000001</v>
      </c>
      <c r="AY25">
        <v>215.87533730000001</v>
      </c>
      <c r="AZ25">
        <v>215.87533730000001</v>
      </c>
      <c r="BA25">
        <v>215.87533730000001</v>
      </c>
      <c r="BB25">
        <v>215.87533730000001</v>
      </c>
      <c r="BC25">
        <v>215.87533730000001</v>
      </c>
      <c r="BD25">
        <v>215.87533730000001</v>
      </c>
      <c r="BE25">
        <v>215.87533730000001</v>
      </c>
      <c r="BF25">
        <v>215.87533730000001</v>
      </c>
      <c r="BG25">
        <v>215.87533730000001</v>
      </c>
      <c r="BH25">
        <v>215.87533730000001</v>
      </c>
      <c r="BI25">
        <v>215.87533730000001</v>
      </c>
      <c r="BJ25">
        <v>215.87533730000001</v>
      </c>
      <c r="BK25">
        <v>215.87533730000001</v>
      </c>
      <c r="BL25">
        <v>215.87533730000001</v>
      </c>
      <c r="BM25">
        <v>215.87533730000001</v>
      </c>
      <c r="BN25">
        <v>214.53374099999999</v>
      </c>
      <c r="BO25">
        <v>214.4064401</v>
      </c>
      <c r="BP25" s="53">
        <v>214.2961492</v>
      </c>
      <c r="BQ25">
        <v>207.7515751</v>
      </c>
      <c r="BR25">
        <v>208.08072440000001</v>
      </c>
      <c r="BS25">
        <v>208.08072440000001</v>
      </c>
      <c r="BT25">
        <v>208.08072440000001</v>
      </c>
      <c r="BU25">
        <v>208.08072440000001</v>
      </c>
      <c r="BV25">
        <v>208.08072440000001</v>
      </c>
      <c r="BW25">
        <v>208.08072440000001</v>
      </c>
      <c r="BX25">
        <v>208.08072440000001</v>
      </c>
      <c r="BY25">
        <v>208.08072440000001</v>
      </c>
      <c r="BZ25">
        <v>208.08072440000001</v>
      </c>
      <c r="CA25">
        <v>208.08072440000001</v>
      </c>
      <c r="CB25">
        <v>208.08072440000001</v>
      </c>
      <c r="CC25">
        <v>208.08072440000001</v>
      </c>
      <c r="CD25">
        <v>208.08072440000001</v>
      </c>
      <c r="CE25">
        <v>208.08072440000001</v>
      </c>
      <c r="CF25">
        <v>208.08072440000001</v>
      </c>
      <c r="CG25">
        <v>208.08072440000001</v>
      </c>
      <c r="CH25">
        <v>208.08072440000001</v>
      </c>
      <c r="CI25">
        <v>208.08072440000001</v>
      </c>
      <c r="CJ25">
        <v>208.08072440000001</v>
      </c>
      <c r="CK25">
        <v>208.08072440000001</v>
      </c>
      <c r="CL25">
        <v>208.08072440000001</v>
      </c>
      <c r="CM25">
        <v>208.08072440000001</v>
      </c>
      <c r="CN25">
        <v>208.08072440000001</v>
      </c>
      <c r="CO25">
        <v>208.08072440000001</v>
      </c>
      <c r="CP25">
        <v>208.08072440000001</v>
      </c>
      <c r="CQ25">
        <v>208.08072440000001</v>
      </c>
      <c r="CR25">
        <v>208.08072440000001</v>
      </c>
      <c r="CS25">
        <v>208.08072440000001</v>
      </c>
      <c r="CT25">
        <v>208.08072440000001</v>
      </c>
      <c r="CU25">
        <v>208.08072440000001</v>
      </c>
      <c r="CV25">
        <v>208.08072440000001</v>
      </c>
      <c r="CW25">
        <v>208.08072440000001</v>
      </c>
      <c r="CX25">
        <v>208.08072440000001</v>
      </c>
    </row>
    <row r="26" spans="1:102" x14ac:dyDescent="0.35">
      <c r="A26" t="s">
        <v>30</v>
      </c>
      <c r="B26">
        <v>305.09118669999998</v>
      </c>
      <c r="C26">
        <v>305.09118669999998</v>
      </c>
      <c r="D26">
        <v>305.09118669999998</v>
      </c>
      <c r="E26">
        <v>305.09118669999998</v>
      </c>
      <c r="F26">
        <v>305.09118669999998</v>
      </c>
      <c r="G26">
        <v>305.09118669999998</v>
      </c>
      <c r="H26">
        <v>305.09118669999998</v>
      </c>
      <c r="I26">
        <v>305.09118669999998</v>
      </c>
      <c r="J26">
        <v>305.09118669999998</v>
      </c>
      <c r="K26">
        <v>305.09118669999998</v>
      </c>
      <c r="L26">
        <v>305.09118669999998</v>
      </c>
      <c r="M26">
        <v>305.09118669999998</v>
      </c>
      <c r="N26">
        <v>305.09118669999998</v>
      </c>
      <c r="O26">
        <v>305.09118669999998</v>
      </c>
      <c r="P26">
        <v>305.09118669999998</v>
      </c>
      <c r="Q26">
        <v>305.09118669999998</v>
      </c>
      <c r="R26">
        <v>305.09118669999998</v>
      </c>
      <c r="S26">
        <v>305.09118669999998</v>
      </c>
      <c r="T26">
        <v>305.09118669999998</v>
      </c>
      <c r="U26">
        <v>305.09118669999998</v>
      </c>
      <c r="V26">
        <v>305.09118669999998</v>
      </c>
      <c r="W26">
        <v>305.09118669999998</v>
      </c>
      <c r="X26">
        <v>305.09118669999998</v>
      </c>
      <c r="Y26">
        <v>305.09118669999998</v>
      </c>
      <c r="Z26">
        <v>305.09118669999998</v>
      </c>
      <c r="AA26">
        <v>305.09118669999998</v>
      </c>
      <c r="AB26">
        <v>305.09118669999998</v>
      </c>
      <c r="AC26">
        <v>305.09118669999998</v>
      </c>
      <c r="AD26">
        <v>305.09118669999998</v>
      </c>
      <c r="AE26">
        <v>305.09118669999998</v>
      </c>
      <c r="AF26">
        <v>305.09118669999998</v>
      </c>
      <c r="AG26">
        <v>305.09118669999998</v>
      </c>
      <c r="AH26">
        <v>305.09118669999998</v>
      </c>
      <c r="AI26">
        <v>305.09118669999998</v>
      </c>
      <c r="AJ26">
        <v>305.09118669999998</v>
      </c>
      <c r="AK26">
        <v>305.09118669999998</v>
      </c>
      <c r="AL26">
        <v>305.09118669999998</v>
      </c>
      <c r="AM26">
        <v>305.09118669999998</v>
      </c>
      <c r="AN26">
        <v>305.09118669999998</v>
      </c>
      <c r="AO26">
        <v>305.09118669999998</v>
      </c>
      <c r="AP26">
        <v>305.09118669999998</v>
      </c>
      <c r="AQ26">
        <v>305.09118669999998</v>
      </c>
      <c r="AR26">
        <v>305.09118669999998</v>
      </c>
      <c r="AS26">
        <v>305.09118669999998</v>
      </c>
      <c r="AT26">
        <v>305.09118669999998</v>
      </c>
      <c r="AU26">
        <v>305.09118669999998</v>
      </c>
      <c r="AV26">
        <v>305.09118669999998</v>
      </c>
      <c r="AW26">
        <v>305.09118669999998</v>
      </c>
      <c r="AX26">
        <v>305.09118669999998</v>
      </c>
      <c r="AY26">
        <v>305.09118669999998</v>
      </c>
      <c r="AZ26">
        <v>305.09118669999998</v>
      </c>
      <c r="BA26">
        <v>305.09118669999998</v>
      </c>
      <c r="BB26">
        <v>305.09118669999998</v>
      </c>
      <c r="BC26">
        <v>305.09118669999998</v>
      </c>
      <c r="BD26">
        <v>305.09118669999998</v>
      </c>
      <c r="BE26">
        <v>305.09118669999998</v>
      </c>
      <c r="BF26">
        <v>305.09118669999998</v>
      </c>
      <c r="BG26">
        <v>305.09118669999998</v>
      </c>
      <c r="BH26">
        <v>305.09118669999998</v>
      </c>
      <c r="BI26">
        <v>305.09118669999998</v>
      </c>
      <c r="BJ26">
        <v>305.09118669999998</v>
      </c>
      <c r="BK26">
        <v>305.09118669999998</v>
      </c>
      <c r="BL26">
        <v>305.09118669999998</v>
      </c>
      <c r="BM26">
        <v>305.09118669999998</v>
      </c>
      <c r="BN26">
        <v>304.01463899999999</v>
      </c>
      <c r="BO26">
        <v>303.85041389999998</v>
      </c>
      <c r="BP26" s="53">
        <v>303.6591004</v>
      </c>
      <c r="BQ26">
        <v>301.02713649999998</v>
      </c>
      <c r="BR26">
        <v>300.97613109999998</v>
      </c>
      <c r="BS26">
        <v>300.97613109999998</v>
      </c>
      <c r="BT26">
        <v>300.97613109999998</v>
      </c>
      <c r="BU26">
        <v>300.97613109999998</v>
      </c>
      <c r="BV26">
        <v>300.97613109999998</v>
      </c>
      <c r="BW26">
        <v>300.97613109999998</v>
      </c>
      <c r="BX26">
        <v>300.97613109999998</v>
      </c>
      <c r="BY26">
        <v>300.97613109999998</v>
      </c>
      <c r="BZ26">
        <v>300.97613109999998</v>
      </c>
      <c r="CA26">
        <v>300.97613109999998</v>
      </c>
      <c r="CB26">
        <v>300.97613109999998</v>
      </c>
      <c r="CC26">
        <v>300.97613109999998</v>
      </c>
      <c r="CD26">
        <v>300.97613109999998</v>
      </c>
      <c r="CE26">
        <v>300.97613109999998</v>
      </c>
      <c r="CF26">
        <v>300.97613109999998</v>
      </c>
      <c r="CG26">
        <v>300.97613109999998</v>
      </c>
      <c r="CH26">
        <v>300.97613109999998</v>
      </c>
      <c r="CI26">
        <v>300.97613109999998</v>
      </c>
      <c r="CJ26">
        <v>300.97613109999998</v>
      </c>
      <c r="CK26">
        <v>300.97613109999998</v>
      </c>
      <c r="CL26">
        <v>300.97613109999998</v>
      </c>
      <c r="CM26">
        <v>300.97613109999998</v>
      </c>
      <c r="CN26">
        <v>300.97613109999998</v>
      </c>
      <c r="CO26">
        <v>300.97613109999998</v>
      </c>
      <c r="CP26">
        <v>300.97613109999998</v>
      </c>
      <c r="CQ26">
        <v>300.97613109999998</v>
      </c>
      <c r="CR26">
        <v>300.97613109999998</v>
      </c>
      <c r="CS26">
        <v>300.97613109999998</v>
      </c>
      <c r="CT26">
        <v>300.97613109999998</v>
      </c>
      <c r="CU26">
        <v>300.97613109999998</v>
      </c>
      <c r="CV26">
        <v>300.97613109999998</v>
      </c>
      <c r="CW26">
        <v>300.97613109999998</v>
      </c>
      <c r="CX26">
        <v>300.97613109999998</v>
      </c>
    </row>
    <row r="27" spans="1:102" x14ac:dyDescent="0.35">
      <c r="A27" t="s">
        <v>301</v>
      </c>
      <c r="B27">
        <v>34.636404800000001</v>
      </c>
      <c r="C27">
        <v>34.636404800000001</v>
      </c>
      <c r="D27">
        <v>34.636404800000001</v>
      </c>
      <c r="E27">
        <v>34.636404800000001</v>
      </c>
      <c r="F27">
        <v>34.636404800000001</v>
      </c>
      <c r="G27">
        <v>34.636404800000001</v>
      </c>
      <c r="H27">
        <v>34.636404800000001</v>
      </c>
      <c r="I27">
        <v>34.636404800000001</v>
      </c>
      <c r="J27">
        <v>34.636404800000001</v>
      </c>
      <c r="K27">
        <v>34.636404800000001</v>
      </c>
      <c r="L27">
        <v>34.636404800000001</v>
      </c>
      <c r="M27">
        <v>34.636404800000001</v>
      </c>
      <c r="N27">
        <v>34.636404800000001</v>
      </c>
      <c r="O27">
        <v>34.636404800000001</v>
      </c>
      <c r="P27">
        <v>34.636404800000001</v>
      </c>
      <c r="Q27">
        <v>34.636404800000001</v>
      </c>
      <c r="R27">
        <v>34.636404800000001</v>
      </c>
      <c r="S27">
        <v>34.636404800000001</v>
      </c>
      <c r="T27">
        <v>34.636404800000001</v>
      </c>
      <c r="U27">
        <v>34.636404800000001</v>
      </c>
      <c r="V27">
        <v>34.636404800000001</v>
      </c>
      <c r="W27">
        <v>34.636404800000001</v>
      </c>
      <c r="X27">
        <v>34.636404800000001</v>
      </c>
      <c r="Y27">
        <v>34.636404800000001</v>
      </c>
      <c r="Z27">
        <v>34.636404800000001</v>
      </c>
      <c r="AA27">
        <v>34.636404800000001</v>
      </c>
      <c r="AB27">
        <v>34.636404800000001</v>
      </c>
      <c r="AC27">
        <v>34.636404800000001</v>
      </c>
      <c r="AD27">
        <v>34.636404800000001</v>
      </c>
      <c r="AE27">
        <v>34.636404800000001</v>
      </c>
      <c r="AF27">
        <v>34.636404800000001</v>
      </c>
      <c r="AG27">
        <v>34.636404800000001</v>
      </c>
      <c r="AH27">
        <v>34.636404800000001</v>
      </c>
      <c r="AI27">
        <v>34.636404800000001</v>
      </c>
      <c r="AJ27">
        <v>34.636404800000001</v>
      </c>
      <c r="AK27">
        <v>34.636404800000001</v>
      </c>
      <c r="AL27">
        <v>34.636404800000001</v>
      </c>
      <c r="AM27">
        <v>34.636404800000001</v>
      </c>
      <c r="AN27">
        <v>34.636404800000001</v>
      </c>
      <c r="AO27">
        <v>34.636404800000001</v>
      </c>
      <c r="AP27">
        <v>34.636404800000001</v>
      </c>
      <c r="AQ27">
        <v>34.636404800000001</v>
      </c>
      <c r="AR27">
        <v>34.636404800000001</v>
      </c>
      <c r="AS27">
        <v>34.636404800000001</v>
      </c>
      <c r="AT27">
        <v>34.636404800000001</v>
      </c>
      <c r="AU27">
        <v>34.636404800000001</v>
      </c>
      <c r="AV27">
        <v>34.636404800000001</v>
      </c>
      <c r="AW27">
        <v>34.636404800000001</v>
      </c>
      <c r="AX27">
        <v>34.636404800000001</v>
      </c>
      <c r="AY27">
        <v>34.636404800000001</v>
      </c>
      <c r="AZ27">
        <v>34.636404800000001</v>
      </c>
      <c r="BA27">
        <v>34.636404800000001</v>
      </c>
      <c r="BB27">
        <v>34.636404800000001</v>
      </c>
      <c r="BC27">
        <v>34.636404800000001</v>
      </c>
      <c r="BD27">
        <v>34.636404800000001</v>
      </c>
      <c r="BE27">
        <v>34.636404800000001</v>
      </c>
      <c r="BF27">
        <v>34.636404800000001</v>
      </c>
      <c r="BG27">
        <v>34.636404800000001</v>
      </c>
      <c r="BH27">
        <v>34.636404800000001</v>
      </c>
      <c r="BI27">
        <v>34.636404800000001</v>
      </c>
      <c r="BJ27">
        <v>34.636404800000001</v>
      </c>
      <c r="BK27">
        <v>34.636404800000001</v>
      </c>
      <c r="BL27">
        <v>34.636404800000001</v>
      </c>
      <c r="BM27">
        <v>34.636404800000001</v>
      </c>
      <c r="BN27">
        <v>33.917530220000003</v>
      </c>
      <c r="BO27">
        <v>33.920717500000002</v>
      </c>
      <c r="BP27" s="53">
        <v>33.923910489999997</v>
      </c>
      <c r="BQ27">
        <v>33.927109229999999</v>
      </c>
      <c r="BR27">
        <v>33.930313699999999</v>
      </c>
      <c r="BS27">
        <v>33.930313699999999</v>
      </c>
      <c r="BT27">
        <v>33.930313699999999</v>
      </c>
      <c r="BU27">
        <v>33.930313699999999</v>
      </c>
      <c r="BV27">
        <v>33.930313699999999</v>
      </c>
      <c r="BW27">
        <v>33.930313699999999</v>
      </c>
      <c r="BX27">
        <v>33.930313699999999</v>
      </c>
      <c r="BY27">
        <v>33.930313699999999</v>
      </c>
      <c r="BZ27">
        <v>33.930313699999999</v>
      </c>
      <c r="CA27">
        <v>33.930313699999999</v>
      </c>
      <c r="CB27">
        <v>33.930313699999999</v>
      </c>
      <c r="CC27">
        <v>33.930313699999999</v>
      </c>
      <c r="CD27">
        <v>33.930313699999999</v>
      </c>
      <c r="CE27">
        <v>33.930313699999999</v>
      </c>
      <c r="CF27">
        <v>33.930313699999999</v>
      </c>
      <c r="CG27">
        <v>33.930313699999999</v>
      </c>
      <c r="CH27">
        <v>33.930313699999999</v>
      </c>
      <c r="CI27">
        <v>33.930313699999999</v>
      </c>
      <c r="CJ27">
        <v>33.930313699999999</v>
      </c>
      <c r="CK27">
        <v>33.930313699999999</v>
      </c>
      <c r="CL27">
        <v>33.930313699999999</v>
      </c>
      <c r="CM27">
        <v>33.930313699999999</v>
      </c>
      <c r="CN27">
        <v>33.930313699999999</v>
      </c>
      <c r="CO27">
        <v>33.930313699999999</v>
      </c>
      <c r="CP27">
        <v>33.930313699999999</v>
      </c>
      <c r="CQ27">
        <v>33.930313699999999</v>
      </c>
      <c r="CR27">
        <v>33.930313699999999</v>
      </c>
      <c r="CS27">
        <v>33.930313699999999</v>
      </c>
      <c r="CT27">
        <v>33.930313699999999</v>
      </c>
      <c r="CU27">
        <v>33.930313699999999</v>
      </c>
      <c r="CV27">
        <v>33.930313699999999</v>
      </c>
      <c r="CW27">
        <v>33.930313699999999</v>
      </c>
      <c r="CX27">
        <v>33.930313699999999</v>
      </c>
    </row>
    <row r="28" spans="1:102" x14ac:dyDescent="0.35">
      <c r="A28" t="s">
        <v>302</v>
      </c>
      <c r="B28">
        <v>67.319999999999993</v>
      </c>
      <c r="C28">
        <v>67.319999999999993</v>
      </c>
      <c r="D28">
        <v>67.319999999999993</v>
      </c>
      <c r="E28">
        <v>67.319999999999993</v>
      </c>
      <c r="F28">
        <v>67.319999999999993</v>
      </c>
      <c r="G28">
        <v>67.319999999999993</v>
      </c>
      <c r="H28">
        <v>67.319999999999993</v>
      </c>
      <c r="I28">
        <v>67.319999999999993</v>
      </c>
      <c r="J28">
        <v>67.319999999999993</v>
      </c>
      <c r="K28">
        <v>67.319999999999993</v>
      </c>
      <c r="L28">
        <v>67.319999999999993</v>
      </c>
      <c r="M28">
        <v>67.319999999999993</v>
      </c>
      <c r="N28">
        <v>67.319999999999993</v>
      </c>
      <c r="O28">
        <v>67.319999999999993</v>
      </c>
      <c r="P28">
        <v>67.319999999999993</v>
      </c>
      <c r="Q28">
        <v>67.319999999999993</v>
      </c>
      <c r="R28">
        <v>67.319999999999993</v>
      </c>
      <c r="S28">
        <v>67.319999999999993</v>
      </c>
      <c r="T28">
        <v>67.319999999999993</v>
      </c>
      <c r="U28">
        <v>67.319999999999993</v>
      </c>
      <c r="V28">
        <v>67.319999999999993</v>
      </c>
      <c r="W28">
        <v>67.319999999999993</v>
      </c>
      <c r="X28">
        <v>67.319999999999993</v>
      </c>
      <c r="Y28">
        <v>67.319999999999993</v>
      </c>
      <c r="Z28">
        <v>67.319999999999993</v>
      </c>
      <c r="AA28">
        <v>67.319999999999993</v>
      </c>
      <c r="AB28">
        <v>67.319999999999993</v>
      </c>
      <c r="AC28">
        <v>67.319999999999993</v>
      </c>
      <c r="AD28">
        <v>67.319999999999993</v>
      </c>
      <c r="AE28">
        <v>67.319999999999993</v>
      </c>
      <c r="AF28">
        <v>67.319999999999993</v>
      </c>
      <c r="AG28">
        <v>67.319999999999993</v>
      </c>
      <c r="AH28">
        <v>67.319999999999993</v>
      </c>
      <c r="AI28">
        <v>67.319999999999993</v>
      </c>
      <c r="AJ28">
        <v>67.319999999999993</v>
      </c>
      <c r="AK28">
        <v>67.319999999999993</v>
      </c>
      <c r="AL28">
        <v>67.319999999999993</v>
      </c>
      <c r="AM28">
        <v>67.319999999999993</v>
      </c>
      <c r="AN28">
        <v>67.319999999999993</v>
      </c>
      <c r="AO28">
        <v>67.319999999999993</v>
      </c>
      <c r="AP28">
        <v>67.319999999999993</v>
      </c>
      <c r="AQ28">
        <v>67.319999999999993</v>
      </c>
      <c r="AR28">
        <v>67.319999999999993</v>
      </c>
      <c r="AS28">
        <v>67.319999999999993</v>
      </c>
      <c r="AT28">
        <v>67.319999999999993</v>
      </c>
      <c r="AU28">
        <v>67.319999999999993</v>
      </c>
      <c r="AV28">
        <v>67.319999999999993</v>
      </c>
      <c r="AW28">
        <v>67.319999999999993</v>
      </c>
      <c r="AX28">
        <v>67.319999999999993</v>
      </c>
      <c r="AY28">
        <v>67.319999999999993</v>
      </c>
      <c r="AZ28">
        <v>67.319999999999993</v>
      </c>
      <c r="BA28">
        <v>67.319999999999993</v>
      </c>
      <c r="BB28">
        <v>67.319999999999993</v>
      </c>
      <c r="BC28">
        <v>67.319999999999993</v>
      </c>
      <c r="BD28">
        <v>67.319999999999993</v>
      </c>
      <c r="BE28">
        <v>67.319999999999993</v>
      </c>
      <c r="BF28">
        <v>67.319999999999993</v>
      </c>
      <c r="BG28">
        <v>67.319999999999993</v>
      </c>
      <c r="BH28">
        <v>67.319999999999993</v>
      </c>
      <c r="BI28">
        <v>67.319999999999993</v>
      </c>
      <c r="BJ28">
        <v>67.319999999999993</v>
      </c>
      <c r="BK28">
        <v>67.319999999999993</v>
      </c>
      <c r="BL28">
        <v>67.319999999999993</v>
      </c>
      <c r="BM28">
        <v>67.319999999999993</v>
      </c>
      <c r="BN28">
        <v>67.319999999999993</v>
      </c>
      <c r="BO28">
        <v>67.319999999999993</v>
      </c>
      <c r="BP28" s="53">
        <v>67.319999999999993</v>
      </c>
      <c r="BQ28">
        <v>67.319999999999993</v>
      </c>
      <c r="BR28">
        <v>67.319999999999993</v>
      </c>
      <c r="BS28">
        <v>67.319999999999993</v>
      </c>
      <c r="BT28">
        <v>67.319999999999993</v>
      </c>
      <c r="BU28">
        <v>67.319999999999993</v>
      </c>
      <c r="BV28">
        <v>67.319999999999993</v>
      </c>
      <c r="BW28">
        <v>67.319999999999993</v>
      </c>
      <c r="BX28">
        <v>67.319999999999993</v>
      </c>
      <c r="BY28">
        <v>67.319999999999993</v>
      </c>
      <c r="BZ28">
        <v>67.319999999999993</v>
      </c>
      <c r="CA28">
        <v>67.319999999999993</v>
      </c>
      <c r="CB28">
        <v>67.319999999999993</v>
      </c>
      <c r="CC28">
        <v>67.319999999999993</v>
      </c>
      <c r="CD28">
        <v>67.319999999999993</v>
      </c>
      <c r="CE28">
        <v>67.319999999999993</v>
      </c>
      <c r="CF28">
        <v>67.319999999999993</v>
      </c>
      <c r="CG28">
        <v>67.319999999999993</v>
      </c>
      <c r="CH28">
        <v>67.319999999999993</v>
      </c>
      <c r="CI28">
        <v>67.319999999999993</v>
      </c>
      <c r="CJ28">
        <v>67.319999999999993</v>
      </c>
      <c r="CK28">
        <v>67.319999999999993</v>
      </c>
      <c r="CL28">
        <v>67.319999999999993</v>
      </c>
      <c r="CM28">
        <v>67.319999999999993</v>
      </c>
      <c r="CN28">
        <v>67.319999999999993</v>
      </c>
      <c r="CO28">
        <v>67.319999999999993</v>
      </c>
      <c r="CP28">
        <v>67.319999999999993</v>
      </c>
      <c r="CQ28">
        <v>67.319999999999993</v>
      </c>
      <c r="CR28">
        <v>67.319999999999993</v>
      </c>
      <c r="CS28">
        <v>67.319999999999993</v>
      </c>
      <c r="CT28">
        <v>67.319999999999993</v>
      </c>
      <c r="CU28">
        <v>67.319999999999993</v>
      </c>
      <c r="CV28">
        <v>67.319999999999993</v>
      </c>
      <c r="CW28">
        <v>67.319999999999993</v>
      </c>
      <c r="CX28">
        <v>67.319999999999993</v>
      </c>
    </row>
    <row r="29" spans="1:102" x14ac:dyDescent="0.35">
      <c r="A29" t="s">
        <v>303</v>
      </c>
      <c r="B29">
        <v>67.319999999999993</v>
      </c>
      <c r="C29">
        <v>67.319999999999993</v>
      </c>
      <c r="D29">
        <v>67.319999999999993</v>
      </c>
      <c r="E29">
        <v>67.319999999999993</v>
      </c>
      <c r="F29">
        <v>67.319999999999993</v>
      </c>
      <c r="G29">
        <v>67.319999999999993</v>
      </c>
      <c r="H29">
        <v>67.319999999999993</v>
      </c>
      <c r="I29">
        <v>67.319999999999993</v>
      </c>
      <c r="J29">
        <v>67.319999999999993</v>
      </c>
      <c r="K29">
        <v>67.319999999999993</v>
      </c>
      <c r="L29">
        <v>67.319999999999993</v>
      </c>
      <c r="M29">
        <v>67.319999999999993</v>
      </c>
      <c r="N29">
        <v>67.319999999999993</v>
      </c>
      <c r="O29">
        <v>67.319999999999993</v>
      </c>
      <c r="P29">
        <v>67.319999999999993</v>
      </c>
      <c r="Q29">
        <v>67.319999999999993</v>
      </c>
      <c r="R29">
        <v>67.319999999999993</v>
      </c>
      <c r="S29">
        <v>67.319999999999993</v>
      </c>
      <c r="T29">
        <v>67.319999999999993</v>
      </c>
      <c r="U29">
        <v>67.319999999999993</v>
      </c>
      <c r="V29">
        <v>67.319999999999993</v>
      </c>
      <c r="W29">
        <v>67.319999999999993</v>
      </c>
      <c r="X29">
        <v>67.319999999999993</v>
      </c>
      <c r="Y29">
        <v>67.319999999999993</v>
      </c>
      <c r="Z29">
        <v>67.319999999999993</v>
      </c>
      <c r="AA29">
        <v>67.319999999999993</v>
      </c>
      <c r="AB29">
        <v>67.319999999999993</v>
      </c>
      <c r="AC29">
        <v>67.319999999999993</v>
      </c>
      <c r="AD29">
        <v>67.319999999999993</v>
      </c>
      <c r="AE29">
        <v>67.319999999999993</v>
      </c>
      <c r="AF29">
        <v>67.319999999999993</v>
      </c>
      <c r="AG29">
        <v>67.319999999999993</v>
      </c>
      <c r="AH29">
        <v>67.319999999999993</v>
      </c>
      <c r="AI29">
        <v>67.319999999999993</v>
      </c>
      <c r="AJ29">
        <v>67.319999999999993</v>
      </c>
      <c r="AK29">
        <v>67.319999999999993</v>
      </c>
      <c r="AL29">
        <v>67.319999999999993</v>
      </c>
      <c r="AM29">
        <v>67.319999999999993</v>
      </c>
      <c r="AN29">
        <v>67.319999999999993</v>
      </c>
      <c r="AO29">
        <v>67.319999999999993</v>
      </c>
      <c r="AP29">
        <v>67.319999999999993</v>
      </c>
      <c r="AQ29">
        <v>67.319999999999993</v>
      </c>
      <c r="AR29">
        <v>67.319999999999993</v>
      </c>
      <c r="AS29">
        <v>67.319999999999993</v>
      </c>
      <c r="AT29">
        <v>67.319999999999993</v>
      </c>
      <c r="AU29">
        <v>67.319999999999993</v>
      </c>
      <c r="AV29">
        <v>67.319999999999993</v>
      </c>
      <c r="AW29">
        <v>67.319999999999993</v>
      </c>
      <c r="AX29">
        <v>67.319999999999993</v>
      </c>
      <c r="AY29">
        <v>67.319999999999993</v>
      </c>
      <c r="AZ29">
        <v>67.319999999999993</v>
      </c>
      <c r="BA29">
        <v>67.319999999999993</v>
      </c>
      <c r="BB29">
        <v>67.319999999999993</v>
      </c>
      <c r="BC29">
        <v>67.319999999999993</v>
      </c>
      <c r="BD29">
        <v>67.319999999999993</v>
      </c>
      <c r="BE29">
        <v>67.319999999999993</v>
      </c>
      <c r="BF29">
        <v>67.319999999999993</v>
      </c>
      <c r="BG29">
        <v>67.319999999999993</v>
      </c>
      <c r="BH29">
        <v>67.319999999999993</v>
      </c>
      <c r="BI29">
        <v>67.319999999999993</v>
      </c>
      <c r="BJ29">
        <v>67.319999999999993</v>
      </c>
      <c r="BK29">
        <v>67.319999999999993</v>
      </c>
      <c r="BL29">
        <v>67.319999999999993</v>
      </c>
      <c r="BM29">
        <v>67.319999999999993</v>
      </c>
      <c r="BN29">
        <v>67.319999999999993</v>
      </c>
      <c r="BO29">
        <v>67.319999999999993</v>
      </c>
      <c r="BP29" s="53">
        <v>67.319999999999993</v>
      </c>
      <c r="BQ29">
        <v>67.319999999999993</v>
      </c>
      <c r="BR29">
        <v>67.319999999999993</v>
      </c>
      <c r="BS29">
        <v>67.319999999999993</v>
      </c>
      <c r="BT29">
        <v>67.319999999999993</v>
      </c>
      <c r="BU29">
        <v>67.319999999999993</v>
      </c>
      <c r="BV29">
        <v>67.319999999999993</v>
      </c>
      <c r="BW29">
        <v>67.319999999999993</v>
      </c>
      <c r="BX29">
        <v>67.319999999999993</v>
      </c>
      <c r="BY29">
        <v>67.319999999999993</v>
      </c>
      <c r="BZ29">
        <v>67.319999999999993</v>
      </c>
      <c r="CA29">
        <v>67.319999999999993</v>
      </c>
      <c r="CB29">
        <v>67.319999999999993</v>
      </c>
      <c r="CC29">
        <v>67.319999999999993</v>
      </c>
      <c r="CD29">
        <v>67.319999999999993</v>
      </c>
      <c r="CE29">
        <v>67.319999999999993</v>
      </c>
      <c r="CF29">
        <v>67.319999999999993</v>
      </c>
      <c r="CG29">
        <v>67.319999999999993</v>
      </c>
      <c r="CH29">
        <v>67.319999999999993</v>
      </c>
      <c r="CI29">
        <v>67.319999999999993</v>
      </c>
      <c r="CJ29">
        <v>67.319999999999993</v>
      </c>
      <c r="CK29">
        <v>67.319999999999993</v>
      </c>
      <c r="CL29">
        <v>67.319999999999993</v>
      </c>
      <c r="CM29">
        <v>67.319999999999993</v>
      </c>
      <c r="CN29">
        <v>67.319999999999993</v>
      </c>
      <c r="CO29">
        <v>67.319999999999993</v>
      </c>
      <c r="CP29">
        <v>67.319999999999993</v>
      </c>
      <c r="CQ29">
        <v>67.319999999999993</v>
      </c>
      <c r="CR29">
        <v>67.319999999999993</v>
      </c>
      <c r="CS29">
        <v>67.319999999999993</v>
      </c>
      <c r="CT29">
        <v>67.319999999999993</v>
      </c>
      <c r="CU29">
        <v>67.319999999999993</v>
      </c>
      <c r="CV29">
        <v>67.319999999999993</v>
      </c>
      <c r="CW29">
        <v>67.319999999999993</v>
      </c>
      <c r="CX29">
        <v>67.319999999999993</v>
      </c>
    </row>
    <row r="30" spans="1:102" x14ac:dyDescent="0.35">
      <c r="A30" t="s">
        <v>269</v>
      </c>
      <c r="B30">
        <v>25.00112747</v>
      </c>
      <c r="C30">
        <v>25.00112747</v>
      </c>
      <c r="D30">
        <v>25.00112747</v>
      </c>
      <c r="E30">
        <v>25.00112747</v>
      </c>
      <c r="F30">
        <v>25.00112747</v>
      </c>
      <c r="G30">
        <v>25.00112747</v>
      </c>
      <c r="H30">
        <v>25.00112747</v>
      </c>
      <c r="I30">
        <v>25.00112747</v>
      </c>
      <c r="J30">
        <v>25.00112747</v>
      </c>
      <c r="K30">
        <v>25.00112747</v>
      </c>
      <c r="L30">
        <v>25.00112747</v>
      </c>
      <c r="M30">
        <v>25.00112747</v>
      </c>
      <c r="N30">
        <v>25.00112747</v>
      </c>
      <c r="O30">
        <v>25.00112747</v>
      </c>
      <c r="P30">
        <v>25.00112747</v>
      </c>
      <c r="Q30">
        <v>25.00112747</v>
      </c>
      <c r="R30">
        <v>25.00112747</v>
      </c>
      <c r="S30">
        <v>25.00112747</v>
      </c>
      <c r="T30">
        <v>25.00112747</v>
      </c>
      <c r="U30">
        <v>25.00112747</v>
      </c>
      <c r="V30">
        <v>25.00112747</v>
      </c>
      <c r="W30">
        <v>25.00112747</v>
      </c>
      <c r="X30">
        <v>25.00112747</v>
      </c>
      <c r="Y30">
        <v>25.00112747</v>
      </c>
      <c r="Z30">
        <v>25.00112747</v>
      </c>
      <c r="AA30">
        <v>25.00112747</v>
      </c>
      <c r="AB30">
        <v>25.00112747</v>
      </c>
      <c r="AC30">
        <v>25.00112747</v>
      </c>
      <c r="AD30">
        <v>25.00112747</v>
      </c>
      <c r="AE30">
        <v>25.00112747</v>
      </c>
      <c r="AF30">
        <v>25.00112747</v>
      </c>
      <c r="AG30">
        <v>25.00112747</v>
      </c>
      <c r="AH30">
        <v>25.00112747</v>
      </c>
      <c r="AI30">
        <v>25.00112747</v>
      </c>
      <c r="AJ30">
        <v>25.00112747</v>
      </c>
      <c r="AK30">
        <v>25.00112747</v>
      </c>
      <c r="AL30">
        <v>25.00112747</v>
      </c>
      <c r="AM30">
        <v>25.00112747</v>
      </c>
      <c r="AN30">
        <v>25.00112747</v>
      </c>
      <c r="AO30">
        <v>25.00112747</v>
      </c>
      <c r="AP30">
        <v>25.00112747</v>
      </c>
      <c r="AQ30">
        <v>25.00112747</v>
      </c>
      <c r="AR30">
        <v>25.00112747</v>
      </c>
      <c r="AS30">
        <v>25.00112747</v>
      </c>
      <c r="AT30">
        <v>25.00112747</v>
      </c>
      <c r="AU30">
        <v>25.00112747</v>
      </c>
      <c r="AV30">
        <v>25.00112747</v>
      </c>
      <c r="AW30">
        <v>25.00112747</v>
      </c>
      <c r="AX30">
        <v>25.00112747</v>
      </c>
      <c r="AY30">
        <v>25.00112747</v>
      </c>
      <c r="AZ30">
        <v>25.00112747</v>
      </c>
      <c r="BA30">
        <v>25.00112747</v>
      </c>
      <c r="BB30">
        <v>25.00112747</v>
      </c>
      <c r="BC30">
        <v>25.00112747</v>
      </c>
      <c r="BD30">
        <v>25.00112747</v>
      </c>
      <c r="BE30">
        <v>25.00112747</v>
      </c>
      <c r="BF30">
        <v>25.00112747</v>
      </c>
      <c r="BG30">
        <v>25.00112747</v>
      </c>
      <c r="BH30">
        <v>25.00112747</v>
      </c>
      <c r="BI30">
        <v>25.00112747</v>
      </c>
      <c r="BJ30">
        <v>25.00112747</v>
      </c>
      <c r="BK30">
        <v>25.00112747</v>
      </c>
      <c r="BL30">
        <v>25.00112747</v>
      </c>
      <c r="BM30">
        <v>25.00112747</v>
      </c>
      <c r="BN30">
        <v>24.88078574</v>
      </c>
      <c r="BO30">
        <v>24.848137210000001</v>
      </c>
      <c r="BP30" s="53">
        <v>24.812341960000001</v>
      </c>
      <c r="BQ30">
        <v>24.776664199999999</v>
      </c>
      <c r="BR30">
        <v>24.743953170000001</v>
      </c>
      <c r="BS30">
        <v>24.743953170000001</v>
      </c>
      <c r="BT30">
        <v>24.661194600000002</v>
      </c>
      <c r="BU30">
        <v>24.574621</v>
      </c>
      <c r="BV30">
        <v>24.248757139999999</v>
      </c>
      <c r="BW30">
        <v>24.248757139999999</v>
      </c>
      <c r="BX30">
        <v>24.248757139999999</v>
      </c>
      <c r="BY30">
        <v>24.248757139999999</v>
      </c>
      <c r="BZ30">
        <v>24.248757139999999</v>
      </c>
      <c r="CA30">
        <v>24.244354869999999</v>
      </c>
      <c r="CB30">
        <v>24.244354869999999</v>
      </c>
      <c r="CC30">
        <v>24.244354869999999</v>
      </c>
      <c r="CD30">
        <v>24.244354869999999</v>
      </c>
      <c r="CE30">
        <v>24.244354869999999</v>
      </c>
      <c r="CF30">
        <v>24.244354869999999</v>
      </c>
      <c r="CG30">
        <v>24.244354869999999</v>
      </c>
      <c r="CH30">
        <v>24.244354869999999</v>
      </c>
      <c r="CI30">
        <v>24.244354869999999</v>
      </c>
      <c r="CJ30">
        <v>24.244354869999999</v>
      </c>
      <c r="CK30">
        <v>24.244354869999999</v>
      </c>
      <c r="CL30">
        <v>24.244354869999999</v>
      </c>
      <c r="CM30">
        <v>24.244354869999999</v>
      </c>
      <c r="CN30">
        <v>24.244354869999999</v>
      </c>
      <c r="CO30">
        <v>24.244354869999999</v>
      </c>
      <c r="CP30">
        <v>24.244354869999999</v>
      </c>
      <c r="CQ30">
        <v>24.244354869999999</v>
      </c>
      <c r="CR30">
        <v>24.244354869999999</v>
      </c>
      <c r="CS30">
        <v>24.244354869999999</v>
      </c>
      <c r="CT30">
        <v>24.244354869999999</v>
      </c>
      <c r="CU30">
        <v>24.244354869999999</v>
      </c>
      <c r="CV30">
        <v>24.244354869999999</v>
      </c>
      <c r="CW30">
        <v>24.244354869999999</v>
      </c>
      <c r="CX30">
        <v>24.244354869999999</v>
      </c>
    </row>
    <row r="31" spans="1:102" ht="16.5" customHeight="1" x14ac:dyDescent="0.35">
      <c r="A31" t="s">
        <v>270</v>
      </c>
      <c r="B31">
        <v>25.03200885</v>
      </c>
      <c r="C31">
        <v>25.03200885</v>
      </c>
      <c r="D31">
        <v>25.03200885</v>
      </c>
      <c r="E31">
        <v>25.03200885</v>
      </c>
      <c r="F31">
        <v>25.03200885</v>
      </c>
      <c r="G31">
        <v>25.03200885</v>
      </c>
      <c r="H31">
        <v>25.03200885</v>
      </c>
      <c r="I31">
        <v>25.03200885</v>
      </c>
      <c r="J31">
        <v>25.03200885</v>
      </c>
      <c r="K31">
        <v>25.03200885</v>
      </c>
      <c r="L31">
        <v>25.03200885</v>
      </c>
      <c r="M31">
        <v>25.03200885</v>
      </c>
      <c r="N31">
        <v>25.03200885</v>
      </c>
      <c r="O31">
        <v>25.03200885</v>
      </c>
      <c r="P31">
        <v>25.03200885</v>
      </c>
      <c r="Q31">
        <v>25.03200885</v>
      </c>
      <c r="R31">
        <v>25.03200885</v>
      </c>
      <c r="S31">
        <v>25.03200885</v>
      </c>
      <c r="T31">
        <v>25.03200885</v>
      </c>
      <c r="U31">
        <v>25.03200885</v>
      </c>
      <c r="V31">
        <v>25.03200885</v>
      </c>
      <c r="W31">
        <v>25.03200885</v>
      </c>
      <c r="X31">
        <v>25.03200885</v>
      </c>
      <c r="Y31">
        <v>25.03200885</v>
      </c>
      <c r="Z31">
        <v>25.03200885</v>
      </c>
      <c r="AA31">
        <v>25.03200885</v>
      </c>
      <c r="AB31">
        <v>25.03200885</v>
      </c>
      <c r="AC31">
        <v>25.03200885</v>
      </c>
      <c r="AD31">
        <v>25.03200885</v>
      </c>
      <c r="AE31">
        <v>25.03200885</v>
      </c>
      <c r="AF31">
        <v>25.03200885</v>
      </c>
      <c r="AG31">
        <v>25.03200885</v>
      </c>
      <c r="AH31">
        <v>25.03200885</v>
      </c>
      <c r="AI31">
        <v>25.03200885</v>
      </c>
      <c r="AJ31">
        <v>25.03200885</v>
      </c>
      <c r="AK31">
        <v>25.03200885</v>
      </c>
      <c r="AL31">
        <v>25.03200885</v>
      </c>
      <c r="AM31">
        <v>25.03200885</v>
      </c>
      <c r="AN31">
        <v>25.03200885</v>
      </c>
      <c r="AO31">
        <v>25.03200885</v>
      </c>
      <c r="AP31">
        <v>25.03200885</v>
      </c>
      <c r="AQ31">
        <v>25.03200885</v>
      </c>
      <c r="AR31">
        <v>25.03200885</v>
      </c>
      <c r="AS31">
        <v>25.03200885</v>
      </c>
      <c r="AT31">
        <v>25.03200885</v>
      </c>
      <c r="AU31">
        <v>25.03200885</v>
      </c>
      <c r="AV31">
        <v>25.03200885</v>
      </c>
      <c r="AW31">
        <v>25.03200885</v>
      </c>
      <c r="AX31">
        <v>25.03200885</v>
      </c>
      <c r="AY31">
        <v>25.03200885</v>
      </c>
      <c r="AZ31">
        <v>25.03200885</v>
      </c>
      <c r="BA31">
        <v>25.03200885</v>
      </c>
      <c r="BB31">
        <v>25.03200885</v>
      </c>
      <c r="BC31">
        <v>25.03200885</v>
      </c>
      <c r="BD31">
        <v>25.03200885</v>
      </c>
      <c r="BE31">
        <v>25.03200885</v>
      </c>
      <c r="BF31">
        <v>25.03200885</v>
      </c>
      <c r="BG31">
        <v>25.03200885</v>
      </c>
      <c r="BH31">
        <v>25.03200885</v>
      </c>
      <c r="BI31">
        <v>25.03200885</v>
      </c>
      <c r="BJ31">
        <v>25.03200885</v>
      </c>
      <c r="BK31">
        <v>25.03200885</v>
      </c>
      <c r="BL31">
        <v>25.03200885</v>
      </c>
      <c r="BM31">
        <v>25.03200885</v>
      </c>
      <c r="BN31">
        <v>24.912935099999999</v>
      </c>
      <c r="BO31">
        <v>24.879159269999999</v>
      </c>
      <c r="BP31" s="53">
        <v>24.842351499999999</v>
      </c>
      <c r="BQ31">
        <v>24.808541460000001</v>
      </c>
      <c r="BR31">
        <v>24.771927420000001</v>
      </c>
      <c r="BS31">
        <v>24.771927420000001</v>
      </c>
      <c r="BT31">
        <v>24.691529970000001</v>
      </c>
      <c r="BU31">
        <v>24.6010122</v>
      </c>
      <c r="BV31">
        <v>24.266217359999999</v>
      </c>
      <c r="BW31">
        <v>24.266217359999999</v>
      </c>
      <c r="BX31">
        <v>24.266217359999999</v>
      </c>
      <c r="BY31">
        <v>24.266217359999999</v>
      </c>
      <c r="BZ31">
        <v>24.266217359999999</v>
      </c>
      <c r="CA31">
        <v>24.266217359999999</v>
      </c>
      <c r="CB31">
        <v>24.266217359999999</v>
      </c>
      <c r="CC31">
        <v>24.266217359999999</v>
      </c>
      <c r="CD31">
        <v>24.266217359999999</v>
      </c>
      <c r="CE31">
        <v>24.266217359999999</v>
      </c>
      <c r="CF31">
        <v>24.266217359999999</v>
      </c>
      <c r="CG31">
        <v>24.266217359999999</v>
      </c>
      <c r="CH31">
        <v>24.266217359999999</v>
      </c>
      <c r="CI31">
        <v>24.266217359999999</v>
      </c>
      <c r="CJ31">
        <v>24.266217359999999</v>
      </c>
      <c r="CK31">
        <v>24.266217359999999</v>
      </c>
      <c r="CL31">
        <v>24.266217359999999</v>
      </c>
      <c r="CM31">
        <v>24.266217359999999</v>
      </c>
      <c r="CN31">
        <v>24.266217359999999</v>
      </c>
      <c r="CO31">
        <v>24.266217359999999</v>
      </c>
      <c r="CP31">
        <v>24.266217359999999</v>
      </c>
      <c r="CQ31">
        <v>24.266217359999999</v>
      </c>
      <c r="CR31">
        <v>24.266217359999999</v>
      </c>
      <c r="CS31">
        <v>24.266217359999999</v>
      </c>
      <c r="CT31">
        <v>24.266217359999999</v>
      </c>
      <c r="CU31">
        <v>24.266217359999999</v>
      </c>
      <c r="CV31">
        <v>24.266217359999999</v>
      </c>
      <c r="CW31">
        <v>24.266217359999999</v>
      </c>
      <c r="CX31">
        <v>24.266217359999999</v>
      </c>
    </row>
    <row r="32" spans="1:102" x14ac:dyDescent="0.35">
      <c r="A32" t="s">
        <v>271</v>
      </c>
      <c r="B32">
        <v>48.812417259999997</v>
      </c>
      <c r="C32">
        <v>48.812417259999997</v>
      </c>
      <c r="D32">
        <v>48.812417259999997</v>
      </c>
      <c r="E32">
        <v>48.812417259999997</v>
      </c>
      <c r="F32">
        <v>48.812417259999997</v>
      </c>
      <c r="G32">
        <v>48.812417259999997</v>
      </c>
      <c r="H32">
        <v>48.812417259999997</v>
      </c>
      <c r="I32">
        <v>48.812417259999997</v>
      </c>
      <c r="J32">
        <v>48.812417259999997</v>
      </c>
      <c r="K32">
        <v>48.812417259999997</v>
      </c>
      <c r="L32">
        <v>48.812417259999997</v>
      </c>
      <c r="M32">
        <v>48.812417259999997</v>
      </c>
      <c r="N32">
        <v>48.812417259999997</v>
      </c>
      <c r="O32">
        <v>48.812417259999997</v>
      </c>
      <c r="P32">
        <v>48.812417259999997</v>
      </c>
      <c r="Q32">
        <v>48.812417259999997</v>
      </c>
      <c r="R32">
        <v>48.812417259999997</v>
      </c>
      <c r="S32">
        <v>48.812417259999997</v>
      </c>
      <c r="T32">
        <v>48.812417259999997</v>
      </c>
      <c r="U32">
        <v>48.812417259999997</v>
      </c>
      <c r="V32">
        <v>48.812417259999997</v>
      </c>
      <c r="W32">
        <v>48.812417259999997</v>
      </c>
      <c r="X32">
        <v>48.812417259999997</v>
      </c>
      <c r="Y32">
        <v>48.812417259999997</v>
      </c>
      <c r="Z32">
        <v>48.812417259999997</v>
      </c>
      <c r="AA32">
        <v>48.812417259999997</v>
      </c>
      <c r="AB32">
        <v>48.812417259999997</v>
      </c>
      <c r="AC32">
        <v>48.812417259999997</v>
      </c>
      <c r="AD32">
        <v>48.812417259999997</v>
      </c>
      <c r="AE32">
        <v>48.812417259999997</v>
      </c>
      <c r="AF32">
        <v>48.812417259999997</v>
      </c>
      <c r="AG32">
        <v>48.812417259999997</v>
      </c>
      <c r="AH32">
        <v>48.812417259999997</v>
      </c>
      <c r="AI32">
        <v>48.812417259999997</v>
      </c>
      <c r="AJ32">
        <v>48.812417259999997</v>
      </c>
      <c r="AK32">
        <v>48.812417259999997</v>
      </c>
      <c r="AL32">
        <v>48.812417259999997</v>
      </c>
      <c r="AM32">
        <v>48.812417259999997</v>
      </c>
      <c r="AN32">
        <v>48.812417259999997</v>
      </c>
      <c r="AO32">
        <v>48.812417259999997</v>
      </c>
      <c r="AP32">
        <v>48.812417259999997</v>
      </c>
      <c r="AQ32">
        <v>48.812417259999997</v>
      </c>
      <c r="AR32">
        <v>48.812417259999997</v>
      </c>
      <c r="AS32">
        <v>48.812417259999997</v>
      </c>
      <c r="AT32">
        <v>48.812417259999997</v>
      </c>
      <c r="AU32">
        <v>48.812417259999997</v>
      </c>
      <c r="AV32">
        <v>48.812417259999997</v>
      </c>
      <c r="AW32">
        <v>48.812417259999997</v>
      </c>
      <c r="AX32">
        <v>48.812417259999997</v>
      </c>
      <c r="AY32">
        <v>48.812417259999997</v>
      </c>
      <c r="AZ32">
        <v>48.812417259999997</v>
      </c>
      <c r="BA32">
        <v>48.812417259999997</v>
      </c>
      <c r="BB32">
        <v>48.812417259999997</v>
      </c>
      <c r="BC32">
        <v>48.812417259999997</v>
      </c>
      <c r="BD32">
        <v>48.812417259999997</v>
      </c>
      <c r="BE32">
        <v>48.812417259999997</v>
      </c>
      <c r="BF32">
        <v>48.812417259999997</v>
      </c>
      <c r="BG32">
        <v>48.812417259999997</v>
      </c>
      <c r="BH32">
        <v>48.812417259999997</v>
      </c>
      <c r="BI32">
        <v>48.812417259999997</v>
      </c>
      <c r="BJ32">
        <v>48.812417259999997</v>
      </c>
      <c r="BK32">
        <v>48.812417259999997</v>
      </c>
      <c r="BL32">
        <v>48.812417259999997</v>
      </c>
      <c r="BM32">
        <v>48.812417259999997</v>
      </c>
      <c r="BN32">
        <v>48.586395349999997</v>
      </c>
      <c r="BO32">
        <v>48.520316100000002</v>
      </c>
      <c r="BP32" s="53">
        <v>48.4483465</v>
      </c>
      <c r="BQ32">
        <v>48.382211239999997</v>
      </c>
      <c r="BR32">
        <v>48.310628790000003</v>
      </c>
      <c r="BS32">
        <v>48.310628790000003</v>
      </c>
      <c r="BT32">
        <v>48.154303849999998</v>
      </c>
      <c r="BU32">
        <v>47.984645100000002</v>
      </c>
      <c r="BV32">
        <v>47.344358290000002</v>
      </c>
      <c r="BW32">
        <v>47.344358290000002</v>
      </c>
      <c r="BX32">
        <v>47.344358290000002</v>
      </c>
      <c r="BY32">
        <v>47.344358290000002</v>
      </c>
      <c r="BZ32">
        <v>47.344358290000002</v>
      </c>
      <c r="CA32">
        <v>47.344358290000002</v>
      </c>
      <c r="CB32">
        <v>47.344358290000002</v>
      </c>
      <c r="CC32">
        <v>47.344358290000002</v>
      </c>
      <c r="CD32">
        <v>47.344358290000002</v>
      </c>
      <c r="CE32">
        <v>47.344358290000002</v>
      </c>
      <c r="CF32">
        <v>47.344358290000002</v>
      </c>
      <c r="CG32">
        <v>47.344358290000002</v>
      </c>
      <c r="CH32">
        <v>47.344358290000002</v>
      </c>
      <c r="CI32">
        <v>47.344358290000002</v>
      </c>
      <c r="CJ32">
        <v>47.344358290000002</v>
      </c>
      <c r="CK32">
        <v>47.344358290000002</v>
      </c>
      <c r="CL32">
        <v>47.344358290000002</v>
      </c>
      <c r="CM32">
        <v>47.344358290000002</v>
      </c>
      <c r="CN32">
        <v>47.344358290000002</v>
      </c>
      <c r="CO32">
        <v>47.344358290000002</v>
      </c>
      <c r="CP32">
        <v>47.344358290000002</v>
      </c>
      <c r="CQ32">
        <v>47.344358290000002</v>
      </c>
      <c r="CR32">
        <v>47.344358290000002</v>
      </c>
      <c r="CS32">
        <v>47.344358290000002</v>
      </c>
      <c r="CT32">
        <v>47.344358290000002</v>
      </c>
      <c r="CU32">
        <v>47.344358290000002</v>
      </c>
      <c r="CV32">
        <v>47.344358290000002</v>
      </c>
      <c r="CW32">
        <v>47.344358290000002</v>
      </c>
      <c r="CX32">
        <v>47.344358290000002</v>
      </c>
    </row>
    <row r="33" spans="1:102" x14ac:dyDescent="0.35">
      <c r="A33" t="s">
        <v>272</v>
      </c>
      <c r="B33">
        <v>43.800677950000001</v>
      </c>
      <c r="C33">
        <v>43.800677950000001</v>
      </c>
      <c r="D33">
        <v>43.800677950000001</v>
      </c>
      <c r="E33">
        <v>43.800677950000001</v>
      </c>
      <c r="F33">
        <v>43.800677950000001</v>
      </c>
      <c r="G33">
        <v>43.800677950000001</v>
      </c>
      <c r="H33">
        <v>43.800677950000001</v>
      </c>
      <c r="I33">
        <v>43.800677950000001</v>
      </c>
      <c r="J33">
        <v>43.800677950000001</v>
      </c>
      <c r="K33">
        <v>43.800677950000001</v>
      </c>
      <c r="L33">
        <v>43.800677950000001</v>
      </c>
      <c r="M33">
        <v>43.800677950000001</v>
      </c>
      <c r="N33">
        <v>43.800677950000001</v>
      </c>
      <c r="O33">
        <v>43.800677950000001</v>
      </c>
      <c r="P33">
        <v>43.800677950000001</v>
      </c>
      <c r="Q33">
        <v>43.800677950000001</v>
      </c>
      <c r="R33">
        <v>43.800677950000001</v>
      </c>
      <c r="S33">
        <v>43.800677950000001</v>
      </c>
      <c r="T33">
        <v>43.800677950000001</v>
      </c>
      <c r="U33">
        <v>43.800677950000001</v>
      </c>
      <c r="V33">
        <v>43.800677950000001</v>
      </c>
      <c r="W33">
        <v>43.800677950000001</v>
      </c>
      <c r="X33">
        <v>43.800677950000001</v>
      </c>
      <c r="Y33">
        <v>43.800677950000001</v>
      </c>
      <c r="Z33">
        <v>43.800677950000001</v>
      </c>
      <c r="AA33">
        <v>43.800677950000001</v>
      </c>
      <c r="AB33">
        <v>43.800677950000001</v>
      </c>
      <c r="AC33">
        <v>43.800677950000001</v>
      </c>
      <c r="AD33">
        <v>43.800677950000001</v>
      </c>
      <c r="AE33">
        <v>43.800677950000001</v>
      </c>
      <c r="AF33">
        <v>43.800677950000001</v>
      </c>
      <c r="AG33">
        <v>43.800677950000001</v>
      </c>
      <c r="AH33">
        <v>43.800677950000001</v>
      </c>
      <c r="AI33">
        <v>43.800677950000001</v>
      </c>
      <c r="AJ33">
        <v>43.800677950000001</v>
      </c>
      <c r="AK33">
        <v>43.800677950000001</v>
      </c>
      <c r="AL33">
        <v>43.800677950000001</v>
      </c>
      <c r="AM33">
        <v>43.800677950000001</v>
      </c>
      <c r="AN33">
        <v>43.800677950000001</v>
      </c>
      <c r="AO33">
        <v>43.800677950000001</v>
      </c>
      <c r="AP33">
        <v>43.800677950000001</v>
      </c>
      <c r="AQ33">
        <v>43.800677950000001</v>
      </c>
      <c r="AR33">
        <v>43.800677950000001</v>
      </c>
      <c r="AS33">
        <v>43.800677950000001</v>
      </c>
      <c r="AT33">
        <v>43.800677950000001</v>
      </c>
      <c r="AU33">
        <v>43.800677950000001</v>
      </c>
      <c r="AV33">
        <v>43.800677950000001</v>
      </c>
      <c r="AW33">
        <v>43.800677950000001</v>
      </c>
      <c r="AX33">
        <v>43.800677950000001</v>
      </c>
      <c r="AY33">
        <v>43.800677950000001</v>
      </c>
      <c r="AZ33">
        <v>43.800677950000001</v>
      </c>
      <c r="BA33">
        <v>43.800677950000001</v>
      </c>
      <c r="BB33">
        <v>43.800677950000001</v>
      </c>
      <c r="BC33">
        <v>43.800677950000001</v>
      </c>
      <c r="BD33">
        <v>43.800677950000001</v>
      </c>
      <c r="BE33">
        <v>43.800677950000001</v>
      </c>
      <c r="BF33">
        <v>43.800677950000001</v>
      </c>
      <c r="BG33">
        <v>43.800677950000001</v>
      </c>
      <c r="BH33">
        <v>43.800677950000001</v>
      </c>
      <c r="BI33">
        <v>43.800677950000001</v>
      </c>
      <c r="BJ33">
        <v>43.800677950000001</v>
      </c>
      <c r="BK33">
        <v>43.800677950000001</v>
      </c>
      <c r="BL33">
        <v>43.800677950000001</v>
      </c>
      <c r="BM33">
        <v>43.800677950000001</v>
      </c>
      <c r="BN33">
        <v>43.597636430000001</v>
      </c>
      <c r="BO33">
        <v>43.538528720000002</v>
      </c>
      <c r="BP33" s="53">
        <v>43.474115130000001</v>
      </c>
      <c r="BQ33">
        <v>43.409947850000002</v>
      </c>
      <c r="BR33">
        <v>43.350872979999998</v>
      </c>
      <c r="BS33">
        <v>43.350872979999998</v>
      </c>
      <c r="BT33">
        <v>43.210177450000003</v>
      </c>
      <c r="BU33">
        <v>43.057465809999997</v>
      </c>
      <c r="BV33">
        <v>42.48100341</v>
      </c>
      <c r="BW33">
        <v>42.48100341</v>
      </c>
      <c r="BX33">
        <v>42.48100341</v>
      </c>
      <c r="BY33">
        <v>42.48100341</v>
      </c>
      <c r="BZ33">
        <v>42.48100341</v>
      </c>
      <c r="CA33">
        <v>42.48100341</v>
      </c>
      <c r="CB33">
        <v>42.48100341</v>
      </c>
      <c r="CC33">
        <v>42.48100341</v>
      </c>
      <c r="CD33">
        <v>42.48100341</v>
      </c>
      <c r="CE33">
        <v>42.48100341</v>
      </c>
      <c r="CF33">
        <v>42.48100341</v>
      </c>
      <c r="CG33">
        <v>42.48100341</v>
      </c>
      <c r="CH33">
        <v>42.48100341</v>
      </c>
      <c r="CI33">
        <v>42.48100341</v>
      </c>
      <c r="CJ33">
        <v>42.48100341</v>
      </c>
      <c r="CK33">
        <v>42.48100341</v>
      </c>
      <c r="CL33">
        <v>42.48100341</v>
      </c>
      <c r="CM33">
        <v>42.48100341</v>
      </c>
      <c r="CN33">
        <v>42.48100341</v>
      </c>
      <c r="CO33">
        <v>42.48100341</v>
      </c>
      <c r="CP33">
        <v>42.48100341</v>
      </c>
      <c r="CQ33">
        <v>42.48100341</v>
      </c>
      <c r="CR33">
        <v>42.48100341</v>
      </c>
      <c r="CS33">
        <v>42.48100341</v>
      </c>
      <c r="CT33">
        <v>42.48100341</v>
      </c>
      <c r="CU33">
        <v>42.48100341</v>
      </c>
      <c r="CV33">
        <v>42.48100341</v>
      </c>
      <c r="CW33">
        <v>42.48100341</v>
      </c>
      <c r="CX33">
        <v>42.48100341</v>
      </c>
    </row>
    <row r="34" spans="1:102" x14ac:dyDescent="0.35">
      <c r="A34" t="s">
        <v>273</v>
      </c>
      <c r="B34">
        <v>40.036533769999998</v>
      </c>
      <c r="C34">
        <v>40.036533769999998</v>
      </c>
      <c r="D34">
        <v>40.036533769999998</v>
      </c>
      <c r="E34">
        <v>40.036533769999998</v>
      </c>
      <c r="F34">
        <v>40.036533769999998</v>
      </c>
      <c r="G34">
        <v>40.036533769999998</v>
      </c>
      <c r="H34">
        <v>40.036533769999998</v>
      </c>
      <c r="I34">
        <v>40.036533769999998</v>
      </c>
      <c r="J34">
        <v>40.036533769999998</v>
      </c>
      <c r="K34">
        <v>40.036533769999998</v>
      </c>
      <c r="L34">
        <v>40.036533769999998</v>
      </c>
      <c r="M34">
        <v>40.036533769999998</v>
      </c>
      <c r="N34">
        <v>40.036533769999998</v>
      </c>
      <c r="O34">
        <v>40.036533769999998</v>
      </c>
      <c r="P34">
        <v>40.036533769999998</v>
      </c>
      <c r="Q34">
        <v>40.036533769999998</v>
      </c>
      <c r="R34">
        <v>40.036533769999998</v>
      </c>
      <c r="S34">
        <v>40.036533769999998</v>
      </c>
      <c r="T34">
        <v>40.036533769999998</v>
      </c>
      <c r="U34">
        <v>40.036533769999998</v>
      </c>
      <c r="V34">
        <v>40.036533769999998</v>
      </c>
      <c r="W34">
        <v>40.036533769999998</v>
      </c>
      <c r="X34">
        <v>40.036533769999998</v>
      </c>
      <c r="Y34">
        <v>40.036533769999998</v>
      </c>
      <c r="Z34">
        <v>40.036533769999998</v>
      </c>
      <c r="AA34">
        <v>40.036533769999998</v>
      </c>
      <c r="AB34">
        <v>40.036533769999998</v>
      </c>
      <c r="AC34">
        <v>40.036533769999998</v>
      </c>
      <c r="AD34">
        <v>40.036533769999998</v>
      </c>
      <c r="AE34">
        <v>40.036533769999998</v>
      </c>
      <c r="AF34">
        <v>40.036533769999998</v>
      </c>
      <c r="AG34">
        <v>40.036533769999998</v>
      </c>
      <c r="AH34">
        <v>40.036533769999998</v>
      </c>
      <c r="AI34">
        <v>40.036533769999998</v>
      </c>
      <c r="AJ34">
        <v>40.036533769999998</v>
      </c>
      <c r="AK34">
        <v>40.036533769999998</v>
      </c>
      <c r="AL34">
        <v>40.036533769999998</v>
      </c>
      <c r="AM34">
        <v>40.036533769999998</v>
      </c>
      <c r="AN34">
        <v>40.036533769999998</v>
      </c>
      <c r="AO34">
        <v>40.036533769999998</v>
      </c>
      <c r="AP34">
        <v>40.036533769999998</v>
      </c>
      <c r="AQ34">
        <v>40.036533769999998</v>
      </c>
      <c r="AR34">
        <v>40.036533769999998</v>
      </c>
      <c r="AS34">
        <v>40.036533769999998</v>
      </c>
      <c r="AT34">
        <v>40.036533769999998</v>
      </c>
      <c r="AU34">
        <v>40.036533769999998</v>
      </c>
      <c r="AV34">
        <v>40.036533769999998</v>
      </c>
      <c r="AW34">
        <v>40.036533769999998</v>
      </c>
      <c r="AX34">
        <v>40.036533769999998</v>
      </c>
      <c r="AY34">
        <v>40.036533769999998</v>
      </c>
      <c r="AZ34">
        <v>40.036533769999998</v>
      </c>
      <c r="BA34">
        <v>40.036533769999998</v>
      </c>
      <c r="BB34">
        <v>40.036533769999998</v>
      </c>
      <c r="BC34">
        <v>40.036533769999998</v>
      </c>
      <c r="BD34">
        <v>40.036533769999998</v>
      </c>
      <c r="BE34">
        <v>40.036533769999998</v>
      </c>
      <c r="BF34">
        <v>40.036533769999998</v>
      </c>
      <c r="BG34">
        <v>40.036533769999998</v>
      </c>
      <c r="BH34">
        <v>40.036533769999998</v>
      </c>
      <c r="BI34">
        <v>40.036533769999998</v>
      </c>
      <c r="BJ34">
        <v>40.036533769999998</v>
      </c>
      <c r="BK34">
        <v>40.036533769999998</v>
      </c>
      <c r="BL34">
        <v>40.036533769999998</v>
      </c>
      <c r="BM34">
        <v>40.036533769999998</v>
      </c>
      <c r="BN34">
        <v>39.850524870000001</v>
      </c>
      <c r="BO34">
        <v>39.79684014</v>
      </c>
      <c r="BP34" s="53">
        <v>39.738268130000002</v>
      </c>
      <c r="BQ34">
        <v>39.684511069999999</v>
      </c>
      <c r="BR34">
        <v>39.626233550000002</v>
      </c>
      <c r="BS34">
        <v>39.626233550000002</v>
      </c>
      <c r="BT34">
        <v>39.501658229999997</v>
      </c>
      <c r="BU34">
        <v>39.356397350000002</v>
      </c>
      <c r="BV34">
        <v>38.832872850000001</v>
      </c>
      <c r="BW34">
        <v>38.832872850000001</v>
      </c>
      <c r="BX34">
        <v>38.832872850000001</v>
      </c>
      <c r="BY34">
        <v>38.832872850000001</v>
      </c>
      <c r="BZ34">
        <v>38.832872850000001</v>
      </c>
      <c r="CA34">
        <v>38.832872850000001</v>
      </c>
      <c r="CB34">
        <v>38.832872850000001</v>
      </c>
      <c r="CC34">
        <v>38.832872850000001</v>
      </c>
      <c r="CD34">
        <v>38.832872850000001</v>
      </c>
      <c r="CE34">
        <v>38.832872850000001</v>
      </c>
      <c r="CF34">
        <v>38.832872850000001</v>
      </c>
      <c r="CG34">
        <v>38.832872850000001</v>
      </c>
      <c r="CH34">
        <v>38.832872850000001</v>
      </c>
      <c r="CI34">
        <v>38.832872850000001</v>
      </c>
      <c r="CJ34">
        <v>38.832872850000001</v>
      </c>
      <c r="CK34">
        <v>38.832872850000001</v>
      </c>
      <c r="CL34">
        <v>38.832872850000001</v>
      </c>
      <c r="CM34">
        <v>38.832872850000001</v>
      </c>
      <c r="CN34">
        <v>38.832872850000001</v>
      </c>
      <c r="CO34">
        <v>38.832872850000001</v>
      </c>
      <c r="CP34">
        <v>38.832872850000001</v>
      </c>
      <c r="CQ34">
        <v>38.832872850000001</v>
      </c>
      <c r="CR34">
        <v>38.832872850000001</v>
      </c>
      <c r="CS34">
        <v>38.832872850000001</v>
      </c>
      <c r="CT34">
        <v>38.832872850000001</v>
      </c>
      <c r="CU34">
        <v>38.832872850000001</v>
      </c>
      <c r="CV34">
        <v>38.832872850000001</v>
      </c>
      <c r="CW34">
        <v>38.832872850000001</v>
      </c>
      <c r="CX34">
        <v>38.832872850000001</v>
      </c>
    </row>
    <row r="35" spans="1:102" x14ac:dyDescent="0.35">
      <c r="A35" t="s">
        <v>274</v>
      </c>
      <c r="B35">
        <v>37.534250409999999</v>
      </c>
      <c r="C35">
        <v>37.534250409999999</v>
      </c>
      <c r="D35">
        <v>37.534250409999999</v>
      </c>
      <c r="E35">
        <v>37.534250409999999</v>
      </c>
      <c r="F35">
        <v>37.534250409999999</v>
      </c>
      <c r="G35">
        <v>37.534250409999999</v>
      </c>
      <c r="H35">
        <v>37.534250409999999</v>
      </c>
      <c r="I35">
        <v>37.534250409999999</v>
      </c>
      <c r="J35">
        <v>37.534250409999999</v>
      </c>
      <c r="K35">
        <v>37.534250409999999</v>
      </c>
      <c r="L35">
        <v>37.534250409999999</v>
      </c>
      <c r="M35">
        <v>37.534250409999999</v>
      </c>
      <c r="N35">
        <v>37.534250409999999</v>
      </c>
      <c r="O35">
        <v>37.534250409999999</v>
      </c>
      <c r="P35">
        <v>37.534250409999999</v>
      </c>
      <c r="Q35">
        <v>37.534250409999999</v>
      </c>
      <c r="R35">
        <v>37.534250409999999</v>
      </c>
      <c r="S35">
        <v>37.534250409999999</v>
      </c>
      <c r="T35">
        <v>37.534250409999999</v>
      </c>
      <c r="U35">
        <v>37.534250409999999</v>
      </c>
      <c r="V35">
        <v>37.534250409999999</v>
      </c>
      <c r="W35">
        <v>37.534250409999999</v>
      </c>
      <c r="X35">
        <v>37.534250409999999</v>
      </c>
      <c r="Y35">
        <v>37.534250409999999</v>
      </c>
      <c r="Z35">
        <v>37.534250409999999</v>
      </c>
      <c r="AA35">
        <v>37.534250409999999</v>
      </c>
      <c r="AB35">
        <v>37.534250409999999</v>
      </c>
      <c r="AC35">
        <v>37.534250409999999</v>
      </c>
      <c r="AD35">
        <v>37.534250409999999</v>
      </c>
      <c r="AE35">
        <v>37.534250409999999</v>
      </c>
      <c r="AF35">
        <v>37.534250409999999</v>
      </c>
      <c r="AG35">
        <v>37.534250409999999</v>
      </c>
      <c r="AH35">
        <v>37.534250409999999</v>
      </c>
      <c r="AI35">
        <v>37.534250409999999</v>
      </c>
      <c r="AJ35">
        <v>37.534250409999999</v>
      </c>
      <c r="AK35">
        <v>37.534250409999999</v>
      </c>
      <c r="AL35">
        <v>37.534250409999999</v>
      </c>
      <c r="AM35">
        <v>37.534250409999999</v>
      </c>
      <c r="AN35">
        <v>37.534250409999999</v>
      </c>
      <c r="AO35">
        <v>37.534250409999999</v>
      </c>
      <c r="AP35">
        <v>37.534250409999999</v>
      </c>
      <c r="AQ35">
        <v>37.534250409999999</v>
      </c>
      <c r="AR35">
        <v>37.534250409999999</v>
      </c>
      <c r="AS35">
        <v>37.534250409999999</v>
      </c>
      <c r="AT35">
        <v>37.534250409999999</v>
      </c>
      <c r="AU35">
        <v>37.534250409999999</v>
      </c>
      <c r="AV35">
        <v>37.534250409999999</v>
      </c>
      <c r="AW35">
        <v>37.534250409999999</v>
      </c>
      <c r="AX35">
        <v>37.534250409999999</v>
      </c>
      <c r="AY35">
        <v>37.534250409999999</v>
      </c>
      <c r="AZ35">
        <v>37.534250409999999</v>
      </c>
      <c r="BA35">
        <v>37.534250409999999</v>
      </c>
      <c r="BB35">
        <v>37.534250409999999</v>
      </c>
      <c r="BC35">
        <v>37.534250409999999</v>
      </c>
      <c r="BD35">
        <v>37.534250409999999</v>
      </c>
      <c r="BE35">
        <v>37.534250409999999</v>
      </c>
      <c r="BF35">
        <v>37.534250409999999</v>
      </c>
      <c r="BG35">
        <v>37.534250409999999</v>
      </c>
      <c r="BH35">
        <v>37.534250409999999</v>
      </c>
      <c r="BI35">
        <v>37.534250409999999</v>
      </c>
      <c r="BJ35">
        <v>37.534250409999999</v>
      </c>
      <c r="BK35">
        <v>37.534250409999999</v>
      </c>
      <c r="BL35">
        <v>37.534250409999999</v>
      </c>
      <c r="BM35">
        <v>37.534250409999999</v>
      </c>
      <c r="BN35">
        <v>37.35986707</v>
      </c>
      <c r="BO35">
        <v>37.304917430000003</v>
      </c>
      <c r="BP35" s="53">
        <v>37.254626369999997</v>
      </c>
      <c r="BQ35">
        <v>37.199919340000001</v>
      </c>
      <c r="BR35">
        <v>37.149593950000003</v>
      </c>
      <c r="BS35">
        <v>37.149593950000003</v>
      </c>
      <c r="BT35">
        <v>37.028301059999997</v>
      </c>
      <c r="BU35">
        <v>36.896622520000001</v>
      </c>
      <c r="BV35">
        <v>36.4058183</v>
      </c>
      <c r="BW35">
        <v>36.4058183</v>
      </c>
      <c r="BX35">
        <v>36.4058183</v>
      </c>
      <c r="BY35">
        <v>36.4058183</v>
      </c>
      <c r="BZ35">
        <v>36.4058183</v>
      </c>
      <c r="CA35">
        <v>36.4058183</v>
      </c>
      <c r="CB35">
        <v>36.4058183</v>
      </c>
      <c r="CC35">
        <v>36.4058183</v>
      </c>
      <c r="CD35">
        <v>36.4058183</v>
      </c>
      <c r="CE35">
        <v>36.4058183</v>
      </c>
      <c r="CF35">
        <v>36.4058183</v>
      </c>
      <c r="CG35">
        <v>36.4058183</v>
      </c>
      <c r="CH35">
        <v>36.4058183</v>
      </c>
      <c r="CI35">
        <v>36.4058183</v>
      </c>
      <c r="CJ35">
        <v>36.4058183</v>
      </c>
      <c r="CK35">
        <v>36.4058183</v>
      </c>
      <c r="CL35">
        <v>36.4058183</v>
      </c>
      <c r="CM35">
        <v>36.4058183</v>
      </c>
      <c r="CN35">
        <v>36.4058183</v>
      </c>
      <c r="CO35">
        <v>36.4058183</v>
      </c>
      <c r="CP35">
        <v>36.4058183</v>
      </c>
      <c r="CQ35">
        <v>36.4058183</v>
      </c>
      <c r="CR35">
        <v>36.4058183</v>
      </c>
      <c r="CS35">
        <v>36.4058183</v>
      </c>
      <c r="CT35">
        <v>36.4058183</v>
      </c>
      <c r="CU35">
        <v>36.4058183</v>
      </c>
      <c r="CV35">
        <v>36.4058183</v>
      </c>
      <c r="CW35">
        <v>36.4058183</v>
      </c>
      <c r="CX35">
        <v>36.4058183</v>
      </c>
    </row>
    <row r="36" spans="1:102" x14ac:dyDescent="0.35">
      <c r="A36" t="s">
        <v>275</v>
      </c>
      <c r="B36">
        <v>48.812417259999997</v>
      </c>
      <c r="C36">
        <v>48.812417259999997</v>
      </c>
      <c r="D36">
        <v>48.812417259999997</v>
      </c>
      <c r="E36">
        <v>48.812417259999997</v>
      </c>
      <c r="F36">
        <v>48.812417259999997</v>
      </c>
      <c r="G36">
        <v>48.812417259999997</v>
      </c>
      <c r="H36">
        <v>48.812417259999997</v>
      </c>
      <c r="I36">
        <v>48.812417259999997</v>
      </c>
      <c r="J36">
        <v>48.812417259999997</v>
      </c>
      <c r="K36">
        <v>48.812417259999997</v>
      </c>
      <c r="L36">
        <v>48.812417259999997</v>
      </c>
      <c r="M36">
        <v>48.812417259999997</v>
      </c>
      <c r="N36">
        <v>48.812417259999997</v>
      </c>
      <c r="O36">
        <v>48.812417259999997</v>
      </c>
      <c r="P36">
        <v>48.812417259999997</v>
      </c>
      <c r="Q36">
        <v>48.812417259999997</v>
      </c>
      <c r="R36">
        <v>48.812417259999997</v>
      </c>
      <c r="S36">
        <v>48.812417259999997</v>
      </c>
      <c r="T36">
        <v>48.812417259999997</v>
      </c>
      <c r="U36">
        <v>48.812417259999997</v>
      </c>
      <c r="V36">
        <v>48.812417259999997</v>
      </c>
      <c r="W36">
        <v>48.812417259999997</v>
      </c>
      <c r="X36">
        <v>48.812417259999997</v>
      </c>
      <c r="Y36">
        <v>48.812417259999997</v>
      </c>
      <c r="Z36">
        <v>48.812417259999997</v>
      </c>
      <c r="AA36">
        <v>48.812417259999997</v>
      </c>
      <c r="AB36">
        <v>48.812417259999997</v>
      </c>
      <c r="AC36">
        <v>48.812417259999997</v>
      </c>
      <c r="AD36">
        <v>48.812417259999997</v>
      </c>
      <c r="AE36">
        <v>48.812417259999997</v>
      </c>
      <c r="AF36">
        <v>48.812417259999997</v>
      </c>
      <c r="AG36">
        <v>48.812417259999997</v>
      </c>
      <c r="AH36">
        <v>48.812417259999997</v>
      </c>
      <c r="AI36">
        <v>48.812417259999997</v>
      </c>
      <c r="AJ36">
        <v>48.812417259999997</v>
      </c>
      <c r="AK36">
        <v>48.812417259999997</v>
      </c>
      <c r="AL36">
        <v>48.812417259999997</v>
      </c>
      <c r="AM36">
        <v>48.812417259999997</v>
      </c>
      <c r="AN36">
        <v>48.812417259999997</v>
      </c>
      <c r="AO36">
        <v>48.812417259999997</v>
      </c>
      <c r="AP36">
        <v>48.812417259999997</v>
      </c>
      <c r="AQ36">
        <v>48.812417259999997</v>
      </c>
      <c r="AR36">
        <v>48.812417259999997</v>
      </c>
      <c r="AS36">
        <v>48.812417259999997</v>
      </c>
      <c r="AT36">
        <v>48.812417259999997</v>
      </c>
      <c r="AU36">
        <v>48.812417259999997</v>
      </c>
      <c r="AV36">
        <v>48.812417259999997</v>
      </c>
      <c r="AW36">
        <v>48.812417259999997</v>
      </c>
      <c r="AX36">
        <v>48.812417259999997</v>
      </c>
      <c r="AY36">
        <v>48.812417259999997</v>
      </c>
      <c r="AZ36">
        <v>48.812417259999997</v>
      </c>
      <c r="BA36">
        <v>48.812417259999997</v>
      </c>
      <c r="BB36">
        <v>48.812417259999997</v>
      </c>
      <c r="BC36">
        <v>48.812417259999997</v>
      </c>
      <c r="BD36">
        <v>48.812417259999997</v>
      </c>
      <c r="BE36">
        <v>48.812417259999997</v>
      </c>
      <c r="BF36">
        <v>48.812417259999997</v>
      </c>
      <c r="BG36">
        <v>48.812417259999997</v>
      </c>
      <c r="BH36">
        <v>48.812417259999997</v>
      </c>
      <c r="BI36">
        <v>48.812417259999997</v>
      </c>
      <c r="BJ36">
        <v>48.812417259999997</v>
      </c>
      <c r="BK36">
        <v>48.812417259999997</v>
      </c>
      <c r="BL36">
        <v>48.812417259999997</v>
      </c>
      <c r="BM36">
        <v>48.812417259999997</v>
      </c>
      <c r="BN36">
        <v>48.586395349999997</v>
      </c>
      <c r="BO36">
        <v>48.520316100000002</v>
      </c>
      <c r="BP36" s="53">
        <v>48.4483465</v>
      </c>
      <c r="BQ36">
        <v>48.382211239999997</v>
      </c>
      <c r="BR36">
        <v>48.310628790000003</v>
      </c>
      <c r="BS36">
        <v>48.310628790000003</v>
      </c>
      <c r="BT36">
        <v>48.154303849999998</v>
      </c>
      <c r="BU36">
        <v>47.984645100000002</v>
      </c>
      <c r="BV36">
        <v>47.344358290000002</v>
      </c>
      <c r="BW36">
        <v>47.344358290000002</v>
      </c>
      <c r="BX36">
        <v>47.344358290000002</v>
      </c>
      <c r="BY36">
        <v>47.344358290000002</v>
      </c>
      <c r="BZ36">
        <v>47.344358290000002</v>
      </c>
      <c r="CA36">
        <v>47.344358290000002</v>
      </c>
      <c r="CB36">
        <v>47.344358290000002</v>
      </c>
      <c r="CC36">
        <v>47.344358290000002</v>
      </c>
      <c r="CD36">
        <v>47.344358290000002</v>
      </c>
      <c r="CE36">
        <v>47.344358290000002</v>
      </c>
      <c r="CF36">
        <v>47.344358290000002</v>
      </c>
      <c r="CG36">
        <v>47.344358290000002</v>
      </c>
      <c r="CH36">
        <v>47.344358290000002</v>
      </c>
      <c r="CI36">
        <v>47.344358290000002</v>
      </c>
      <c r="CJ36">
        <v>47.344358290000002</v>
      </c>
      <c r="CK36">
        <v>47.344358290000002</v>
      </c>
      <c r="CL36">
        <v>47.344358290000002</v>
      </c>
      <c r="CM36">
        <v>47.344358290000002</v>
      </c>
      <c r="CN36">
        <v>47.344358290000002</v>
      </c>
      <c r="CO36">
        <v>47.344358290000002</v>
      </c>
      <c r="CP36">
        <v>47.344358290000002</v>
      </c>
      <c r="CQ36">
        <v>47.344358290000002</v>
      </c>
      <c r="CR36">
        <v>47.344358290000002</v>
      </c>
      <c r="CS36">
        <v>47.344358290000002</v>
      </c>
      <c r="CT36">
        <v>47.344358290000002</v>
      </c>
      <c r="CU36">
        <v>47.344358290000002</v>
      </c>
      <c r="CV36">
        <v>47.344358290000002</v>
      </c>
      <c r="CW36">
        <v>47.344358290000002</v>
      </c>
      <c r="CX36">
        <v>47.344358290000002</v>
      </c>
    </row>
    <row r="37" spans="1:102" x14ac:dyDescent="0.35">
      <c r="A37" t="s">
        <v>276</v>
      </c>
      <c r="B37">
        <v>43.800677950000001</v>
      </c>
      <c r="C37">
        <v>43.800677950000001</v>
      </c>
      <c r="D37">
        <v>43.800677950000001</v>
      </c>
      <c r="E37">
        <v>43.800677950000001</v>
      </c>
      <c r="F37">
        <v>43.800677950000001</v>
      </c>
      <c r="G37">
        <v>43.800677950000001</v>
      </c>
      <c r="H37">
        <v>43.800677950000001</v>
      </c>
      <c r="I37">
        <v>43.800677950000001</v>
      </c>
      <c r="J37">
        <v>43.800677950000001</v>
      </c>
      <c r="K37">
        <v>43.800677950000001</v>
      </c>
      <c r="L37">
        <v>43.800677950000001</v>
      </c>
      <c r="M37">
        <v>43.800677950000001</v>
      </c>
      <c r="N37">
        <v>43.800677950000001</v>
      </c>
      <c r="O37">
        <v>43.800677950000001</v>
      </c>
      <c r="P37">
        <v>43.800677950000001</v>
      </c>
      <c r="Q37">
        <v>43.800677950000001</v>
      </c>
      <c r="R37">
        <v>43.800677950000001</v>
      </c>
      <c r="S37">
        <v>43.800677950000001</v>
      </c>
      <c r="T37">
        <v>43.800677950000001</v>
      </c>
      <c r="U37">
        <v>43.800677950000001</v>
      </c>
      <c r="V37">
        <v>43.800677950000001</v>
      </c>
      <c r="W37">
        <v>43.800677950000001</v>
      </c>
      <c r="X37">
        <v>43.800677950000001</v>
      </c>
      <c r="Y37">
        <v>43.800677950000001</v>
      </c>
      <c r="Z37">
        <v>43.800677950000001</v>
      </c>
      <c r="AA37">
        <v>43.800677950000001</v>
      </c>
      <c r="AB37">
        <v>43.800677950000001</v>
      </c>
      <c r="AC37">
        <v>43.800677950000001</v>
      </c>
      <c r="AD37">
        <v>43.800677950000001</v>
      </c>
      <c r="AE37">
        <v>43.800677950000001</v>
      </c>
      <c r="AF37">
        <v>43.800677950000001</v>
      </c>
      <c r="AG37">
        <v>43.800677950000001</v>
      </c>
      <c r="AH37">
        <v>43.800677950000001</v>
      </c>
      <c r="AI37">
        <v>43.800677950000001</v>
      </c>
      <c r="AJ37">
        <v>43.800677950000001</v>
      </c>
      <c r="AK37">
        <v>43.800677950000001</v>
      </c>
      <c r="AL37">
        <v>43.800677950000001</v>
      </c>
      <c r="AM37">
        <v>43.800677950000001</v>
      </c>
      <c r="AN37">
        <v>43.800677950000001</v>
      </c>
      <c r="AO37">
        <v>43.800677950000001</v>
      </c>
      <c r="AP37">
        <v>43.800677950000001</v>
      </c>
      <c r="AQ37">
        <v>43.800677950000001</v>
      </c>
      <c r="AR37">
        <v>43.800677950000001</v>
      </c>
      <c r="AS37">
        <v>43.800677950000001</v>
      </c>
      <c r="AT37">
        <v>43.800677950000001</v>
      </c>
      <c r="AU37">
        <v>43.800677950000001</v>
      </c>
      <c r="AV37">
        <v>43.800677950000001</v>
      </c>
      <c r="AW37">
        <v>43.800677950000001</v>
      </c>
      <c r="AX37">
        <v>43.800677950000001</v>
      </c>
      <c r="AY37">
        <v>43.800677950000001</v>
      </c>
      <c r="AZ37">
        <v>43.800677950000001</v>
      </c>
      <c r="BA37">
        <v>43.800677950000001</v>
      </c>
      <c r="BB37">
        <v>43.800677950000001</v>
      </c>
      <c r="BC37">
        <v>43.800677950000001</v>
      </c>
      <c r="BD37">
        <v>43.800677950000001</v>
      </c>
      <c r="BE37">
        <v>43.800677950000001</v>
      </c>
      <c r="BF37">
        <v>43.800677950000001</v>
      </c>
      <c r="BG37">
        <v>43.800677950000001</v>
      </c>
      <c r="BH37">
        <v>43.800677950000001</v>
      </c>
      <c r="BI37">
        <v>43.800677950000001</v>
      </c>
      <c r="BJ37">
        <v>43.800677950000001</v>
      </c>
      <c r="BK37">
        <v>43.800677950000001</v>
      </c>
      <c r="BL37">
        <v>43.800677950000001</v>
      </c>
      <c r="BM37">
        <v>43.800677950000001</v>
      </c>
      <c r="BN37">
        <v>43.597636430000001</v>
      </c>
      <c r="BO37">
        <v>43.538528720000002</v>
      </c>
      <c r="BP37" s="53">
        <v>43.474115130000001</v>
      </c>
      <c r="BQ37">
        <v>43.414947560000002</v>
      </c>
      <c r="BR37">
        <v>43.350872979999998</v>
      </c>
      <c r="BS37">
        <v>43.350872979999998</v>
      </c>
      <c r="BT37">
        <v>43.210177450000003</v>
      </c>
      <c r="BU37">
        <v>43.057465809999997</v>
      </c>
      <c r="BV37">
        <v>42.48100341</v>
      </c>
      <c r="BW37">
        <v>42.48100341</v>
      </c>
      <c r="BX37">
        <v>42.48100341</v>
      </c>
      <c r="BY37">
        <v>42.48100341</v>
      </c>
      <c r="BZ37">
        <v>42.48100341</v>
      </c>
      <c r="CA37">
        <v>42.48100341</v>
      </c>
      <c r="CB37">
        <v>42.48100341</v>
      </c>
      <c r="CC37">
        <v>42.48100341</v>
      </c>
      <c r="CD37">
        <v>42.48100341</v>
      </c>
      <c r="CE37">
        <v>42.48100341</v>
      </c>
      <c r="CF37">
        <v>42.48100341</v>
      </c>
      <c r="CG37">
        <v>42.48100341</v>
      </c>
      <c r="CH37">
        <v>42.48100341</v>
      </c>
      <c r="CI37">
        <v>42.48100341</v>
      </c>
      <c r="CJ37">
        <v>42.48100341</v>
      </c>
      <c r="CK37">
        <v>42.48100341</v>
      </c>
      <c r="CL37">
        <v>42.48100341</v>
      </c>
      <c r="CM37">
        <v>42.48100341</v>
      </c>
      <c r="CN37">
        <v>42.48100341</v>
      </c>
      <c r="CO37">
        <v>42.48100341</v>
      </c>
      <c r="CP37">
        <v>42.48100341</v>
      </c>
      <c r="CQ37">
        <v>42.48100341</v>
      </c>
      <c r="CR37">
        <v>42.48100341</v>
      </c>
      <c r="CS37">
        <v>42.48100341</v>
      </c>
      <c r="CT37">
        <v>42.48100341</v>
      </c>
      <c r="CU37">
        <v>42.48100341</v>
      </c>
      <c r="CV37">
        <v>42.48100341</v>
      </c>
      <c r="CW37">
        <v>42.48100341</v>
      </c>
      <c r="CX37">
        <v>42.48100341</v>
      </c>
    </row>
    <row r="38" spans="1:102" x14ac:dyDescent="0.35">
      <c r="A38" t="s">
        <v>277</v>
      </c>
      <c r="B38">
        <v>40.041440680000001</v>
      </c>
      <c r="C38">
        <v>40.041440680000001</v>
      </c>
      <c r="D38">
        <v>40.041440680000001</v>
      </c>
      <c r="E38">
        <v>40.041440680000001</v>
      </c>
      <c r="F38">
        <v>40.041440680000001</v>
      </c>
      <c r="G38">
        <v>40.041440680000001</v>
      </c>
      <c r="H38">
        <v>40.041440680000001</v>
      </c>
      <c r="I38">
        <v>40.041440680000001</v>
      </c>
      <c r="J38">
        <v>40.041440680000001</v>
      </c>
      <c r="K38">
        <v>40.041440680000001</v>
      </c>
      <c r="L38">
        <v>40.041440680000001</v>
      </c>
      <c r="M38">
        <v>40.041440680000001</v>
      </c>
      <c r="N38">
        <v>40.041440680000001</v>
      </c>
      <c r="O38">
        <v>40.041440680000001</v>
      </c>
      <c r="P38">
        <v>40.041440680000001</v>
      </c>
      <c r="Q38">
        <v>40.041440680000001</v>
      </c>
      <c r="R38">
        <v>40.041440680000001</v>
      </c>
      <c r="S38">
        <v>40.041440680000001</v>
      </c>
      <c r="T38">
        <v>40.041440680000001</v>
      </c>
      <c r="U38">
        <v>40.041440680000001</v>
      </c>
      <c r="V38">
        <v>40.041440680000001</v>
      </c>
      <c r="W38">
        <v>40.041440680000001</v>
      </c>
      <c r="X38">
        <v>40.041440680000001</v>
      </c>
      <c r="Y38">
        <v>40.041440680000001</v>
      </c>
      <c r="Z38">
        <v>40.041440680000001</v>
      </c>
      <c r="AA38">
        <v>40.041440680000001</v>
      </c>
      <c r="AB38">
        <v>40.041440680000001</v>
      </c>
      <c r="AC38">
        <v>40.041440680000001</v>
      </c>
      <c r="AD38">
        <v>40.041440680000001</v>
      </c>
      <c r="AE38">
        <v>40.041440680000001</v>
      </c>
      <c r="AF38">
        <v>40.041440680000001</v>
      </c>
      <c r="AG38">
        <v>40.041440680000001</v>
      </c>
      <c r="AH38">
        <v>40.041440680000001</v>
      </c>
      <c r="AI38">
        <v>40.041440680000001</v>
      </c>
      <c r="AJ38">
        <v>40.041440680000001</v>
      </c>
      <c r="AK38">
        <v>40.041440680000001</v>
      </c>
      <c r="AL38">
        <v>40.041440680000001</v>
      </c>
      <c r="AM38">
        <v>40.041440680000001</v>
      </c>
      <c r="AN38">
        <v>40.041440680000001</v>
      </c>
      <c r="AO38">
        <v>40.041440680000001</v>
      </c>
      <c r="AP38">
        <v>40.041440680000001</v>
      </c>
      <c r="AQ38">
        <v>40.041440680000001</v>
      </c>
      <c r="AR38">
        <v>40.041440680000001</v>
      </c>
      <c r="AS38">
        <v>40.041440680000001</v>
      </c>
      <c r="AT38">
        <v>40.041440680000001</v>
      </c>
      <c r="AU38">
        <v>40.041440680000001</v>
      </c>
      <c r="AV38">
        <v>40.041440680000001</v>
      </c>
      <c r="AW38">
        <v>40.041440680000001</v>
      </c>
      <c r="AX38">
        <v>40.041440680000001</v>
      </c>
      <c r="AY38">
        <v>40.041440680000001</v>
      </c>
      <c r="AZ38">
        <v>40.041440680000001</v>
      </c>
      <c r="BA38">
        <v>40.041440680000001</v>
      </c>
      <c r="BB38">
        <v>40.041440680000001</v>
      </c>
      <c r="BC38">
        <v>40.041440680000001</v>
      </c>
      <c r="BD38">
        <v>40.041440680000001</v>
      </c>
      <c r="BE38">
        <v>40.041440680000001</v>
      </c>
      <c r="BF38">
        <v>40.041440680000001</v>
      </c>
      <c r="BG38">
        <v>40.041440680000001</v>
      </c>
      <c r="BH38">
        <v>40.041440680000001</v>
      </c>
      <c r="BI38">
        <v>40.041440680000001</v>
      </c>
      <c r="BJ38">
        <v>40.041440680000001</v>
      </c>
      <c r="BK38">
        <v>40.041440680000001</v>
      </c>
      <c r="BL38">
        <v>40.041440680000001</v>
      </c>
      <c r="BM38">
        <v>40.041440680000001</v>
      </c>
      <c r="BN38">
        <v>39.855617709999997</v>
      </c>
      <c r="BO38">
        <v>39.801754420000002</v>
      </c>
      <c r="BP38" s="53">
        <v>39.743021980000002</v>
      </c>
      <c r="BQ38">
        <v>39.684511069999999</v>
      </c>
      <c r="BR38">
        <v>39.630664969999998</v>
      </c>
      <c r="BS38">
        <v>39.630664969999998</v>
      </c>
      <c r="BT38">
        <v>39.501658229999997</v>
      </c>
      <c r="BU38">
        <v>39.361619519999998</v>
      </c>
      <c r="BV38">
        <v>38.832872850000001</v>
      </c>
      <c r="BW38">
        <v>38.832872850000001</v>
      </c>
      <c r="BX38">
        <v>38.832872850000001</v>
      </c>
      <c r="BY38">
        <v>38.832872850000001</v>
      </c>
      <c r="BZ38">
        <v>38.832872850000001</v>
      </c>
      <c r="CA38">
        <v>38.832872850000001</v>
      </c>
      <c r="CB38">
        <v>38.832872850000001</v>
      </c>
      <c r="CC38">
        <v>38.832872850000001</v>
      </c>
      <c r="CD38">
        <v>38.832872850000001</v>
      </c>
      <c r="CE38">
        <v>38.832872850000001</v>
      </c>
      <c r="CF38">
        <v>38.832872850000001</v>
      </c>
      <c r="CG38">
        <v>38.832872850000001</v>
      </c>
      <c r="CH38">
        <v>38.832872850000001</v>
      </c>
      <c r="CI38">
        <v>38.832872850000001</v>
      </c>
      <c r="CJ38">
        <v>38.832872850000001</v>
      </c>
      <c r="CK38">
        <v>38.832872850000001</v>
      </c>
      <c r="CL38">
        <v>38.832872850000001</v>
      </c>
      <c r="CM38">
        <v>38.832872850000001</v>
      </c>
      <c r="CN38">
        <v>38.832872850000001</v>
      </c>
      <c r="CO38">
        <v>38.832872850000001</v>
      </c>
      <c r="CP38">
        <v>38.832872850000001</v>
      </c>
      <c r="CQ38">
        <v>38.832872850000001</v>
      </c>
      <c r="CR38">
        <v>38.832872850000001</v>
      </c>
      <c r="CS38">
        <v>38.832872850000001</v>
      </c>
      <c r="CT38">
        <v>38.832872850000001</v>
      </c>
      <c r="CU38">
        <v>38.832872850000001</v>
      </c>
      <c r="CV38">
        <v>38.832872850000001</v>
      </c>
      <c r="CW38">
        <v>38.832872850000001</v>
      </c>
      <c r="CX38">
        <v>38.832872850000001</v>
      </c>
    </row>
    <row r="39" spans="1:102" x14ac:dyDescent="0.35">
      <c r="A39" t="s">
        <v>278</v>
      </c>
      <c r="B39">
        <v>37.534250409999999</v>
      </c>
      <c r="C39">
        <v>37.534250409999999</v>
      </c>
      <c r="D39">
        <v>37.534250409999999</v>
      </c>
      <c r="E39">
        <v>37.534250409999999</v>
      </c>
      <c r="F39">
        <v>37.534250409999999</v>
      </c>
      <c r="G39">
        <v>37.534250409999999</v>
      </c>
      <c r="H39">
        <v>37.534250409999999</v>
      </c>
      <c r="I39">
        <v>37.534250409999999</v>
      </c>
      <c r="J39">
        <v>37.534250409999999</v>
      </c>
      <c r="K39">
        <v>37.534250409999999</v>
      </c>
      <c r="L39">
        <v>37.534250409999999</v>
      </c>
      <c r="M39">
        <v>37.534250409999999</v>
      </c>
      <c r="N39">
        <v>37.534250409999999</v>
      </c>
      <c r="O39">
        <v>37.534250409999999</v>
      </c>
      <c r="P39">
        <v>37.534250409999999</v>
      </c>
      <c r="Q39">
        <v>37.534250409999999</v>
      </c>
      <c r="R39">
        <v>37.534250409999999</v>
      </c>
      <c r="S39">
        <v>37.534250409999999</v>
      </c>
      <c r="T39">
        <v>37.534250409999999</v>
      </c>
      <c r="U39">
        <v>37.534250409999999</v>
      </c>
      <c r="V39">
        <v>37.534250409999999</v>
      </c>
      <c r="W39">
        <v>37.534250409999999</v>
      </c>
      <c r="X39">
        <v>37.534250409999999</v>
      </c>
      <c r="Y39">
        <v>37.534250409999999</v>
      </c>
      <c r="Z39">
        <v>37.534250409999999</v>
      </c>
      <c r="AA39">
        <v>37.534250409999999</v>
      </c>
      <c r="AB39">
        <v>37.534250409999999</v>
      </c>
      <c r="AC39">
        <v>37.534250409999999</v>
      </c>
      <c r="AD39">
        <v>37.534250409999999</v>
      </c>
      <c r="AE39">
        <v>37.534250409999999</v>
      </c>
      <c r="AF39">
        <v>37.534250409999999</v>
      </c>
      <c r="AG39">
        <v>37.534250409999999</v>
      </c>
      <c r="AH39">
        <v>37.534250409999999</v>
      </c>
      <c r="AI39">
        <v>37.534250409999999</v>
      </c>
      <c r="AJ39">
        <v>37.534250409999999</v>
      </c>
      <c r="AK39">
        <v>37.534250409999999</v>
      </c>
      <c r="AL39">
        <v>37.534250409999999</v>
      </c>
      <c r="AM39">
        <v>37.534250409999999</v>
      </c>
      <c r="AN39">
        <v>37.534250409999999</v>
      </c>
      <c r="AO39">
        <v>37.534250409999999</v>
      </c>
      <c r="AP39">
        <v>37.534250409999999</v>
      </c>
      <c r="AQ39">
        <v>37.534250409999999</v>
      </c>
      <c r="AR39">
        <v>37.534250409999999</v>
      </c>
      <c r="AS39">
        <v>37.534250409999999</v>
      </c>
      <c r="AT39">
        <v>37.534250409999999</v>
      </c>
      <c r="AU39">
        <v>37.534250409999999</v>
      </c>
      <c r="AV39">
        <v>37.534250409999999</v>
      </c>
      <c r="AW39">
        <v>37.534250409999999</v>
      </c>
      <c r="AX39">
        <v>37.534250409999999</v>
      </c>
      <c r="AY39">
        <v>37.534250409999999</v>
      </c>
      <c r="AZ39">
        <v>37.534250409999999</v>
      </c>
      <c r="BA39">
        <v>37.534250409999999</v>
      </c>
      <c r="BB39">
        <v>37.534250409999999</v>
      </c>
      <c r="BC39">
        <v>37.534250409999999</v>
      </c>
      <c r="BD39">
        <v>37.534250409999999</v>
      </c>
      <c r="BE39">
        <v>37.534250409999999</v>
      </c>
      <c r="BF39">
        <v>37.534250409999999</v>
      </c>
      <c r="BG39">
        <v>37.534250409999999</v>
      </c>
      <c r="BH39">
        <v>37.534250409999999</v>
      </c>
      <c r="BI39">
        <v>37.534250409999999</v>
      </c>
      <c r="BJ39">
        <v>37.534250409999999</v>
      </c>
      <c r="BK39">
        <v>37.534250409999999</v>
      </c>
      <c r="BL39">
        <v>37.534250409999999</v>
      </c>
      <c r="BM39">
        <v>37.534250409999999</v>
      </c>
      <c r="BN39">
        <v>37.35986707</v>
      </c>
      <c r="BO39">
        <v>37.309537630000001</v>
      </c>
      <c r="BP39" s="53">
        <v>37.254626369999997</v>
      </c>
      <c r="BQ39">
        <v>37.204229130000002</v>
      </c>
      <c r="BR39">
        <v>37.149593950000003</v>
      </c>
      <c r="BS39">
        <v>37.149593950000003</v>
      </c>
      <c r="BT39">
        <v>37.028301059999997</v>
      </c>
      <c r="BU39">
        <v>36.896622520000001</v>
      </c>
      <c r="BV39">
        <v>36.4058183</v>
      </c>
      <c r="BW39">
        <v>36.4058183</v>
      </c>
      <c r="BX39">
        <v>36.4058183</v>
      </c>
      <c r="BY39">
        <v>36.4058183</v>
      </c>
      <c r="BZ39">
        <v>36.4058183</v>
      </c>
      <c r="CA39">
        <v>36.4058183</v>
      </c>
      <c r="CB39">
        <v>36.4058183</v>
      </c>
      <c r="CC39">
        <v>36.4058183</v>
      </c>
      <c r="CD39">
        <v>36.4058183</v>
      </c>
      <c r="CE39">
        <v>36.4058183</v>
      </c>
      <c r="CF39">
        <v>36.4058183</v>
      </c>
      <c r="CG39">
        <v>36.4058183</v>
      </c>
      <c r="CH39">
        <v>36.4058183</v>
      </c>
      <c r="CI39">
        <v>36.4058183</v>
      </c>
      <c r="CJ39">
        <v>36.4058183</v>
      </c>
      <c r="CK39">
        <v>36.4058183</v>
      </c>
      <c r="CL39">
        <v>36.4058183</v>
      </c>
      <c r="CM39">
        <v>36.4058183</v>
      </c>
      <c r="CN39">
        <v>36.4058183</v>
      </c>
      <c r="CO39">
        <v>36.4058183</v>
      </c>
      <c r="CP39">
        <v>36.4058183</v>
      </c>
      <c r="CQ39">
        <v>36.4058183</v>
      </c>
      <c r="CR39">
        <v>36.4058183</v>
      </c>
      <c r="CS39">
        <v>36.4058183</v>
      </c>
      <c r="CT39">
        <v>36.4058183</v>
      </c>
      <c r="CU39">
        <v>36.4058183</v>
      </c>
      <c r="CV39">
        <v>36.4058183</v>
      </c>
      <c r="CW39">
        <v>36.4058183</v>
      </c>
      <c r="CX39">
        <v>36.4058183</v>
      </c>
    </row>
    <row r="40" spans="1:102" x14ac:dyDescent="0.35">
      <c r="A40" t="s">
        <v>268</v>
      </c>
      <c r="B40">
        <v>38.924042790000001</v>
      </c>
      <c r="C40">
        <v>38.924042790000001</v>
      </c>
      <c r="D40">
        <v>38.924042790000001</v>
      </c>
      <c r="E40">
        <v>38.924042790000001</v>
      </c>
      <c r="F40">
        <v>38.924042790000001</v>
      </c>
      <c r="G40">
        <v>38.924042790000001</v>
      </c>
      <c r="H40">
        <v>38.924042790000001</v>
      </c>
      <c r="I40">
        <v>38.924042790000001</v>
      </c>
      <c r="J40">
        <v>38.924042790000001</v>
      </c>
      <c r="K40">
        <v>38.924042790000001</v>
      </c>
      <c r="L40">
        <v>38.924042790000001</v>
      </c>
      <c r="M40">
        <v>38.924042790000001</v>
      </c>
      <c r="N40">
        <v>38.924042790000001</v>
      </c>
      <c r="O40">
        <v>38.924042790000001</v>
      </c>
      <c r="P40">
        <v>38.924042790000001</v>
      </c>
      <c r="Q40">
        <v>38.924042790000001</v>
      </c>
      <c r="R40">
        <v>38.924042790000001</v>
      </c>
      <c r="S40">
        <v>38.924042790000001</v>
      </c>
      <c r="T40">
        <v>38.924042790000001</v>
      </c>
      <c r="U40">
        <v>38.924042790000001</v>
      </c>
      <c r="V40">
        <v>38.924042790000001</v>
      </c>
      <c r="W40">
        <v>38.924042790000001</v>
      </c>
      <c r="X40">
        <v>38.924042790000001</v>
      </c>
      <c r="Y40">
        <v>38.924042790000001</v>
      </c>
      <c r="Z40">
        <v>38.924042790000001</v>
      </c>
      <c r="AA40">
        <v>38.924042790000001</v>
      </c>
      <c r="AB40">
        <v>38.924042790000001</v>
      </c>
      <c r="AC40">
        <v>38.924042790000001</v>
      </c>
      <c r="AD40">
        <v>38.924042790000001</v>
      </c>
      <c r="AE40">
        <v>38.924042790000001</v>
      </c>
      <c r="AF40">
        <v>38.924042790000001</v>
      </c>
      <c r="AG40">
        <v>38.924042790000001</v>
      </c>
      <c r="AH40">
        <v>38.924042790000001</v>
      </c>
      <c r="AI40">
        <v>38.924042790000001</v>
      </c>
      <c r="AJ40">
        <v>38.924042790000001</v>
      </c>
      <c r="AK40">
        <v>38.924042790000001</v>
      </c>
      <c r="AL40">
        <v>38.924042790000001</v>
      </c>
      <c r="AM40">
        <v>38.924042790000001</v>
      </c>
      <c r="AN40">
        <v>38.924042790000001</v>
      </c>
      <c r="AO40">
        <v>38.924042790000001</v>
      </c>
      <c r="AP40">
        <v>38.924042790000001</v>
      </c>
      <c r="AQ40">
        <v>38.924042790000001</v>
      </c>
      <c r="AR40">
        <v>38.924042790000001</v>
      </c>
      <c r="AS40">
        <v>38.924042790000001</v>
      </c>
      <c r="AT40">
        <v>38.924042790000001</v>
      </c>
      <c r="AU40">
        <v>38.924042790000001</v>
      </c>
      <c r="AV40">
        <v>38.924042790000001</v>
      </c>
      <c r="AW40">
        <v>38.924042790000001</v>
      </c>
      <c r="AX40">
        <v>38.924042790000001</v>
      </c>
      <c r="AY40">
        <v>38.924042790000001</v>
      </c>
      <c r="AZ40">
        <v>38.924042790000001</v>
      </c>
      <c r="BA40">
        <v>38.924042790000001</v>
      </c>
      <c r="BB40">
        <v>38.924042790000001</v>
      </c>
      <c r="BC40">
        <v>38.924042790000001</v>
      </c>
      <c r="BD40">
        <v>38.924042790000001</v>
      </c>
      <c r="BE40">
        <v>38.924042790000001</v>
      </c>
      <c r="BF40">
        <v>38.924042790000001</v>
      </c>
      <c r="BG40">
        <v>38.924042790000001</v>
      </c>
      <c r="BH40">
        <v>38.924042790000001</v>
      </c>
      <c r="BI40">
        <v>38.924042790000001</v>
      </c>
      <c r="BJ40">
        <v>38.924042790000001</v>
      </c>
      <c r="BK40">
        <v>38.924042790000001</v>
      </c>
      <c r="BL40">
        <v>38.924042790000001</v>
      </c>
      <c r="BM40">
        <v>38.924042790000001</v>
      </c>
      <c r="BN40">
        <v>38.747864059999998</v>
      </c>
      <c r="BO40">
        <v>38.708874889999997</v>
      </c>
      <c r="BP40" s="53">
        <v>38.67376573</v>
      </c>
      <c r="BQ40">
        <v>38.468395889999996</v>
      </c>
      <c r="BR40">
        <v>38.265093720000003</v>
      </c>
      <c r="BS40">
        <v>38.06121366</v>
      </c>
      <c r="BT40">
        <v>37.57388753</v>
      </c>
      <c r="BU40">
        <v>37.57388753</v>
      </c>
      <c r="BV40">
        <v>37.57388753</v>
      </c>
      <c r="BW40">
        <v>37.57388753</v>
      </c>
      <c r="BX40">
        <v>37.57388753</v>
      </c>
      <c r="BY40">
        <v>37.57388753</v>
      </c>
      <c r="BZ40">
        <v>37.57388753</v>
      </c>
      <c r="CA40">
        <v>37.57388753</v>
      </c>
      <c r="CB40">
        <v>37.57388753</v>
      </c>
      <c r="CC40">
        <v>37.57388753</v>
      </c>
      <c r="CD40">
        <v>37.57388753</v>
      </c>
      <c r="CE40">
        <v>37.57388753</v>
      </c>
      <c r="CF40">
        <v>37.57388753</v>
      </c>
      <c r="CG40">
        <v>37.57388753</v>
      </c>
      <c r="CH40">
        <v>37.57388753</v>
      </c>
      <c r="CI40">
        <v>37.57388753</v>
      </c>
      <c r="CJ40">
        <v>37.57388753</v>
      </c>
      <c r="CK40">
        <v>37.57388753</v>
      </c>
      <c r="CL40">
        <v>37.57388753</v>
      </c>
      <c r="CM40">
        <v>37.57388753</v>
      </c>
      <c r="CN40">
        <v>37.57388753</v>
      </c>
      <c r="CO40">
        <v>37.57388753</v>
      </c>
      <c r="CP40">
        <v>37.57388753</v>
      </c>
      <c r="CQ40">
        <v>37.57388753</v>
      </c>
      <c r="CR40">
        <v>37.57388753</v>
      </c>
      <c r="CS40">
        <v>37.57388753</v>
      </c>
      <c r="CT40">
        <v>37.57388753</v>
      </c>
      <c r="CU40">
        <v>37.57388753</v>
      </c>
      <c r="CV40">
        <v>37.57388753</v>
      </c>
      <c r="CW40">
        <v>37.57388753</v>
      </c>
      <c r="CX40">
        <v>37.57388753</v>
      </c>
    </row>
    <row r="41" spans="1:102" x14ac:dyDescent="0.35">
      <c r="A41" t="s">
        <v>304</v>
      </c>
      <c r="B41">
        <v>37.842380779999999</v>
      </c>
      <c r="C41">
        <v>37.842380779999999</v>
      </c>
      <c r="D41">
        <v>37.842380779999999</v>
      </c>
      <c r="E41">
        <v>37.842380779999999</v>
      </c>
      <c r="F41">
        <v>37.842380779999999</v>
      </c>
      <c r="G41">
        <v>37.842380779999999</v>
      </c>
      <c r="H41">
        <v>37.842380779999999</v>
      </c>
      <c r="I41">
        <v>37.842380779999999</v>
      </c>
      <c r="J41">
        <v>37.842380779999999</v>
      </c>
      <c r="K41">
        <v>37.842380779999999</v>
      </c>
      <c r="L41">
        <v>37.842380779999999</v>
      </c>
      <c r="M41">
        <v>37.842380779999999</v>
      </c>
      <c r="N41">
        <v>37.842380779999999</v>
      </c>
      <c r="O41">
        <v>37.842380779999999</v>
      </c>
      <c r="P41">
        <v>37.842380779999999</v>
      </c>
      <c r="Q41">
        <v>37.842380779999999</v>
      </c>
      <c r="R41">
        <v>37.842380779999999</v>
      </c>
      <c r="S41">
        <v>37.842380779999999</v>
      </c>
      <c r="T41">
        <v>37.842380779999999</v>
      </c>
      <c r="U41">
        <v>37.842380779999999</v>
      </c>
      <c r="V41">
        <v>37.842380779999999</v>
      </c>
      <c r="W41">
        <v>37.842380779999999</v>
      </c>
      <c r="X41">
        <v>37.842380779999999</v>
      </c>
      <c r="Y41">
        <v>37.842380779999999</v>
      </c>
      <c r="Z41">
        <v>37.842380779999999</v>
      </c>
      <c r="AA41">
        <v>37.842380779999999</v>
      </c>
      <c r="AB41">
        <v>37.842380779999999</v>
      </c>
      <c r="AC41">
        <v>37.842380779999999</v>
      </c>
      <c r="AD41">
        <v>37.842380779999999</v>
      </c>
      <c r="AE41">
        <v>37.842380779999999</v>
      </c>
      <c r="AF41">
        <v>37.842380779999999</v>
      </c>
      <c r="AG41">
        <v>37.842380779999999</v>
      </c>
      <c r="AH41">
        <v>37.842380779999999</v>
      </c>
      <c r="AI41">
        <v>37.842380779999999</v>
      </c>
      <c r="AJ41">
        <v>37.842380779999999</v>
      </c>
      <c r="AK41">
        <v>37.842380779999999</v>
      </c>
      <c r="AL41">
        <v>37.842380779999999</v>
      </c>
      <c r="AM41">
        <v>37.842380779999999</v>
      </c>
      <c r="AN41">
        <v>37.842380779999999</v>
      </c>
      <c r="AO41">
        <v>37.842380779999999</v>
      </c>
      <c r="AP41">
        <v>37.842380779999999</v>
      </c>
      <c r="AQ41">
        <v>37.842380779999999</v>
      </c>
      <c r="AR41">
        <v>37.842380779999999</v>
      </c>
      <c r="AS41">
        <v>37.842380779999999</v>
      </c>
      <c r="AT41">
        <v>37.842380779999999</v>
      </c>
      <c r="AU41">
        <v>37.842380779999999</v>
      </c>
      <c r="AV41">
        <v>37.842380779999999</v>
      </c>
      <c r="AW41">
        <v>37.842380779999999</v>
      </c>
      <c r="AX41">
        <v>37.842380779999999</v>
      </c>
      <c r="AY41">
        <v>37.842380779999999</v>
      </c>
      <c r="AZ41">
        <v>37.842380779999999</v>
      </c>
      <c r="BA41">
        <v>37.842380779999999</v>
      </c>
      <c r="BB41">
        <v>37.842380779999999</v>
      </c>
      <c r="BC41">
        <v>37.842380779999999</v>
      </c>
      <c r="BD41">
        <v>37.842380779999999</v>
      </c>
      <c r="BE41">
        <v>37.842380779999999</v>
      </c>
      <c r="BF41">
        <v>37.842380779999999</v>
      </c>
      <c r="BG41">
        <v>37.842380779999999</v>
      </c>
      <c r="BH41">
        <v>37.842380779999999</v>
      </c>
      <c r="BI41">
        <v>37.842380779999999</v>
      </c>
      <c r="BJ41">
        <v>37.842380779999999</v>
      </c>
      <c r="BK41">
        <v>37.842380779999999</v>
      </c>
      <c r="BL41">
        <v>37.842380779999999</v>
      </c>
      <c r="BM41">
        <v>37.842380779999999</v>
      </c>
      <c r="BN41">
        <v>37.636716720000003</v>
      </c>
      <c r="BO41">
        <v>37.617027229999998</v>
      </c>
      <c r="BP41" s="53">
        <v>37.59196884</v>
      </c>
      <c r="BQ41">
        <v>37.432850569999999</v>
      </c>
      <c r="BR41">
        <v>37.274792789999999</v>
      </c>
      <c r="BS41">
        <v>37.118257550000003</v>
      </c>
      <c r="BT41">
        <v>36.765026030000001</v>
      </c>
      <c r="BU41">
        <v>36.765026030000001</v>
      </c>
      <c r="BV41">
        <v>36.765026030000001</v>
      </c>
      <c r="BW41">
        <v>36.765026030000001</v>
      </c>
      <c r="BX41">
        <v>36.765026030000001</v>
      </c>
      <c r="BY41">
        <v>36.765026030000001</v>
      </c>
      <c r="BZ41">
        <v>36.765026030000001</v>
      </c>
      <c r="CA41">
        <v>36.765026030000001</v>
      </c>
      <c r="CB41">
        <v>36.765026030000001</v>
      </c>
      <c r="CC41">
        <v>36.765026030000001</v>
      </c>
      <c r="CD41">
        <v>36.765026030000001</v>
      </c>
      <c r="CE41">
        <v>36.765026030000001</v>
      </c>
      <c r="CF41">
        <v>36.765026030000001</v>
      </c>
      <c r="CG41">
        <v>36.765026030000001</v>
      </c>
      <c r="CH41">
        <v>36.765026030000001</v>
      </c>
      <c r="CI41">
        <v>36.765026030000001</v>
      </c>
      <c r="CJ41">
        <v>36.765026030000001</v>
      </c>
      <c r="CK41">
        <v>36.765026030000001</v>
      </c>
      <c r="CL41">
        <v>36.765026030000001</v>
      </c>
      <c r="CM41">
        <v>36.765026030000001</v>
      </c>
      <c r="CN41">
        <v>36.765026030000001</v>
      </c>
      <c r="CO41">
        <v>36.765026030000001</v>
      </c>
      <c r="CP41">
        <v>36.765026030000001</v>
      </c>
      <c r="CQ41">
        <v>36.765026030000001</v>
      </c>
      <c r="CR41">
        <v>36.765026030000001</v>
      </c>
      <c r="CS41">
        <v>36.765026030000001</v>
      </c>
      <c r="CT41">
        <v>36.765026030000001</v>
      </c>
      <c r="CU41">
        <v>36.765026030000001</v>
      </c>
      <c r="CV41">
        <v>36.765026030000001</v>
      </c>
      <c r="CW41">
        <v>36.765026030000001</v>
      </c>
      <c r="CX41">
        <v>36.765026030000001</v>
      </c>
    </row>
    <row r="42" spans="1:102" x14ac:dyDescent="0.35">
      <c r="A42" t="s">
        <v>305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53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35">
      <c r="A43" t="s">
        <v>306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5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5">
      <c r="A44" t="s">
        <v>307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 s="53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5">
      <c r="A45" t="s">
        <v>308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 s="53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5">
      <c r="A46" t="s">
        <v>309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 s="53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t="s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 s="53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5">
      <c r="A48" t="s">
        <v>311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 s="53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3" sqref="A23"/>
    </sheetView>
  </sheetViews>
  <sheetFormatPr defaultRowHeight="14.5" x14ac:dyDescent="0.35"/>
  <cols>
    <col min="1" max="1" width="26.7265625" customWidth="1"/>
    <col min="2" max="2" width="26.7265625" style="22" customWidth="1"/>
    <col min="3" max="3" width="52.54296875" customWidth="1"/>
    <col min="4" max="4" width="34.453125" customWidth="1"/>
    <col min="5" max="5" width="31" customWidth="1"/>
    <col min="6" max="6" width="29.1796875" customWidth="1"/>
  </cols>
  <sheetData>
    <row r="1" spans="1:6" x14ac:dyDescent="0.25">
      <c r="A1" s="1" t="s">
        <v>39</v>
      </c>
      <c r="B1" s="1" t="s">
        <v>84</v>
      </c>
      <c r="C1" s="1" t="s">
        <v>45</v>
      </c>
      <c r="D1" s="1" t="s">
        <v>41</v>
      </c>
      <c r="E1" s="1" t="s">
        <v>40</v>
      </c>
      <c r="F1" s="1" t="s">
        <v>42</v>
      </c>
    </row>
    <row r="2" spans="1:6" x14ac:dyDescent="0.25">
      <c r="A2" s="22" t="s">
        <v>130</v>
      </c>
      <c r="B2" s="22" t="s">
        <v>85</v>
      </c>
      <c r="C2" t="s">
        <v>43</v>
      </c>
      <c r="D2">
        <v>2917</v>
      </c>
      <c r="E2" s="16">
        <v>4.47</v>
      </c>
      <c r="F2" s="16">
        <v>31.16</v>
      </c>
    </row>
    <row r="3" spans="1:6" x14ac:dyDescent="0.25">
      <c r="C3" t="s">
        <v>44</v>
      </c>
      <c r="D3">
        <v>3727</v>
      </c>
      <c r="E3" s="16">
        <v>7.22</v>
      </c>
      <c r="F3" s="16">
        <v>51.37</v>
      </c>
    </row>
    <row r="4" spans="1:6" x14ac:dyDescent="0.25">
      <c r="A4" t="s">
        <v>130</v>
      </c>
      <c r="B4" s="22" t="s">
        <v>86</v>
      </c>
      <c r="C4" t="s">
        <v>46</v>
      </c>
      <c r="D4">
        <v>6492</v>
      </c>
      <c r="E4" s="16">
        <v>8.44</v>
      </c>
      <c r="F4" s="16">
        <v>72.8</v>
      </c>
    </row>
    <row r="5" spans="1:6" x14ac:dyDescent="0.25">
      <c r="A5" s="22" t="s">
        <v>31</v>
      </c>
      <c r="B5" s="22" t="s">
        <v>85</v>
      </c>
      <c r="C5" t="s">
        <v>47</v>
      </c>
      <c r="D5">
        <v>912</v>
      </c>
      <c r="E5" s="16">
        <v>3.6</v>
      </c>
      <c r="F5" s="16">
        <v>13.16</v>
      </c>
    </row>
    <row r="6" spans="1:6" x14ac:dyDescent="0.25">
      <c r="A6" t="s">
        <v>31</v>
      </c>
      <c r="B6" s="22" t="s">
        <v>86</v>
      </c>
      <c r="C6" t="s">
        <v>48</v>
      </c>
      <c r="D6">
        <v>1017</v>
      </c>
      <c r="E6" s="16">
        <v>3.27</v>
      </c>
      <c r="F6" s="16">
        <v>15.36</v>
      </c>
    </row>
    <row r="7" spans="1:6" x14ac:dyDescent="0.25">
      <c r="C7" t="s">
        <v>49</v>
      </c>
      <c r="D7">
        <v>2072</v>
      </c>
      <c r="E7" s="16">
        <v>6.78</v>
      </c>
      <c r="F7" s="16">
        <v>31.77</v>
      </c>
    </row>
    <row r="8" spans="1:6" x14ac:dyDescent="0.25">
      <c r="A8" s="22" t="s">
        <v>34</v>
      </c>
      <c r="B8" s="22" t="s">
        <v>85</v>
      </c>
      <c r="C8" t="s">
        <v>50</v>
      </c>
      <c r="D8">
        <v>968</v>
      </c>
      <c r="E8" s="16">
        <v>15.44</v>
      </c>
      <c r="F8" s="16">
        <v>7.34</v>
      </c>
    </row>
    <row r="9" spans="1:6" x14ac:dyDescent="0.25">
      <c r="A9" s="22" t="s">
        <v>34</v>
      </c>
      <c r="B9" s="22" t="s">
        <v>86</v>
      </c>
      <c r="C9" t="s">
        <v>51</v>
      </c>
      <c r="D9">
        <v>671</v>
      </c>
      <c r="E9" s="16">
        <v>10.37</v>
      </c>
      <c r="F9" s="16">
        <v>7.04</v>
      </c>
    </row>
    <row r="10" spans="1:6" x14ac:dyDescent="0.25">
      <c r="C10" t="s">
        <v>52</v>
      </c>
      <c r="D10">
        <v>6978</v>
      </c>
      <c r="E10" s="16">
        <v>42.97</v>
      </c>
      <c r="F10" s="16">
        <v>0</v>
      </c>
    </row>
    <row r="11" spans="1:6" x14ac:dyDescent="0.25">
      <c r="A11" t="s">
        <v>16</v>
      </c>
      <c r="B11" s="22" t="s">
        <v>87</v>
      </c>
      <c r="C11" t="s">
        <v>53</v>
      </c>
      <c r="D11">
        <v>5366</v>
      </c>
      <c r="E11" s="16">
        <v>2.14</v>
      </c>
      <c r="F11" s="16">
        <v>93.23</v>
      </c>
    </row>
    <row r="12" spans="1:6" x14ac:dyDescent="0.25">
      <c r="C12" t="s">
        <v>54</v>
      </c>
      <c r="D12">
        <v>1477</v>
      </c>
      <c r="E12" s="16">
        <v>7.75</v>
      </c>
      <c r="F12" s="16">
        <v>17.440000000000001</v>
      </c>
    </row>
    <row r="13" spans="1:6" x14ac:dyDescent="0.25">
      <c r="C13" t="s">
        <v>55</v>
      </c>
      <c r="D13">
        <v>1744</v>
      </c>
      <c r="E13" s="16">
        <v>7.75</v>
      </c>
      <c r="F13" s="16">
        <v>17.440000000000001</v>
      </c>
    </row>
    <row r="14" spans="1:6" x14ac:dyDescent="0.25">
      <c r="A14" t="s">
        <v>20</v>
      </c>
      <c r="B14" s="22" t="s">
        <v>87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25">
      <c r="A15" t="s">
        <v>32</v>
      </c>
      <c r="B15" s="22" t="s">
        <v>87</v>
      </c>
      <c r="C15" t="s">
        <v>30</v>
      </c>
      <c r="D15">
        <v>2448</v>
      </c>
      <c r="E15" s="16">
        <v>0</v>
      </c>
      <c r="F15" s="16">
        <v>112.85</v>
      </c>
    </row>
    <row r="16" spans="1:6" x14ac:dyDescent="0.25">
      <c r="C16" t="s">
        <v>56</v>
      </c>
      <c r="D16">
        <v>8271</v>
      </c>
      <c r="E16" s="16">
        <v>8.74</v>
      </c>
      <c r="F16" s="16">
        <v>392.6</v>
      </c>
    </row>
    <row r="17" spans="1:6" x14ac:dyDescent="0.25">
      <c r="A17" t="s">
        <v>17</v>
      </c>
      <c r="B17" s="22" t="s">
        <v>87</v>
      </c>
      <c r="C17" t="s">
        <v>57</v>
      </c>
      <c r="D17">
        <v>2651</v>
      </c>
      <c r="E17" s="16">
        <v>5.76</v>
      </c>
      <c r="F17" s="16">
        <v>15.15</v>
      </c>
    </row>
    <row r="18" spans="1:6" x14ac:dyDescent="0.25">
      <c r="A18" t="s">
        <v>132</v>
      </c>
      <c r="B18" s="22" t="s">
        <v>87</v>
      </c>
      <c r="C18" t="s">
        <v>0</v>
      </c>
      <c r="D18" s="23">
        <v>1980</v>
      </c>
      <c r="E18" s="16">
        <v>0</v>
      </c>
      <c r="F18" s="16">
        <v>39.53</v>
      </c>
    </row>
    <row r="19" spans="1:6" x14ac:dyDescent="0.25">
      <c r="A19" t="s">
        <v>131</v>
      </c>
      <c r="B19" s="22" t="s">
        <v>87</v>
      </c>
      <c r="C19" t="s">
        <v>58</v>
      </c>
      <c r="D19" s="23">
        <v>6154</v>
      </c>
      <c r="E19" s="16">
        <v>0</v>
      </c>
      <c r="F19" s="16">
        <v>73.959999999999994</v>
      </c>
    </row>
    <row r="20" spans="1:6" x14ac:dyDescent="0.25">
      <c r="A20" t="s">
        <v>19</v>
      </c>
      <c r="B20" s="22" t="s">
        <v>87</v>
      </c>
      <c r="C20" t="s">
        <v>9</v>
      </c>
      <c r="D20">
        <v>4052</v>
      </c>
      <c r="E20" s="16">
        <v>0</v>
      </c>
      <c r="F20" s="16">
        <v>67.23</v>
      </c>
    </row>
    <row r="21" spans="1:6" x14ac:dyDescent="0.25">
      <c r="A21" t="s">
        <v>18</v>
      </c>
      <c r="B21" s="22" t="s">
        <v>87</v>
      </c>
      <c r="C21" t="s">
        <v>59</v>
      </c>
      <c r="D21" s="23">
        <v>3279</v>
      </c>
      <c r="E21" s="16">
        <v>0</v>
      </c>
      <c r="F21" s="16">
        <v>24.68</v>
      </c>
    </row>
    <row r="23" spans="1:6" x14ac:dyDescent="0.35">
      <c r="A23" t="s">
        <v>64</v>
      </c>
    </row>
    <row r="24" spans="1:6" x14ac:dyDescent="0.35">
      <c r="A24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5" x14ac:dyDescent="0.35"/>
  <cols>
    <col min="1" max="2" width="20.7265625" style="46" customWidth="1"/>
    <col min="3" max="3" width="21" style="46" customWidth="1"/>
    <col min="4" max="8" width="20.7265625" style="46" customWidth="1"/>
  </cols>
  <sheetData>
    <row r="1" spans="1:8" ht="15" x14ac:dyDescent="0.25">
      <c r="A1" s="25"/>
      <c r="B1" s="25"/>
      <c r="C1" s="26" t="s">
        <v>89</v>
      </c>
      <c r="D1" s="26" t="s">
        <v>89</v>
      </c>
      <c r="E1" s="26" t="s">
        <v>89</v>
      </c>
      <c r="F1" s="26" t="s">
        <v>90</v>
      </c>
      <c r="G1" s="26" t="s">
        <v>90</v>
      </c>
      <c r="H1" s="26" t="s">
        <v>90</v>
      </c>
    </row>
    <row r="2" spans="1:8" ht="42" x14ac:dyDescent="0.35">
      <c r="A2" s="27" t="s">
        <v>91</v>
      </c>
      <c r="B2" s="95" t="s">
        <v>92</v>
      </c>
      <c r="C2" s="97" t="s">
        <v>121</v>
      </c>
      <c r="D2" s="97" t="s">
        <v>122</v>
      </c>
      <c r="E2" s="97" t="s">
        <v>123</v>
      </c>
      <c r="F2" s="99" t="s">
        <v>124</v>
      </c>
      <c r="G2" s="99" t="s">
        <v>125</v>
      </c>
      <c r="H2" s="93" t="s">
        <v>93</v>
      </c>
    </row>
    <row r="3" spans="1:8" x14ac:dyDescent="0.35">
      <c r="A3" s="26" t="s">
        <v>94</v>
      </c>
      <c r="B3" s="96"/>
      <c r="C3" s="98"/>
      <c r="D3" s="98"/>
      <c r="E3" s="98"/>
      <c r="F3" s="100"/>
      <c r="G3" s="100"/>
      <c r="H3" s="94"/>
    </row>
    <row r="4" spans="1:8" ht="15" x14ac:dyDescent="0.25">
      <c r="A4" s="26" t="s">
        <v>95</v>
      </c>
      <c r="B4" s="28">
        <v>1000</v>
      </c>
      <c r="C4" s="25"/>
      <c r="D4" s="25"/>
      <c r="E4" s="25"/>
      <c r="F4" s="25"/>
      <c r="G4" s="25"/>
      <c r="H4" s="25"/>
    </row>
    <row r="5" spans="1:8" ht="28.5" x14ac:dyDescent="0.25">
      <c r="A5" s="29" t="s">
        <v>96</v>
      </c>
      <c r="B5" s="28">
        <v>1000</v>
      </c>
      <c r="C5" s="30">
        <v>2217840</v>
      </c>
      <c r="D5" s="30">
        <v>2461143</v>
      </c>
      <c r="E5" s="30">
        <v>2090180</v>
      </c>
      <c r="F5" s="30">
        <v>2800491</v>
      </c>
      <c r="G5" s="30">
        <v>3433006</v>
      </c>
      <c r="H5" s="30">
        <v>2848907</v>
      </c>
    </row>
    <row r="6" spans="1:8" ht="28.5" x14ac:dyDescent="0.25">
      <c r="A6" s="31" t="s">
        <v>97</v>
      </c>
      <c r="B6" s="31" t="s">
        <v>98</v>
      </c>
      <c r="C6" s="32">
        <v>3641</v>
      </c>
      <c r="D6" s="32">
        <v>4076</v>
      </c>
      <c r="E6" s="32">
        <v>3393</v>
      </c>
      <c r="F6" s="32">
        <v>4589</v>
      </c>
      <c r="G6" s="32">
        <v>5763</v>
      </c>
      <c r="H6" s="32">
        <v>4652</v>
      </c>
    </row>
    <row r="7" spans="1:8" x14ac:dyDescent="0.35">
      <c r="A7" s="33" t="s">
        <v>126</v>
      </c>
      <c r="B7" s="34"/>
      <c r="C7" s="34"/>
      <c r="D7" s="34"/>
      <c r="E7" s="34"/>
      <c r="F7" s="34"/>
      <c r="G7" s="34"/>
      <c r="H7" s="34"/>
    </row>
    <row r="8" spans="1:8" ht="28.5" x14ac:dyDescent="0.25">
      <c r="A8" s="35" t="s">
        <v>99</v>
      </c>
      <c r="B8" s="36">
        <v>1000</v>
      </c>
      <c r="C8" s="37">
        <v>2217840</v>
      </c>
      <c r="D8" s="37">
        <v>2461143</v>
      </c>
      <c r="E8" s="37">
        <v>2090180</v>
      </c>
      <c r="F8" s="37">
        <v>2800491</v>
      </c>
      <c r="G8" s="37">
        <v>3433006</v>
      </c>
      <c r="H8" s="37">
        <v>2848907</v>
      </c>
    </row>
    <row r="9" spans="1:8" x14ac:dyDescent="0.35">
      <c r="A9" s="38" t="s">
        <v>127</v>
      </c>
      <c r="B9" s="34"/>
      <c r="C9" s="34"/>
      <c r="D9" s="34"/>
      <c r="E9" s="34"/>
      <c r="F9" s="34"/>
      <c r="G9" s="34"/>
      <c r="H9" s="34"/>
    </row>
    <row r="10" spans="1:8" ht="15" x14ac:dyDescent="0.25">
      <c r="A10" s="35" t="s">
        <v>100</v>
      </c>
      <c r="B10" s="36">
        <v>1000</v>
      </c>
      <c r="C10" s="39">
        <v>16571</v>
      </c>
      <c r="D10" s="37">
        <v>16571</v>
      </c>
      <c r="E10" s="37">
        <v>16571</v>
      </c>
      <c r="F10" s="39">
        <v>29871</v>
      </c>
      <c r="G10" s="39">
        <v>34299</v>
      </c>
      <c r="H10" s="39">
        <v>30210</v>
      </c>
    </row>
    <row r="11" spans="1:8" ht="28" x14ac:dyDescent="0.35">
      <c r="A11" s="38" t="s">
        <v>128</v>
      </c>
      <c r="B11" s="34"/>
      <c r="C11" s="34"/>
      <c r="D11" s="34"/>
      <c r="E11" s="34"/>
      <c r="F11" s="34"/>
      <c r="G11" s="34"/>
      <c r="H11" s="34"/>
    </row>
    <row r="12" spans="1:8" ht="15" x14ac:dyDescent="0.25">
      <c r="A12" s="35" t="s">
        <v>101</v>
      </c>
      <c r="B12" s="36">
        <v>1000</v>
      </c>
      <c r="C12" s="39">
        <v>2455</v>
      </c>
      <c r="D12" s="39">
        <v>1276</v>
      </c>
      <c r="E12" s="40">
        <v>0</v>
      </c>
      <c r="F12" s="40">
        <v>0</v>
      </c>
      <c r="G12" s="40">
        <v>0</v>
      </c>
      <c r="H12" s="40">
        <v>0</v>
      </c>
    </row>
    <row r="13" spans="1:8" ht="42.75" x14ac:dyDescent="0.25">
      <c r="A13" s="35" t="s">
        <v>102</v>
      </c>
      <c r="B13" s="36">
        <v>1000</v>
      </c>
      <c r="C13" s="40">
        <v>0</v>
      </c>
      <c r="D13" s="40">
        <v>0</v>
      </c>
      <c r="E13" s="39">
        <v>1174</v>
      </c>
      <c r="F13" s="39">
        <v>1593</v>
      </c>
      <c r="G13" s="39">
        <v>1415</v>
      </c>
      <c r="H13" s="39">
        <v>1340</v>
      </c>
    </row>
    <row r="14" spans="1:8" x14ac:dyDescent="0.35">
      <c r="A14" s="35" t="s">
        <v>103</v>
      </c>
      <c r="B14" s="36">
        <v>1000</v>
      </c>
      <c r="C14" s="40">
        <v>0</v>
      </c>
      <c r="D14" s="39">
        <v>1751</v>
      </c>
      <c r="E14" s="39">
        <v>1593</v>
      </c>
      <c r="F14" s="40">
        <v>296</v>
      </c>
      <c r="G14" s="39">
        <v>1068</v>
      </c>
      <c r="H14" s="40">
        <v>296</v>
      </c>
    </row>
    <row r="15" spans="1:8" x14ac:dyDescent="0.35">
      <c r="A15" s="35" t="s">
        <v>104</v>
      </c>
      <c r="B15" s="36">
        <v>1000</v>
      </c>
      <c r="C15" s="40">
        <v>440</v>
      </c>
      <c r="D15" s="40">
        <v>440</v>
      </c>
      <c r="E15" s="40">
        <v>440</v>
      </c>
      <c r="F15" s="40">
        <v>451</v>
      </c>
      <c r="G15" s="40">
        <v>407</v>
      </c>
      <c r="H15" s="40">
        <v>440</v>
      </c>
    </row>
    <row r="16" spans="1:8" ht="28" x14ac:dyDescent="0.35">
      <c r="A16" s="35" t="s">
        <v>105</v>
      </c>
      <c r="B16" s="36">
        <v>1000</v>
      </c>
      <c r="C16" s="40">
        <v>721</v>
      </c>
      <c r="D16" s="39">
        <v>2740</v>
      </c>
      <c r="E16" s="40">
        <v>473</v>
      </c>
      <c r="F16" s="40">
        <v>0</v>
      </c>
      <c r="G16" s="40">
        <v>0</v>
      </c>
      <c r="H16" s="40">
        <v>0</v>
      </c>
    </row>
    <row r="17" spans="1:8" x14ac:dyDescent="0.35">
      <c r="A17" s="35" t="s">
        <v>106</v>
      </c>
      <c r="B17" s="36">
        <v>1000</v>
      </c>
      <c r="C17" s="39">
        <v>2877</v>
      </c>
      <c r="D17" s="37">
        <v>10954</v>
      </c>
      <c r="E17" s="39">
        <v>1884</v>
      </c>
      <c r="F17" s="40">
        <v>0</v>
      </c>
      <c r="G17" s="40">
        <v>0</v>
      </c>
      <c r="H17" s="40">
        <v>0</v>
      </c>
    </row>
    <row r="18" spans="1:8" x14ac:dyDescent="0.35">
      <c r="A18" s="35" t="s">
        <v>107</v>
      </c>
      <c r="B18" s="36">
        <v>1000</v>
      </c>
      <c r="C18" s="39">
        <v>5051</v>
      </c>
      <c r="D18" s="39">
        <v>2635</v>
      </c>
      <c r="E18" s="40">
        <v>617</v>
      </c>
      <c r="F18" s="40">
        <v>0</v>
      </c>
      <c r="G18" s="40">
        <v>0</v>
      </c>
      <c r="H18" s="40">
        <v>0</v>
      </c>
    </row>
    <row r="19" spans="1:8" x14ac:dyDescent="0.35">
      <c r="A19" s="35" t="s">
        <v>108</v>
      </c>
      <c r="B19" s="36">
        <v>1000</v>
      </c>
      <c r="C19" s="40">
        <v>0</v>
      </c>
      <c r="D19" s="40">
        <v>16</v>
      </c>
      <c r="E19" s="40">
        <v>14</v>
      </c>
      <c r="F19" s="40">
        <v>24</v>
      </c>
      <c r="G19" s="40">
        <v>85</v>
      </c>
      <c r="H19" s="40">
        <v>24</v>
      </c>
    </row>
    <row r="20" spans="1:8" x14ac:dyDescent="0.35">
      <c r="A20" s="35" t="s">
        <v>109</v>
      </c>
      <c r="B20" s="36">
        <v>1000</v>
      </c>
      <c r="C20" s="40">
        <v>577</v>
      </c>
      <c r="D20" s="40">
        <v>609</v>
      </c>
      <c r="E20" s="40">
        <v>587</v>
      </c>
      <c r="F20" s="40">
        <v>186</v>
      </c>
      <c r="G20" s="40">
        <v>186</v>
      </c>
      <c r="H20" s="40">
        <v>186</v>
      </c>
    </row>
    <row r="21" spans="1:8" ht="28" x14ac:dyDescent="0.35">
      <c r="A21" s="35" t="s">
        <v>110</v>
      </c>
      <c r="B21" s="36">
        <v>1000</v>
      </c>
      <c r="C21" s="39">
        <v>1153</v>
      </c>
      <c r="D21" s="39">
        <v>1153</v>
      </c>
      <c r="E21" s="39">
        <v>1153</v>
      </c>
      <c r="F21" s="40">
        <v>399</v>
      </c>
      <c r="G21" s="40">
        <v>399</v>
      </c>
      <c r="H21" s="40">
        <v>399</v>
      </c>
    </row>
    <row r="22" spans="1:8" x14ac:dyDescent="0.35">
      <c r="A22" s="35" t="s">
        <v>111</v>
      </c>
      <c r="B22" s="36">
        <v>1000</v>
      </c>
      <c r="C22" s="40">
        <v>367</v>
      </c>
      <c r="D22" s="40">
        <v>415</v>
      </c>
      <c r="E22" s="40">
        <v>378</v>
      </c>
      <c r="F22" s="40">
        <v>33</v>
      </c>
      <c r="G22" s="40">
        <v>61</v>
      </c>
      <c r="H22" s="40">
        <v>42</v>
      </c>
    </row>
    <row r="23" spans="1:8" x14ac:dyDescent="0.35">
      <c r="A23" s="35" t="s">
        <v>112</v>
      </c>
      <c r="B23" s="36">
        <v>1000</v>
      </c>
      <c r="C23" s="39">
        <v>1080</v>
      </c>
      <c r="D23" s="40">
        <v>913</v>
      </c>
      <c r="E23" s="40">
        <v>880</v>
      </c>
      <c r="F23" s="40">
        <v>191</v>
      </c>
      <c r="G23" s="40">
        <v>189</v>
      </c>
      <c r="H23" s="40">
        <v>184</v>
      </c>
    </row>
    <row r="24" spans="1:8" x14ac:dyDescent="0.35">
      <c r="A24" s="35" t="s">
        <v>113</v>
      </c>
      <c r="B24" s="36">
        <v>1000</v>
      </c>
      <c r="C24" s="39">
        <v>3241</v>
      </c>
      <c r="D24" s="39">
        <v>3422</v>
      </c>
      <c r="E24" s="39">
        <v>3301</v>
      </c>
      <c r="F24" s="40">
        <v>431</v>
      </c>
      <c r="G24" s="40">
        <v>425</v>
      </c>
      <c r="H24" s="40">
        <v>414</v>
      </c>
    </row>
    <row r="25" spans="1:8" x14ac:dyDescent="0.35">
      <c r="A25" s="35" t="s">
        <v>114</v>
      </c>
      <c r="B25" s="36">
        <v>1000</v>
      </c>
      <c r="C25" s="39">
        <v>2401</v>
      </c>
      <c r="D25" s="39">
        <v>2380</v>
      </c>
      <c r="E25" s="39">
        <v>2428</v>
      </c>
      <c r="F25" s="39">
        <v>2272</v>
      </c>
      <c r="G25" s="39">
        <v>2218</v>
      </c>
      <c r="H25" s="39">
        <v>2280</v>
      </c>
    </row>
    <row r="26" spans="1:8" x14ac:dyDescent="0.35">
      <c r="A26" s="35" t="s">
        <v>115</v>
      </c>
      <c r="B26" s="36">
        <v>1000</v>
      </c>
      <c r="C26" s="41" t="s">
        <v>116</v>
      </c>
      <c r="D26" s="41" t="s">
        <v>116</v>
      </c>
      <c r="E26" s="41" t="s">
        <v>116</v>
      </c>
      <c r="F26" s="40">
        <v>555</v>
      </c>
      <c r="G26" s="40">
        <v>272</v>
      </c>
      <c r="H26" s="40">
        <v>65</v>
      </c>
    </row>
    <row r="27" spans="1:8" x14ac:dyDescent="0.35">
      <c r="A27" s="35" t="s">
        <v>117</v>
      </c>
      <c r="B27" s="36">
        <v>1000</v>
      </c>
      <c r="C27" s="39">
        <v>20364</v>
      </c>
      <c r="D27" s="37">
        <v>28705</v>
      </c>
      <c r="E27" s="37">
        <v>14924</v>
      </c>
      <c r="F27" s="39">
        <v>6430</v>
      </c>
      <c r="G27" s="39">
        <v>6725</v>
      </c>
      <c r="H27" s="39">
        <v>5668</v>
      </c>
    </row>
    <row r="28" spans="1:8" x14ac:dyDescent="0.35">
      <c r="A28" s="42" t="s">
        <v>118</v>
      </c>
      <c r="B28" s="42" t="s">
        <v>119</v>
      </c>
      <c r="C28" s="43">
        <v>3.73</v>
      </c>
      <c r="D28" s="43">
        <v>5.76</v>
      </c>
      <c r="E28" s="43">
        <v>3.07</v>
      </c>
      <c r="F28" s="43">
        <v>1.42</v>
      </c>
      <c r="G28" s="43">
        <v>1.52</v>
      </c>
      <c r="H28" s="43">
        <v>1.24</v>
      </c>
    </row>
    <row r="29" spans="1:8" ht="28" x14ac:dyDescent="0.35">
      <c r="A29" s="31" t="s">
        <v>120</v>
      </c>
      <c r="B29" s="44">
        <v>1000</v>
      </c>
      <c r="C29" s="32">
        <v>36935</v>
      </c>
      <c r="D29" s="45">
        <v>45276</v>
      </c>
      <c r="E29" s="45">
        <v>31495</v>
      </c>
      <c r="F29" s="32">
        <v>36301</v>
      </c>
      <c r="G29" s="32">
        <v>41023</v>
      </c>
      <c r="H29" s="32">
        <v>35878</v>
      </c>
    </row>
    <row r="30" spans="1:8" ht="28" x14ac:dyDescent="0.35">
      <c r="A30" s="42" t="s">
        <v>120</v>
      </c>
      <c r="B30" s="42" t="s">
        <v>119</v>
      </c>
      <c r="C30" s="43">
        <v>7.69</v>
      </c>
      <c r="D30" s="43">
        <v>9.51</v>
      </c>
      <c r="E30" s="43">
        <v>6.48</v>
      </c>
      <c r="F30" s="43">
        <v>7.99</v>
      </c>
      <c r="G30" s="43">
        <v>9.25</v>
      </c>
      <c r="H30" s="43">
        <v>7.87</v>
      </c>
    </row>
    <row r="32" spans="1:8" x14ac:dyDescent="0.35">
      <c r="B32" s="46" t="s">
        <v>142</v>
      </c>
    </row>
    <row r="33" spans="1:4" x14ac:dyDescent="0.35">
      <c r="A33" s="47" t="s">
        <v>129</v>
      </c>
      <c r="B33" s="48">
        <f>D6/AVERAGE(C6,E6)</f>
        <v>1.1589422803525733</v>
      </c>
      <c r="C33" s="48"/>
      <c r="D33" s="48"/>
    </row>
    <row r="34" spans="1:4" x14ac:dyDescent="0.35">
      <c r="A34" s="47" t="s">
        <v>118</v>
      </c>
      <c r="B34" s="48">
        <f>D28/(AVERAGE(C28,E28))</f>
        <v>1.6941176470588235</v>
      </c>
      <c r="C34" s="48"/>
      <c r="D34" s="48"/>
    </row>
    <row r="35" spans="1:4" x14ac:dyDescent="0.35">
      <c r="A35" s="47" t="s">
        <v>100</v>
      </c>
      <c r="B35" s="48">
        <f>D10/AVERAGE(E10,C10)</f>
        <v>1</v>
      </c>
      <c r="C35" s="48"/>
      <c r="D35" s="48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5"/>
  <sheetViews>
    <sheetView workbookViewId="0">
      <selection activeCell="B7" sqref="B7"/>
    </sheetView>
  </sheetViews>
  <sheetFormatPr defaultRowHeight="14.5" x14ac:dyDescent="0.35"/>
  <cols>
    <col min="1" max="1" width="21.81640625" bestFit="1" customWidth="1"/>
    <col min="2" max="2" width="21.81640625" style="22" customWidth="1"/>
  </cols>
  <sheetData>
    <row r="1" spans="1:39" s="22" customFormat="1" ht="15" x14ac:dyDescent="0.25">
      <c r="A1" s="22" t="s">
        <v>362</v>
      </c>
    </row>
    <row r="2" spans="1:39" s="22" customFormat="1" ht="15" x14ac:dyDescent="0.25"/>
    <row r="3" spans="1:39" s="22" customFormat="1" ht="15" x14ac:dyDescent="0.25">
      <c r="A3" s="22" t="s">
        <v>363</v>
      </c>
    </row>
    <row r="4" spans="1:39" s="22" customFormat="1" ht="15" x14ac:dyDescent="0.25"/>
    <row r="5" spans="1:39" s="22" customFormat="1" ht="15" x14ac:dyDescent="0.25">
      <c r="A5" s="22" t="s">
        <v>359</v>
      </c>
      <c r="B5" s="22">
        <v>73960</v>
      </c>
    </row>
    <row r="6" spans="1:39" s="22" customFormat="1" ht="15" x14ac:dyDescent="0.25">
      <c r="A6" t="s">
        <v>132</v>
      </c>
      <c r="B6">
        <v>39530</v>
      </c>
    </row>
    <row r="7" spans="1:39" s="22" customFormat="1" ht="15" x14ac:dyDescent="0.25">
      <c r="A7" t="s">
        <v>360</v>
      </c>
      <c r="B7">
        <f>B5/B6</f>
        <v>1.8709840627371617</v>
      </c>
    </row>
    <row r="8" spans="1:39" s="22" customFormat="1" ht="15" x14ac:dyDescent="0.25"/>
    <row r="9" spans="1:39" s="22" customFormat="1" ht="15" x14ac:dyDescent="0.25"/>
    <row r="10" spans="1:39" s="22" customFormat="1" ht="15" x14ac:dyDescent="0.25">
      <c r="C10" s="22" t="s">
        <v>182</v>
      </c>
    </row>
    <row r="11" spans="1:39" s="22" customFormat="1" ht="15" x14ac:dyDescent="0.25">
      <c r="A11" s="22" t="s">
        <v>190</v>
      </c>
      <c r="B11" s="22" t="s">
        <v>189</v>
      </c>
      <c r="C11" s="22">
        <v>2014</v>
      </c>
      <c r="D11" s="22">
        <v>2015</v>
      </c>
      <c r="E11" s="22">
        <v>2016</v>
      </c>
      <c r="F11" s="22">
        <v>2017</v>
      </c>
      <c r="G11" s="22">
        <v>2018</v>
      </c>
      <c r="H11" s="22">
        <v>2019</v>
      </c>
      <c r="I11" s="22">
        <v>2020</v>
      </c>
      <c r="J11" s="22">
        <v>2021</v>
      </c>
      <c r="K11" s="22">
        <v>2022</v>
      </c>
      <c r="L11" s="22">
        <v>2023</v>
      </c>
      <c r="M11" s="22">
        <v>2024</v>
      </c>
      <c r="N11" s="22">
        <v>2025</v>
      </c>
      <c r="O11" s="22">
        <v>2026</v>
      </c>
      <c r="P11" s="22">
        <v>2027</v>
      </c>
      <c r="Q11" s="22">
        <v>2028</v>
      </c>
      <c r="R11" s="22">
        <v>2029</v>
      </c>
      <c r="S11" s="22">
        <v>2030</v>
      </c>
      <c r="T11" s="22">
        <v>2031</v>
      </c>
      <c r="U11" s="22">
        <v>2032</v>
      </c>
      <c r="V11" s="22">
        <v>2033</v>
      </c>
      <c r="W11" s="22">
        <v>2034</v>
      </c>
      <c r="X11" s="22">
        <v>2035</v>
      </c>
      <c r="Y11" s="22">
        <v>2036</v>
      </c>
      <c r="Z11" s="22">
        <v>2037</v>
      </c>
      <c r="AA11" s="22">
        <v>2038</v>
      </c>
      <c r="AB11" s="22">
        <v>2039</v>
      </c>
      <c r="AC11" s="22">
        <v>2040</v>
      </c>
      <c r="AD11" s="22">
        <v>2041</v>
      </c>
      <c r="AE11" s="22">
        <v>2042</v>
      </c>
      <c r="AF11" s="22">
        <v>2043</v>
      </c>
      <c r="AG11" s="22">
        <v>2044</v>
      </c>
      <c r="AH11" s="22">
        <v>2045</v>
      </c>
      <c r="AI11" s="22">
        <v>2046</v>
      </c>
      <c r="AJ11" s="22">
        <v>2047</v>
      </c>
      <c r="AK11" s="22">
        <v>2048</v>
      </c>
      <c r="AL11" s="22">
        <v>2049</v>
      </c>
      <c r="AM11" s="22">
        <v>2050</v>
      </c>
    </row>
    <row r="12" spans="1:39" ht="15" x14ac:dyDescent="0.25">
      <c r="A12" t="s">
        <v>15</v>
      </c>
      <c r="B12" s="22" t="s">
        <v>183</v>
      </c>
      <c r="C12" s="22">
        <v>6542.8564452168666</v>
      </c>
      <c r="D12" s="22">
        <v>6542.8564452168666</v>
      </c>
      <c r="E12" s="22">
        <v>6542.8564452168666</v>
      </c>
      <c r="F12" s="22">
        <v>6542.8564452168666</v>
      </c>
      <c r="G12" s="22">
        <v>6457.9993624358212</v>
      </c>
      <c r="H12" s="22">
        <v>6359.4154255109343</v>
      </c>
      <c r="I12" s="22">
        <v>6253.4947102646775</v>
      </c>
      <c r="J12" s="22">
        <v>6216.5690640637449</v>
      </c>
      <c r="K12" s="22">
        <v>6184.891880111777</v>
      </c>
      <c r="L12" s="22">
        <v>6153.2158156883124</v>
      </c>
      <c r="M12" s="22">
        <v>6114.6554096016016</v>
      </c>
      <c r="N12" s="22">
        <v>6081.4204111983972</v>
      </c>
      <c r="O12" s="22">
        <v>6041.6429381883763</v>
      </c>
      <c r="P12" s="22">
        <v>5992.8368575310624</v>
      </c>
      <c r="Q12" s="22">
        <v>5959.8013874549097</v>
      </c>
      <c r="R12" s="22">
        <v>5919.9652582605204</v>
      </c>
      <c r="S12" s="22">
        <v>5875.882507647294</v>
      </c>
      <c r="T12" s="22">
        <v>5836.358733733734</v>
      </c>
      <c r="U12" s="22">
        <v>5802.7311260700708</v>
      </c>
      <c r="V12" s="22">
        <v>5761.2898582617399</v>
      </c>
      <c r="W12" s="22">
        <v>5724.7067858461542</v>
      </c>
      <c r="X12" s="22">
        <v>5689.7676796240003</v>
      </c>
      <c r="Y12" s="22">
        <v>5656.0388360920915</v>
      </c>
      <c r="Z12" s="22">
        <v>5616.5109746933867</v>
      </c>
      <c r="AA12" s="22">
        <v>5583.6747603618087</v>
      </c>
      <c r="AB12" s="22">
        <v>5547.0340471460222</v>
      </c>
      <c r="AC12" s="22">
        <v>5512.4362440606674</v>
      </c>
      <c r="AD12" s="22">
        <v>5476.0916177020044</v>
      </c>
      <c r="AE12" s="22">
        <v>5439.7469913433415</v>
      </c>
      <c r="AF12" s="22">
        <v>5403.4023649846786</v>
      </c>
      <c r="AG12" s="22">
        <v>5367.0577386260156</v>
      </c>
      <c r="AH12" s="22">
        <v>5330.7131122673527</v>
      </c>
      <c r="AI12" s="22">
        <v>5294.3684859086898</v>
      </c>
      <c r="AJ12" s="22">
        <v>5258.0238595500268</v>
      </c>
      <c r="AK12" s="22">
        <v>5221.6792331913639</v>
      </c>
      <c r="AL12" s="22">
        <v>5185.334606832701</v>
      </c>
      <c r="AM12" s="22">
        <v>5148.989980474038</v>
      </c>
    </row>
    <row r="13" spans="1:39" ht="15" x14ac:dyDescent="0.25">
      <c r="A13" t="s">
        <v>15</v>
      </c>
      <c r="B13" s="22" t="s">
        <v>184</v>
      </c>
      <c r="C13" s="22">
        <v>6542.8564452168666</v>
      </c>
      <c r="D13" s="22">
        <v>6542.8564452168666</v>
      </c>
      <c r="E13" s="22">
        <v>6542.8564452168666</v>
      </c>
      <c r="F13" s="22">
        <v>6542.8564452168666</v>
      </c>
      <c r="G13" s="22">
        <v>6457.9993624358212</v>
      </c>
      <c r="H13" s="22">
        <v>6359.4154255109343</v>
      </c>
      <c r="I13" s="22">
        <v>6253.4947102646775</v>
      </c>
      <c r="J13" s="22">
        <v>6216.5690640637449</v>
      </c>
      <c r="K13" s="22">
        <v>6184.891880111777</v>
      </c>
      <c r="L13" s="22">
        <v>6153.2158156883124</v>
      </c>
      <c r="M13" s="22">
        <v>6114.6554096016016</v>
      </c>
      <c r="N13" s="22">
        <v>6081.4204111983972</v>
      </c>
      <c r="O13" s="22">
        <v>6041.6429381883763</v>
      </c>
      <c r="P13" s="22">
        <v>5992.8368575310624</v>
      </c>
      <c r="Q13" s="22">
        <v>5959.8013874549097</v>
      </c>
      <c r="R13" s="22">
        <v>5919.9652582605204</v>
      </c>
      <c r="S13" s="22">
        <v>5875.882507647294</v>
      </c>
      <c r="T13" s="22">
        <v>5836.358733733734</v>
      </c>
      <c r="U13" s="22">
        <v>5802.7311260700708</v>
      </c>
      <c r="V13" s="22">
        <v>5761.2898582617399</v>
      </c>
      <c r="W13" s="22">
        <v>5724.7067858461542</v>
      </c>
      <c r="X13" s="22">
        <v>5689.7676796240003</v>
      </c>
      <c r="Y13" s="22">
        <v>5656.0388360920915</v>
      </c>
      <c r="Z13" s="22">
        <v>5616.5109746933867</v>
      </c>
      <c r="AA13" s="22">
        <v>5583.6747603618087</v>
      </c>
      <c r="AB13" s="22">
        <v>5547.0340471460222</v>
      </c>
      <c r="AC13" s="22">
        <v>5512.4362440606674</v>
      </c>
      <c r="AD13" s="22">
        <v>5476.0916177020044</v>
      </c>
      <c r="AE13" s="22">
        <v>5439.7469913433415</v>
      </c>
      <c r="AF13" s="22">
        <v>5403.4023649846786</v>
      </c>
      <c r="AG13" s="22">
        <v>5367.0577386260156</v>
      </c>
      <c r="AH13" s="22">
        <v>5330.7131122673527</v>
      </c>
      <c r="AI13" s="22">
        <v>5294.3684859086898</v>
      </c>
      <c r="AJ13" s="22">
        <v>5258.0238595500268</v>
      </c>
      <c r="AK13" s="22">
        <v>5221.6792331913639</v>
      </c>
      <c r="AL13" s="22">
        <v>5185.334606832701</v>
      </c>
      <c r="AM13" s="22">
        <v>5148.989980474038</v>
      </c>
    </row>
    <row r="14" spans="1:39" ht="15" x14ac:dyDescent="0.25">
      <c r="A14" t="s">
        <v>15</v>
      </c>
      <c r="B14" s="22" t="s">
        <v>185</v>
      </c>
      <c r="C14" s="22">
        <v>6542.8564452168666</v>
      </c>
      <c r="D14" s="22">
        <v>6542.8564452168666</v>
      </c>
      <c r="E14" s="22">
        <v>6542.8564452168666</v>
      </c>
      <c r="F14" s="22">
        <v>6542.8564452168666</v>
      </c>
      <c r="G14" s="22">
        <v>6457.9993624358212</v>
      </c>
      <c r="H14" s="22">
        <v>6359.4154255109343</v>
      </c>
      <c r="I14" s="22">
        <v>6253.4947102646775</v>
      </c>
      <c r="J14" s="22">
        <v>6216.5690640637449</v>
      </c>
      <c r="K14" s="22">
        <v>6184.891880111777</v>
      </c>
      <c r="L14" s="22">
        <v>6153.2158156883124</v>
      </c>
      <c r="M14" s="22">
        <v>6114.6554096016016</v>
      </c>
      <c r="N14" s="22">
        <v>6081.4204111983972</v>
      </c>
      <c r="O14" s="22">
        <v>6041.6429381883763</v>
      </c>
      <c r="P14" s="22">
        <v>5992.8368575310624</v>
      </c>
      <c r="Q14" s="22">
        <v>5959.8013874549097</v>
      </c>
      <c r="R14" s="22">
        <v>5919.9652582605204</v>
      </c>
      <c r="S14" s="22">
        <v>5875.882507647294</v>
      </c>
      <c r="T14" s="22">
        <v>5836.358733733734</v>
      </c>
      <c r="U14" s="22">
        <v>5802.7311260700708</v>
      </c>
      <c r="V14" s="22">
        <v>5761.2898582617399</v>
      </c>
      <c r="W14" s="22">
        <v>5724.7067858461542</v>
      </c>
      <c r="X14" s="22">
        <v>5689.7676796240003</v>
      </c>
      <c r="Y14" s="22">
        <v>5656.0388360920915</v>
      </c>
      <c r="Z14" s="22">
        <v>5616.5109746933867</v>
      </c>
      <c r="AA14" s="22">
        <v>5583.6747603618087</v>
      </c>
      <c r="AB14" s="22">
        <v>5547.0340471460222</v>
      </c>
      <c r="AC14" s="22">
        <v>5512.4362440606674</v>
      </c>
      <c r="AD14" s="22">
        <v>5476.0916177020044</v>
      </c>
      <c r="AE14" s="22">
        <v>5439.7469913433415</v>
      </c>
      <c r="AF14" s="22">
        <v>5403.4023649846786</v>
      </c>
      <c r="AG14" s="22">
        <v>5367.0577386260156</v>
      </c>
      <c r="AH14" s="22">
        <v>5330.7131122673527</v>
      </c>
      <c r="AI14" s="22">
        <v>5294.3684859086898</v>
      </c>
      <c r="AJ14" s="22">
        <v>5258.0238595500268</v>
      </c>
      <c r="AK14" s="22">
        <v>5221.6792331913639</v>
      </c>
      <c r="AL14" s="22">
        <v>5185.334606832701</v>
      </c>
      <c r="AM14" s="22">
        <v>5148.989980474038</v>
      </c>
    </row>
    <row r="15" spans="1:39" ht="15" x14ac:dyDescent="0.25">
      <c r="A15" t="s">
        <v>15</v>
      </c>
      <c r="B15" s="22" t="s">
        <v>186</v>
      </c>
      <c r="C15" s="22">
        <v>6542.8564452168666</v>
      </c>
      <c r="D15" s="22">
        <v>6542.8564452168666</v>
      </c>
      <c r="E15" s="22">
        <v>6542.8564452168666</v>
      </c>
      <c r="F15" s="22">
        <v>6542.8564452168666</v>
      </c>
      <c r="G15" s="22">
        <v>6457.9993624358212</v>
      </c>
      <c r="H15" s="22">
        <v>6359.4154255109343</v>
      </c>
      <c r="I15" s="22">
        <v>6253.4947102646775</v>
      </c>
      <c r="J15" s="22">
        <v>6216.5690640637449</v>
      </c>
      <c r="K15" s="22">
        <v>6184.891880111777</v>
      </c>
      <c r="L15" s="22">
        <v>6153.2158156883124</v>
      </c>
      <c r="M15" s="22">
        <v>6114.6554096016016</v>
      </c>
      <c r="N15" s="22">
        <v>6081.4204111983972</v>
      </c>
      <c r="O15" s="22">
        <v>6041.6429381883763</v>
      </c>
      <c r="P15" s="22">
        <v>5992.8368575310624</v>
      </c>
      <c r="Q15" s="22">
        <v>5959.8013874549097</v>
      </c>
      <c r="R15" s="22">
        <v>5919.9652582605204</v>
      </c>
      <c r="S15" s="22">
        <v>5875.882507647294</v>
      </c>
      <c r="T15" s="22">
        <v>5836.358733733734</v>
      </c>
      <c r="U15" s="22">
        <v>5802.7311260700708</v>
      </c>
      <c r="V15" s="22">
        <v>5761.2898582617399</v>
      </c>
      <c r="W15" s="22">
        <v>5724.7067858461542</v>
      </c>
      <c r="X15" s="22">
        <v>5689.7676796240003</v>
      </c>
      <c r="Y15" s="22">
        <v>5656.0388360920915</v>
      </c>
      <c r="Z15" s="22">
        <v>5616.5109746933867</v>
      </c>
      <c r="AA15" s="22">
        <v>5583.6747603618087</v>
      </c>
      <c r="AB15" s="22">
        <v>5547.0340471460222</v>
      </c>
      <c r="AC15" s="22">
        <v>5512.4362440606674</v>
      </c>
      <c r="AD15" s="22">
        <v>5476.0916177020044</v>
      </c>
      <c r="AE15" s="22">
        <v>5439.7469913433415</v>
      </c>
      <c r="AF15" s="22">
        <v>5403.4023649846786</v>
      </c>
      <c r="AG15" s="22">
        <v>5367.0577386260156</v>
      </c>
      <c r="AH15" s="22">
        <v>5330.7131122673527</v>
      </c>
      <c r="AI15" s="22">
        <v>5294.3684859086898</v>
      </c>
      <c r="AJ15" s="22">
        <v>5258.0238595500268</v>
      </c>
      <c r="AK15" s="22">
        <v>5221.6792331913639</v>
      </c>
      <c r="AL15" s="22">
        <v>5185.334606832701</v>
      </c>
      <c r="AM15" s="22">
        <v>5148.989980474038</v>
      </c>
    </row>
    <row r="16" spans="1:39" ht="15" x14ac:dyDescent="0.25">
      <c r="A16" t="s">
        <v>15</v>
      </c>
      <c r="B16" s="22" t="s">
        <v>187</v>
      </c>
      <c r="C16" s="22">
        <v>6542.8564452168666</v>
      </c>
      <c r="D16" s="22">
        <v>6542.8564452168666</v>
      </c>
      <c r="E16" s="22">
        <v>6542.8564452168666</v>
      </c>
      <c r="F16" s="22">
        <v>6542.8564452168666</v>
      </c>
      <c r="G16" s="22">
        <v>6457.9993624358212</v>
      </c>
      <c r="H16" s="22">
        <v>6359.4154255109343</v>
      </c>
      <c r="I16" s="22">
        <v>6253.4947102646775</v>
      </c>
      <c r="J16" s="22">
        <v>6216.5690640637449</v>
      </c>
      <c r="K16" s="22">
        <v>6184.891880111777</v>
      </c>
      <c r="L16" s="22">
        <v>6153.2158156883124</v>
      </c>
      <c r="M16" s="22">
        <v>6114.6554096016016</v>
      </c>
      <c r="N16" s="22">
        <v>6081.4204111983972</v>
      </c>
      <c r="O16" s="22">
        <v>6041.6429381883763</v>
      </c>
      <c r="P16" s="22">
        <v>5992.8368575310624</v>
      </c>
      <c r="Q16" s="22">
        <v>5959.8013874549097</v>
      </c>
      <c r="R16" s="22">
        <v>5919.9652582605204</v>
      </c>
      <c r="S16" s="22">
        <v>5875.882507647294</v>
      </c>
      <c r="T16" s="22">
        <v>5836.358733733734</v>
      </c>
      <c r="U16" s="22">
        <v>5802.7311260700708</v>
      </c>
      <c r="V16" s="22">
        <v>5761.2898582617399</v>
      </c>
      <c r="W16" s="22">
        <v>5724.7067858461542</v>
      </c>
      <c r="X16" s="22">
        <v>5689.7676796240003</v>
      </c>
      <c r="Y16" s="22">
        <v>5656.0388360920915</v>
      </c>
      <c r="Z16" s="22">
        <v>5616.5109746933867</v>
      </c>
      <c r="AA16" s="22">
        <v>5583.6747603618087</v>
      </c>
      <c r="AB16" s="22">
        <v>5547.0340471460222</v>
      </c>
      <c r="AC16" s="22">
        <v>5512.4362440606674</v>
      </c>
      <c r="AD16" s="22">
        <v>5476.0916177020044</v>
      </c>
      <c r="AE16" s="22">
        <v>5439.7469913433415</v>
      </c>
      <c r="AF16" s="22">
        <v>5403.4023649846786</v>
      </c>
      <c r="AG16" s="22">
        <v>5367.0577386260156</v>
      </c>
      <c r="AH16" s="22">
        <v>5330.7131122673527</v>
      </c>
      <c r="AI16" s="22">
        <v>5294.3684859086898</v>
      </c>
      <c r="AJ16" s="22">
        <v>5258.0238595500268</v>
      </c>
      <c r="AK16" s="22">
        <v>5221.6792331913639</v>
      </c>
      <c r="AL16" s="22">
        <v>5185.334606832701</v>
      </c>
      <c r="AM16" s="22">
        <v>5148.989980474038</v>
      </c>
    </row>
    <row r="17" spans="1:39" ht="15" x14ac:dyDescent="0.25">
      <c r="A17" t="s">
        <v>15</v>
      </c>
      <c r="B17" s="22" t="s">
        <v>188</v>
      </c>
      <c r="C17" s="22">
        <v>6542.8564452168666</v>
      </c>
      <c r="D17" s="22">
        <v>6542.8564452168666</v>
      </c>
      <c r="E17" s="22">
        <v>6542.8564452168666</v>
      </c>
      <c r="F17" s="22">
        <v>6542.8564452168666</v>
      </c>
      <c r="G17" s="22">
        <v>6457.9993624358212</v>
      </c>
      <c r="H17" s="22">
        <v>6359.4154255109343</v>
      </c>
      <c r="I17" s="22">
        <v>6253.4947102646775</v>
      </c>
      <c r="J17" s="22">
        <v>6216.5690640637449</v>
      </c>
      <c r="K17" s="22">
        <v>6184.891880111777</v>
      </c>
      <c r="L17" s="22">
        <v>6153.2158156883124</v>
      </c>
      <c r="M17" s="22">
        <v>6114.6554096016016</v>
      </c>
      <c r="N17" s="22">
        <v>6081.4204111983972</v>
      </c>
      <c r="O17" s="22">
        <v>6041.6429381883763</v>
      </c>
      <c r="P17" s="22">
        <v>5992.8368575310624</v>
      </c>
      <c r="Q17" s="22">
        <v>5959.8013874549097</v>
      </c>
      <c r="R17" s="22">
        <v>5919.9652582605204</v>
      </c>
      <c r="S17" s="22">
        <v>5875.882507647294</v>
      </c>
      <c r="T17" s="22">
        <v>5836.358733733734</v>
      </c>
      <c r="U17" s="22">
        <v>5802.7311260700708</v>
      </c>
      <c r="V17" s="22">
        <v>5761.2898582617399</v>
      </c>
      <c r="W17" s="22">
        <v>5724.7067858461542</v>
      </c>
      <c r="X17" s="22">
        <v>5689.7676796240003</v>
      </c>
      <c r="Y17" s="22">
        <v>5656.0388360920915</v>
      </c>
      <c r="Z17" s="22">
        <v>5616.5109746933867</v>
      </c>
      <c r="AA17" s="22">
        <v>5583.6747603618087</v>
      </c>
      <c r="AB17" s="22">
        <v>5547.0340471460222</v>
      </c>
      <c r="AC17" s="22">
        <v>5512.4362440606674</v>
      </c>
      <c r="AD17" s="22">
        <v>5476.0916177020044</v>
      </c>
      <c r="AE17" s="22">
        <v>5439.7469913433415</v>
      </c>
      <c r="AF17" s="22">
        <v>5403.4023649846786</v>
      </c>
      <c r="AG17" s="22">
        <v>5367.0577386260156</v>
      </c>
      <c r="AH17" s="22">
        <v>5330.7131122673527</v>
      </c>
      <c r="AI17" s="22">
        <v>5294.3684859086898</v>
      </c>
      <c r="AJ17" s="22">
        <v>5258.0238595500268</v>
      </c>
      <c r="AK17" s="22">
        <v>5221.6792331913639</v>
      </c>
      <c r="AL17" s="22">
        <v>5185.334606832701</v>
      </c>
      <c r="AM17" s="22">
        <v>5148.989980474038</v>
      </c>
    </row>
    <row r="18" spans="1:39" ht="15" x14ac:dyDescent="0.25">
      <c r="A18" t="s">
        <v>31</v>
      </c>
      <c r="B18" s="22" t="s">
        <v>191</v>
      </c>
      <c r="C18" s="22">
        <v>1016.669044128</v>
      </c>
      <c r="D18" s="22">
        <v>1016.669044128</v>
      </c>
      <c r="E18" s="22">
        <v>1016.669044128</v>
      </c>
      <c r="F18" s="22">
        <v>1004.3090131037322</v>
      </c>
      <c r="G18" s="22">
        <v>1001.5170920424891</v>
      </c>
      <c r="H18" s="22">
        <v>997.94746053350377</v>
      </c>
      <c r="I18" s="22">
        <v>991.86506413795507</v>
      </c>
      <c r="J18" s="22">
        <v>988.94568391427163</v>
      </c>
      <c r="K18" s="22">
        <v>985.9727361309823</v>
      </c>
      <c r="L18" s="22">
        <v>983.0529453573713</v>
      </c>
      <c r="M18" s="22">
        <v>980.13449520908136</v>
      </c>
      <c r="N18" s="22">
        <v>977.08634725065338</v>
      </c>
      <c r="O18" s="22">
        <v>968.37952682675302</v>
      </c>
      <c r="P18" s="22">
        <v>961.6701153951326</v>
      </c>
      <c r="Q18" s="22">
        <v>955.44918198469429</v>
      </c>
      <c r="R18" s="22">
        <v>951.02484871321496</v>
      </c>
      <c r="S18" s="22">
        <v>946.32216966288581</v>
      </c>
      <c r="T18" s="22">
        <v>942.05678926288329</v>
      </c>
      <c r="U18" s="22">
        <v>938.66291815881618</v>
      </c>
      <c r="V18" s="22">
        <v>935.64632067416107</v>
      </c>
      <c r="W18" s="22">
        <v>932.58592016186583</v>
      </c>
      <c r="X18" s="22">
        <v>929.15231129402503</v>
      </c>
      <c r="Y18" s="22">
        <v>925.69544141063329</v>
      </c>
      <c r="Z18" s="22">
        <v>922.71316258789727</v>
      </c>
      <c r="AA18" s="22">
        <v>919.0731760539195</v>
      </c>
      <c r="AB18" s="22">
        <v>916.08647289146745</v>
      </c>
      <c r="AC18" s="22">
        <v>912.66520676931179</v>
      </c>
      <c r="AD18" s="22">
        <v>909.29951047995439</v>
      </c>
      <c r="AE18" s="22">
        <v>905.93381419059699</v>
      </c>
      <c r="AF18" s="22">
        <v>902.56811790123959</v>
      </c>
      <c r="AG18" s="22">
        <v>899.20242161188219</v>
      </c>
      <c r="AH18" s="22">
        <v>895.83672532252479</v>
      </c>
      <c r="AI18" s="22">
        <v>892.47102903316738</v>
      </c>
      <c r="AJ18" s="22">
        <v>889.10533274380998</v>
      </c>
      <c r="AK18" s="22">
        <v>885.73963645445258</v>
      </c>
      <c r="AL18" s="22">
        <v>882.37394016509518</v>
      </c>
      <c r="AM18" s="22">
        <v>879.00824387573778</v>
      </c>
    </row>
    <row r="19" spans="1:39" ht="15" x14ac:dyDescent="0.25">
      <c r="A19" s="22" t="s">
        <v>31</v>
      </c>
      <c r="B19" s="22" t="s">
        <v>192</v>
      </c>
      <c r="C19" s="22">
        <v>1016.669044128</v>
      </c>
      <c r="D19" s="22">
        <v>1016.669044128</v>
      </c>
      <c r="E19" s="22">
        <v>1016.669044128</v>
      </c>
      <c r="F19" s="22">
        <v>1004.3090131037322</v>
      </c>
      <c r="G19" s="22">
        <v>1001.5170920424891</v>
      </c>
      <c r="H19" s="22">
        <v>997.94746053350377</v>
      </c>
      <c r="I19" s="22">
        <v>991.86506413795507</v>
      </c>
      <c r="J19" s="22">
        <v>988.94568391427163</v>
      </c>
      <c r="K19" s="22">
        <v>985.9727361309823</v>
      </c>
      <c r="L19" s="22">
        <v>983.0529453573713</v>
      </c>
      <c r="M19" s="22">
        <v>980.13449520908136</v>
      </c>
      <c r="N19" s="22">
        <v>977.08634725065338</v>
      </c>
      <c r="O19" s="22">
        <v>968.37952682675302</v>
      </c>
      <c r="P19" s="22">
        <v>961.6701153951326</v>
      </c>
      <c r="Q19" s="22">
        <v>955.44918198469429</v>
      </c>
      <c r="R19" s="22">
        <v>951.02484871321496</v>
      </c>
      <c r="S19" s="22">
        <v>946.32216966288581</v>
      </c>
      <c r="T19" s="22">
        <v>942.05678926288329</v>
      </c>
      <c r="U19" s="22">
        <v>938.66291815881618</v>
      </c>
      <c r="V19" s="22">
        <v>935.64632067416107</v>
      </c>
      <c r="W19" s="22">
        <v>932.58592016186583</v>
      </c>
      <c r="X19" s="22">
        <v>929.15231129402503</v>
      </c>
      <c r="Y19" s="22">
        <v>925.69544141063329</v>
      </c>
      <c r="Z19" s="22">
        <v>922.71316258789727</v>
      </c>
      <c r="AA19" s="22">
        <v>919.0731760539195</v>
      </c>
      <c r="AB19" s="22">
        <v>916.08647289146745</v>
      </c>
      <c r="AC19" s="22">
        <v>912.66520676931179</v>
      </c>
      <c r="AD19" s="22">
        <v>909.29951047995439</v>
      </c>
      <c r="AE19" s="22">
        <v>905.93381419059699</v>
      </c>
      <c r="AF19" s="22">
        <v>902.56811790123959</v>
      </c>
      <c r="AG19" s="22">
        <v>899.20242161188219</v>
      </c>
      <c r="AH19" s="22">
        <v>895.83672532252479</v>
      </c>
      <c r="AI19" s="22">
        <v>892.47102903316738</v>
      </c>
      <c r="AJ19" s="22">
        <v>889.10533274380998</v>
      </c>
      <c r="AK19" s="22">
        <v>885.73963645445258</v>
      </c>
      <c r="AL19" s="22">
        <v>882.37394016509518</v>
      </c>
      <c r="AM19" s="22">
        <v>879.00824387573778</v>
      </c>
    </row>
    <row r="20" spans="1:39" ht="15" x14ac:dyDescent="0.25">
      <c r="A20" s="22" t="s">
        <v>31</v>
      </c>
      <c r="B20" s="22" t="s">
        <v>193</v>
      </c>
      <c r="C20" s="22">
        <v>1016.669044128</v>
      </c>
      <c r="D20" s="22">
        <v>1016.669044128</v>
      </c>
      <c r="E20" s="22">
        <v>1016.669044128</v>
      </c>
      <c r="F20" s="22">
        <v>1004.3090131037322</v>
      </c>
      <c r="G20" s="22">
        <v>1001.5170920424891</v>
      </c>
      <c r="H20" s="22">
        <v>997.94746053350377</v>
      </c>
      <c r="I20" s="22">
        <v>991.86506413795507</v>
      </c>
      <c r="J20" s="22">
        <v>988.94568391427163</v>
      </c>
      <c r="K20" s="22">
        <v>985.9727361309823</v>
      </c>
      <c r="L20" s="22">
        <v>983.0529453573713</v>
      </c>
      <c r="M20" s="22">
        <v>980.13449520908136</v>
      </c>
      <c r="N20" s="22">
        <v>977.08634725065338</v>
      </c>
      <c r="O20" s="22">
        <v>968.37952682675302</v>
      </c>
      <c r="P20" s="22">
        <v>961.6701153951326</v>
      </c>
      <c r="Q20" s="22">
        <v>955.44918198469429</v>
      </c>
      <c r="R20" s="22">
        <v>951.02484871321496</v>
      </c>
      <c r="S20" s="22">
        <v>946.32216966288581</v>
      </c>
      <c r="T20" s="22">
        <v>942.05678926288329</v>
      </c>
      <c r="U20" s="22">
        <v>938.66291815881618</v>
      </c>
      <c r="V20" s="22">
        <v>935.64632067416107</v>
      </c>
      <c r="W20" s="22">
        <v>932.58592016186583</v>
      </c>
      <c r="X20" s="22">
        <v>929.15231129402503</v>
      </c>
      <c r="Y20" s="22">
        <v>925.69544141063329</v>
      </c>
      <c r="Z20" s="22">
        <v>922.71316258789727</v>
      </c>
      <c r="AA20" s="22">
        <v>919.0731760539195</v>
      </c>
      <c r="AB20" s="22">
        <v>916.08647289146745</v>
      </c>
      <c r="AC20" s="22">
        <v>912.66520676931179</v>
      </c>
      <c r="AD20" s="22">
        <v>909.29951047995439</v>
      </c>
      <c r="AE20" s="22">
        <v>905.93381419059699</v>
      </c>
      <c r="AF20" s="22">
        <v>902.56811790123959</v>
      </c>
      <c r="AG20" s="22">
        <v>899.20242161188219</v>
      </c>
      <c r="AH20" s="22">
        <v>895.83672532252479</v>
      </c>
      <c r="AI20" s="22">
        <v>892.47102903316738</v>
      </c>
      <c r="AJ20" s="22">
        <v>889.10533274380998</v>
      </c>
      <c r="AK20" s="22">
        <v>885.73963645445258</v>
      </c>
      <c r="AL20" s="22">
        <v>882.37394016509518</v>
      </c>
      <c r="AM20" s="22">
        <v>879.00824387573778</v>
      </c>
    </row>
    <row r="21" spans="1:39" ht="15" x14ac:dyDescent="0.25">
      <c r="A21" t="s">
        <v>17</v>
      </c>
      <c r="B21" s="22" t="s">
        <v>194</v>
      </c>
      <c r="C21" s="22">
        <v>5937.8628529899997</v>
      </c>
      <c r="D21" s="22">
        <v>5937.8628529899997</v>
      </c>
      <c r="E21" s="22">
        <v>5848.7949101951499</v>
      </c>
      <c r="F21" s="22">
        <v>5759.7269674002991</v>
      </c>
      <c r="G21" s="22">
        <v>5670.6590246054493</v>
      </c>
      <c r="H21" s="22">
        <v>5581.5910818105995</v>
      </c>
      <c r="I21" s="22">
        <v>5492.5231390157496</v>
      </c>
      <c r="J21" s="22">
        <v>5403.4551962208989</v>
      </c>
      <c r="K21" s="22">
        <v>5314.3872534260499</v>
      </c>
      <c r="L21" s="22">
        <v>5225.3193106312001</v>
      </c>
      <c r="M21" s="22">
        <v>5136.2513678363493</v>
      </c>
      <c r="N21" s="22">
        <v>5047.1834250414995</v>
      </c>
      <c r="O21" s="22">
        <v>4958.1154822466497</v>
      </c>
      <c r="P21" s="22">
        <v>4869.0475394517998</v>
      </c>
      <c r="Q21" s="22">
        <v>4779.9795966569491</v>
      </c>
      <c r="R21" s="22">
        <v>4690.9116538620992</v>
      </c>
      <c r="S21" s="22">
        <v>4601.8437110672494</v>
      </c>
      <c r="T21" s="22">
        <v>4512.7757682723995</v>
      </c>
      <c r="U21" s="22">
        <v>4423.7078254775488</v>
      </c>
      <c r="V21" s="22">
        <v>4334.6398826826999</v>
      </c>
      <c r="W21" s="22">
        <v>4245.57193988785</v>
      </c>
      <c r="X21" s="22">
        <v>4156.5039970929993</v>
      </c>
      <c r="Y21" s="22">
        <v>4135.5235483457682</v>
      </c>
      <c r="Z21" s="22">
        <v>4114.5430995985371</v>
      </c>
      <c r="AA21" s="22">
        <v>4093.562650851306</v>
      </c>
      <c r="AB21" s="22">
        <v>4072.5822021040744</v>
      </c>
      <c r="AC21" s="22">
        <v>4051.6017533568433</v>
      </c>
      <c r="AD21" s="22">
        <v>4030.6213046096118</v>
      </c>
      <c r="AE21" s="22">
        <v>4009.6408558623807</v>
      </c>
      <c r="AF21" s="22">
        <v>3988.6604071151487</v>
      </c>
      <c r="AG21" s="22">
        <v>3967.6799583679181</v>
      </c>
      <c r="AH21" s="22">
        <v>3946.6995096206861</v>
      </c>
      <c r="AI21" s="22">
        <v>3925.7190608734554</v>
      </c>
      <c r="AJ21" s="22">
        <v>3904.7386121262234</v>
      </c>
      <c r="AK21" s="22">
        <v>3883.7581633789928</v>
      </c>
      <c r="AL21" s="22">
        <v>3862.7777146317617</v>
      </c>
      <c r="AM21" s="22">
        <v>3841.7972658845301</v>
      </c>
    </row>
    <row r="22" spans="1:39" ht="15" x14ac:dyDescent="0.25">
      <c r="A22" s="22" t="s">
        <v>17</v>
      </c>
      <c r="B22" s="22" t="s">
        <v>195</v>
      </c>
      <c r="C22" s="22">
        <v>5937.8628529899997</v>
      </c>
      <c r="D22" s="22">
        <v>5937.8628529899997</v>
      </c>
      <c r="E22" s="22">
        <v>5937.8628529899997</v>
      </c>
      <c r="F22" s="22">
        <v>5937.8628529899997</v>
      </c>
      <c r="G22" s="22">
        <v>5937.8628529899997</v>
      </c>
      <c r="H22" s="22">
        <v>5937.8628529899997</v>
      </c>
      <c r="I22" s="22">
        <v>5937.8628529899997</v>
      </c>
      <c r="J22" s="22">
        <v>5937.8628529899997</v>
      </c>
      <c r="K22" s="22">
        <v>5937.8628529899997</v>
      </c>
      <c r="L22" s="22">
        <v>5937.8628529899997</v>
      </c>
      <c r="M22" s="22">
        <v>5937.8628529899997</v>
      </c>
      <c r="N22" s="22">
        <v>5937.8628529899997</v>
      </c>
      <c r="O22" s="22">
        <v>5937.8628529899997</v>
      </c>
      <c r="P22" s="22">
        <v>5937.8628529899997</v>
      </c>
      <c r="Q22" s="22">
        <v>5937.8628529899997</v>
      </c>
      <c r="R22" s="22">
        <v>5937.8628529899997</v>
      </c>
      <c r="S22" s="22">
        <v>5937.8628529899997</v>
      </c>
      <c r="T22" s="22">
        <v>5937.8628529899997</v>
      </c>
      <c r="U22" s="22">
        <v>5937.8628529899997</v>
      </c>
      <c r="V22" s="22">
        <v>5937.8628529899997</v>
      </c>
      <c r="W22" s="22">
        <v>5937.8628529899997</v>
      </c>
      <c r="X22" s="22">
        <v>5937.8628529899997</v>
      </c>
      <c r="Y22" s="22">
        <v>5937.8628529899997</v>
      </c>
      <c r="Z22" s="22">
        <v>5937.8628529899997</v>
      </c>
      <c r="AA22" s="22">
        <v>5937.8628529899997</v>
      </c>
      <c r="AB22" s="22">
        <v>5937.8628529899997</v>
      </c>
      <c r="AC22" s="22">
        <v>5937.8628529899997</v>
      </c>
      <c r="AD22" s="22">
        <v>5937.8628529899997</v>
      </c>
      <c r="AE22" s="22">
        <v>5937.8628529899997</v>
      </c>
      <c r="AF22" s="22">
        <v>5937.8628529899997</v>
      </c>
      <c r="AG22" s="22">
        <v>5937.8628529899997</v>
      </c>
      <c r="AH22" s="22">
        <v>5937.8628529899997</v>
      </c>
      <c r="AI22" s="22">
        <v>5937.8628529899997</v>
      </c>
      <c r="AJ22" s="22">
        <v>5937.8628529899997</v>
      </c>
      <c r="AK22" s="22">
        <v>5937.8628529899997</v>
      </c>
      <c r="AL22" s="22">
        <v>5937.8628529899997</v>
      </c>
      <c r="AM22" s="22">
        <v>5937.8628529899997</v>
      </c>
    </row>
    <row r="23" spans="1:39" x14ac:dyDescent="0.35">
      <c r="A23" s="22" t="s">
        <v>17</v>
      </c>
      <c r="B23" s="22" t="s">
        <v>196</v>
      </c>
      <c r="C23" s="22">
        <v>5937.8628529899997</v>
      </c>
      <c r="D23" s="22">
        <v>5937.8628529899997</v>
      </c>
      <c r="E23" s="22">
        <v>5937.8628529899997</v>
      </c>
      <c r="F23" s="22">
        <v>5937.8628529899997</v>
      </c>
      <c r="G23" s="22">
        <v>5937.8628529899997</v>
      </c>
      <c r="H23" s="22">
        <v>5937.8628529899997</v>
      </c>
      <c r="I23" s="22">
        <v>5937.8628529899997</v>
      </c>
      <c r="J23" s="22">
        <v>5937.8628529899997</v>
      </c>
      <c r="K23" s="22">
        <v>5937.8628529899997</v>
      </c>
      <c r="L23" s="22">
        <v>5937.8628529899997</v>
      </c>
      <c r="M23" s="22">
        <v>5937.8628529899997</v>
      </c>
      <c r="N23" s="22">
        <v>5937.8628529899997</v>
      </c>
      <c r="O23" s="22">
        <v>5937.8628529899997</v>
      </c>
      <c r="P23" s="22">
        <v>5937.8628529899997</v>
      </c>
      <c r="Q23" s="22">
        <v>5937.8628529899997</v>
      </c>
      <c r="R23" s="22">
        <v>5937.8628529899997</v>
      </c>
      <c r="S23" s="22">
        <v>5937.8628529899997</v>
      </c>
      <c r="T23" s="22">
        <v>5937.8628529899997</v>
      </c>
      <c r="U23" s="22">
        <v>5937.8628529899997</v>
      </c>
      <c r="V23" s="22">
        <v>5937.8628529899997</v>
      </c>
      <c r="W23" s="22">
        <v>5937.8628529899997</v>
      </c>
      <c r="X23" s="22">
        <v>5937.8628529899997</v>
      </c>
      <c r="Y23" s="22">
        <v>5937.8628529899997</v>
      </c>
      <c r="Z23" s="22">
        <v>5937.8628529899997</v>
      </c>
      <c r="AA23" s="22">
        <v>5937.8628529899997</v>
      </c>
      <c r="AB23" s="22">
        <v>5937.8628529899997</v>
      </c>
      <c r="AC23" s="22">
        <v>5937.8628529899997</v>
      </c>
      <c r="AD23" s="22">
        <v>5937.8628529899997</v>
      </c>
      <c r="AE23" s="22">
        <v>5937.8628529899997</v>
      </c>
      <c r="AF23" s="22">
        <v>5937.8628529899997</v>
      </c>
      <c r="AG23" s="22">
        <v>5937.8628529899997</v>
      </c>
      <c r="AH23" s="22">
        <v>5937.8628529899997</v>
      </c>
      <c r="AI23" s="22">
        <v>5937.8628529899997</v>
      </c>
      <c r="AJ23" s="22">
        <v>5937.8628529899997</v>
      </c>
      <c r="AK23" s="22">
        <v>5937.8628529899997</v>
      </c>
      <c r="AL23" s="22">
        <v>5937.8628529899997</v>
      </c>
      <c r="AM23" s="22">
        <v>5937.8628529899997</v>
      </c>
    </row>
    <row r="24" spans="1:39" x14ac:dyDescent="0.35">
      <c r="A24" s="22" t="s">
        <v>17</v>
      </c>
      <c r="B24" s="22" t="s">
        <v>197</v>
      </c>
      <c r="C24" s="22">
        <v>5404.5923246599996</v>
      </c>
      <c r="D24" s="22">
        <v>5404.5923246599996</v>
      </c>
      <c r="E24" s="22">
        <v>5323.5234397900995</v>
      </c>
      <c r="F24" s="22">
        <v>5242.4545549201994</v>
      </c>
      <c r="G24" s="22">
        <v>5161.3856700502993</v>
      </c>
      <c r="H24" s="22">
        <v>5080.3167851803992</v>
      </c>
      <c r="I24" s="22">
        <v>4999.2479003105</v>
      </c>
      <c r="J24" s="22">
        <v>4918.179015440599</v>
      </c>
      <c r="K24" s="22">
        <v>4837.1101305706998</v>
      </c>
      <c r="L24" s="22">
        <v>4756.0412457007997</v>
      </c>
      <c r="M24" s="22">
        <v>4674.9723608308996</v>
      </c>
      <c r="N24" s="22">
        <v>4593.9034759609995</v>
      </c>
      <c r="O24" s="22">
        <v>4512.8345910910994</v>
      </c>
      <c r="P24" s="22">
        <v>4431.7657062211993</v>
      </c>
      <c r="Q24" s="22">
        <v>4350.6968213512991</v>
      </c>
      <c r="R24" s="22">
        <v>4269.627936481399</v>
      </c>
      <c r="S24" s="22">
        <v>4188.5590516114989</v>
      </c>
      <c r="T24" s="22">
        <v>4107.4901667415998</v>
      </c>
      <c r="U24" s="22">
        <v>4026.4212818716992</v>
      </c>
      <c r="V24" s="22">
        <v>3945.3523970017995</v>
      </c>
      <c r="W24" s="22">
        <v>3864.2835121318994</v>
      </c>
      <c r="X24" s="22">
        <v>3783.2146272619993</v>
      </c>
      <c r="Y24" s="22">
        <v>3764.1184010482011</v>
      </c>
      <c r="Z24" s="22">
        <v>3745.022174834402</v>
      </c>
      <c r="AA24" s="22">
        <v>3725.9259486206038</v>
      </c>
      <c r="AB24" s="22">
        <v>3706.8297224068046</v>
      </c>
      <c r="AC24" s="22">
        <v>3687.7334961930064</v>
      </c>
      <c r="AD24" s="22">
        <v>3668.6372699792073</v>
      </c>
      <c r="AE24" s="22">
        <v>3649.5410437654091</v>
      </c>
      <c r="AF24" s="22">
        <v>3630.44481755161</v>
      </c>
      <c r="AG24" s="22">
        <v>3611.3485913378117</v>
      </c>
      <c r="AH24" s="22">
        <v>3592.2523651240131</v>
      </c>
      <c r="AI24" s="22">
        <v>3573.1561389102144</v>
      </c>
      <c r="AJ24" s="22">
        <v>3554.0599126964157</v>
      </c>
      <c r="AK24" s="22">
        <v>3534.963686482617</v>
      </c>
      <c r="AL24" s="22">
        <v>3515.8674602688188</v>
      </c>
      <c r="AM24" s="22">
        <v>3496.7712340550197</v>
      </c>
    </row>
    <row r="25" spans="1:39" x14ac:dyDescent="0.35">
      <c r="A25" s="22" t="s">
        <v>17</v>
      </c>
      <c r="B25" s="22" t="s">
        <v>198</v>
      </c>
      <c r="C25" s="22">
        <v>5404.5923246599996</v>
      </c>
      <c r="D25" s="22">
        <v>5404.5923246599996</v>
      </c>
      <c r="E25" s="22">
        <v>5404.5923246599996</v>
      </c>
      <c r="F25" s="22">
        <v>5404.5923246599996</v>
      </c>
      <c r="G25" s="22">
        <v>5404.5923246599996</v>
      </c>
      <c r="H25" s="22">
        <v>5404.5923246599996</v>
      </c>
      <c r="I25" s="22">
        <v>5404.5923246599996</v>
      </c>
      <c r="J25" s="22">
        <v>5404.5923246599996</v>
      </c>
      <c r="K25" s="22">
        <v>5404.5923246599996</v>
      </c>
      <c r="L25" s="22">
        <v>5404.5923246599996</v>
      </c>
      <c r="M25" s="22">
        <v>5404.5923246599996</v>
      </c>
      <c r="N25" s="22">
        <v>5404.5923246599996</v>
      </c>
      <c r="O25" s="22">
        <v>5404.5923246599996</v>
      </c>
      <c r="P25" s="22">
        <v>5404.5923246599996</v>
      </c>
      <c r="Q25" s="22">
        <v>5404.5923246599996</v>
      </c>
      <c r="R25" s="22">
        <v>5404.5923246599996</v>
      </c>
      <c r="S25" s="22">
        <v>5404.5923246599996</v>
      </c>
      <c r="T25" s="22">
        <v>5404.5923246599996</v>
      </c>
      <c r="U25" s="22">
        <v>5404.5923246599996</v>
      </c>
      <c r="V25" s="22">
        <v>5404.5923246599996</v>
      </c>
      <c r="W25" s="22">
        <v>5404.5923246599996</v>
      </c>
      <c r="X25" s="22">
        <v>5404.5923246599996</v>
      </c>
      <c r="Y25" s="22">
        <v>5404.5923246599996</v>
      </c>
      <c r="Z25" s="22">
        <v>5404.5923246599996</v>
      </c>
      <c r="AA25" s="22">
        <v>5404.5923246599996</v>
      </c>
      <c r="AB25" s="22">
        <v>5404.5923246599996</v>
      </c>
      <c r="AC25" s="22">
        <v>5404.5923246599996</v>
      </c>
      <c r="AD25" s="22">
        <v>5404.5923246599996</v>
      </c>
      <c r="AE25" s="22">
        <v>5404.5923246599996</v>
      </c>
      <c r="AF25" s="22">
        <v>5404.5923246599996</v>
      </c>
      <c r="AG25" s="22">
        <v>5404.5923246599996</v>
      </c>
      <c r="AH25" s="22">
        <v>5404.5923246599996</v>
      </c>
      <c r="AI25" s="22">
        <v>5404.5923246599996</v>
      </c>
      <c r="AJ25" s="22">
        <v>5404.5923246599996</v>
      </c>
      <c r="AK25" s="22">
        <v>5404.5923246599996</v>
      </c>
      <c r="AL25" s="22">
        <v>5404.5923246599996</v>
      </c>
      <c r="AM25" s="22">
        <v>5404.5923246599996</v>
      </c>
    </row>
    <row r="26" spans="1:39" x14ac:dyDescent="0.35">
      <c r="A26" s="22" t="s">
        <v>17</v>
      </c>
      <c r="B26" s="22" t="s">
        <v>199</v>
      </c>
      <c r="C26" s="22">
        <v>5404.5923246599996</v>
      </c>
      <c r="D26" s="22">
        <v>5404.5923246599996</v>
      </c>
      <c r="E26" s="22">
        <v>5404.5923246599996</v>
      </c>
      <c r="F26" s="22">
        <v>5404.5923246599996</v>
      </c>
      <c r="G26" s="22">
        <v>5404.5923246599996</v>
      </c>
      <c r="H26" s="22">
        <v>5404.5923246599996</v>
      </c>
      <c r="I26" s="22">
        <v>5404.5923246599996</v>
      </c>
      <c r="J26" s="22">
        <v>5404.5923246599996</v>
      </c>
      <c r="K26" s="22">
        <v>5404.5923246599996</v>
      </c>
      <c r="L26" s="22">
        <v>5404.5923246599996</v>
      </c>
      <c r="M26" s="22">
        <v>5404.5923246599996</v>
      </c>
      <c r="N26" s="22">
        <v>5404.5923246599996</v>
      </c>
      <c r="O26" s="22">
        <v>5404.5923246599996</v>
      </c>
      <c r="P26" s="22">
        <v>5404.5923246599996</v>
      </c>
      <c r="Q26" s="22">
        <v>5404.5923246599996</v>
      </c>
      <c r="R26" s="22">
        <v>5404.5923246599996</v>
      </c>
      <c r="S26" s="22">
        <v>5404.5923246599996</v>
      </c>
      <c r="T26" s="22">
        <v>5404.5923246599996</v>
      </c>
      <c r="U26" s="22">
        <v>5404.5923246599996</v>
      </c>
      <c r="V26" s="22">
        <v>5404.5923246599996</v>
      </c>
      <c r="W26" s="22">
        <v>5404.5923246599996</v>
      </c>
      <c r="X26" s="22">
        <v>5404.5923246599996</v>
      </c>
      <c r="Y26" s="22">
        <v>5404.5923246599996</v>
      </c>
      <c r="Z26" s="22">
        <v>5404.5923246599996</v>
      </c>
      <c r="AA26" s="22">
        <v>5404.5923246599996</v>
      </c>
      <c r="AB26" s="22">
        <v>5404.5923246599996</v>
      </c>
      <c r="AC26" s="22">
        <v>5404.5923246599996</v>
      </c>
      <c r="AD26" s="22">
        <v>5404.5923246599996</v>
      </c>
      <c r="AE26" s="22">
        <v>5404.5923246599996</v>
      </c>
      <c r="AF26" s="22">
        <v>5404.5923246599996</v>
      </c>
      <c r="AG26" s="22">
        <v>5404.5923246599996</v>
      </c>
      <c r="AH26" s="22">
        <v>5404.5923246599996</v>
      </c>
      <c r="AI26" s="22">
        <v>5404.5923246599996</v>
      </c>
      <c r="AJ26" s="22">
        <v>5404.5923246599996</v>
      </c>
      <c r="AK26" s="22">
        <v>5404.5923246599996</v>
      </c>
      <c r="AL26" s="22">
        <v>5404.5923246599996</v>
      </c>
      <c r="AM26" s="22">
        <v>5404.5923246599996</v>
      </c>
    </row>
    <row r="27" spans="1:39" x14ac:dyDescent="0.35">
      <c r="A27" s="22" t="s">
        <v>17</v>
      </c>
      <c r="B27" s="22" t="s">
        <v>200</v>
      </c>
      <c r="C27" s="22">
        <v>3976.7149884099999</v>
      </c>
      <c r="D27" s="22">
        <v>3976.7149884099999</v>
      </c>
      <c r="E27" s="22">
        <v>3927.0060510548751</v>
      </c>
      <c r="F27" s="22">
        <v>3877.2971136997498</v>
      </c>
      <c r="G27" s="22">
        <v>3827.588176344625</v>
      </c>
      <c r="H27" s="22">
        <v>3777.8792389894998</v>
      </c>
      <c r="I27" s="22">
        <v>3728.1703016343749</v>
      </c>
      <c r="J27" s="22">
        <v>3678.4613642792501</v>
      </c>
      <c r="K27" s="22">
        <v>3628.7524269241248</v>
      </c>
      <c r="L27" s="22">
        <v>3579.043489569</v>
      </c>
      <c r="M27" s="22">
        <v>3529.3345522138748</v>
      </c>
      <c r="N27" s="22">
        <v>3479.6256148587499</v>
      </c>
      <c r="O27" s="22">
        <v>3429.9166775036251</v>
      </c>
      <c r="P27" s="22">
        <v>3380.2077401484999</v>
      </c>
      <c r="Q27" s="22">
        <v>3330.498802793375</v>
      </c>
      <c r="R27" s="22">
        <v>3280.7898654382498</v>
      </c>
      <c r="S27" s="22">
        <v>3231.0809280831249</v>
      </c>
      <c r="T27" s="22">
        <v>3181.3719907280001</v>
      </c>
      <c r="U27" s="22">
        <v>3131.6630533728749</v>
      </c>
      <c r="V27" s="22">
        <v>3081.95411601775</v>
      </c>
      <c r="W27" s="22">
        <v>3032.2451786626248</v>
      </c>
      <c r="X27" s="22">
        <v>2982.5362413074999</v>
      </c>
      <c r="Y27" s="22">
        <v>2962.1224377003286</v>
      </c>
      <c r="Z27" s="22">
        <v>2941.7086340931573</v>
      </c>
      <c r="AA27" s="22">
        <v>2921.294830485986</v>
      </c>
      <c r="AB27" s="22">
        <v>2900.8810268788147</v>
      </c>
      <c r="AC27" s="22">
        <v>2880.4672232716434</v>
      </c>
      <c r="AD27" s="22">
        <v>2860.0534196644721</v>
      </c>
      <c r="AE27" s="22">
        <v>2839.6396160573004</v>
      </c>
      <c r="AF27" s="22">
        <v>2819.2258124501291</v>
      </c>
      <c r="AG27" s="22">
        <v>2798.8120088429578</v>
      </c>
      <c r="AH27" s="22">
        <v>2778.3982052357865</v>
      </c>
      <c r="AI27" s="22">
        <v>2757.9844016286152</v>
      </c>
      <c r="AJ27" s="22">
        <v>2737.5705980214439</v>
      </c>
      <c r="AK27" s="22">
        <v>2717.1567944142726</v>
      </c>
      <c r="AL27" s="22">
        <v>2696.7429908071013</v>
      </c>
      <c r="AM27" s="22">
        <v>2676.3291871999299</v>
      </c>
    </row>
    <row r="28" spans="1:39" x14ac:dyDescent="0.35">
      <c r="A28" s="22" t="s">
        <v>17</v>
      </c>
      <c r="B28" s="22" t="s">
        <v>201</v>
      </c>
      <c r="C28" s="22">
        <v>3976.7149884099999</v>
      </c>
      <c r="D28" s="22">
        <v>3976.7149884099999</v>
      </c>
      <c r="E28" s="22">
        <v>3976.7149884099999</v>
      </c>
      <c r="F28" s="22">
        <v>3976.7149884099999</v>
      </c>
      <c r="G28" s="22">
        <v>3976.7149884099999</v>
      </c>
      <c r="H28" s="22">
        <v>3976.7149884099999</v>
      </c>
      <c r="I28" s="22">
        <v>3976.7149884099999</v>
      </c>
      <c r="J28" s="22">
        <v>3976.7149884099999</v>
      </c>
      <c r="K28" s="22">
        <v>3976.7149884099999</v>
      </c>
      <c r="L28" s="22">
        <v>3976.7149884099999</v>
      </c>
      <c r="M28" s="22">
        <v>3976.7149884099999</v>
      </c>
      <c r="N28" s="22">
        <v>3976.7149884099999</v>
      </c>
      <c r="O28" s="22">
        <v>3976.7149884099999</v>
      </c>
      <c r="P28" s="22">
        <v>3976.7149884099999</v>
      </c>
      <c r="Q28" s="22">
        <v>3976.7149884099999</v>
      </c>
      <c r="R28" s="22">
        <v>3976.7149884099999</v>
      </c>
      <c r="S28" s="22">
        <v>3976.7149884099999</v>
      </c>
      <c r="T28" s="22">
        <v>3976.7149884099999</v>
      </c>
      <c r="U28" s="22">
        <v>3976.7149884099999</v>
      </c>
      <c r="V28" s="22">
        <v>3976.7149884099999</v>
      </c>
      <c r="W28" s="22">
        <v>3976.7149884099999</v>
      </c>
      <c r="X28" s="22">
        <v>3976.7149884099999</v>
      </c>
      <c r="Y28" s="22">
        <v>3976.7149884099999</v>
      </c>
      <c r="Z28" s="22">
        <v>3976.7149884099999</v>
      </c>
      <c r="AA28" s="22">
        <v>3976.7149884099999</v>
      </c>
      <c r="AB28" s="22">
        <v>3976.7149884099999</v>
      </c>
      <c r="AC28" s="22">
        <v>3976.7149884099999</v>
      </c>
      <c r="AD28" s="22">
        <v>3976.7149884099999</v>
      </c>
      <c r="AE28" s="22">
        <v>3976.7149884099999</v>
      </c>
      <c r="AF28" s="22">
        <v>3976.7149884099999</v>
      </c>
      <c r="AG28" s="22">
        <v>3976.7149884099999</v>
      </c>
      <c r="AH28" s="22">
        <v>3976.7149884099999</v>
      </c>
      <c r="AI28" s="22">
        <v>3976.7149884099999</v>
      </c>
      <c r="AJ28" s="22">
        <v>3976.7149884099999</v>
      </c>
      <c r="AK28" s="22">
        <v>3976.7149884099999</v>
      </c>
      <c r="AL28" s="22">
        <v>3976.7149884099999</v>
      </c>
      <c r="AM28" s="22">
        <v>3976.7149884099999</v>
      </c>
    </row>
    <row r="29" spans="1:39" x14ac:dyDescent="0.35">
      <c r="A29" s="22" t="s">
        <v>17</v>
      </c>
      <c r="B29" s="22" t="s">
        <v>202</v>
      </c>
      <c r="C29" s="22">
        <v>3976.7149884099999</v>
      </c>
      <c r="D29" s="22">
        <v>3976.7149884099999</v>
      </c>
      <c r="E29" s="22">
        <v>3976.7149884099999</v>
      </c>
      <c r="F29" s="22">
        <v>3976.7149884099999</v>
      </c>
      <c r="G29" s="22">
        <v>3976.7149884099999</v>
      </c>
      <c r="H29" s="22">
        <v>3976.7149884099999</v>
      </c>
      <c r="I29" s="22">
        <v>3976.7149884099999</v>
      </c>
      <c r="J29" s="22">
        <v>3976.7149884099999</v>
      </c>
      <c r="K29" s="22">
        <v>3976.7149884099999</v>
      </c>
      <c r="L29" s="22">
        <v>3976.7149884099999</v>
      </c>
      <c r="M29" s="22">
        <v>3976.7149884099999</v>
      </c>
      <c r="N29" s="22">
        <v>3976.7149884099999</v>
      </c>
      <c r="O29" s="22">
        <v>3976.7149884099999</v>
      </c>
      <c r="P29" s="22">
        <v>3976.7149884099999</v>
      </c>
      <c r="Q29" s="22">
        <v>3976.7149884099999</v>
      </c>
      <c r="R29" s="22">
        <v>3976.7149884099999</v>
      </c>
      <c r="S29" s="22">
        <v>3976.7149884099999</v>
      </c>
      <c r="T29" s="22">
        <v>3976.7149884099999</v>
      </c>
      <c r="U29" s="22">
        <v>3976.7149884099999</v>
      </c>
      <c r="V29" s="22">
        <v>3976.7149884099999</v>
      </c>
      <c r="W29" s="22">
        <v>3976.7149884099999</v>
      </c>
      <c r="X29" s="22">
        <v>3976.7149884099999</v>
      </c>
      <c r="Y29" s="22">
        <v>3976.7149884099999</v>
      </c>
      <c r="Z29" s="22">
        <v>3976.7149884099999</v>
      </c>
      <c r="AA29" s="22">
        <v>3976.7149884099999</v>
      </c>
      <c r="AB29" s="22">
        <v>3976.7149884099999</v>
      </c>
      <c r="AC29" s="22">
        <v>3976.7149884099999</v>
      </c>
      <c r="AD29" s="22">
        <v>3976.7149884099999</v>
      </c>
      <c r="AE29" s="22">
        <v>3976.7149884099999</v>
      </c>
      <c r="AF29" s="22">
        <v>3976.7149884099999</v>
      </c>
      <c r="AG29" s="22">
        <v>3976.7149884099999</v>
      </c>
      <c r="AH29" s="22">
        <v>3976.7149884099999</v>
      </c>
      <c r="AI29" s="22">
        <v>3976.7149884099999</v>
      </c>
      <c r="AJ29" s="22">
        <v>3976.7149884099999</v>
      </c>
      <c r="AK29" s="22">
        <v>3976.7149884099999</v>
      </c>
      <c r="AL29" s="22">
        <v>3976.7149884099999</v>
      </c>
      <c r="AM29" s="22">
        <v>3976.7149884099999</v>
      </c>
    </row>
    <row r="30" spans="1:39" x14ac:dyDescent="0.35">
      <c r="A30" s="22" t="s">
        <v>17</v>
      </c>
      <c r="B30" s="22" t="s">
        <v>203</v>
      </c>
      <c r="C30" s="22">
        <v>3749.3454306399999</v>
      </c>
      <c r="D30" s="22">
        <v>3749.3454306399999</v>
      </c>
      <c r="E30" s="22">
        <v>3702.4786127570001</v>
      </c>
      <c r="F30" s="22">
        <v>3655.6117948739998</v>
      </c>
      <c r="G30" s="22">
        <v>3608.7449769909999</v>
      </c>
      <c r="H30" s="22">
        <v>3561.8781591079996</v>
      </c>
      <c r="I30" s="22">
        <v>3515.0113412249998</v>
      </c>
      <c r="J30" s="22">
        <v>3468.144523342</v>
      </c>
      <c r="K30" s="22">
        <v>3421.2777054589997</v>
      </c>
      <c r="L30" s="22">
        <v>3374.4108875759998</v>
      </c>
      <c r="M30" s="22">
        <v>3327.5440696929995</v>
      </c>
      <c r="N30" s="22">
        <v>3280.6772518099997</v>
      </c>
      <c r="O30" s="22">
        <v>3233.8104339270003</v>
      </c>
      <c r="P30" s="22">
        <v>3186.943616044</v>
      </c>
      <c r="Q30" s="22">
        <v>3140.0767981610002</v>
      </c>
      <c r="R30" s="22">
        <v>3093.2099802779999</v>
      </c>
      <c r="S30" s="22">
        <v>3046.343162395</v>
      </c>
      <c r="T30" s="22">
        <v>2999.4763445120002</v>
      </c>
      <c r="U30" s="22">
        <v>2952.6095266289999</v>
      </c>
      <c r="V30" s="22">
        <v>2905.7427087460001</v>
      </c>
      <c r="W30" s="22">
        <v>2858.8758908629998</v>
      </c>
      <c r="X30" s="22">
        <v>2812.0090729799999</v>
      </c>
      <c r="Y30" s="22">
        <v>2792.7624331027146</v>
      </c>
      <c r="Z30" s="22">
        <v>2773.5157932254292</v>
      </c>
      <c r="AA30" s="22">
        <v>2754.2691533481438</v>
      </c>
      <c r="AB30" s="22">
        <v>2735.0225134708589</v>
      </c>
      <c r="AC30" s="22">
        <v>2715.7758735935736</v>
      </c>
      <c r="AD30" s="22">
        <v>2696.5292337162882</v>
      </c>
      <c r="AE30" s="22">
        <v>2677.2825938390024</v>
      </c>
      <c r="AF30" s="22">
        <v>2658.035953961717</v>
      </c>
      <c r="AG30" s="22">
        <v>2638.7893140844317</v>
      </c>
      <c r="AH30" s="22">
        <v>2619.5426742071468</v>
      </c>
      <c r="AI30" s="22">
        <v>2600.2960343298614</v>
      </c>
      <c r="AJ30" s="22">
        <v>2581.0493944525761</v>
      </c>
      <c r="AK30" s="22">
        <v>2561.8027545752907</v>
      </c>
      <c r="AL30" s="22">
        <v>2542.5561146980053</v>
      </c>
      <c r="AM30" s="22">
        <v>2523.30947482072</v>
      </c>
    </row>
    <row r="31" spans="1:39" x14ac:dyDescent="0.35">
      <c r="A31" s="22" t="s">
        <v>17</v>
      </c>
      <c r="B31" s="22" t="s">
        <v>204</v>
      </c>
      <c r="C31" s="22">
        <v>3749.3454306399999</v>
      </c>
      <c r="D31" s="22">
        <v>3749.3454306399999</v>
      </c>
      <c r="E31" s="22">
        <v>3749.3454306399999</v>
      </c>
      <c r="F31" s="22">
        <v>3749.3454306399999</v>
      </c>
      <c r="G31" s="22">
        <v>3749.3454306399999</v>
      </c>
      <c r="H31" s="22">
        <v>3749.3454306399999</v>
      </c>
      <c r="I31" s="22">
        <v>3749.3454306399999</v>
      </c>
      <c r="J31" s="22">
        <v>3749.3454306399999</v>
      </c>
      <c r="K31" s="22">
        <v>3749.3454306399999</v>
      </c>
      <c r="L31" s="22">
        <v>3749.3454306399999</v>
      </c>
      <c r="M31" s="22">
        <v>3749.3454306399999</v>
      </c>
      <c r="N31" s="22">
        <v>3749.3454306399999</v>
      </c>
      <c r="O31" s="22">
        <v>3749.3454306399999</v>
      </c>
      <c r="P31" s="22">
        <v>3749.3454306399999</v>
      </c>
      <c r="Q31" s="22">
        <v>3749.3454306399999</v>
      </c>
      <c r="R31" s="22">
        <v>3749.3454306399999</v>
      </c>
      <c r="S31" s="22">
        <v>3749.3454306399999</v>
      </c>
      <c r="T31" s="22">
        <v>3749.3454306399999</v>
      </c>
      <c r="U31" s="22">
        <v>3749.3454306399999</v>
      </c>
      <c r="V31" s="22">
        <v>3749.3454306399999</v>
      </c>
      <c r="W31" s="22">
        <v>3749.3454306399999</v>
      </c>
      <c r="X31" s="22">
        <v>3749.3454306399999</v>
      </c>
      <c r="Y31" s="22">
        <v>3749.3454306399999</v>
      </c>
      <c r="Z31" s="22">
        <v>3749.3454306399999</v>
      </c>
      <c r="AA31" s="22">
        <v>3749.3454306399999</v>
      </c>
      <c r="AB31" s="22">
        <v>3749.3454306399999</v>
      </c>
      <c r="AC31" s="22">
        <v>3749.3454306399999</v>
      </c>
      <c r="AD31" s="22">
        <v>3749.3454306399999</v>
      </c>
      <c r="AE31" s="22">
        <v>3749.3454306399999</v>
      </c>
      <c r="AF31" s="22">
        <v>3749.3454306399999</v>
      </c>
      <c r="AG31" s="22">
        <v>3749.3454306399999</v>
      </c>
      <c r="AH31" s="22">
        <v>3749.3454306399999</v>
      </c>
      <c r="AI31" s="22">
        <v>3749.3454306399999</v>
      </c>
      <c r="AJ31" s="22">
        <v>3749.3454306399999</v>
      </c>
      <c r="AK31" s="22">
        <v>3749.3454306399999</v>
      </c>
      <c r="AL31" s="22">
        <v>3749.3454306399999</v>
      </c>
      <c r="AM31" s="22">
        <v>3749.3454306399999</v>
      </c>
    </row>
    <row r="32" spans="1:39" x14ac:dyDescent="0.35">
      <c r="A32" s="22" t="s">
        <v>17</v>
      </c>
      <c r="B32" s="22" t="s">
        <v>205</v>
      </c>
      <c r="C32" s="22">
        <v>3749.3454306399999</v>
      </c>
      <c r="D32" s="22">
        <v>3749.3454306399999</v>
      </c>
      <c r="E32" s="22">
        <v>3749.3454306399999</v>
      </c>
      <c r="F32" s="22">
        <v>3749.3454306399999</v>
      </c>
      <c r="G32" s="22">
        <v>3749.3454306399999</v>
      </c>
      <c r="H32" s="22">
        <v>3749.3454306399999</v>
      </c>
      <c r="I32" s="22">
        <v>3749.3454306399999</v>
      </c>
      <c r="J32" s="22">
        <v>3749.3454306399999</v>
      </c>
      <c r="K32" s="22">
        <v>3749.3454306399999</v>
      </c>
      <c r="L32" s="22">
        <v>3749.3454306399999</v>
      </c>
      <c r="M32" s="22">
        <v>3749.3454306399999</v>
      </c>
      <c r="N32" s="22">
        <v>3749.3454306399999</v>
      </c>
      <c r="O32" s="22">
        <v>3749.3454306399999</v>
      </c>
      <c r="P32" s="22">
        <v>3749.3454306399999</v>
      </c>
      <c r="Q32" s="22">
        <v>3749.3454306399999</v>
      </c>
      <c r="R32" s="22">
        <v>3749.3454306399999</v>
      </c>
      <c r="S32" s="22">
        <v>3749.3454306399999</v>
      </c>
      <c r="T32" s="22">
        <v>3749.3454306399999</v>
      </c>
      <c r="U32" s="22">
        <v>3749.3454306399999</v>
      </c>
      <c r="V32" s="22">
        <v>3749.3454306399999</v>
      </c>
      <c r="W32" s="22">
        <v>3749.3454306399999</v>
      </c>
      <c r="X32" s="22">
        <v>3749.3454306399999</v>
      </c>
      <c r="Y32" s="22">
        <v>3749.3454306399999</v>
      </c>
      <c r="Z32" s="22">
        <v>3749.3454306399999</v>
      </c>
      <c r="AA32" s="22">
        <v>3749.3454306399999</v>
      </c>
      <c r="AB32" s="22">
        <v>3749.3454306399999</v>
      </c>
      <c r="AC32" s="22">
        <v>3749.3454306399999</v>
      </c>
      <c r="AD32" s="22">
        <v>3749.3454306399999</v>
      </c>
      <c r="AE32" s="22">
        <v>3749.3454306399999</v>
      </c>
      <c r="AF32" s="22">
        <v>3749.3454306399999</v>
      </c>
      <c r="AG32" s="22">
        <v>3749.3454306399999</v>
      </c>
      <c r="AH32" s="22">
        <v>3749.3454306399999</v>
      </c>
      <c r="AI32" s="22">
        <v>3749.3454306399999</v>
      </c>
      <c r="AJ32" s="22">
        <v>3749.3454306399999</v>
      </c>
      <c r="AK32" s="22">
        <v>3749.3454306399999</v>
      </c>
      <c r="AL32" s="22">
        <v>3749.3454306399999</v>
      </c>
      <c r="AM32" s="22">
        <v>3749.3454306399999</v>
      </c>
    </row>
    <row r="33" spans="1:39" x14ac:dyDescent="0.35">
      <c r="A33" s="22" t="s">
        <v>17</v>
      </c>
      <c r="B33" s="22" t="s">
        <v>206</v>
      </c>
      <c r="C33" s="22">
        <v>6997.72266167</v>
      </c>
      <c r="D33" s="22">
        <v>6997.72266167</v>
      </c>
      <c r="E33" s="22">
        <v>6892.7568217449498</v>
      </c>
      <c r="F33" s="22">
        <v>6787.7909818198996</v>
      </c>
      <c r="G33" s="22">
        <v>6682.8251418948494</v>
      </c>
      <c r="H33" s="22">
        <v>6577.8593019697992</v>
      </c>
      <c r="I33" s="22">
        <v>6472.8934620447499</v>
      </c>
      <c r="J33" s="22">
        <v>6367.9276221196997</v>
      </c>
      <c r="K33" s="22">
        <v>6262.9617821946504</v>
      </c>
      <c r="L33" s="22">
        <v>6157.9959422696002</v>
      </c>
      <c r="M33" s="22">
        <v>6053.03010234455</v>
      </c>
      <c r="N33" s="22">
        <v>5948.0642624194998</v>
      </c>
      <c r="O33" s="22">
        <v>5843.0984224944496</v>
      </c>
      <c r="P33" s="22">
        <v>5738.1325825693993</v>
      </c>
      <c r="Q33" s="22">
        <v>5633.1667426443491</v>
      </c>
      <c r="R33" s="22">
        <v>5528.2009027192998</v>
      </c>
      <c r="S33" s="22">
        <v>5423.2350627942496</v>
      </c>
      <c r="T33" s="22">
        <v>5318.2692228692003</v>
      </c>
      <c r="U33" s="22">
        <v>5213.3033829441492</v>
      </c>
      <c r="V33" s="22">
        <v>5108.3375430190999</v>
      </c>
      <c r="W33" s="22">
        <v>5003.3717030940497</v>
      </c>
      <c r="X33" s="22">
        <v>4898.4058631689995</v>
      </c>
      <c r="Y33" s="22">
        <v>4873.6805764310993</v>
      </c>
      <c r="Z33" s="22">
        <v>4848.9552896931982</v>
      </c>
      <c r="AA33" s="22">
        <v>4824.230002955298</v>
      </c>
      <c r="AB33" s="22">
        <v>4799.5047162173969</v>
      </c>
      <c r="AC33" s="22">
        <v>4774.7794294794967</v>
      </c>
      <c r="AD33" s="22">
        <v>4750.0541427415956</v>
      </c>
      <c r="AE33" s="22">
        <v>4725.3288560036954</v>
      </c>
      <c r="AF33" s="22">
        <v>4700.6035692657942</v>
      </c>
      <c r="AG33" s="22">
        <v>4675.878282527894</v>
      </c>
      <c r="AH33" s="22">
        <v>4651.1529957899929</v>
      </c>
      <c r="AI33" s="22">
        <v>4626.4277090520927</v>
      </c>
      <c r="AJ33" s="22">
        <v>4601.7024223141916</v>
      </c>
      <c r="AK33" s="22">
        <v>4576.9771355762914</v>
      </c>
      <c r="AL33" s="22">
        <v>4552.2518488383912</v>
      </c>
      <c r="AM33" s="22">
        <v>4527.5265621004901</v>
      </c>
    </row>
    <row r="34" spans="1:39" x14ac:dyDescent="0.35">
      <c r="A34" s="22" t="s">
        <v>17</v>
      </c>
      <c r="B34" s="22" t="s">
        <v>207</v>
      </c>
      <c r="C34" s="22">
        <v>6997.72266167</v>
      </c>
      <c r="D34" s="22">
        <v>6988.7607482344256</v>
      </c>
      <c r="E34" s="22">
        <v>6979.7988347988521</v>
      </c>
      <c r="F34" s="22">
        <v>6961.943830530081</v>
      </c>
      <c r="G34" s="22">
        <v>6944.0888262613098</v>
      </c>
      <c r="H34" s="22">
        <v>6926.3251422732747</v>
      </c>
      <c r="I34" s="22">
        <v>6908.5614582852386</v>
      </c>
      <c r="J34" s="22">
        <v>6890.8887097031911</v>
      </c>
      <c r="K34" s="22">
        <v>6873.2159611211428</v>
      </c>
      <c r="L34" s="22">
        <v>6855.6335881272707</v>
      </c>
      <c r="M34" s="22">
        <v>6838.0512151333987</v>
      </c>
      <c r="N34" s="22">
        <v>6820.5587978643416</v>
      </c>
      <c r="O34" s="22">
        <v>6803.0663805952863</v>
      </c>
      <c r="P34" s="22">
        <v>6785.6634641990731</v>
      </c>
      <c r="Q34" s="22">
        <v>6768.260547802859</v>
      </c>
      <c r="R34" s="22">
        <v>6750.9466774275152</v>
      </c>
      <c r="S34" s="22">
        <v>6733.6328070521713</v>
      </c>
      <c r="T34" s="22">
        <v>6716.407527845724</v>
      </c>
      <c r="U34" s="22">
        <v>6699.1822486392775</v>
      </c>
      <c r="V34" s="22">
        <v>6682.0450707611399</v>
      </c>
      <c r="W34" s="22">
        <v>6664.9078928830031</v>
      </c>
      <c r="X34" s="22">
        <v>6647.8583964698182</v>
      </c>
      <c r="Y34" s="22">
        <v>6630.8089000566324</v>
      </c>
      <c r="Z34" s="22">
        <v>6613.8466302564239</v>
      </c>
      <c r="AA34" s="22">
        <v>6596.8843604562153</v>
      </c>
      <c r="AB34" s="22">
        <v>6580.0088974056252</v>
      </c>
      <c r="AC34" s="22">
        <v>6563.1334343550352</v>
      </c>
      <c r="AD34" s="22">
        <v>6546.3442882134759</v>
      </c>
      <c r="AE34" s="22">
        <v>6529.5551420719175</v>
      </c>
      <c r="AF34" s="22">
        <v>6512.8518929760312</v>
      </c>
      <c r="AG34" s="22">
        <v>6496.1486438801448</v>
      </c>
      <c r="AH34" s="22">
        <v>6479.5308719665709</v>
      </c>
      <c r="AI34" s="22">
        <v>6462.913100052996</v>
      </c>
      <c r="AJ34" s="22">
        <v>6446.3803154811485</v>
      </c>
      <c r="AK34" s="22">
        <v>6429.8475309093001</v>
      </c>
      <c r="AL34" s="22">
        <v>6413.3993488044316</v>
      </c>
      <c r="AM34" s="22">
        <v>6396.9511666995631</v>
      </c>
    </row>
    <row r="35" spans="1:39" x14ac:dyDescent="0.35">
      <c r="A35" s="22" t="s">
        <v>17</v>
      </c>
      <c r="B35" s="22" t="s">
        <v>208</v>
      </c>
      <c r="C35" s="22">
        <v>6997.72266167</v>
      </c>
      <c r="D35" s="22">
        <v>6997.72266167</v>
      </c>
      <c r="E35" s="22">
        <v>6997.72266167</v>
      </c>
      <c r="F35" s="22">
        <v>6997.72266167</v>
      </c>
      <c r="G35" s="22">
        <v>6997.72266167</v>
      </c>
      <c r="H35" s="22">
        <v>6997.72266167</v>
      </c>
      <c r="I35" s="22">
        <v>6997.72266167</v>
      </c>
      <c r="J35" s="22">
        <v>6997.72266167</v>
      </c>
      <c r="K35" s="22">
        <v>6997.72266167</v>
      </c>
      <c r="L35" s="22">
        <v>6997.72266167</v>
      </c>
      <c r="M35" s="22">
        <v>6997.72266167</v>
      </c>
      <c r="N35" s="22">
        <v>6997.72266167</v>
      </c>
      <c r="O35" s="22">
        <v>6997.72266167</v>
      </c>
      <c r="P35" s="22">
        <v>6997.72266167</v>
      </c>
      <c r="Q35" s="22">
        <v>6997.72266167</v>
      </c>
      <c r="R35" s="22">
        <v>6997.72266167</v>
      </c>
      <c r="S35" s="22">
        <v>6997.72266167</v>
      </c>
      <c r="T35" s="22">
        <v>6997.72266167</v>
      </c>
      <c r="U35" s="22">
        <v>6997.72266167</v>
      </c>
      <c r="V35" s="22">
        <v>6997.72266167</v>
      </c>
      <c r="W35" s="22">
        <v>6997.72266167</v>
      </c>
      <c r="X35" s="22">
        <v>6997.72266167</v>
      </c>
      <c r="Y35" s="22">
        <v>6997.72266167</v>
      </c>
      <c r="Z35" s="22">
        <v>6997.72266167</v>
      </c>
      <c r="AA35" s="22">
        <v>6997.72266167</v>
      </c>
      <c r="AB35" s="22">
        <v>6997.72266167</v>
      </c>
      <c r="AC35" s="22">
        <v>6997.72266167</v>
      </c>
      <c r="AD35" s="22">
        <v>6997.72266167</v>
      </c>
      <c r="AE35" s="22">
        <v>6997.72266167</v>
      </c>
      <c r="AF35" s="22">
        <v>6997.72266167</v>
      </c>
      <c r="AG35" s="22">
        <v>6997.72266167</v>
      </c>
      <c r="AH35" s="22">
        <v>6997.72266167</v>
      </c>
      <c r="AI35" s="22">
        <v>6997.72266167</v>
      </c>
      <c r="AJ35" s="22">
        <v>6997.72266167</v>
      </c>
      <c r="AK35" s="22">
        <v>6997.72266167</v>
      </c>
      <c r="AL35" s="22">
        <v>6997.72266167</v>
      </c>
      <c r="AM35" s="22">
        <v>6997.72266167</v>
      </c>
    </row>
    <row r="36" spans="1:39" x14ac:dyDescent="0.35">
      <c r="A36" s="22" t="s">
        <v>17</v>
      </c>
      <c r="B36" s="22" t="s">
        <v>209</v>
      </c>
      <c r="C36" s="22">
        <v>6247.0408507000002</v>
      </c>
      <c r="D36" s="22">
        <v>6247.0408507000002</v>
      </c>
      <c r="E36" s="22">
        <v>6153.3352379395001</v>
      </c>
      <c r="F36" s="22">
        <v>6059.629625179</v>
      </c>
      <c r="G36" s="22">
        <v>5965.9240124184998</v>
      </c>
      <c r="H36" s="22">
        <v>5872.2183996579997</v>
      </c>
      <c r="I36" s="22">
        <v>5778.5127868975005</v>
      </c>
      <c r="J36" s="22">
        <v>5684.8071741369995</v>
      </c>
      <c r="K36" s="22">
        <v>5591.1015613765003</v>
      </c>
      <c r="L36" s="22">
        <v>5497.3959486160002</v>
      </c>
      <c r="M36" s="22">
        <v>5403.6903358555001</v>
      </c>
      <c r="N36" s="22">
        <v>5309.9847230949999</v>
      </c>
      <c r="O36" s="22">
        <v>5216.2791103344998</v>
      </c>
      <c r="P36" s="22">
        <v>5122.5734975739997</v>
      </c>
      <c r="Q36" s="22">
        <v>5028.8678848134996</v>
      </c>
      <c r="R36" s="22">
        <v>4935.1622720529995</v>
      </c>
      <c r="S36" s="22">
        <v>4841.4566592924994</v>
      </c>
      <c r="T36" s="22">
        <v>4747.7510465320001</v>
      </c>
      <c r="U36" s="22">
        <v>4654.0454337714991</v>
      </c>
      <c r="V36" s="22">
        <v>4560.3398210109999</v>
      </c>
      <c r="W36" s="22">
        <v>4466.6342082504998</v>
      </c>
      <c r="X36" s="22">
        <v>4372.9285954899997</v>
      </c>
      <c r="Y36" s="22">
        <v>4350.855717817527</v>
      </c>
      <c r="Z36" s="22">
        <v>4328.7828401450533</v>
      </c>
      <c r="AA36" s="22">
        <v>4306.7099624725806</v>
      </c>
      <c r="AB36" s="22">
        <v>4284.6370848001061</v>
      </c>
      <c r="AC36" s="22">
        <v>4262.5642071276334</v>
      </c>
      <c r="AD36" s="22">
        <v>4240.4913294551598</v>
      </c>
      <c r="AE36" s="22">
        <v>4218.418451782687</v>
      </c>
      <c r="AF36" s="22">
        <v>4196.3455741102134</v>
      </c>
      <c r="AG36" s="22">
        <v>4174.2726964377398</v>
      </c>
      <c r="AH36" s="22">
        <v>4152.1998187652662</v>
      </c>
      <c r="AI36" s="22">
        <v>4130.1269410927935</v>
      </c>
      <c r="AJ36" s="22">
        <v>4108.0540634203198</v>
      </c>
      <c r="AK36" s="22">
        <v>4085.9811857478471</v>
      </c>
      <c r="AL36" s="22">
        <v>4063.908308075374</v>
      </c>
      <c r="AM36" s="22">
        <v>4041.8354304029003</v>
      </c>
    </row>
    <row r="37" spans="1:39" x14ac:dyDescent="0.35">
      <c r="A37" s="22" t="s">
        <v>17</v>
      </c>
      <c r="B37" s="22" t="s">
        <v>210</v>
      </c>
      <c r="C37" s="22">
        <v>6247.0408507000002</v>
      </c>
      <c r="D37" s="22">
        <v>6239.0403279529173</v>
      </c>
      <c r="E37" s="22">
        <v>6231.0398052058345</v>
      </c>
      <c r="F37" s="22">
        <v>6215.100199358435</v>
      </c>
      <c r="G37" s="22">
        <v>6199.1605935110356</v>
      </c>
      <c r="H37" s="22">
        <v>6183.3025115467381</v>
      </c>
      <c r="I37" s="22">
        <v>6167.4444295824405</v>
      </c>
      <c r="J37" s="22">
        <v>6151.6675279139981</v>
      </c>
      <c r="K37" s="22">
        <v>6135.8906262455548</v>
      </c>
      <c r="L37" s="22">
        <v>6120.1944051096989</v>
      </c>
      <c r="M37" s="22">
        <v>6104.4981839738421</v>
      </c>
      <c r="N37" s="22">
        <v>6088.8822685481218</v>
      </c>
      <c r="O37" s="22">
        <v>6073.2663531224016</v>
      </c>
      <c r="P37" s="22">
        <v>6057.7303373491623</v>
      </c>
      <c r="Q37" s="22">
        <v>6042.194321575922</v>
      </c>
      <c r="R37" s="22">
        <v>6026.7377993975078</v>
      </c>
      <c r="S37" s="22">
        <v>6011.2812772190928</v>
      </c>
      <c r="T37" s="22">
        <v>5995.9038425778481</v>
      </c>
      <c r="U37" s="22">
        <v>5980.5264079366034</v>
      </c>
      <c r="V37" s="22">
        <v>5965.2276235396685</v>
      </c>
      <c r="W37" s="22">
        <v>5949.9288391427335</v>
      </c>
      <c r="X37" s="22">
        <v>5934.7083301676594</v>
      </c>
      <c r="Y37" s="22">
        <v>5919.4878211925834</v>
      </c>
      <c r="Z37" s="22">
        <v>5904.3451815817116</v>
      </c>
      <c r="AA37" s="22">
        <v>5889.2025419708407</v>
      </c>
      <c r="AB37" s="22">
        <v>5874.1373969017222</v>
      </c>
      <c r="AC37" s="22">
        <v>5859.0722518326047</v>
      </c>
      <c r="AD37" s="22">
        <v>5844.084164012379</v>
      </c>
      <c r="AE37" s="22">
        <v>5829.0960761921542</v>
      </c>
      <c r="AF37" s="22">
        <v>5814.1846707983714</v>
      </c>
      <c r="AG37" s="22">
        <v>5799.2732654045894</v>
      </c>
      <c r="AH37" s="22">
        <v>5784.4381676147977</v>
      </c>
      <c r="AI37" s="22">
        <v>5769.6030698250061</v>
      </c>
      <c r="AJ37" s="22">
        <v>5754.8438423463467</v>
      </c>
      <c r="AK37" s="22">
        <v>5740.0846148676874</v>
      </c>
      <c r="AL37" s="22">
        <v>5725.4009141129127</v>
      </c>
      <c r="AM37" s="22">
        <v>5710.717213358138</v>
      </c>
    </row>
    <row r="38" spans="1:39" x14ac:dyDescent="0.35">
      <c r="A38" s="22" t="s">
        <v>17</v>
      </c>
      <c r="B38" s="22" t="s">
        <v>211</v>
      </c>
      <c r="C38" s="22">
        <v>6247.0408507000002</v>
      </c>
      <c r="D38" s="22">
        <v>6247.0408507000002</v>
      </c>
      <c r="E38" s="22">
        <v>6247.0408507000002</v>
      </c>
      <c r="F38" s="22">
        <v>6247.0408507000002</v>
      </c>
      <c r="G38" s="22">
        <v>6247.0408507000002</v>
      </c>
      <c r="H38" s="22">
        <v>6247.0408507000002</v>
      </c>
      <c r="I38" s="22">
        <v>6247.0408507000002</v>
      </c>
      <c r="J38" s="22">
        <v>6247.0408507000002</v>
      </c>
      <c r="K38" s="22">
        <v>6247.0408507000002</v>
      </c>
      <c r="L38" s="22">
        <v>6247.0408507000002</v>
      </c>
      <c r="M38" s="22">
        <v>6247.0408507000002</v>
      </c>
      <c r="N38" s="22">
        <v>6247.0408507000002</v>
      </c>
      <c r="O38" s="22">
        <v>6247.0408507000002</v>
      </c>
      <c r="P38" s="22">
        <v>6247.0408507000002</v>
      </c>
      <c r="Q38" s="22">
        <v>6247.0408507000002</v>
      </c>
      <c r="R38" s="22">
        <v>6247.0408507000002</v>
      </c>
      <c r="S38" s="22">
        <v>6247.0408507000002</v>
      </c>
      <c r="T38" s="22">
        <v>6247.0408507000002</v>
      </c>
      <c r="U38" s="22">
        <v>6247.0408507000002</v>
      </c>
      <c r="V38" s="22">
        <v>6247.0408507000002</v>
      </c>
      <c r="W38" s="22">
        <v>6247.0408507000002</v>
      </c>
      <c r="X38" s="22">
        <v>6247.0408507000002</v>
      </c>
      <c r="Y38" s="22">
        <v>6247.0408507000002</v>
      </c>
      <c r="Z38" s="22">
        <v>6247.0408507000002</v>
      </c>
      <c r="AA38" s="22">
        <v>6247.0408507000002</v>
      </c>
      <c r="AB38" s="22">
        <v>6247.0408507000002</v>
      </c>
      <c r="AC38" s="22">
        <v>6247.0408507000002</v>
      </c>
      <c r="AD38" s="22">
        <v>6247.0408507000002</v>
      </c>
      <c r="AE38" s="22">
        <v>6247.0408507000002</v>
      </c>
      <c r="AF38" s="22">
        <v>6247.0408507000002</v>
      </c>
      <c r="AG38" s="22">
        <v>6247.0408507000002</v>
      </c>
      <c r="AH38" s="22">
        <v>6247.0408507000002</v>
      </c>
      <c r="AI38" s="22">
        <v>6247.0408507000002</v>
      </c>
      <c r="AJ38" s="22">
        <v>6247.0408507000002</v>
      </c>
      <c r="AK38" s="22">
        <v>6247.0408507000002</v>
      </c>
      <c r="AL38" s="22">
        <v>6247.0408507000002</v>
      </c>
      <c r="AM38" s="22">
        <v>6247.0408507000002</v>
      </c>
    </row>
    <row r="39" spans="1:39" x14ac:dyDescent="0.35">
      <c r="A39" s="22" t="s">
        <v>17</v>
      </c>
      <c r="B39" s="22" t="s">
        <v>212</v>
      </c>
      <c r="C39" s="22">
        <v>6118.6170122000003</v>
      </c>
      <c r="D39" s="22">
        <v>6118.6170122000003</v>
      </c>
      <c r="E39" s="22">
        <v>6026.8377570170005</v>
      </c>
      <c r="F39" s="22">
        <v>5935.0585018339998</v>
      </c>
      <c r="G39" s="22">
        <v>5843.279246651</v>
      </c>
      <c r="H39" s="22">
        <v>5751.4999914680002</v>
      </c>
      <c r="I39" s="22">
        <v>5659.7207362850004</v>
      </c>
      <c r="J39" s="22">
        <v>5567.9414811019997</v>
      </c>
      <c r="K39" s="22">
        <v>5476.1622259190008</v>
      </c>
      <c r="L39" s="22">
        <v>5384.3829707360001</v>
      </c>
      <c r="M39" s="22">
        <v>5292.6037155530003</v>
      </c>
      <c r="N39" s="22">
        <v>5200.8244603700005</v>
      </c>
      <c r="O39" s="22">
        <v>5109.0452051869997</v>
      </c>
      <c r="P39" s="22">
        <v>5017.2659500039999</v>
      </c>
      <c r="Q39" s="22">
        <v>4925.4866948210001</v>
      </c>
      <c r="R39" s="22">
        <v>4833.7074396379994</v>
      </c>
      <c r="S39" s="22">
        <v>4741.9281844549996</v>
      </c>
      <c r="T39" s="22">
        <v>4650.1489292720007</v>
      </c>
      <c r="U39" s="22">
        <v>4558.3696740889991</v>
      </c>
      <c r="V39" s="22">
        <v>4466.5904189060002</v>
      </c>
      <c r="W39" s="22">
        <v>4374.8111637230004</v>
      </c>
      <c r="X39" s="22">
        <v>4283.0319085399997</v>
      </c>
      <c r="Y39" s="22">
        <v>4261.4127950968932</v>
      </c>
      <c r="Z39" s="22">
        <v>4239.7936816537867</v>
      </c>
      <c r="AA39" s="22">
        <v>4218.1745682106803</v>
      </c>
      <c r="AB39" s="22">
        <v>4196.5554547675729</v>
      </c>
      <c r="AC39" s="22">
        <v>4174.9363413244673</v>
      </c>
      <c r="AD39" s="22">
        <v>4153.3172278813599</v>
      </c>
      <c r="AE39" s="22">
        <v>4131.6981144382535</v>
      </c>
      <c r="AF39" s="22">
        <v>4110.079000995147</v>
      </c>
      <c r="AG39" s="22">
        <v>4088.4598875520405</v>
      </c>
      <c r="AH39" s="22">
        <v>4066.8407741089331</v>
      </c>
      <c r="AI39" s="22">
        <v>4045.2216606658271</v>
      </c>
      <c r="AJ39" s="22">
        <v>4023.6025472227202</v>
      </c>
      <c r="AK39" s="22">
        <v>4001.9834337796137</v>
      </c>
      <c r="AL39" s="22">
        <v>3980.3643203365073</v>
      </c>
      <c r="AM39" s="22">
        <v>3958.7452068934003</v>
      </c>
    </row>
    <row r="40" spans="1:39" x14ac:dyDescent="0.35">
      <c r="A40" s="22" t="s">
        <v>17</v>
      </c>
      <c r="B40" s="22" t="s">
        <v>213</v>
      </c>
      <c r="C40" s="22">
        <v>6118.6170122000003</v>
      </c>
      <c r="D40" s="22">
        <v>6110.780960578646</v>
      </c>
      <c r="E40" s="22">
        <v>6102.9449089572918</v>
      </c>
      <c r="F40" s="22">
        <v>6087.3329823128979</v>
      </c>
      <c r="G40" s="22">
        <v>6071.7210556685031</v>
      </c>
      <c r="H40" s="22">
        <v>6056.1889769761192</v>
      </c>
      <c r="I40" s="22">
        <v>6040.6568982837343</v>
      </c>
      <c r="J40" s="22">
        <v>6025.204331019424</v>
      </c>
      <c r="K40" s="22">
        <v>6009.7517637551118</v>
      </c>
      <c r="L40" s="22">
        <v>5994.3782184295142</v>
      </c>
      <c r="M40" s="22">
        <v>5979.0046731039147</v>
      </c>
      <c r="N40" s="22">
        <v>5963.7097826000081</v>
      </c>
      <c r="O40" s="22">
        <v>5948.4148920961015</v>
      </c>
      <c r="P40" s="22">
        <v>5933.1982587037819</v>
      </c>
      <c r="Q40" s="22">
        <v>5917.9816253114604</v>
      </c>
      <c r="R40" s="22">
        <v>5902.84285132062</v>
      </c>
      <c r="S40" s="22">
        <v>5887.7040773297795</v>
      </c>
      <c r="T40" s="22">
        <v>5872.642765030314</v>
      </c>
      <c r="U40" s="22">
        <v>5857.5814527308476</v>
      </c>
      <c r="V40" s="22">
        <v>5842.5971738195649</v>
      </c>
      <c r="W40" s="22">
        <v>5827.6128949082831</v>
      </c>
      <c r="X40" s="22">
        <v>5812.7052822681635</v>
      </c>
      <c r="Y40" s="22">
        <v>5797.7976696280439</v>
      </c>
      <c r="Z40" s="22">
        <v>5782.9663255489813</v>
      </c>
      <c r="AA40" s="22">
        <v>5768.1349814699197</v>
      </c>
      <c r="AB40" s="22">
        <v>5753.3795388348926</v>
      </c>
      <c r="AC40" s="22">
        <v>5738.6240961998674</v>
      </c>
      <c r="AD40" s="22">
        <v>5723.9441267056864</v>
      </c>
      <c r="AE40" s="22">
        <v>5709.2641572115053</v>
      </c>
      <c r="AF40" s="22">
        <v>5694.6592937411497</v>
      </c>
      <c r="AG40" s="22">
        <v>5680.054430270794</v>
      </c>
      <c r="AH40" s="22">
        <v>5665.5243057072421</v>
      </c>
      <c r="AI40" s="22">
        <v>5650.9941811436902</v>
      </c>
      <c r="AJ40" s="22">
        <v>5636.5383671837517</v>
      </c>
      <c r="AK40" s="22">
        <v>5622.0825532238132</v>
      </c>
      <c r="AL40" s="22">
        <v>5607.7007133435518</v>
      </c>
      <c r="AM40" s="22">
        <v>5593.3188734632904</v>
      </c>
    </row>
    <row r="41" spans="1:39" x14ac:dyDescent="0.35">
      <c r="A41" s="22" t="s">
        <v>17</v>
      </c>
      <c r="B41" s="22" t="s">
        <v>214</v>
      </c>
      <c r="C41" s="22">
        <v>6118.6170122000003</v>
      </c>
      <c r="D41" s="22">
        <v>6118.6170122000003</v>
      </c>
      <c r="E41" s="22">
        <v>6118.6170122000003</v>
      </c>
      <c r="F41" s="22">
        <v>6118.6170122000003</v>
      </c>
      <c r="G41" s="22">
        <v>6118.6170122000003</v>
      </c>
      <c r="H41" s="22">
        <v>6118.6170122000003</v>
      </c>
      <c r="I41" s="22">
        <v>6118.6170122000003</v>
      </c>
      <c r="J41" s="22">
        <v>6118.6170122000003</v>
      </c>
      <c r="K41" s="22">
        <v>6118.6170122000003</v>
      </c>
      <c r="L41" s="22">
        <v>6118.6170122000003</v>
      </c>
      <c r="M41" s="22">
        <v>6118.6170122000003</v>
      </c>
      <c r="N41" s="22">
        <v>6118.6170122000003</v>
      </c>
      <c r="O41" s="22">
        <v>6118.6170122000003</v>
      </c>
      <c r="P41" s="22">
        <v>6118.6170122000003</v>
      </c>
      <c r="Q41" s="22">
        <v>6118.6170122000003</v>
      </c>
      <c r="R41" s="22">
        <v>6118.6170122000003</v>
      </c>
      <c r="S41" s="22">
        <v>6118.6170122000003</v>
      </c>
      <c r="T41" s="22">
        <v>6118.6170122000003</v>
      </c>
      <c r="U41" s="22">
        <v>6118.6170122000003</v>
      </c>
      <c r="V41" s="22">
        <v>6118.6170122000003</v>
      </c>
      <c r="W41" s="22">
        <v>6118.6170122000003</v>
      </c>
      <c r="X41" s="22">
        <v>6118.6170122000003</v>
      </c>
      <c r="Y41" s="22">
        <v>6118.6170122000003</v>
      </c>
      <c r="Z41" s="22">
        <v>6118.6170122000003</v>
      </c>
      <c r="AA41" s="22">
        <v>6118.6170122000003</v>
      </c>
      <c r="AB41" s="22">
        <v>6118.6170122000003</v>
      </c>
      <c r="AC41" s="22">
        <v>6118.6170122000003</v>
      </c>
      <c r="AD41" s="22">
        <v>6118.6170122000003</v>
      </c>
      <c r="AE41" s="22">
        <v>6118.6170122000003</v>
      </c>
      <c r="AF41" s="22">
        <v>6118.6170122000003</v>
      </c>
      <c r="AG41" s="22">
        <v>6118.6170122000003</v>
      </c>
      <c r="AH41" s="22">
        <v>6118.6170122000003</v>
      </c>
      <c r="AI41" s="22">
        <v>6118.6170122000003</v>
      </c>
      <c r="AJ41" s="22">
        <v>6118.6170122000003</v>
      </c>
      <c r="AK41" s="22">
        <v>6118.6170122000003</v>
      </c>
      <c r="AL41" s="22">
        <v>6118.6170122000003</v>
      </c>
      <c r="AM41" s="22">
        <v>6118.6170122000003</v>
      </c>
    </row>
    <row r="42" spans="1:39" x14ac:dyDescent="0.35">
      <c r="A42" s="22" t="s">
        <v>17</v>
      </c>
      <c r="B42" s="22" t="s">
        <v>215</v>
      </c>
      <c r="C42" s="22">
        <v>5508.1456035900001</v>
      </c>
      <c r="D42" s="22">
        <v>5508.1456035900001</v>
      </c>
      <c r="E42" s="22">
        <v>5425.52341953615</v>
      </c>
      <c r="F42" s="22">
        <v>5342.9012354822999</v>
      </c>
      <c r="G42" s="22">
        <v>5260.2790514284497</v>
      </c>
      <c r="H42" s="22">
        <v>5177.6568673745996</v>
      </c>
      <c r="I42" s="22">
        <v>5095.0346833207504</v>
      </c>
      <c r="J42" s="22">
        <v>5012.4124992668994</v>
      </c>
      <c r="K42" s="22">
        <v>4929.7903152130502</v>
      </c>
      <c r="L42" s="22">
        <v>4847.1681311592001</v>
      </c>
      <c r="M42" s="22">
        <v>4764.54594710535</v>
      </c>
      <c r="N42" s="22">
        <v>4681.9237630514999</v>
      </c>
      <c r="O42" s="22">
        <v>4599.3015789976498</v>
      </c>
      <c r="P42" s="22">
        <v>4516.6793949437997</v>
      </c>
      <c r="Q42" s="22">
        <v>4434.0572108899496</v>
      </c>
      <c r="R42" s="22">
        <v>4351.4350268360995</v>
      </c>
      <c r="S42" s="22">
        <v>4268.8128427822494</v>
      </c>
      <c r="T42" s="22">
        <v>4186.1906587284002</v>
      </c>
      <c r="U42" s="22">
        <v>4103.5684746745492</v>
      </c>
      <c r="V42" s="22">
        <v>4020.9462906207</v>
      </c>
      <c r="W42" s="22">
        <v>3938.3241065668499</v>
      </c>
      <c r="X42" s="22">
        <v>3855.7019225129998</v>
      </c>
      <c r="Y42" s="22">
        <v>3836.239808046982</v>
      </c>
      <c r="Z42" s="22">
        <v>3816.7776935809638</v>
      </c>
      <c r="AA42" s="22">
        <v>3797.3155791149461</v>
      </c>
      <c r="AB42" s="22">
        <v>3777.8534646489279</v>
      </c>
      <c r="AC42" s="22">
        <v>3758.3913501829102</v>
      </c>
      <c r="AD42" s="22">
        <v>3738.929235716892</v>
      </c>
      <c r="AE42" s="22">
        <v>3719.4671212508742</v>
      </c>
      <c r="AF42" s="22">
        <v>3700.0050067848561</v>
      </c>
      <c r="AG42" s="22">
        <v>3680.5428923188383</v>
      </c>
      <c r="AH42" s="22">
        <v>3661.0807778528197</v>
      </c>
      <c r="AI42" s="22">
        <v>3641.6186633868019</v>
      </c>
      <c r="AJ42" s="22">
        <v>3622.1565489207837</v>
      </c>
      <c r="AK42" s="22">
        <v>3602.694434454766</v>
      </c>
      <c r="AL42" s="22">
        <v>3583.2323199887483</v>
      </c>
      <c r="AM42" s="22">
        <v>3563.7702055227301</v>
      </c>
    </row>
    <row r="43" spans="1:39" x14ac:dyDescent="0.35">
      <c r="A43" s="22" t="s">
        <v>17</v>
      </c>
      <c r="B43" s="22" t="s">
        <v>216</v>
      </c>
      <c r="C43" s="22">
        <v>5508.1456035900001</v>
      </c>
      <c r="D43" s="22">
        <v>5501.091376596939</v>
      </c>
      <c r="E43" s="22">
        <v>5494.037149603877</v>
      </c>
      <c r="F43" s="22">
        <v>5479.9828682297648</v>
      </c>
      <c r="G43" s="22">
        <v>5465.9285868556526</v>
      </c>
      <c r="H43" s="22">
        <v>5451.9461867816681</v>
      </c>
      <c r="I43" s="22">
        <v>5437.9637867076826</v>
      </c>
      <c r="J43" s="22">
        <v>5424.0529649858163</v>
      </c>
      <c r="K43" s="22">
        <v>5410.142143263949</v>
      </c>
      <c r="L43" s="22">
        <v>5396.3024592425527</v>
      </c>
      <c r="M43" s="22">
        <v>5382.4627752211563</v>
      </c>
      <c r="N43" s="22">
        <v>5368.693898411494</v>
      </c>
      <c r="O43" s="22">
        <v>5354.9250216018327</v>
      </c>
      <c r="P43" s="22">
        <v>5341.2265939744411</v>
      </c>
      <c r="Q43" s="22">
        <v>5327.5281663470487</v>
      </c>
      <c r="R43" s="22">
        <v>5313.8998298724619</v>
      </c>
      <c r="S43" s="22">
        <v>5300.2714933978759</v>
      </c>
      <c r="T43" s="22">
        <v>5286.7128900466305</v>
      </c>
      <c r="U43" s="22">
        <v>5273.154286695386</v>
      </c>
      <c r="V43" s="22">
        <v>5259.6650308972894</v>
      </c>
      <c r="W43" s="22">
        <v>5246.1757750991937</v>
      </c>
      <c r="X43" s="22">
        <v>5232.7555363655119</v>
      </c>
      <c r="Y43" s="22">
        <v>5219.3352976318283</v>
      </c>
      <c r="Z43" s="22">
        <v>5205.9837179330943</v>
      </c>
      <c r="AA43" s="22">
        <v>5192.6321382343604</v>
      </c>
      <c r="AB43" s="22">
        <v>5179.3488870818392</v>
      </c>
      <c r="AC43" s="22">
        <v>5166.065635929318</v>
      </c>
      <c r="AD43" s="22">
        <v>5152.8503277528162</v>
      </c>
      <c r="AE43" s="22">
        <v>5139.6350195763143</v>
      </c>
      <c r="AF43" s="22">
        <v>5126.4873238870978</v>
      </c>
      <c r="AG43" s="22">
        <v>5113.3396281978812</v>
      </c>
      <c r="AH43" s="22">
        <v>5100.2592145072113</v>
      </c>
      <c r="AI43" s="22">
        <v>5087.1788008165413</v>
      </c>
      <c r="AJ43" s="22">
        <v>5074.1652835542282</v>
      </c>
      <c r="AK43" s="22">
        <v>5061.151766291915</v>
      </c>
      <c r="AL43" s="22">
        <v>5048.2048425099483</v>
      </c>
      <c r="AM43" s="22">
        <v>5035.2579187279816</v>
      </c>
    </row>
    <row r="44" spans="1:39" x14ac:dyDescent="0.35">
      <c r="A44" s="22" t="s">
        <v>17</v>
      </c>
      <c r="B44" s="22" t="s">
        <v>217</v>
      </c>
      <c r="C44" s="22">
        <v>5508.1456035900001</v>
      </c>
      <c r="D44" s="22">
        <v>5508.1456035900001</v>
      </c>
      <c r="E44" s="22">
        <v>5508.1456035900001</v>
      </c>
      <c r="F44" s="22">
        <v>5508.1456035900001</v>
      </c>
      <c r="G44" s="22">
        <v>5508.1456035900001</v>
      </c>
      <c r="H44" s="22">
        <v>5508.1456035900001</v>
      </c>
      <c r="I44" s="22">
        <v>5508.1456035900001</v>
      </c>
      <c r="J44" s="22">
        <v>5508.1456035900001</v>
      </c>
      <c r="K44" s="22">
        <v>5508.1456035900001</v>
      </c>
      <c r="L44" s="22">
        <v>5508.1456035900001</v>
      </c>
      <c r="M44" s="22">
        <v>5508.1456035900001</v>
      </c>
      <c r="N44" s="22">
        <v>5508.1456035900001</v>
      </c>
      <c r="O44" s="22">
        <v>5508.1456035900001</v>
      </c>
      <c r="P44" s="22">
        <v>5508.1456035900001</v>
      </c>
      <c r="Q44" s="22">
        <v>5508.1456035900001</v>
      </c>
      <c r="R44" s="22">
        <v>5508.1456035900001</v>
      </c>
      <c r="S44" s="22">
        <v>5508.1456035900001</v>
      </c>
      <c r="T44" s="22">
        <v>5508.1456035900001</v>
      </c>
      <c r="U44" s="22">
        <v>5508.1456035900001</v>
      </c>
      <c r="V44" s="22">
        <v>5508.1456035900001</v>
      </c>
      <c r="W44" s="22">
        <v>5508.1456035900001</v>
      </c>
      <c r="X44" s="22">
        <v>5508.1456035900001</v>
      </c>
      <c r="Y44" s="22">
        <v>5508.1456035900001</v>
      </c>
      <c r="Z44" s="22">
        <v>5508.1456035900001</v>
      </c>
      <c r="AA44" s="22">
        <v>5508.1456035900001</v>
      </c>
      <c r="AB44" s="22">
        <v>5508.1456035900001</v>
      </c>
      <c r="AC44" s="22">
        <v>5508.1456035900001</v>
      </c>
      <c r="AD44" s="22">
        <v>5508.1456035900001</v>
      </c>
      <c r="AE44" s="22">
        <v>5508.1456035900001</v>
      </c>
      <c r="AF44" s="22">
        <v>5508.1456035900001</v>
      </c>
      <c r="AG44" s="22">
        <v>5508.1456035900001</v>
      </c>
      <c r="AH44" s="22">
        <v>5508.1456035900001</v>
      </c>
      <c r="AI44" s="22">
        <v>5508.1456035900001</v>
      </c>
      <c r="AJ44" s="22">
        <v>5508.1456035900001</v>
      </c>
      <c r="AK44" s="22">
        <v>5508.1456035900001</v>
      </c>
      <c r="AL44" s="22">
        <v>5508.1456035900001</v>
      </c>
      <c r="AM44" s="22">
        <v>5508.1456035900001</v>
      </c>
    </row>
    <row r="45" spans="1:39" x14ac:dyDescent="0.35">
      <c r="A45" t="s">
        <v>16</v>
      </c>
      <c r="B45" s="22" t="s">
        <v>218</v>
      </c>
      <c r="C45" s="22">
        <v>5486.0752926746272</v>
      </c>
      <c r="D45" s="22">
        <v>5486.0752926746272</v>
      </c>
      <c r="E45" s="22">
        <v>5486.0752926746272</v>
      </c>
      <c r="F45" s="22">
        <v>5486.0752926746272</v>
      </c>
      <c r="G45" s="22">
        <v>5486.0752926746272</v>
      </c>
      <c r="H45" s="22">
        <v>5486.0752926746272</v>
      </c>
      <c r="I45" s="22">
        <v>5486.0752926746272</v>
      </c>
      <c r="J45" s="22">
        <v>5486.0752926746272</v>
      </c>
      <c r="K45" s="22">
        <v>5486.0752926746272</v>
      </c>
      <c r="L45" s="22">
        <v>5456.941915280695</v>
      </c>
      <c r="M45" s="22">
        <v>5427.8146075422128</v>
      </c>
      <c r="N45" s="22">
        <v>5398.6820007496799</v>
      </c>
      <c r="O45" s="22">
        <v>5369.554129275567</v>
      </c>
      <c r="P45" s="22">
        <v>5340.4236280942096</v>
      </c>
      <c r="Q45" s="22">
        <v>5311.2919735167416</v>
      </c>
      <c r="R45" s="22">
        <v>5282.1649602154803</v>
      </c>
      <c r="S45" s="22">
        <v>5253.033366304574</v>
      </c>
      <c r="T45" s="22">
        <v>5223.8993712422762</v>
      </c>
      <c r="U45" s="22">
        <v>5194.7715493250989</v>
      </c>
      <c r="V45" s="22">
        <v>5165.6423864073486</v>
      </c>
      <c r="W45" s="22">
        <v>5136.5121041657794</v>
      </c>
      <c r="X45" s="22">
        <v>5107.3811547755313</v>
      </c>
      <c r="Y45" s="22">
        <v>5078.2492803038613</v>
      </c>
      <c r="Z45" s="22">
        <v>5049.1202056943148</v>
      </c>
      <c r="AA45" s="22">
        <v>5019.9890377112424</v>
      </c>
      <c r="AB45" s="22">
        <v>4990.8610303601599</v>
      </c>
      <c r="AC45" s="22">
        <v>4961.7269185916175</v>
      </c>
      <c r="AD45" s="22">
        <v>4932.5962738203216</v>
      </c>
      <c r="AE45" s="22">
        <v>4903.4656290490257</v>
      </c>
      <c r="AF45" s="22">
        <v>4874.3349842777297</v>
      </c>
      <c r="AG45" s="22">
        <v>4845.2043395064338</v>
      </c>
      <c r="AH45" s="22">
        <v>4816.0736947351379</v>
      </c>
      <c r="AI45" s="22">
        <v>4786.943049963842</v>
      </c>
      <c r="AJ45" s="22">
        <v>4757.8124051925461</v>
      </c>
      <c r="AK45" s="22">
        <v>4728.6817604212501</v>
      </c>
      <c r="AL45" s="22">
        <v>4699.5511156499542</v>
      </c>
      <c r="AM45" s="22">
        <v>4670.4204708786583</v>
      </c>
    </row>
    <row r="46" spans="1:39" x14ac:dyDescent="0.35">
      <c r="A46" t="s">
        <v>19</v>
      </c>
      <c r="B46" s="22" t="s">
        <v>219</v>
      </c>
      <c r="C46">
        <v>6846</v>
      </c>
      <c r="D46">
        <v>6470.5</v>
      </c>
      <c r="E46">
        <v>6095</v>
      </c>
      <c r="F46">
        <v>5719.5</v>
      </c>
      <c r="G46">
        <v>5343.9999999999991</v>
      </c>
      <c r="H46">
        <v>4968.4999999999991</v>
      </c>
      <c r="I46">
        <v>4593</v>
      </c>
      <c r="J46">
        <v>4289.3999999999996</v>
      </c>
      <c r="K46">
        <v>3985.8</v>
      </c>
      <c r="L46">
        <v>3682.2</v>
      </c>
      <c r="M46">
        <v>3378.6</v>
      </c>
      <c r="N46">
        <v>3075</v>
      </c>
      <c r="O46">
        <v>3017.593469053299</v>
      </c>
      <c r="P46">
        <v>2964.8560988497466</v>
      </c>
      <c r="Q46">
        <v>2916.1194698419463</v>
      </c>
      <c r="R46">
        <v>2870.8487025610348</v>
      </c>
      <c r="S46">
        <v>2828.6091111083806</v>
      </c>
      <c r="T46">
        <v>2789.0426456530035</v>
      </c>
      <c r="U46">
        <v>2751.8508708004974</v>
      </c>
      <c r="V46">
        <v>2716.7824203272044</v>
      </c>
      <c r="W46">
        <v>2683.6235872892566</v>
      </c>
      <c r="X46">
        <v>2652.1911544600166</v>
      </c>
      <c r="Y46">
        <v>2622.3268543554586</v>
      </c>
      <c r="Z46">
        <v>2593.8930337600796</v>
      </c>
      <c r="AA46">
        <v>2566.769221587529</v>
      </c>
      <c r="AB46">
        <v>2540.8493831895535</v>
      </c>
      <c r="AC46">
        <v>2516.03970264602</v>
      </c>
      <c r="AD46">
        <v>2492.2567756404369</v>
      </c>
      <c r="AE46">
        <v>2469.426124902076</v>
      </c>
      <c r="AF46">
        <v>2447.4809714509611</v>
      </c>
      <c r="AG46">
        <v>2426.3612104630743</v>
      </c>
      <c r="AH46">
        <v>2406.0125521496225</v>
      </c>
      <c r="AI46">
        <v>2386.3857967025447</v>
      </c>
      <c r="AJ46">
        <v>2367.4362189371036</v>
      </c>
      <c r="AK46">
        <v>2349.1230432739289</v>
      </c>
      <c r="AL46">
        <v>2331.4089935847323</v>
      </c>
      <c r="AM46">
        <v>2314.2599054286479</v>
      </c>
    </row>
    <row r="47" spans="1:39" x14ac:dyDescent="0.35">
      <c r="A47" s="22" t="s">
        <v>19</v>
      </c>
      <c r="B47" s="22" t="s">
        <v>220</v>
      </c>
      <c r="C47">
        <v>6846</v>
      </c>
      <c r="D47">
        <v>6470.5</v>
      </c>
      <c r="E47">
        <v>6095</v>
      </c>
      <c r="F47">
        <v>5719.5</v>
      </c>
      <c r="G47">
        <v>5343.9999999999991</v>
      </c>
      <c r="H47">
        <v>4968.4999999999991</v>
      </c>
      <c r="I47">
        <v>4593</v>
      </c>
      <c r="J47">
        <v>4441.2</v>
      </c>
      <c r="K47">
        <v>4289.3999999999996</v>
      </c>
      <c r="L47">
        <v>4137.6000000000004</v>
      </c>
      <c r="M47">
        <v>3985.8</v>
      </c>
      <c r="N47">
        <v>3834</v>
      </c>
      <c r="O47">
        <v>3682.2</v>
      </c>
      <c r="P47">
        <v>3530.4</v>
      </c>
      <c r="Q47">
        <v>3378.6</v>
      </c>
      <c r="R47">
        <v>3226.8</v>
      </c>
      <c r="S47">
        <v>3075</v>
      </c>
      <c r="T47">
        <v>3075</v>
      </c>
      <c r="U47">
        <v>3075</v>
      </c>
      <c r="V47">
        <v>3075</v>
      </c>
      <c r="W47">
        <v>3075</v>
      </c>
      <c r="X47">
        <v>3075</v>
      </c>
      <c r="Y47">
        <v>3075</v>
      </c>
      <c r="Z47">
        <v>3075</v>
      </c>
      <c r="AA47">
        <v>3075</v>
      </c>
      <c r="AB47">
        <v>3075</v>
      </c>
      <c r="AC47">
        <v>3075</v>
      </c>
      <c r="AD47">
        <v>3075</v>
      </c>
      <c r="AE47">
        <v>3075</v>
      </c>
      <c r="AF47">
        <v>3075</v>
      </c>
      <c r="AG47">
        <v>3075</v>
      </c>
      <c r="AH47">
        <v>3075</v>
      </c>
      <c r="AI47">
        <v>3075</v>
      </c>
      <c r="AJ47">
        <v>3075</v>
      </c>
      <c r="AK47">
        <v>3075</v>
      </c>
      <c r="AL47">
        <v>3075</v>
      </c>
      <c r="AM47">
        <v>3075</v>
      </c>
    </row>
    <row r="48" spans="1:39" x14ac:dyDescent="0.35">
      <c r="A48" s="22" t="s">
        <v>19</v>
      </c>
      <c r="B48" s="22" t="s">
        <v>221</v>
      </c>
      <c r="C48">
        <v>6846</v>
      </c>
      <c r="D48">
        <v>6846</v>
      </c>
      <c r="E48">
        <v>6846</v>
      </c>
      <c r="F48">
        <v>6846</v>
      </c>
      <c r="G48">
        <v>6846</v>
      </c>
      <c r="H48">
        <v>6846</v>
      </c>
      <c r="I48">
        <v>6846</v>
      </c>
      <c r="J48">
        <v>6846</v>
      </c>
      <c r="K48">
        <v>6846</v>
      </c>
      <c r="L48">
        <v>6846</v>
      </c>
      <c r="M48">
        <v>6846</v>
      </c>
      <c r="N48">
        <v>6846</v>
      </c>
      <c r="O48">
        <v>6846</v>
      </c>
      <c r="P48">
        <v>6846</v>
      </c>
      <c r="Q48">
        <v>6846</v>
      </c>
      <c r="R48">
        <v>6846</v>
      </c>
      <c r="S48">
        <v>6846</v>
      </c>
      <c r="T48">
        <v>6846</v>
      </c>
      <c r="U48">
        <v>6846</v>
      </c>
      <c r="V48">
        <v>6846</v>
      </c>
      <c r="W48">
        <v>6846</v>
      </c>
      <c r="X48">
        <v>6846</v>
      </c>
      <c r="Y48">
        <v>6846</v>
      </c>
      <c r="Z48">
        <v>6846</v>
      </c>
      <c r="AA48">
        <v>6846</v>
      </c>
      <c r="AB48">
        <v>6846</v>
      </c>
      <c r="AC48">
        <v>6846</v>
      </c>
      <c r="AD48">
        <v>6846</v>
      </c>
      <c r="AE48">
        <v>6846</v>
      </c>
      <c r="AF48">
        <v>6846</v>
      </c>
      <c r="AG48">
        <v>6846</v>
      </c>
      <c r="AH48">
        <v>6846</v>
      </c>
      <c r="AI48">
        <v>6846</v>
      </c>
      <c r="AJ48">
        <v>6846</v>
      </c>
      <c r="AK48">
        <v>6846</v>
      </c>
      <c r="AL48">
        <v>6846</v>
      </c>
      <c r="AM48">
        <v>6846</v>
      </c>
    </row>
    <row r="49" spans="1:39" x14ac:dyDescent="0.35">
      <c r="A49" s="22" t="s">
        <v>19</v>
      </c>
      <c r="B49" s="22" t="s">
        <v>222</v>
      </c>
      <c r="C49">
        <v>6846</v>
      </c>
      <c r="D49">
        <v>6470.5</v>
      </c>
      <c r="E49">
        <v>6095</v>
      </c>
      <c r="F49">
        <v>5719.5</v>
      </c>
      <c r="G49">
        <v>5343.9999999999991</v>
      </c>
      <c r="H49">
        <v>4968.4999999999991</v>
      </c>
      <c r="I49">
        <v>4593</v>
      </c>
      <c r="J49">
        <v>4289.3999999999996</v>
      </c>
      <c r="K49">
        <v>3985.8</v>
      </c>
      <c r="L49">
        <v>3682.2</v>
      </c>
      <c r="M49">
        <v>3378.6</v>
      </c>
      <c r="N49">
        <v>3075</v>
      </c>
      <c r="O49">
        <v>3017.593469053299</v>
      </c>
      <c r="P49">
        <v>2964.8560988497466</v>
      </c>
      <c r="Q49">
        <v>2916.1194698419463</v>
      </c>
      <c r="R49">
        <v>2870.8487025610348</v>
      </c>
      <c r="S49">
        <v>2828.6091111083806</v>
      </c>
      <c r="T49">
        <v>2789.0426456530035</v>
      </c>
      <c r="U49">
        <v>2751.8508708004974</v>
      </c>
      <c r="V49">
        <v>2716.7824203272044</v>
      </c>
      <c r="W49">
        <v>2683.6235872892566</v>
      </c>
      <c r="X49">
        <v>2652.1911544600166</v>
      </c>
      <c r="Y49">
        <v>2622.3268543554586</v>
      </c>
      <c r="Z49">
        <v>2593.8930337600796</v>
      </c>
      <c r="AA49">
        <v>2566.769221587529</v>
      </c>
      <c r="AB49">
        <v>2540.8493831895535</v>
      </c>
      <c r="AC49">
        <v>2516.03970264602</v>
      </c>
      <c r="AD49">
        <v>2492.2567756404369</v>
      </c>
      <c r="AE49">
        <v>2469.426124902076</v>
      </c>
      <c r="AF49">
        <v>2447.4809714509611</v>
      </c>
      <c r="AG49">
        <v>2426.3612104630743</v>
      </c>
      <c r="AH49">
        <v>2406.0125521496225</v>
      </c>
      <c r="AI49">
        <v>2386.3857967025447</v>
      </c>
      <c r="AJ49">
        <v>2367.4362189371036</v>
      </c>
      <c r="AK49">
        <v>2349.1230432739289</v>
      </c>
      <c r="AL49">
        <v>2331.4089935847323</v>
      </c>
      <c r="AM49">
        <v>2314.2599054286479</v>
      </c>
    </row>
    <row r="50" spans="1:39" x14ac:dyDescent="0.35">
      <c r="A50" s="22" t="s">
        <v>19</v>
      </c>
      <c r="B50" s="22" t="s">
        <v>223</v>
      </c>
      <c r="C50">
        <v>6846</v>
      </c>
      <c r="D50">
        <v>6470.5</v>
      </c>
      <c r="E50">
        <v>6095</v>
      </c>
      <c r="F50">
        <v>5719.5</v>
      </c>
      <c r="G50">
        <v>5343.9999999999991</v>
      </c>
      <c r="H50">
        <v>4968.4999999999991</v>
      </c>
      <c r="I50">
        <v>4593</v>
      </c>
      <c r="J50">
        <v>4441.2</v>
      </c>
      <c r="K50">
        <v>4289.3999999999996</v>
      </c>
      <c r="L50">
        <v>4137.6000000000004</v>
      </c>
      <c r="M50">
        <v>3985.8</v>
      </c>
      <c r="N50">
        <v>3834</v>
      </c>
      <c r="O50">
        <v>3682.2</v>
      </c>
      <c r="P50">
        <v>3530.4</v>
      </c>
      <c r="Q50">
        <v>3378.6</v>
      </c>
      <c r="R50">
        <v>3226.8</v>
      </c>
      <c r="S50">
        <v>3075</v>
      </c>
      <c r="T50">
        <v>3075</v>
      </c>
      <c r="U50">
        <v>3075</v>
      </c>
      <c r="V50">
        <v>3075</v>
      </c>
      <c r="W50">
        <v>3075</v>
      </c>
      <c r="X50">
        <v>3075</v>
      </c>
      <c r="Y50">
        <v>3075</v>
      </c>
      <c r="Z50">
        <v>3075</v>
      </c>
      <c r="AA50">
        <v>3075</v>
      </c>
      <c r="AB50">
        <v>3075</v>
      </c>
      <c r="AC50">
        <v>3075</v>
      </c>
      <c r="AD50">
        <v>3075</v>
      </c>
      <c r="AE50">
        <v>3075</v>
      </c>
      <c r="AF50">
        <v>3075</v>
      </c>
      <c r="AG50">
        <v>3075</v>
      </c>
      <c r="AH50">
        <v>3075</v>
      </c>
      <c r="AI50">
        <v>3075</v>
      </c>
      <c r="AJ50">
        <v>3075</v>
      </c>
      <c r="AK50">
        <v>3075</v>
      </c>
      <c r="AL50">
        <v>3075</v>
      </c>
      <c r="AM50">
        <v>3075</v>
      </c>
    </row>
    <row r="51" spans="1:39" x14ac:dyDescent="0.35">
      <c r="A51" s="22" t="s">
        <v>19</v>
      </c>
      <c r="B51" s="22" t="s">
        <v>224</v>
      </c>
      <c r="C51">
        <v>6846</v>
      </c>
      <c r="D51">
        <v>6846</v>
      </c>
      <c r="E51">
        <v>6846</v>
      </c>
      <c r="F51">
        <v>6846</v>
      </c>
      <c r="G51">
        <v>6846</v>
      </c>
      <c r="H51">
        <v>6846</v>
      </c>
      <c r="I51">
        <v>6846</v>
      </c>
      <c r="J51">
        <v>6846</v>
      </c>
      <c r="K51">
        <v>6846</v>
      </c>
      <c r="L51">
        <v>6846</v>
      </c>
      <c r="M51">
        <v>6846</v>
      </c>
      <c r="N51">
        <v>6846</v>
      </c>
      <c r="O51">
        <v>6846</v>
      </c>
      <c r="P51">
        <v>6846</v>
      </c>
      <c r="Q51">
        <v>6846</v>
      </c>
      <c r="R51">
        <v>6846</v>
      </c>
      <c r="S51">
        <v>6846</v>
      </c>
      <c r="T51">
        <v>6846</v>
      </c>
      <c r="U51">
        <v>6846</v>
      </c>
      <c r="V51">
        <v>6846</v>
      </c>
      <c r="W51">
        <v>6846</v>
      </c>
      <c r="X51">
        <v>6846</v>
      </c>
      <c r="Y51">
        <v>6846</v>
      </c>
      <c r="Z51">
        <v>6846</v>
      </c>
      <c r="AA51">
        <v>6846</v>
      </c>
      <c r="AB51">
        <v>6846</v>
      </c>
      <c r="AC51">
        <v>6846</v>
      </c>
      <c r="AD51">
        <v>6846</v>
      </c>
      <c r="AE51">
        <v>6846</v>
      </c>
      <c r="AF51">
        <v>6846</v>
      </c>
      <c r="AG51">
        <v>6846</v>
      </c>
      <c r="AH51">
        <v>6846</v>
      </c>
      <c r="AI51">
        <v>6846</v>
      </c>
      <c r="AJ51">
        <v>6846</v>
      </c>
      <c r="AK51">
        <v>6846</v>
      </c>
      <c r="AL51">
        <v>6846</v>
      </c>
      <c r="AM51">
        <v>6846</v>
      </c>
    </row>
    <row r="52" spans="1:39" x14ac:dyDescent="0.35">
      <c r="A52" s="22" t="s">
        <v>19</v>
      </c>
      <c r="B52" s="22" t="s">
        <v>225</v>
      </c>
      <c r="C52">
        <v>6846</v>
      </c>
      <c r="D52">
        <v>6470.5</v>
      </c>
      <c r="E52">
        <v>6095</v>
      </c>
      <c r="F52">
        <v>5719.5</v>
      </c>
      <c r="G52">
        <v>5343.9999999999991</v>
      </c>
      <c r="H52">
        <v>4968.4999999999991</v>
      </c>
      <c r="I52">
        <v>4593</v>
      </c>
      <c r="J52">
        <v>4289.3999999999996</v>
      </c>
      <c r="K52">
        <v>3985.8</v>
      </c>
      <c r="L52">
        <v>3682.2</v>
      </c>
      <c r="M52">
        <v>3378.6</v>
      </c>
      <c r="N52">
        <v>3075</v>
      </c>
      <c r="O52">
        <v>3017.593469053299</v>
      </c>
      <c r="P52">
        <v>2964.8560988497466</v>
      </c>
      <c r="Q52">
        <v>2916.1194698419463</v>
      </c>
      <c r="R52">
        <v>2870.8487025610348</v>
      </c>
      <c r="S52">
        <v>2828.6091111083806</v>
      </c>
      <c r="T52">
        <v>2789.0426456530035</v>
      </c>
      <c r="U52">
        <v>2751.8508708004974</v>
      </c>
      <c r="V52">
        <v>2716.7824203272044</v>
      </c>
      <c r="W52">
        <v>2683.6235872892566</v>
      </c>
      <c r="X52">
        <v>2652.1911544600166</v>
      </c>
      <c r="Y52">
        <v>2622.3268543554586</v>
      </c>
      <c r="Z52">
        <v>2593.8930337600796</v>
      </c>
      <c r="AA52">
        <v>2566.769221587529</v>
      </c>
      <c r="AB52">
        <v>2540.8493831895535</v>
      </c>
      <c r="AC52">
        <v>2516.03970264602</v>
      </c>
      <c r="AD52">
        <v>2492.2567756404369</v>
      </c>
      <c r="AE52">
        <v>2469.426124902076</v>
      </c>
      <c r="AF52">
        <v>2447.4809714509611</v>
      </c>
      <c r="AG52">
        <v>2426.3612104630743</v>
      </c>
      <c r="AH52">
        <v>2406.0125521496225</v>
      </c>
      <c r="AI52">
        <v>2386.3857967025447</v>
      </c>
      <c r="AJ52">
        <v>2367.4362189371036</v>
      </c>
      <c r="AK52">
        <v>2349.1230432739289</v>
      </c>
      <c r="AL52">
        <v>2331.4089935847323</v>
      </c>
      <c r="AM52">
        <v>2314.2599054286479</v>
      </c>
    </row>
    <row r="53" spans="1:39" x14ac:dyDescent="0.35">
      <c r="A53" s="22" t="s">
        <v>19</v>
      </c>
      <c r="B53" s="22" t="s">
        <v>226</v>
      </c>
      <c r="C53">
        <v>6846</v>
      </c>
      <c r="D53">
        <v>6470.5</v>
      </c>
      <c r="E53">
        <v>6095</v>
      </c>
      <c r="F53">
        <v>5719.5</v>
      </c>
      <c r="G53">
        <v>5343.9999999999991</v>
      </c>
      <c r="H53">
        <v>4968.4999999999991</v>
      </c>
      <c r="I53">
        <v>4593</v>
      </c>
      <c r="J53">
        <v>4441.2</v>
      </c>
      <c r="K53">
        <v>4289.3999999999996</v>
      </c>
      <c r="L53">
        <v>4137.6000000000004</v>
      </c>
      <c r="M53">
        <v>3985.8</v>
      </c>
      <c r="N53">
        <v>3834</v>
      </c>
      <c r="O53">
        <v>3682.2</v>
      </c>
      <c r="P53">
        <v>3530.4</v>
      </c>
      <c r="Q53">
        <v>3378.6</v>
      </c>
      <c r="R53">
        <v>3226.8</v>
      </c>
      <c r="S53">
        <v>3075</v>
      </c>
      <c r="T53">
        <v>3075</v>
      </c>
      <c r="U53">
        <v>3075</v>
      </c>
      <c r="V53">
        <v>3075</v>
      </c>
      <c r="W53">
        <v>3075</v>
      </c>
      <c r="X53">
        <v>3075</v>
      </c>
      <c r="Y53">
        <v>3075</v>
      </c>
      <c r="Z53">
        <v>3075</v>
      </c>
      <c r="AA53">
        <v>3075</v>
      </c>
      <c r="AB53">
        <v>3075</v>
      </c>
      <c r="AC53">
        <v>3075</v>
      </c>
      <c r="AD53">
        <v>3075</v>
      </c>
      <c r="AE53">
        <v>3075</v>
      </c>
      <c r="AF53">
        <v>3075</v>
      </c>
      <c r="AG53">
        <v>3075</v>
      </c>
      <c r="AH53">
        <v>3075</v>
      </c>
      <c r="AI53">
        <v>3075</v>
      </c>
      <c r="AJ53">
        <v>3075</v>
      </c>
      <c r="AK53">
        <v>3075</v>
      </c>
      <c r="AL53">
        <v>3075</v>
      </c>
      <c r="AM53">
        <v>3075</v>
      </c>
    </row>
    <row r="54" spans="1:39" x14ac:dyDescent="0.35">
      <c r="A54" s="22" t="s">
        <v>19</v>
      </c>
      <c r="B54" s="22" t="s">
        <v>227</v>
      </c>
      <c r="C54">
        <v>6846</v>
      </c>
      <c r="D54">
        <v>6846</v>
      </c>
      <c r="E54">
        <v>6846</v>
      </c>
      <c r="F54">
        <v>6846</v>
      </c>
      <c r="G54">
        <v>6846</v>
      </c>
      <c r="H54">
        <v>6846</v>
      </c>
      <c r="I54">
        <v>6846</v>
      </c>
      <c r="J54">
        <v>6846</v>
      </c>
      <c r="K54">
        <v>6846</v>
      </c>
      <c r="L54">
        <v>6846</v>
      </c>
      <c r="M54">
        <v>6846</v>
      </c>
      <c r="N54">
        <v>6846</v>
      </c>
      <c r="O54">
        <v>6846</v>
      </c>
      <c r="P54">
        <v>6846</v>
      </c>
      <c r="Q54">
        <v>6846</v>
      </c>
      <c r="R54">
        <v>6846</v>
      </c>
      <c r="S54">
        <v>6846</v>
      </c>
      <c r="T54">
        <v>6846</v>
      </c>
      <c r="U54">
        <v>6846</v>
      </c>
      <c r="V54">
        <v>6846</v>
      </c>
      <c r="W54">
        <v>6846</v>
      </c>
      <c r="X54">
        <v>6846</v>
      </c>
      <c r="Y54">
        <v>6846</v>
      </c>
      <c r="Z54">
        <v>6846</v>
      </c>
      <c r="AA54">
        <v>6846</v>
      </c>
      <c r="AB54">
        <v>6846</v>
      </c>
      <c r="AC54">
        <v>6846</v>
      </c>
      <c r="AD54">
        <v>6846</v>
      </c>
      <c r="AE54">
        <v>6846</v>
      </c>
      <c r="AF54">
        <v>6846</v>
      </c>
      <c r="AG54">
        <v>6846</v>
      </c>
      <c r="AH54">
        <v>6846</v>
      </c>
      <c r="AI54">
        <v>6846</v>
      </c>
      <c r="AJ54">
        <v>6846</v>
      </c>
      <c r="AK54">
        <v>6846</v>
      </c>
      <c r="AL54">
        <v>6846</v>
      </c>
      <c r="AM54">
        <v>6846</v>
      </c>
    </row>
    <row r="55" spans="1:39" x14ac:dyDescent="0.35">
      <c r="A55" s="22" t="s">
        <v>19</v>
      </c>
      <c r="B55" s="22" t="s">
        <v>228</v>
      </c>
      <c r="C55">
        <v>8024.8</v>
      </c>
      <c r="D55">
        <v>7618.9666666666672</v>
      </c>
      <c r="E55">
        <v>7213.1333333333323</v>
      </c>
      <c r="F55">
        <v>6807.3</v>
      </c>
      <c r="G55">
        <v>6401.4666666666653</v>
      </c>
      <c r="H55">
        <v>5995.6333333333323</v>
      </c>
      <c r="I55">
        <v>5589.8</v>
      </c>
      <c r="J55">
        <v>5178.6000000000004</v>
      </c>
      <c r="K55">
        <v>4767.3999999999996</v>
      </c>
      <c r="L55">
        <v>4356.2</v>
      </c>
      <c r="M55">
        <v>3945</v>
      </c>
      <c r="N55">
        <v>3533.8</v>
      </c>
      <c r="O55">
        <v>3471.6686658690255</v>
      </c>
      <c r="P55">
        <v>3414.5682612589681</v>
      </c>
      <c r="Q55">
        <v>3361.7799878568567</v>
      </c>
      <c r="R55">
        <v>3312.7284941024159</v>
      </c>
      <c r="S55">
        <v>3266.946081344076</v>
      </c>
      <c r="T55">
        <v>3224.047411581701</v>
      </c>
      <c r="U55">
        <v>3183.7112284171449</v>
      </c>
      <c r="V55">
        <v>3145.66688229582</v>
      </c>
      <c r="W55">
        <v>3109.6842214713138</v>
      </c>
      <c r="X55">
        <v>3075.565888334756</v>
      </c>
      <c r="Y55">
        <v>3043.1413656845384</v>
      </c>
      <c r="Z55">
        <v>3012.2623166701351</v>
      </c>
      <c r="AA55">
        <v>2982.7988951025327</v>
      </c>
      <c r="AB55">
        <v>2954.6367932632411</v>
      </c>
      <c r="AC55">
        <v>2927.6748570429681</v>
      </c>
      <c r="AD55">
        <v>2901.8231423274815</v>
      </c>
      <c r="AE55">
        <v>2877.0013180860142</v>
      </c>
      <c r="AF55">
        <v>2853.1373444392179</v>
      </c>
      <c r="AG55">
        <v>2830.1663707151115</v>
      </c>
      <c r="AH55">
        <v>2808.0298109344353</v>
      </c>
      <c r="AI55">
        <v>2786.6745634665122</v>
      </c>
      <c r="AJ55">
        <v>2766.0523486638094</v>
      </c>
      <c r="AK55">
        <v>2746.1191436672866</v>
      </c>
      <c r="AL55">
        <v>2726.8346977456517</v>
      </c>
      <c r="AM55">
        <v>2708.1621147580863</v>
      </c>
    </row>
    <row r="56" spans="1:39" x14ac:dyDescent="0.35">
      <c r="A56" s="22" t="s">
        <v>19</v>
      </c>
      <c r="B56" s="22" t="s">
        <v>229</v>
      </c>
      <c r="C56">
        <v>8024.8</v>
      </c>
      <c r="D56">
        <v>7618.9666666666672</v>
      </c>
      <c r="E56">
        <v>7213.1333333333323</v>
      </c>
      <c r="F56">
        <v>6807.3</v>
      </c>
      <c r="G56">
        <v>6401.4666666666653</v>
      </c>
      <c r="H56">
        <v>5995.6333333333323</v>
      </c>
      <c r="I56">
        <v>5589.8</v>
      </c>
      <c r="J56">
        <v>5384.2</v>
      </c>
      <c r="K56">
        <v>5178.6000000000004</v>
      </c>
      <c r="L56">
        <v>4973</v>
      </c>
      <c r="M56">
        <v>4767.3999999999996</v>
      </c>
      <c r="N56">
        <v>4561.8</v>
      </c>
      <c r="O56">
        <v>4356.2</v>
      </c>
      <c r="P56">
        <v>4150.6000000000004</v>
      </c>
      <c r="Q56">
        <v>3945</v>
      </c>
      <c r="R56">
        <v>3739.4</v>
      </c>
      <c r="S56">
        <v>3533.8</v>
      </c>
      <c r="T56">
        <v>3533.8</v>
      </c>
      <c r="U56">
        <v>3533.8</v>
      </c>
      <c r="V56">
        <v>3533.8</v>
      </c>
      <c r="W56">
        <v>3533.8</v>
      </c>
      <c r="X56">
        <v>3533.8</v>
      </c>
      <c r="Y56">
        <v>3533.8</v>
      </c>
      <c r="Z56">
        <v>3533.8</v>
      </c>
      <c r="AA56">
        <v>3533.8</v>
      </c>
      <c r="AB56">
        <v>3533.8</v>
      </c>
      <c r="AC56">
        <v>3533.8</v>
      </c>
      <c r="AD56">
        <v>3533.8</v>
      </c>
      <c r="AE56">
        <v>3533.8</v>
      </c>
      <c r="AF56">
        <v>3533.8</v>
      </c>
      <c r="AG56">
        <v>3533.8</v>
      </c>
      <c r="AH56">
        <v>3533.8</v>
      </c>
      <c r="AI56">
        <v>3533.8</v>
      </c>
      <c r="AJ56">
        <v>3533.8</v>
      </c>
      <c r="AK56">
        <v>3533.8</v>
      </c>
      <c r="AL56">
        <v>3533.8</v>
      </c>
      <c r="AM56">
        <v>3533.8</v>
      </c>
    </row>
    <row r="57" spans="1:39" x14ac:dyDescent="0.35">
      <c r="A57" s="22" t="s">
        <v>19</v>
      </c>
      <c r="B57" s="22" t="s">
        <v>230</v>
      </c>
      <c r="C57">
        <v>8024.8</v>
      </c>
      <c r="D57">
        <v>8024.8</v>
      </c>
      <c r="E57">
        <v>8024.8</v>
      </c>
      <c r="F57">
        <v>8024.8</v>
      </c>
      <c r="G57">
        <v>8024.8</v>
      </c>
      <c r="H57">
        <v>8024.8</v>
      </c>
      <c r="I57">
        <v>8024.8</v>
      </c>
      <c r="J57">
        <v>8024.8</v>
      </c>
      <c r="K57">
        <v>8024.8</v>
      </c>
      <c r="L57">
        <v>8024.8</v>
      </c>
      <c r="M57">
        <v>8024.8</v>
      </c>
      <c r="N57">
        <v>8024.8</v>
      </c>
      <c r="O57">
        <v>8024.8</v>
      </c>
      <c r="P57">
        <v>8024.8</v>
      </c>
      <c r="Q57">
        <v>8024.8</v>
      </c>
      <c r="R57">
        <v>8024.8</v>
      </c>
      <c r="S57">
        <v>8024.8</v>
      </c>
      <c r="T57">
        <v>8024.8</v>
      </c>
      <c r="U57">
        <v>8024.8</v>
      </c>
      <c r="V57">
        <v>8024.8</v>
      </c>
      <c r="W57">
        <v>8024.8</v>
      </c>
      <c r="X57">
        <v>8024.8</v>
      </c>
      <c r="Y57">
        <v>8024.8</v>
      </c>
      <c r="Z57">
        <v>8024.8</v>
      </c>
      <c r="AA57">
        <v>8024.8</v>
      </c>
      <c r="AB57">
        <v>8024.8</v>
      </c>
      <c r="AC57">
        <v>8024.8</v>
      </c>
      <c r="AD57">
        <v>8024.8</v>
      </c>
      <c r="AE57">
        <v>8024.8</v>
      </c>
      <c r="AF57">
        <v>8024.8</v>
      </c>
      <c r="AG57">
        <v>8024.8</v>
      </c>
      <c r="AH57">
        <v>8024.8</v>
      </c>
      <c r="AI57">
        <v>8024.8</v>
      </c>
      <c r="AJ57">
        <v>8024.8</v>
      </c>
      <c r="AK57">
        <v>8024.8</v>
      </c>
      <c r="AL57">
        <v>8024.8</v>
      </c>
      <c r="AM57">
        <v>8024.8</v>
      </c>
    </row>
    <row r="58" spans="1:39" x14ac:dyDescent="0.35">
      <c r="A58" s="22" t="s">
        <v>19</v>
      </c>
      <c r="B58" s="22" t="s">
        <v>231</v>
      </c>
      <c r="C58">
        <v>8024.8</v>
      </c>
      <c r="D58">
        <v>7618.9666666666672</v>
      </c>
      <c r="E58">
        <v>7213.1333333333323</v>
      </c>
      <c r="F58">
        <v>6807.3</v>
      </c>
      <c r="G58">
        <v>6401.4666666666653</v>
      </c>
      <c r="H58">
        <v>5995.6333333333323</v>
      </c>
      <c r="I58">
        <v>5589.8</v>
      </c>
      <c r="J58">
        <v>5178.6000000000004</v>
      </c>
      <c r="K58">
        <v>4767.3999999999996</v>
      </c>
      <c r="L58">
        <v>4356.2</v>
      </c>
      <c r="M58">
        <v>3945</v>
      </c>
      <c r="N58">
        <v>3533.8</v>
      </c>
      <c r="O58">
        <v>3471.6686658690255</v>
      </c>
      <c r="P58">
        <v>3414.5682612589681</v>
      </c>
      <c r="Q58">
        <v>3361.7799878568567</v>
      </c>
      <c r="R58">
        <v>3312.7284941024159</v>
      </c>
      <c r="S58">
        <v>3266.946081344076</v>
      </c>
      <c r="T58">
        <v>3224.047411581701</v>
      </c>
      <c r="U58">
        <v>3183.7112284171449</v>
      </c>
      <c r="V58">
        <v>3145.66688229582</v>
      </c>
      <c r="W58">
        <v>3109.6842214713138</v>
      </c>
      <c r="X58">
        <v>3075.565888334756</v>
      </c>
      <c r="Y58">
        <v>3043.1413656845384</v>
      </c>
      <c r="Z58">
        <v>3012.2623166701351</v>
      </c>
      <c r="AA58">
        <v>2982.7988951025327</v>
      </c>
      <c r="AB58">
        <v>2954.6367932632411</v>
      </c>
      <c r="AC58">
        <v>2927.6748570429681</v>
      </c>
      <c r="AD58">
        <v>2901.8231423274815</v>
      </c>
      <c r="AE58">
        <v>2877.0013180860142</v>
      </c>
      <c r="AF58">
        <v>2853.1373444392179</v>
      </c>
      <c r="AG58">
        <v>2830.1663707151115</v>
      </c>
      <c r="AH58">
        <v>2808.0298109344353</v>
      </c>
      <c r="AI58">
        <v>2786.6745634665122</v>
      </c>
      <c r="AJ58">
        <v>2766.0523486638094</v>
      </c>
      <c r="AK58">
        <v>2746.1191436672866</v>
      </c>
      <c r="AL58">
        <v>2726.8346977456517</v>
      </c>
      <c r="AM58">
        <v>2708.1621147580863</v>
      </c>
    </row>
    <row r="59" spans="1:39" x14ac:dyDescent="0.35">
      <c r="A59" s="22" t="s">
        <v>19</v>
      </c>
      <c r="B59" s="22" t="s">
        <v>232</v>
      </c>
      <c r="C59">
        <v>8024.8</v>
      </c>
      <c r="D59">
        <v>7618.9666666666672</v>
      </c>
      <c r="E59">
        <v>7213.1333333333323</v>
      </c>
      <c r="F59">
        <v>6807.3</v>
      </c>
      <c r="G59">
        <v>6401.4666666666653</v>
      </c>
      <c r="H59">
        <v>5995.6333333333323</v>
      </c>
      <c r="I59">
        <v>5589.8</v>
      </c>
      <c r="J59">
        <v>5384.2</v>
      </c>
      <c r="K59">
        <v>5178.6000000000004</v>
      </c>
      <c r="L59">
        <v>4973</v>
      </c>
      <c r="M59">
        <v>4767.3999999999996</v>
      </c>
      <c r="N59">
        <v>4561.8</v>
      </c>
      <c r="O59">
        <v>4356.2</v>
      </c>
      <c r="P59">
        <v>4150.6000000000004</v>
      </c>
      <c r="Q59">
        <v>3945</v>
      </c>
      <c r="R59">
        <v>3739.4</v>
      </c>
      <c r="S59">
        <v>3533.8</v>
      </c>
      <c r="T59">
        <v>3533.8</v>
      </c>
      <c r="U59">
        <v>3533.8</v>
      </c>
      <c r="V59">
        <v>3533.8</v>
      </c>
      <c r="W59">
        <v>3533.8</v>
      </c>
      <c r="X59">
        <v>3533.8</v>
      </c>
      <c r="Y59">
        <v>3533.8</v>
      </c>
      <c r="Z59">
        <v>3533.8</v>
      </c>
      <c r="AA59">
        <v>3533.8</v>
      </c>
      <c r="AB59">
        <v>3533.8</v>
      </c>
      <c r="AC59">
        <v>3533.8</v>
      </c>
      <c r="AD59">
        <v>3533.8</v>
      </c>
      <c r="AE59">
        <v>3533.8</v>
      </c>
      <c r="AF59">
        <v>3533.8</v>
      </c>
      <c r="AG59">
        <v>3533.8</v>
      </c>
      <c r="AH59">
        <v>3533.8</v>
      </c>
      <c r="AI59">
        <v>3533.8</v>
      </c>
      <c r="AJ59">
        <v>3533.8</v>
      </c>
      <c r="AK59">
        <v>3533.8</v>
      </c>
      <c r="AL59">
        <v>3533.8</v>
      </c>
      <c r="AM59">
        <v>3533.8</v>
      </c>
    </row>
    <row r="60" spans="1:39" x14ac:dyDescent="0.35">
      <c r="A60" s="22" t="s">
        <v>19</v>
      </c>
      <c r="B60" s="22" t="s">
        <v>233</v>
      </c>
      <c r="C60">
        <v>8024.8</v>
      </c>
      <c r="D60">
        <v>8024.8</v>
      </c>
      <c r="E60">
        <v>8024.8</v>
      </c>
      <c r="F60">
        <v>8024.8</v>
      </c>
      <c r="G60">
        <v>8024.8</v>
      </c>
      <c r="H60">
        <v>8024.8</v>
      </c>
      <c r="I60">
        <v>8024.8</v>
      </c>
      <c r="J60">
        <v>8024.8</v>
      </c>
      <c r="K60">
        <v>8024.8</v>
      </c>
      <c r="L60">
        <v>8024.8</v>
      </c>
      <c r="M60">
        <v>8024.8</v>
      </c>
      <c r="N60">
        <v>8024.8</v>
      </c>
      <c r="O60">
        <v>8024.8</v>
      </c>
      <c r="P60">
        <v>8024.8</v>
      </c>
      <c r="Q60">
        <v>8024.8</v>
      </c>
      <c r="R60">
        <v>8024.8</v>
      </c>
      <c r="S60">
        <v>8024.8</v>
      </c>
      <c r="T60">
        <v>8024.8</v>
      </c>
      <c r="U60">
        <v>8024.8</v>
      </c>
      <c r="V60">
        <v>8024.8</v>
      </c>
      <c r="W60">
        <v>8024.8</v>
      </c>
      <c r="X60">
        <v>8024.8</v>
      </c>
      <c r="Y60">
        <v>8024.8</v>
      </c>
      <c r="Z60">
        <v>8024.8</v>
      </c>
      <c r="AA60">
        <v>8024.8</v>
      </c>
      <c r="AB60">
        <v>8024.8</v>
      </c>
      <c r="AC60">
        <v>8024.8</v>
      </c>
      <c r="AD60">
        <v>8024.8</v>
      </c>
      <c r="AE60">
        <v>8024.8</v>
      </c>
      <c r="AF60">
        <v>8024.8</v>
      </c>
      <c r="AG60">
        <v>8024.8</v>
      </c>
      <c r="AH60">
        <v>8024.8</v>
      </c>
      <c r="AI60">
        <v>8024.8</v>
      </c>
      <c r="AJ60">
        <v>8024.8</v>
      </c>
      <c r="AK60">
        <v>8024.8</v>
      </c>
      <c r="AL60">
        <v>8024.8</v>
      </c>
      <c r="AM60">
        <v>8024.8</v>
      </c>
    </row>
    <row r="61" spans="1:39" x14ac:dyDescent="0.35">
      <c r="A61" s="22" t="s">
        <v>19</v>
      </c>
      <c r="B61" s="22" t="s">
        <v>234</v>
      </c>
      <c r="C61">
        <v>8024.8</v>
      </c>
      <c r="D61">
        <v>7618.9666666666672</v>
      </c>
      <c r="E61">
        <v>7213.1333333333323</v>
      </c>
      <c r="F61">
        <v>6807.3</v>
      </c>
      <c r="G61">
        <v>6401.4666666666653</v>
      </c>
      <c r="H61">
        <v>5995.6333333333323</v>
      </c>
      <c r="I61">
        <v>5589.8</v>
      </c>
      <c r="J61">
        <v>5178.6000000000004</v>
      </c>
      <c r="K61">
        <v>4767.3999999999996</v>
      </c>
      <c r="L61">
        <v>4356.2</v>
      </c>
      <c r="M61">
        <v>3945</v>
      </c>
      <c r="N61">
        <v>3533.8</v>
      </c>
      <c r="O61">
        <v>3471.6686658690255</v>
      </c>
      <c r="P61">
        <v>3414.5682612589681</v>
      </c>
      <c r="Q61">
        <v>3361.7799878568567</v>
      </c>
      <c r="R61">
        <v>3312.7284941024159</v>
      </c>
      <c r="S61">
        <v>3266.946081344076</v>
      </c>
      <c r="T61">
        <v>3224.047411581701</v>
      </c>
      <c r="U61">
        <v>3183.7112284171449</v>
      </c>
      <c r="V61">
        <v>3145.66688229582</v>
      </c>
      <c r="W61">
        <v>3109.6842214713138</v>
      </c>
      <c r="X61">
        <v>3075.565888334756</v>
      </c>
      <c r="Y61">
        <v>3043.1413656845384</v>
      </c>
      <c r="Z61">
        <v>3012.2623166701351</v>
      </c>
      <c r="AA61">
        <v>2982.7988951025327</v>
      </c>
      <c r="AB61">
        <v>2954.6367932632411</v>
      </c>
      <c r="AC61">
        <v>2927.6748570429681</v>
      </c>
      <c r="AD61">
        <v>2901.8231423274815</v>
      </c>
      <c r="AE61">
        <v>2877.0013180860142</v>
      </c>
      <c r="AF61">
        <v>2853.1373444392179</v>
      </c>
      <c r="AG61">
        <v>2830.1663707151115</v>
      </c>
      <c r="AH61">
        <v>2808.0298109344353</v>
      </c>
      <c r="AI61">
        <v>2786.6745634665122</v>
      </c>
      <c r="AJ61">
        <v>2766.0523486638094</v>
      </c>
      <c r="AK61">
        <v>2746.1191436672866</v>
      </c>
      <c r="AL61">
        <v>2726.8346977456517</v>
      </c>
      <c r="AM61">
        <v>2708.1621147580863</v>
      </c>
    </row>
    <row r="62" spans="1:39" x14ac:dyDescent="0.35">
      <c r="A62" s="22" t="s">
        <v>19</v>
      </c>
      <c r="B62" s="22" t="s">
        <v>235</v>
      </c>
      <c r="C62">
        <v>8024.8</v>
      </c>
      <c r="D62">
        <v>7618.9666666666672</v>
      </c>
      <c r="E62">
        <v>7213.1333333333323</v>
      </c>
      <c r="F62">
        <v>6807.3</v>
      </c>
      <c r="G62">
        <v>6401.4666666666653</v>
      </c>
      <c r="H62">
        <v>5995.6333333333323</v>
      </c>
      <c r="I62">
        <v>5589.8</v>
      </c>
      <c r="J62">
        <v>5384.2</v>
      </c>
      <c r="K62">
        <v>5178.6000000000004</v>
      </c>
      <c r="L62">
        <v>4973</v>
      </c>
      <c r="M62">
        <v>4767.3999999999996</v>
      </c>
      <c r="N62">
        <v>4561.8</v>
      </c>
      <c r="O62">
        <v>4356.2</v>
      </c>
      <c r="P62">
        <v>4150.6000000000004</v>
      </c>
      <c r="Q62">
        <v>3945</v>
      </c>
      <c r="R62">
        <v>3739.4</v>
      </c>
      <c r="S62">
        <v>3533.8</v>
      </c>
      <c r="T62">
        <v>3533.8</v>
      </c>
      <c r="U62">
        <v>3533.8</v>
      </c>
      <c r="V62">
        <v>3533.8</v>
      </c>
      <c r="W62">
        <v>3533.8</v>
      </c>
      <c r="X62">
        <v>3533.8</v>
      </c>
      <c r="Y62">
        <v>3533.8</v>
      </c>
      <c r="Z62">
        <v>3533.8</v>
      </c>
      <c r="AA62">
        <v>3533.8</v>
      </c>
      <c r="AB62">
        <v>3533.8</v>
      </c>
      <c r="AC62">
        <v>3533.8</v>
      </c>
      <c r="AD62">
        <v>3533.8</v>
      </c>
      <c r="AE62">
        <v>3533.8</v>
      </c>
      <c r="AF62">
        <v>3533.8</v>
      </c>
      <c r="AG62">
        <v>3533.8</v>
      </c>
      <c r="AH62">
        <v>3533.8</v>
      </c>
      <c r="AI62">
        <v>3533.8</v>
      </c>
      <c r="AJ62">
        <v>3533.8</v>
      </c>
      <c r="AK62">
        <v>3533.8</v>
      </c>
      <c r="AL62">
        <v>3533.8</v>
      </c>
      <c r="AM62">
        <v>3533.8</v>
      </c>
    </row>
    <row r="63" spans="1:39" x14ac:dyDescent="0.35">
      <c r="A63" s="22" t="s">
        <v>19</v>
      </c>
      <c r="B63" s="22" t="s">
        <v>236</v>
      </c>
      <c r="C63">
        <v>8024.8</v>
      </c>
      <c r="D63">
        <v>8024.8</v>
      </c>
      <c r="E63">
        <v>8024.8</v>
      </c>
      <c r="F63">
        <v>8024.8</v>
      </c>
      <c r="G63">
        <v>8024.8</v>
      </c>
      <c r="H63">
        <v>8024.8</v>
      </c>
      <c r="I63">
        <v>8024.8</v>
      </c>
      <c r="J63">
        <v>8024.8</v>
      </c>
      <c r="K63">
        <v>8024.8</v>
      </c>
      <c r="L63">
        <v>8024.8</v>
      </c>
      <c r="M63">
        <v>8024.8</v>
      </c>
      <c r="N63">
        <v>8024.8</v>
      </c>
      <c r="O63">
        <v>8024.8</v>
      </c>
      <c r="P63">
        <v>8024.8</v>
      </c>
      <c r="Q63">
        <v>8024.8</v>
      </c>
      <c r="R63">
        <v>8024.8</v>
      </c>
      <c r="S63">
        <v>8024.8</v>
      </c>
      <c r="T63">
        <v>8024.8</v>
      </c>
      <c r="U63">
        <v>8024.8</v>
      </c>
      <c r="V63">
        <v>8024.8</v>
      </c>
      <c r="W63">
        <v>8024.8</v>
      </c>
      <c r="X63">
        <v>8024.8</v>
      </c>
      <c r="Y63">
        <v>8024.8</v>
      </c>
      <c r="Z63">
        <v>8024.8</v>
      </c>
      <c r="AA63">
        <v>8024.8</v>
      </c>
      <c r="AB63">
        <v>8024.8</v>
      </c>
      <c r="AC63">
        <v>8024.8</v>
      </c>
      <c r="AD63">
        <v>8024.8</v>
      </c>
      <c r="AE63">
        <v>8024.8</v>
      </c>
      <c r="AF63">
        <v>8024.8</v>
      </c>
      <c r="AG63">
        <v>8024.8</v>
      </c>
      <c r="AH63">
        <v>8024.8</v>
      </c>
      <c r="AI63">
        <v>8024.8</v>
      </c>
      <c r="AJ63">
        <v>8024.8</v>
      </c>
      <c r="AK63">
        <v>8024.8</v>
      </c>
      <c r="AL63">
        <v>8024.8</v>
      </c>
      <c r="AM63">
        <v>8024.8</v>
      </c>
    </row>
    <row r="64" spans="1:39" x14ac:dyDescent="0.35">
      <c r="A64" t="s">
        <v>20</v>
      </c>
      <c r="B64" s="22" t="s">
        <v>237</v>
      </c>
      <c r="C64">
        <v>3717.5439999999999</v>
      </c>
      <c r="D64">
        <v>3710.9490289887999</v>
      </c>
      <c r="E64">
        <v>3704.3540579775995</v>
      </c>
      <c r="F64">
        <v>3652.80402779631</v>
      </c>
      <c r="G64">
        <v>3636.1527608365041</v>
      </c>
      <c r="H64">
        <v>3639.8391614884681</v>
      </c>
      <c r="I64">
        <v>3625.9568981595094</v>
      </c>
      <c r="J64">
        <v>3612.0725828713853</v>
      </c>
      <c r="K64">
        <v>3598.1888247685265</v>
      </c>
      <c r="L64">
        <v>3584.3027744005512</v>
      </c>
      <c r="M64">
        <v>3570.4209071152109</v>
      </c>
      <c r="N64">
        <v>3556.5352891022026</v>
      </c>
      <c r="O64">
        <v>3542.6533450968104</v>
      </c>
      <c r="P64">
        <v>3528.7691420415908</v>
      </c>
      <c r="Q64">
        <v>3514.884050486261</v>
      </c>
      <c r="R64">
        <v>3501.002716309647</v>
      </c>
      <c r="S64">
        <v>3487.1179545018231</v>
      </c>
      <c r="T64">
        <v>3473.2313565139352</v>
      </c>
      <c r="U64">
        <v>3459.3489857460058</v>
      </c>
      <c r="V64">
        <v>3445.4664885180396</v>
      </c>
      <c r="W64">
        <v>3431.5823174600864</v>
      </c>
      <c r="X64">
        <v>3417.697796194253</v>
      </c>
      <c r="Y64">
        <v>3403.8125760455455</v>
      </c>
      <c r="Z64">
        <v>3389.9296760843818</v>
      </c>
      <c r="AA64">
        <v>3376.0451562449302</v>
      </c>
      <c r="AB64">
        <v>3362.1626677838681</v>
      </c>
      <c r="AC64">
        <v>3348.2762839866841</v>
      </c>
      <c r="AD64">
        <v>3334.3921169351702</v>
      </c>
      <c r="AE64">
        <v>3320.5079498836562</v>
      </c>
      <c r="AF64">
        <v>3306.6237828321423</v>
      </c>
      <c r="AG64">
        <v>3292.7396157806284</v>
      </c>
      <c r="AH64">
        <v>3278.8554487291144</v>
      </c>
      <c r="AI64">
        <v>3264.9712816776005</v>
      </c>
      <c r="AJ64">
        <v>3251.0871146260865</v>
      </c>
      <c r="AK64">
        <v>3237.2029475745726</v>
      </c>
      <c r="AL64">
        <v>3223.3187805230586</v>
      </c>
      <c r="AM64">
        <v>3209.4346134715447</v>
      </c>
    </row>
    <row r="65" spans="1:39" x14ac:dyDescent="0.35">
      <c r="A65" s="22" t="s">
        <v>20</v>
      </c>
      <c r="B65" s="22" t="s">
        <v>238</v>
      </c>
      <c r="C65">
        <v>3717.5439999999999</v>
      </c>
      <c r="D65">
        <v>3710.9490289887999</v>
      </c>
      <c r="E65">
        <v>3704.3540579775995</v>
      </c>
      <c r="F65">
        <v>3652.80402779631</v>
      </c>
      <c r="G65">
        <v>3636.1527608365041</v>
      </c>
      <c r="H65">
        <v>3639.8391614884681</v>
      </c>
      <c r="I65">
        <v>3625.9568981595094</v>
      </c>
      <c r="J65">
        <v>3612.0725828713853</v>
      </c>
      <c r="K65">
        <v>3598.1888247685265</v>
      </c>
      <c r="L65">
        <v>3584.3027744005512</v>
      </c>
      <c r="M65">
        <v>3570.4209071152109</v>
      </c>
      <c r="N65">
        <v>3556.5352891022026</v>
      </c>
      <c r="O65">
        <v>3542.6533450968104</v>
      </c>
      <c r="P65">
        <v>3528.7691420415908</v>
      </c>
      <c r="Q65">
        <v>3514.884050486261</v>
      </c>
      <c r="R65">
        <v>3501.002716309647</v>
      </c>
      <c r="S65">
        <v>3487.1179545018231</v>
      </c>
      <c r="T65">
        <v>3473.2313565139352</v>
      </c>
      <c r="U65">
        <v>3459.3489857460058</v>
      </c>
      <c r="V65">
        <v>3445.4664885180396</v>
      </c>
      <c r="W65">
        <v>3431.5823174600864</v>
      </c>
      <c r="X65">
        <v>3417.697796194253</v>
      </c>
      <c r="Y65">
        <v>3403.8125760455455</v>
      </c>
      <c r="Z65">
        <v>3389.9296760843818</v>
      </c>
      <c r="AA65">
        <v>3376.0451562449302</v>
      </c>
      <c r="AB65">
        <v>3362.1626677838681</v>
      </c>
      <c r="AC65">
        <v>3348.2762839866841</v>
      </c>
      <c r="AD65">
        <v>3334.3921169351702</v>
      </c>
      <c r="AE65">
        <v>3320.5079498836562</v>
      </c>
      <c r="AF65">
        <v>3306.6237828321423</v>
      </c>
      <c r="AG65">
        <v>3292.7396157806284</v>
      </c>
      <c r="AH65">
        <v>3278.8554487291144</v>
      </c>
      <c r="AI65">
        <v>3264.9712816776005</v>
      </c>
      <c r="AJ65">
        <v>3251.0871146260865</v>
      </c>
      <c r="AK65">
        <v>3237.2029475745726</v>
      </c>
      <c r="AL65">
        <v>3223.3187805230586</v>
      </c>
      <c r="AM65">
        <v>3209.4346134715447</v>
      </c>
    </row>
    <row r="66" spans="1:39" x14ac:dyDescent="0.35">
      <c r="A66" s="22" t="s">
        <v>20</v>
      </c>
      <c r="B66" s="22" t="s">
        <v>239</v>
      </c>
      <c r="C66">
        <v>3717.5439999999999</v>
      </c>
      <c r="D66">
        <v>3710.9490289887999</v>
      </c>
      <c r="E66">
        <v>3704.3540579775995</v>
      </c>
      <c r="F66">
        <v>3652.80402779631</v>
      </c>
      <c r="G66">
        <v>3636.1527608365041</v>
      </c>
      <c r="H66">
        <v>3639.8391614884681</v>
      </c>
      <c r="I66">
        <v>3625.9568981595094</v>
      </c>
      <c r="J66">
        <v>3612.0725828713853</v>
      </c>
      <c r="K66">
        <v>3598.1888247685265</v>
      </c>
      <c r="L66">
        <v>3584.3027744005512</v>
      </c>
      <c r="M66">
        <v>3570.4209071152109</v>
      </c>
      <c r="N66">
        <v>3556.5352891022026</v>
      </c>
      <c r="O66">
        <v>3542.6533450968104</v>
      </c>
      <c r="P66">
        <v>3528.7691420415908</v>
      </c>
      <c r="Q66">
        <v>3514.884050486261</v>
      </c>
      <c r="R66">
        <v>3501.002716309647</v>
      </c>
      <c r="S66">
        <v>3487.1179545018231</v>
      </c>
      <c r="T66">
        <v>3473.2313565139352</v>
      </c>
      <c r="U66">
        <v>3459.3489857460058</v>
      </c>
      <c r="V66">
        <v>3445.4664885180396</v>
      </c>
      <c r="W66">
        <v>3431.5823174600864</v>
      </c>
      <c r="X66">
        <v>3417.697796194253</v>
      </c>
      <c r="Y66">
        <v>3403.8125760455455</v>
      </c>
      <c r="Z66">
        <v>3389.9296760843818</v>
      </c>
      <c r="AA66">
        <v>3376.0451562449302</v>
      </c>
      <c r="AB66">
        <v>3362.1626677838681</v>
      </c>
      <c r="AC66">
        <v>3348.2762839866841</v>
      </c>
      <c r="AD66">
        <v>3334.3921169351702</v>
      </c>
      <c r="AE66">
        <v>3320.5079498836562</v>
      </c>
      <c r="AF66">
        <v>3306.6237828321423</v>
      </c>
      <c r="AG66">
        <v>3292.7396157806284</v>
      </c>
      <c r="AH66">
        <v>3278.8554487291144</v>
      </c>
      <c r="AI66">
        <v>3264.9712816776005</v>
      </c>
      <c r="AJ66">
        <v>3251.0871146260865</v>
      </c>
      <c r="AK66">
        <v>3237.2029475745726</v>
      </c>
      <c r="AL66">
        <v>3223.3187805230586</v>
      </c>
      <c r="AM66">
        <v>3209.4346134715447</v>
      </c>
    </row>
    <row r="67" spans="1:39" x14ac:dyDescent="0.35">
      <c r="A67" s="22" t="s">
        <v>20</v>
      </c>
      <c r="B67" s="22" t="s">
        <v>240</v>
      </c>
      <c r="C67">
        <v>3829.4706747999999</v>
      </c>
      <c r="D67">
        <v>3829.4706747999999</v>
      </c>
      <c r="E67">
        <v>3829.4706747999999</v>
      </c>
      <c r="F67">
        <v>3786.4984756975882</v>
      </c>
      <c r="G67">
        <v>3776.7917858449173</v>
      </c>
      <c r="H67">
        <v>3786.5605630822392</v>
      </c>
      <c r="I67">
        <v>3777.7673768673831</v>
      </c>
      <c r="J67">
        <v>3768.9715745398594</v>
      </c>
      <c r="K67">
        <v>3760.1761455135784</v>
      </c>
      <c r="L67">
        <v>3751.3785241791838</v>
      </c>
      <c r="M67">
        <v>3742.5855247199493</v>
      </c>
      <c r="N67">
        <v>3733.7881984332084</v>
      </c>
      <c r="O67">
        <v>3724.9950856573073</v>
      </c>
      <c r="P67">
        <v>3716.1990322504685</v>
      </c>
      <c r="Q67">
        <v>3707.4030275161676</v>
      </c>
      <c r="R67">
        <v>3698.6100208118155</v>
      </c>
      <c r="S67">
        <v>3689.8139781524605</v>
      </c>
      <c r="T67">
        <v>3681.0160666269694</v>
      </c>
      <c r="U67">
        <v>3672.2223566741864</v>
      </c>
      <c r="V67">
        <v>3663.4282219302031</v>
      </c>
      <c r="W67">
        <v>3654.6325345240239</v>
      </c>
      <c r="X67">
        <v>3645.8368104774627</v>
      </c>
      <c r="Y67">
        <v>3637.0402169200461</v>
      </c>
      <c r="Z67">
        <v>3628.2459332058643</v>
      </c>
      <c r="AA67">
        <v>3619.4499993446084</v>
      </c>
      <c r="AB67">
        <v>3610.655961559356</v>
      </c>
      <c r="AC67">
        <v>3601.8583775951356</v>
      </c>
      <c r="AD67">
        <v>3593.0628175394031</v>
      </c>
      <c r="AE67">
        <v>3584.2672574836706</v>
      </c>
      <c r="AF67">
        <v>3575.4716974279381</v>
      </c>
      <c r="AG67">
        <v>3566.6761373722056</v>
      </c>
      <c r="AH67">
        <v>3557.8805773164731</v>
      </c>
      <c r="AI67">
        <v>3549.0850172607406</v>
      </c>
      <c r="AJ67">
        <v>3540.2894572050081</v>
      </c>
      <c r="AK67">
        <v>3531.4938971492757</v>
      </c>
      <c r="AL67">
        <v>3522.6983370935432</v>
      </c>
      <c r="AM67">
        <v>3513.9027770378107</v>
      </c>
    </row>
    <row r="68" spans="1:39" x14ac:dyDescent="0.35">
      <c r="A68" s="22" t="s">
        <v>20</v>
      </c>
      <c r="B68" s="22" t="s">
        <v>241</v>
      </c>
      <c r="C68">
        <v>3829.4706747999999</v>
      </c>
      <c r="D68">
        <v>3829.4706747999999</v>
      </c>
      <c r="E68">
        <v>3829.4706747999999</v>
      </c>
      <c r="F68">
        <v>3786.4984756975882</v>
      </c>
      <c r="G68">
        <v>3776.7917858449173</v>
      </c>
      <c r="H68">
        <v>3786.5605630822392</v>
      </c>
      <c r="I68">
        <v>3777.7673768673831</v>
      </c>
      <c r="J68">
        <v>3768.9715745398594</v>
      </c>
      <c r="K68">
        <v>3760.1761455135784</v>
      </c>
      <c r="L68">
        <v>3751.3785241791838</v>
      </c>
      <c r="M68">
        <v>3742.5855247199493</v>
      </c>
      <c r="N68">
        <v>3733.7881984332084</v>
      </c>
      <c r="O68">
        <v>3724.9950856573073</v>
      </c>
      <c r="P68">
        <v>3716.1990322504685</v>
      </c>
      <c r="Q68">
        <v>3707.4030275161676</v>
      </c>
      <c r="R68">
        <v>3698.6100208118155</v>
      </c>
      <c r="S68">
        <v>3689.8139781524605</v>
      </c>
      <c r="T68">
        <v>3681.0160666269694</v>
      </c>
      <c r="U68">
        <v>3672.2223566741864</v>
      </c>
      <c r="V68">
        <v>3663.4282219302031</v>
      </c>
      <c r="W68">
        <v>3654.6325345240239</v>
      </c>
      <c r="X68">
        <v>3645.8368104774627</v>
      </c>
      <c r="Y68">
        <v>3637.0402169200461</v>
      </c>
      <c r="Z68">
        <v>3628.2459332058643</v>
      </c>
      <c r="AA68">
        <v>3619.4499993446084</v>
      </c>
      <c r="AB68">
        <v>3610.655961559356</v>
      </c>
      <c r="AC68">
        <v>3601.8583775951356</v>
      </c>
      <c r="AD68">
        <v>3593.0628175394031</v>
      </c>
      <c r="AE68">
        <v>3584.2672574836706</v>
      </c>
      <c r="AF68">
        <v>3575.4716974279381</v>
      </c>
      <c r="AG68">
        <v>3566.6761373722056</v>
      </c>
      <c r="AH68">
        <v>3557.8805773164731</v>
      </c>
      <c r="AI68">
        <v>3549.0850172607406</v>
      </c>
      <c r="AJ68">
        <v>3540.2894572050081</v>
      </c>
      <c r="AK68">
        <v>3531.4938971492757</v>
      </c>
      <c r="AL68">
        <v>3522.6983370935432</v>
      </c>
      <c r="AM68">
        <v>3513.9027770378107</v>
      </c>
    </row>
    <row r="69" spans="1:39" x14ac:dyDescent="0.35">
      <c r="A69" s="22" t="s">
        <v>20</v>
      </c>
      <c r="B69" s="22" t="s">
        <v>242</v>
      </c>
      <c r="C69">
        <v>3829.4706747999999</v>
      </c>
      <c r="D69">
        <v>3829.4706747999999</v>
      </c>
      <c r="E69">
        <v>3829.4706747999999</v>
      </c>
      <c r="F69">
        <v>3786.4984756975882</v>
      </c>
      <c r="G69">
        <v>3776.7917858449173</v>
      </c>
      <c r="H69">
        <v>3786.5605630822392</v>
      </c>
      <c r="I69">
        <v>3777.7673768673831</v>
      </c>
      <c r="J69">
        <v>3768.9715745398594</v>
      </c>
      <c r="K69">
        <v>3760.1761455135784</v>
      </c>
      <c r="L69">
        <v>3751.3785241791838</v>
      </c>
      <c r="M69">
        <v>3742.5855247199493</v>
      </c>
      <c r="N69">
        <v>3733.7881984332084</v>
      </c>
      <c r="O69">
        <v>3724.9950856573073</v>
      </c>
      <c r="P69">
        <v>3716.1990322504685</v>
      </c>
      <c r="Q69">
        <v>3707.4030275161676</v>
      </c>
      <c r="R69">
        <v>3698.6100208118155</v>
      </c>
      <c r="S69">
        <v>3689.8139781524605</v>
      </c>
      <c r="T69">
        <v>3681.0160666269694</v>
      </c>
      <c r="U69">
        <v>3672.2223566741864</v>
      </c>
      <c r="V69">
        <v>3663.4282219302031</v>
      </c>
      <c r="W69">
        <v>3654.6325345240239</v>
      </c>
      <c r="X69">
        <v>3645.8368104774627</v>
      </c>
      <c r="Y69">
        <v>3637.0402169200461</v>
      </c>
      <c r="Z69">
        <v>3628.2459332058643</v>
      </c>
      <c r="AA69">
        <v>3619.4499993446084</v>
      </c>
      <c r="AB69">
        <v>3610.655961559356</v>
      </c>
      <c r="AC69">
        <v>3601.8583775951356</v>
      </c>
      <c r="AD69">
        <v>3593.0628175394031</v>
      </c>
      <c r="AE69">
        <v>3584.2672574836706</v>
      </c>
      <c r="AF69">
        <v>3575.4716974279381</v>
      </c>
      <c r="AG69">
        <v>3566.6761373722056</v>
      </c>
      <c r="AH69">
        <v>3557.8805773164731</v>
      </c>
      <c r="AI69">
        <v>3549.0850172607406</v>
      </c>
      <c r="AJ69">
        <v>3540.2894572050081</v>
      </c>
      <c r="AK69">
        <v>3531.4938971492757</v>
      </c>
      <c r="AL69">
        <v>3522.6983370935432</v>
      </c>
      <c r="AM69">
        <v>3513.9027770378107</v>
      </c>
    </row>
    <row r="70" spans="1:39" x14ac:dyDescent="0.35">
      <c r="A70" s="22" t="s">
        <v>20</v>
      </c>
      <c r="B70" s="22" t="s">
        <v>243</v>
      </c>
      <c r="C70">
        <v>3829.4706747999999</v>
      </c>
      <c r="D70">
        <v>3829.4706747999999</v>
      </c>
      <c r="E70">
        <v>3829.4706747999999</v>
      </c>
      <c r="F70">
        <v>3786.4984756975882</v>
      </c>
      <c r="G70">
        <v>3776.7917858449173</v>
      </c>
      <c r="H70">
        <v>3786.5605630822392</v>
      </c>
      <c r="I70">
        <v>3777.7673768673831</v>
      </c>
      <c r="J70">
        <v>3768.9715745398594</v>
      </c>
      <c r="K70">
        <v>3760.1761455135784</v>
      </c>
      <c r="L70">
        <v>3751.3785241791838</v>
      </c>
      <c r="M70">
        <v>3742.5855247199493</v>
      </c>
      <c r="N70">
        <v>3733.7881984332084</v>
      </c>
      <c r="O70">
        <v>3724.9950856573073</v>
      </c>
      <c r="P70">
        <v>3716.1990322504685</v>
      </c>
      <c r="Q70">
        <v>3707.4030275161676</v>
      </c>
      <c r="R70">
        <v>3698.6100208118155</v>
      </c>
      <c r="S70">
        <v>3689.8139781524605</v>
      </c>
      <c r="T70">
        <v>3681.0160666269694</v>
      </c>
      <c r="U70">
        <v>3672.2223566741864</v>
      </c>
      <c r="V70">
        <v>3663.4282219302031</v>
      </c>
      <c r="W70">
        <v>3654.6325345240239</v>
      </c>
      <c r="X70">
        <v>3645.8368104774627</v>
      </c>
      <c r="Y70">
        <v>3637.0402169200461</v>
      </c>
      <c r="Z70">
        <v>3628.2459332058643</v>
      </c>
      <c r="AA70">
        <v>3619.4499993446084</v>
      </c>
      <c r="AB70">
        <v>3610.655961559356</v>
      </c>
      <c r="AC70">
        <v>3601.8583775951356</v>
      </c>
      <c r="AD70">
        <v>3593.0628175394031</v>
      </c>
      <c r="AE70">
        <v>3584.2672574836706</v>
      </c>
      <c r="AF70">
        <v>3575.4716974279381</v>
      </c>
      <c r="AG70">
        <v>3566.6761373722056</v>
      </c>
      <c r="AH70">
        <v>3557.8805773164731</v>
      </c>
      <c r="AI70">
        <v>3549.0850172607406</v>
      </c>
      <c r="AJ70">
        <v>3540.2894572050081</v>
      </c>
      <c r="AK70">
        <v>3531.4938971492757</v>
      </c>
      <c r="AL70">
        <v>3522.6983370935432</v>
      </c>
      <c r="AM70">
        <v>3513.9027770378107</v>
      </c>
    </row>
    <row r="71" spans="1:39" x14ac:dyDescent="0.35">
      <c r="A71" s="22" t="s">
        <v>20</v>
      </c>
      <c r="B71" s="22" t="s">
        <v>244</v>
      </c>
      <c r="C71">
        <v>3829.4706747999999</v>
      </c>
      <c r="D71">
        <v>3829.4706747999999</v>
      </c>
      <c r="E71">
        <v>3829.4706747999999</v>
      </c>
      <c r="F71">
        <v>3786.4984756975882</v>
      </c>
      <c r="G71">
        <v>3776.7917858449173</v>
      </c>
      <c r="H71">
        <v>3786.5605630822392</v>
      </c>
      <c r="I71">
        <v>3777.7673768673831</v>
      </c>
      <c r="J71">
        <v>3768.9715745398594</v>
      </c>
      <c r="K71">
        <v>3760.1761455135784</v>
      </c>
      <c r="L71">
        <v>3751.3785241791838</v>
      </c>
      <c r="M71">
        <v>3742.5855247199493</v>
      </c>
      <c r="N71">
        <v>3733.7881984332084</v>
      </c>
      <c r="O71">
        <v>3724.9950856573073</v>
      </c>
      <c r="P71">
        <v>3716.1990322504685</v>
      </c>
      <c r="Q71">
        <v>3707.4030275161676</v>
      </c>
      <c r="R71">
        <v>3698.6100208118155</v>
      </c>
      <c r="S71">
        <v>3689.8139781524605</v>
      </c>
      <c r="T71">
        <v>3681.0160666269694</v>
      </c>
      <c r="U71">
        <v>3672.2223566741864</v>
      </c>
      <c r="V71">
        <v>3663.4282219302031</v>
      </c>
      <c r="W71">
        <v>3654.6325345240239</v>
      </c>
      <c r="X71">
        <v>3645.8368104774627</v>
      </c>
      <c r="Y71">
        <v>3637.0402169200461</v>
      </c>
      <c r="Z71">
        <v>3628.2459332058643</v>
      </c>
      <c r="AA71">
        <v>3619.4499993446084</v>
      </c>
      <c r="AB71">
        <v>3610.655961559356</v>
      </c>
      <c r="AC71">
        <v>3601.8583775951356</v>
      </c>
      <c r="AD71">
        <v>3593.0628175394031</v>
      </c>
      <c r="AE71">
        <v>3584.2672574836706</v>
      </c>
      <c r="AF71">
        <v>3575.4716974279381</v>
      </c>
      <c r="AG71">
        <v>3566.6761373722056</v>
      </c>
      <c r="AH71">
        <v>3557.8805773164731</v>
      </c>
      <c r="AI71">
        <v>3549.0850172607406</v>
      </c>
      <c r="AJ71">
        <v>3540.2894572050081</v>
      </c>
      <c r="AK71">
        <v>3531.4938971492757</v>
      </c>
      <c r="AL71">
        <v>3522.6983370935432</v>
      </c>
      <c r="AM71">
        <v>3513.9027770378107</v>
      </c>
    </row>
    <row r="72" spans="1:39" x14ac:dyDescent="0.35">
      <c r="A72" s="22" t="s">
        <v>20</v>
      </c>
      <c r="B72" s="22" t="s">
        <v>245</v>
      </c>
      <c r="C72">
        <v>3829.4706747999999</v>
      </c>
      <c r="D72">
        <v>3829.4706747999999</v>
      </c>
      <c r="E72">
        <v>3829.4706747999999</v>
      </c>
      <c r="F72">
        <v>3786.4984756975882</v>
      </c>
      <c r="G72">
        <v>3776.7917858449173</v>
      </c>
      <c r="H72">
        <v>3786.5605630822392</v>
      </c>
      <c r="I72">
        <v>3777.7673768673831</v>
      </c>
      <c r="J72">
        <v>3768.9715745398594</v>
      </c>
      <c r="K72">
        <v>3760.1761455135784</v>
      </c>
      <c r="L72">
        <v>3751.3785241791838</v>
      </c>
      <c r="M72">
        <v>3742.5855247199493</v>
      </c>
      <c r="N72">
        <v>3733.7881984332084</v>
      </c>
      <c r="O72">
        <v>3724.9950856573073</v>
      </c>
      <c r="P72">
        <v>3716.1990322504685</v>
      </c>
      <c r="Q72">
        <v>3707.4030275161676</v>
      </c>
      <c r="R72">
        <v>3698.6100208118155</v>
      </c>
      <c r="S72">
        <v>3689.8139781524605</v>
      </c>
      <c r="T72">
        <v>3681.0160666269694</v>
      </c>
      <c r="U72">
        <v>3672.2223566741864</v>
      </c>
      <c r="V72">
        <v>3663.4282219302031</v>
      </c>
      <c r="W72">
        <v>3654.6325345240239</v>
      </c>
      <c r="X72">
        <v>3645.8368104774627</v>
      </c>
      <c r="Y72">
        <v>3637.0402169200461</v>
      </c>
      <c r="Z72">
        <v>3628.2459332058643</v>
      </c>
      <c r="AA72">
        <v>3619.4499993446084</v>
      </c>
      <c r="AB72">
        <v>3610.655961559356</v>
      </c>
      <c r="AC72">
        <v>3601.8583775951356</v>
      </c>
      <c r="AD72">
        <v>3593.0628175394031</v>
      </c>
      <c r="AE72">
        <v>3584.2672574836706</v>
      </c>
      <c r="AF72">
        <v>3575.4716974279381</v>
      </c>
      <c r="AG72">
        <v>3566.6761373722056</v>
      </c>
      <c r="AH72">
        <v>3557.8805773164731</v>
      </c>
      <c r="AI72">
        <v>3549.0850172607406</v>
      </c>
      <c r="AJ72">
        <v>3540.2894572050081</v>
      </c>
      <c r="AK72">
        <v>3531.4938971492757</v>
      </c>
      <c r="AL72">
        <v>3522.6983370935432</v>
      </c>
      <c r="AM72">
        <v>3513.9027770378107</v>
      </c>
    </row>
    <row r="73" spans="1:39" x14ac:dyDescent="0.35">
      <c r="A73" t="s">
        <v>32</v>
      </c>
      <c r="B73" s="22" t="s">
        <v>246</v>
      </c>
      <c r="C73">
        <v>4567</v>
      </c>
      <c r="D73">
        <v>4567</v>
      </c>
      <c r="E73">
        <v>4544.1650000000009</v>
      </c>
      <c r="F73">
        <v>4521.3300000000017</v>
      </c>
      <c r="G73">
        <v>4498.4950000000026</v>
      </c>
      <c r="H73">
        <v>4475.6599999999962</v>
      </c>
      <c r="I73">
        <v>4452.8249999999971</v>
      </c>
      <c r="J73">
        <v>4429.989999999998</v>
      </c>
      <c r="K73">
        <v>4407.1549999999988</v>
      </c>
      <c r="L73">
        <v>4384.32</v>
      </c>
      <c r="M73">
        <v>4361.4850000000006</v>
      </c>
      <c r="N73">
        <v>4338.6500000000015</v>
      </c>
      <c r="O73">
        <v>4315.8150000000023</v>
      </c>
      <c r="P73">
        <v>4292.9799999999959</v>
      </c>
      <c r="Q73">
        <v>4270.1449999999968</v>
      </c>
      <c r="R73">
        <v>4247.3099999999977</v>
      </c>
      <c r="S73">
        <v>4224.4749999999985</v>
      </c>
      <c r="T73">
        <v>4201.6399999999994</v>
      </c>
      <c r="U73">
        <v>4178.8050000000003</v>
      </c>
      <c r="V73">
        <v>4155.9700000000012</v>
      </c>
      <c r="W73">
        <v>4133.135000000002</v>
      </c>
      <c r="X73">
        <v>4110.3</v>
      </c>
      <c r="Y73">
        <v>4087.4649999999965</v>
      </c>
      <c r="Z73">
        <v>4064.6299999999974</v>
      </c>
      <c r="AA73">
        <v>4041.7949999999983</v>
      </c>
      <c r="AB73">
        <v>4018.9599999999991</v>
      </c>
      <c r="AC73">
        <v>3996.125</v>
      </c>
      <c r="AD73">
        <v>3973.2900000000009</v>
      </c>
      <c r="AE73">
        <v>3950.4550000000017</v>
      </c>
      <c r="AF73">
        <v>3927.6200000000026</v>
      </c>
      <c r="AG73">
        <v>3904.7849999999962</v>
      </c>
      <c r="AH73">
        <v>3881.9499999999971</v>
      </c>
      <c r="AI73">
        <v>3859.114999999998</v>
      </c>
      <c r="AJ73">
        <v>3836.2799999999988</v>
      </c>
      <c r="AK73">
        <v>3813.4449999999997</v>
      </c>
      <c r="AL73">
        <v>3790.6100000000006</v>
      </c>
      <c r="AM73">
        <v>3767.7750000000015</v>
      </c>
    </row>
    <row r="74" spans="1:39" x14ac:dyDescent="0.35">
      <c r="A74" s="22" t="s">
        <v>32</v>
      </c>
      <c r="B74" s="22" t="s">
        <v>247</v>
      </c>
      <c r="C74">
        <v>4567</v>
      </c>
      <c r="D74">
        <v>4567</v>
      </c>
      <c r="E74">
        <v>4567</v>
      </c>
      <c r="F74">
        <v>4567</v>
      </c>
      <c r="G74">
        <v>4567</v>
      </c>
      <c r="H74">
        <v>4567</v>
      </c>
      <c r="I74">
        <v>4567</v>
      </c>
      <c r="J74">
        <v>4567</v>
      </c>
      <c r="K74">
        <v>4567</v>
      </c>
      <c r="L74">
        <v>4567</v>
      </c>
      <c r="M74">
        <v>4567</v>
      </c>
      <c r="N74">
        <v>4567</v>
      </c>
      <c r="O74">
        <v>4567</v>
      </c>
      <c r="P74">
        <v>4567</v>
      </c>
      <c r="Q74">
        <v>4567</v>
      </c>
      <c r="R74">
        <v>4567</v>
      </c>
      <c r="S74">
        <v>4567</v>
      </c>
      <c r="T74">
        <v>4567</v>
      </c>
      <c r="U74">
        <v>4567</v>
      </c>
      <c r="V74">
        <v>4567</v>
      </c>
      <c r="W74">
        <v>4567</v>
      </c>
      <c r="X74">
        <v>4567</v>
      </c>
      <c r="Y74">
        <v>4567</v>
      </c>
      <c r="Z74">
        <v>4567</v>
      </c>
      <c r="AA74">
        <v>4567</v>
      </c>
      <c r="AB74">
        <v>4567</v>
      </c>
      <c r="AC74">
        <v>4567</v>
      </c>
      <c r="AD74">
        <v>4567</v>
      </c>
      <c r="AE74">
        <v>4567</v>
      </c>
      <c r="AF74">
        <v>4567</v>
      </c>
      <c r="AG74">
        <v>4567</v>
      </c>
      <c r="AH74">
        <v>4567</v>
      </c>
      <c r="AI74">
        <v>4567</v>
      </c>
      <c r="AJ74">
        <v>4567</v>
      </c>
      <c r="AK74">
        <v>4567</v>
      </c>
      <c r="AL74">
        <v>4567</v>
      </c>
      <c r="AM74">
        <v>4567</v>
      </c>
    </row>
    <row r="75" spans="1:39" x14ac:dyDescent="0.35">
      <c r="A75" s="22" t="s">
        <v>32</v>
      </c>
      <c r="B75" s="22" t="s">
        <v>248</v>
      </c>
      <c r="C75">
        <v>4567</v>
      </c>
      <c r="D75">
        <v>4567</v>
      </c>
      <c r="E75">
        <v>4567</v>
      </c>
      <c r="F75">
        <v>4567</v>
      </c>
      <c r="G75">
        <v>4567</v>
      </c>
      <c r="H75">
        <v>4567</v>
      </c>
      <c r="I75">
        <v>4567</v>
      </c>
      <c r="J75">
        <v>4567</v>
      </c>
      <c r="K75">
        <v>4567</v>
      </c>
      <c r="L75">
        <v>4567</v>
      </c>
      <c r="M75">
        <v>4567</v>
      </c>
      <c r="N75">
        <v>4567</v>
      </c>
      <c r="O75">
        <v>4567</v>
      </c>
      <c r="P75">
        <v>4567</v>
      </c>
      <c r="Q75">
        <v>4567</v>
      </c>
      <c r="R75">
        <v>4567</v>
      </c>
      <c r="S75">
        <v>4567</v>
      </c>
      <c r="T75">
        <v>4567</v>
      </c>
      <c r="U75">
        <v>4567</v>
      </c>
      <c r="V75">
        <v>4567</v>
      </c>
      <c r="W75">
        <v>4567</v>
      </c>
      <c r="X75">
        <v>4567</v>
      </c>
      <c r="Y75">
        <v>4567</v>
      </c>
      <c r="Z75">
        <v>4567</v>
      </c>
      <c r="AA75">
        <v>4567</v>
      </c>
      <c r="AB75">
        <v>4567</v>
      </c>
      <c r="AC75">
        <v>4567</v>
      </c>
      <c r="AD75">
        <v>4567</v>
      </c>
      <c r="AE75">
        <v>4567</v>
      </c>
      <c r="AF75">
        <v>4567</v>
      </c>
      <c r="AG75">
        <v>4567</v>
      </c>
      <c r="AH75">
        <v>4567</v>
      </c>
      <c r="AI75">
        <v>4567</v>
      </c>
      <c r="AJ75">
        <v>4567</v>
      </c>
      <c r="AK75">
        <v>4567</v>
      </c>
      <c r="AL75">
        <v>4567</v>
      </c>
      <c r="AM75">
        <v>4567</v>
      </c>
    </row>
    <row r="76" spans="1:39" x14ac:dyDescent="0.35">
      <c r="A76" s="22" t="s">
        <v>32</v>
      </c>
      <c r="B76" s="22" t="s">
        <v>249</v>
      </c>
      <c r="C76">
        <v>5465</v>
      </c>
      <c r="D76">
        <v>5465</v>
      </c>
      <c r="E76">
        <v>5437.6750000000029</v>
      </c>
      <c r="F76">
        <v>5410.3499999999985</v>
      </c>
      <c r="G76">
        <v>5383.0250000000015</v>
      </c>
      <c r="H76">
        <v>5355.7000000000044</v>
      </c>
      <c r="I76">
        <v>5328.375</v>
      </c>
      <c r="J76">
        <v>5301.0500000000029</v>
      </c>
      <c r="K76">
        <v>5273.7249999999985</v>
      </c>
      <c r="L76">
        <v>5246.4000000000015</v>
      </c>
      <c r="M76">
        <v>5219.0750000000044</v>
      </c>
      <c r="N76">
        <v>5191.75</v>
      </c>
      <c r="O76">
        <v>5164.4250000000029</v>
      </c>
      <c r="P76">
        <v>5137.0999999999985</v>
      </c>
      <c r="Q76">
        <v>5109.7750000000015</v>
      </c>
      <c r="R76">
        <v>5082.4500000000044</v>
      </c>
      <c r="S76">
        <v>5055.125</v>
      </c>
      <c r="T76">
        <v>5027.8000000000029</v>
      </c>
      <c r="U76">
        <v>5000.4749999999985</v>
      </c>
      <c r="V76">
        <v>4973.1500000000015</v>
      </c>
      <c r="W76">
        <v>4945.8250000000044</v>
      </c>
      <c r="X76">
        <v>4918.5</v>
      </c>
      <c r="Y76">
        <v>4891.1750000000029</v>
      </c>
      <c r="Z76">
        <v>4863.8499999999985</v>
      </c>
      <c r="AA76">
        <v>4836.5250000000015</v>
      </c>
      <c r="AB76">
        <v>4809.2000000000044</v>
      </c>
      <c r="AC76">
        <v>4781.875</v>
      </c>
      <c r="AD76">
        <v>4754.5500000000029</v>
      </c>
      <c r="AE76">
        <v>4727.2249999999985</v>
      </c>
      <c r="AF76">
        <v>4699.9000000000015</v>
      </c>
      <c r="AG76">
        <v>4672.5750000000044</v>
      </c>
      <c r="AH76">
        <v>4645.25</v>
      </c>
      <c r="AI76">
        <v>4617.9250000000029</v>
      </c>
      <c r="AJ76">
        <v>4590.5999999999985</v>
      </c>
      <c r="AK76">
        <v>4563.2750000000015</v>
      </c>
      <c r="AL76">
        <v>4535.9500000000044</v>
      </c>
      <c r="AM76">
        <v>4508.625</v>
      </c>
    </row>
    <row r="77" spans="1:39" x14ac:dyDescent="0.35">
      <c r="A77" s="22" t="s">
        <v>32</v>
      </c>
      <c r="B77" s="22" t="s">
        <v>250</v>
      </c>
      <c r="C77">
        <v>5465</v>
      </c>
      <c r="D77">
        <v>5465</v>
      </c>
      <c r="E77">
        <v>5465</v>
      </c>
      <c r="F77">
        <v>5465</v>
      </c>
      <c r="G77">
        <v>5465</v>
      </c>
      <c r="H77">
        <v>5465</v>
      </c>
      <c r="I77">
        <v>5465</v>
      </c>
      <c r="J77">
        <v>5465</v>
      </c>
      <c r="K77">
        <v>5465</v>
      </c>
      <c r="L77">
        <v>5465</v>
      </c>
      <c r="M77">
        <v>5465</v>
      </c>
      <c r="N77">
        <v>5465</v>
      </c>
      <c r="O77">
        <v>5465</v>
      </c>
      <c r="P77">
        <v>5465</v>
      </c>
      <c r="Q77">
        <v>5465</v>
      </c>
      <c r="R77">
        <v>5465</v>
      </c>
      <c r="S77">
        <v>5465</v>
      </c>
      <c r="T77">
        <v>5465</v>
      </c>
      <c r="U77">
        <v>5465</v>
      </c>
      <c r="V77">
        <v>5465</v>
      </c>
      <c r="W77">
        <v>5465</v>
      </c>
      <c r="X77">
        <v>5465</v>
      </c>
      <c r="Y77">
        <v>5465</v>
      </c>
      <c r="Z77">
        <v>5465</v>
      </c>
      <c r="AA77">
        <v>5465</v>
      </c>
      <c r="AB77">
        <v>5465</v>
      </c>
      <c r="AC77">
        <v>5465</v>
      </c>
      <c r="AD77">
        <v>5465</v>
      </c>
      <c r="AE77">
        <v>5465</v>
      </c>
      <c r="AF77">
        <v>5465</v>
      </c>
      <c r="AG77">
        <v>5465</v>
      </c>
      <c r="AH77">
        <v>5465</v>
      </c>
      <c r="AI77">
        <v>5465</v>
      </c>
      <c r="AJ77">
        <v>5465</v>
      </c>
      <c r="AK77">
        <v>5465</v>
      </c>
      <c r="AL77">
        <v>5465</v>
      </c>
      <c r="AM77">
        <v>5465</v>
      </c>
    </row>
    <row r="78" spans="1:39" x14ac:dyDescent="0.35">
      <c r="A78" s="22" t="s">
        <v>32</v>
      </c>
      <c r="B78" s="22" t="s">
        <v>251</v>
      </c>
      <c r="C78">
        <v>5465</v>
      </c>
      <c r="D78">
        <v>5465</v>
      </c>
      <c r="E78">
        <v>5465</v>
      </c>
      <c r="F78">
        <v>5465</v>
      </c>
      <c r="G78">
        <v>5465</v>
      </c>
      <c r="H78">
        <v>5465</v>
      </c>
      <c r="I78">
        <v>5465</v>
      </c>
      <c r="J78">
        <v>5465</v>
      </c>
      <c r="K78">
        <v>5465</v>
      </c>
      <c r="L78">
        <v>5465</v>
      </c>
      <c r="M78">
        <v>5465</v>
      </c>
      <c r="N78">
        <v>5465</v>
      </c>
      <c r="O78">
        <v>5465</v>
      </c>
      <c r="P78">
        <v>5465</v>
      </c>
      <c r="Q78">
        <v>5465</v>
      </c>
      <c r="R78">
        <v>5465</v>
      </c>
      <c r="S78">
        <v>5465</v>
      </c>
      <c r="T78">
        <v>5465</v>
      </c>
      <c r="U78">
        <v>5465</v>
      </c>
      <c r="V78">
        <v>5465</v>
      </c>
      <c r="W78">
        <v>5465</v>
      </c>
      <c r="X78">
        <v>5465</v>
      </c>
      <c r="Y78">
        <v>5465</v>
      </c>
      <c r="Z78">
        <v>5465</v>
      </c>
      <c r="AA78">
        <v>5465</v>
      </c>
      <c r="AB78">
        <v>5465</v>
      </c>
      <c r="AC78">
        <v>5465</v>
      </c>
      <c r="AD78">
        <v>5465</v>
      </c>
      <c r="AE78">
        <v>5465</v>
      </c>
      <c r="AF78">
        <v>5465</v>
      </c>
      <c r="AG78">
        <v>5465</v>
      </c>
      <c r="AH78">
        <v>5465</v>
      </c>
      <c r="AI78">
        <v>5465</v>
      </c>
      <c r="AJ78">
        <v>5465</v>
      </c>
      <c r="AK78">
        <v>5465</v>
      </c>
      <c r="AL78">
        <v>5465</v>
      </c>
      <c r="AM78">
        <v>5465</v>
      </c>
    </row>
    <row r="79" spans="1:39" x14ac:dyDescent="0.35">
      <c r="A79" s="22" t="s">
        <v>32</v>
      </c>
      <c r="B79" s="22" t="s">
        <v>252</v>
      </c>
      <c r="C79">
        <v>8100</v>
      </c>
      <c r="D79">
        <v>8100</v>
      </c>
      <c r="E79">
        <v>8059.5</v>
      </c>
      <c r="F79">
        <v>8019</v>
      </c>
      <c r="G79">
        <v>7978.5</v>
      </c>
      <c r="H79">
        <v>7938</v>
      </c>
      <c r="I79">
        <v>7897.5</v>
      </c>
      <c r="J79">
        <v>7857</v>
      </c>
      <c r="K79">
        <v>7816.5</v>
      </c>
      <c r="L79">
        <v>7776</v>
      </c>
      <c r="M79">
        <v>7735.5</v>
      </c>
      <c r="N79">
        <v>7695</v>
      </c>
      <c r="O79">
        <v>7654.5</v>
      </c>
      <c r="P79">
        <v>7614</v>
      </c>
      <c r="Q79">
        <v>7573.5</v>
      </c>
      <c r="R79">
        <v>7533</v>
      </c>
      <c r="S79">
        <v>7492.5</v>
      </c>
      <c r="T79">
        <v>7452</v>
      </c>
      <c r="U79">
        <v>7411.5</v>
      </c>
      <c r="V79">
        <v>7371</v>
      </c>
      <c r="W79">
        <v>7330.5</v>
      </c>
      <c r="X79">
        <v>7290</v>
      </c>
      <c r="Y79">
        <v>7249.5</v>
      </c>
      <c r="Z79">
        <v>7209</v>
      </c>
      <c r="AA79">
        <v>7168.5</v>
      </c>
      <c r="AB79">
        <v>7128</v>
      </c>
      <c r="AC79">
        <v>7087.5</v>
      </c>
      <c r="AD79">
        <v>7047</v>
      </c>
      <c r="AE79">
        <v>7006.5</v>
      </c>
      <c r="AF79">
        <v>6966</v>
      </c>
      <c r="AG79">
        <v>6925.5</v>
      </c>
      <c r="AH79">
        <v>6885</v>
      </c>
      <c r="AI79">
        <v>6844.5</v>
      </c>
      <c r="AJ79">
        <v>6804</v>
      </c>
      <c r="AK79">
        <v>6763.5</v>
      </c>
      <c r="AL79">
        <v>6723</v>
      </c>
      <c r="AM79">
        <v>6682.5</v>
      </c>
    </row>
    <row r="80" spans="1:39" x14ac:dyDescent="0.35">
      <c r="A80" s="22" t="s">
        <v>32</v>
      </c>
      <c r="B80" s="22" t="s">
        <v>253</v>
      </c>
      <c r="C80">
        <v>8100</v>
      </c>
      <c r="D80">
        <v>8100</v>
      </c>
      <c r="E80">
        <v>8100</v>
      </c>
      <c r="F80">
        <v>8100</v>
      </c>
      <c r="G80">
        <v>8100</v>
      </c>
      <c r="H80">
        <v>8100</v>
      </c>
      <c r="I80">
        <v>8100</v>
      </c>
      <c r="J80">
        <v>8100</v>
      </c>
      <c r="K80">
        <v>8100</v>
      </c>
      <c r="L80">
        <v>8100</v>
      </c>
      <c r="M80">
        <v>8100</v>
      </c>
      <c r="N80">
        <v>8100</v>
      </c>
      <c r="O80">
        <v>8100</v>
      </c>
      <c r="P80">
        <v>8100</v>
      </c>
      <c r="Q80">
        <v>8100</v>
      </c>
      <c r="R80">
        <v>8100</v>
      </c>
      <c r="S80">
        <v>8100</v>
      </c>
      <c r="T80">
        <v>8100</v>
      </c>
      <c r="U80">
        <v>8100</v>
      </c>
      <c r="V80">
        <v>8100</v>
      </c>
      <c r="W80">
        <v>8100</v>
      </c>
      <c r="X80">
        <v>8100</v>
      </c>
      <c r="Y80">
        <v>8100</v>
      </c>
      <c r="Z80">
        <v>8100</v>
      </c>
      <c r="AA80">
        <v>8100</v>
      </c>
      <c r="AB80">
        <v>8100</v>
      </c>
      <c r="AC80">
        <v>8100</v>
      </c>
      <c r="AD80">
        <v>8100</v>
      </c>
      <c r="AE80">
        <v>8100</v>
      </c>
      <c r="AF80">
        <v>8100</v>
      </c>
      <c r="AG80">
        <v>8100</v>
      </c>
      <c r="AH80">
        <v>8100</v>
      </c>
      <c r="AI80">
        <v>8100</v>
      </c>
      <c r="AJ80">
        <v>8100</v>
      </c>
      <c r="AK80">
        <v>8100</v>
      </c>
      <c r="AL80">
        <v>8100</v>
      </c>
      <c r="AM80">
        <v>8100</v>
      </c>
    </row>
    <row r="81" spans="1:39" x14ac:dyDescent="0.35">
      <c r="A81" s="22" t="s">
        <v>32</v>
      </c>
      <c r="B81" s="22" t="s">
        <v>254</v>
      </c>
      <c r="C81">
        <v>8100</v>
      </c>
      <c r="D81">
        <v>8100</v>
      </c>
      <c r="E81">
        <v>8100</v>
      </c>
      <c r="F81">
        <v>8100</v>
      </c>
      <c r="G81">
        <v>8100</v>
      </c>
      <c r="H81">
        <v>8100</v>
      </c>
      <c r="I81">
        <v>8100</v>
      </c>
      <c r="J81">
        <v>8100</v>
      </c>
      <c r="K81">
        <v>8100</v>
      </c>
      <c r="L81">
        <v>8100</v>
      </c>
      <c r="M81">
        <v>8100</v>
      </c>
      <c r="N81">
        <v>8100</v>
      </c>
      <c r="O81">
        <v>8100</v>
      </c>
      <c r="P81">
        <v>8100</v>
      </c>
      <c r="Q81">
        <v>8100</v>
      </c>
      <c r="R81">
        <v>8100</v>
      </c>
      <c r="S81">
        <v>8100</v>
      </c>
      <c r="T81">
        <v>8100</v>
      </c>
      <c r="U81">
        <v>8100</v>
      </c>
      <c r="V81">
        <v>8100</v>
      </c>
      <c r="W81">
        <v>8100</v>
      </c>
      <c r="X81">
        <v>8100</v>
      </c>
      <c r="Y81">
        <v>8100</v>
      </c>
      <c r="Z81">
        <v>8100</v>
      </c>
      <c r="AA81">
        <v>8100</v>
      </c>
      <c r="AB81">
        <v>8100</v>
      </c>
      <c r="AC81">
        <v>8100</v>
      </c>
      <c r="AD81">
        <v>8100</v>
      </c>
      <c r="AE81">
        <v>8100</v>
      </c>
      <c r="AF81">
        <v>8100</v>
      </c>
      <c r="AG81">
        <v>8100</v>
      </c>
      <c r="AH81">
        <v>8100</v>
      </c>
      <c r="AI81">
        <v>8100</v>
      </c>
      <c r="AJ81">
        <v>8100</v>
      </c>
      <c r="AK81">
        <v>8100</v>
      </c>
      <c r="AL81">
        <v>8100</v>
      </c>
      <c r="AM81">
        <v>8100</v>
      </c>
    </row>
    <row r="82" spans="1:39" x14ac:dyDescent="0.35">
      <c r="A82" s="22" t="s">
        <v>32</v>
      </c>
      <c r="B82" s="22" t="s">
        <v>255</v>
      </c>
      <c r="C82">
        <v>12179</v>
      </c>
      <c r="D82">
        <v>12179</v>
      </c>
      <c r="E82">
        <v>12118.104999999996</v>
      </c>
      <c r="F82">
        <v>12057.209999999992</v>
      </c>
      <c r="G82">
        <v>11996.315000000002</v>
      </c>
      <c r="H82">
        <v>11935.419999999998</v>
      </c>
      <c r="I82">
        <v>11874.524999999994</v>
      </c>
      <c r="J82">
        <v>11813.62999999999</v>
      </c>
      <c r="K82">
        <v>11752.735000000001</v>
      </c>
      <c r="L82">
        <v>11691.839999999997</v>
      </c>
      <c r="M82">
        <v>11630.944999999992</v>
      </c>
      <c r="N82">
        <v>11570.050000000003</v>
      </c>
      <c r="O82">
        <v>11509.154999999999</v>
      </c>
      <c r="P82">
        <v>11448.259999999995</v>
      </c>
      <c r="Q82">
        <v>11387.364999999991</v>
      </c>
      <c r="R82">
        <v>11326.470000000001</v>
      </c>
      <c r="S82">
        <v>11265.574999999997</v>
      </c>
      <c r="T82">
        <v>11204.679999999993</v>
      </c>
      <c r="U82">
        <v>11143.785000000003</v>
      </c>
      <c r="V82">
        <v>11082.89</v>
      </c>
      <c r="W82">
        <v>11021.994999999995</v>
      </c>
      <c r="X82">
        <v>10961.1</v>
      </c>
      <c r="Y82">
        <v>10900.205000000002</v>
      </c>
      <c r="Z82">
        <v>10839.309999999998</v>
      </c>
      <c r="AA82">
        <v>10778.414999999994</v>
      </c>
      <c r="AB82">
        <v>10717.51999999999</v>
      </c>
      <c r="AC82">
        <v>10656.625</v>
      </c>
      <c r="AD82">
        <v>10595.729999999996</v>
      </c>
      <c r="AE82">
        <v>10534.834999999992</v>
      </c>
      <c r="AF82">
        <v>10473.940000000002</v>
      </c>
      <c r="AG82">
        <v>10413.044999999998</v>
      </c>
      <c r="AH82">
        <v>10352.149999999994</v>
      </c>
      <c r="AI82">
        <v>10291.25499999999</v>
      </c>
      <c r="AJ82">
        <v>10230.36</v>
      </c>
      <c r="AK82">
        <v>10169.464999999997</v>
      </c>
      <c r="AL82">
        <v>10108.569999999992</v>
      </c>
      <c r="AM82">
        <v>10047.675000000003</v>
      </c>
    </row>
    <row r="83" spans="1:39" x14ac:dyDescent="0.35">
      <c r="A83" s="22" t="s">
        <v>32</v>
      </c>
      <c r="B83" s="22" t="s">
        <v>256</v>
      </c>
      <c r="C83">
        <v>12179</v>
      </c>
      <c r="D83">
        <v>12179</v>
      </c>
      <c r="E83">
        <v>12179</v>
      </c>
      <c r="F83">
        <v>12179</v>
      </c>
      <c r="G83">
        <v>12179</v>
      </c>
      <c r="H83">
        <v>12179</v>
      </c>
      <c r="I83">
        <v>12179</v>
      </c>
      <c r="J83">
        <v>12179</v>
      </c>
      <c r="K83">
        <v>12179</v>
      </c>
      <c r="L83">
        <v>12179</v>
      </c>
      <c r="M83">
        <v>12179</v>
      </c>
      <c r="N83">
        <v>12179</v>
      </c>
      <c r="O83">
        <v>12179</v>
      </c>
      <c r="P83">
        <v>12179</v>
      </c>
      <c r="Q83">
        <v>12179</v>
      </c>
      <c r="R83">
        <v>12179</v>
      </c>
      <c r="S83">
        <v>12179</v>
      </c>
      <c r="T83">
        <v>12179</v>
      </c>
      <c r="U83">
        <v>12179</v>
      </c>
      <c r="V83">
        <v>12179</v>
      </c>
      <c r="W83">
        <v>12179</v>
      </c>
      <c r="X83">
        <v>12179</v>
      </c>
      <c r="Y83">
        <v>12179</v>
      </c>
      <c r="Z83">
        <v>12179</v>
      </c>
      <c r="AA83">
        <v>12179</v>
      </c>
      <c r="AB83">
        <v>12179</v>
      </c>
      <c r="AC83">
        <v>12179</v>
      </c>
      <c r="AD83">
        <v>12179</v>
      </c>
      <c r="AE83">
        <v>12179</v>
      </c>
      <c r="AF83">
        <v>12179</v>
      </c>
      <c r="AG83">
        <v>12179</v>
      </c>
      <c r="AH83">
        <v>12179</v>
      </c>
      <c r="AI83">
        <v>12179</v>
      </c>
      <c r="AJ83">
        <v>12179</v>
      </c>
      <c r="AK83">
        <v>12179</v>
      </c>
      <c r="AL83">
        <v>12179</v>
      </c>
      <c r="AM83">
        <v>12179</v>
      </c>
    </row>
    <row r="84" spans="1:39" x14ac:dyDescent="0.35">
      <c r="A84" s="22" t="s">
        <v>32</v>
      </c>
      <c r="B84" s="22" t="s">
        <v>257</v>
      </c>
      <c r="C84">
        <v>12179</v>
      </c>
      <c r="D84">
        <v>12179</v>
      </c>
      <c r="E84">
        <v>12179</v>
      </c>
      <c r="F84">
        <v>12179</v>
      </c>
      <c r="G84">
        <v>12179</v>
      </c>
      <c r="H84">
        <v>12179</v>
      </c>
      <c r="I84">
        <v>12179</v>
      </c>
      <c r="J84">
        <v>12179</v>
      </c>
      <c r="K84">
        <v>12179</v>
      </c>
      <c r="L84">
        <v>12179</v>
      </c>
      <c r="M84">
        <v>12179</v>
      </c>
      <c r="N84">
        <v>12179</v>
      </c>
      <c r="O84">
        <v>12179</v>
      </c>
      <c r="P84">
        <v>12179</v>
      </c>
      <c r="Q84">
        <v>12179</v>
      </c>
      <c r="R84">
        <v>12179</v>
      </c>
      <c r="S84">
        <v>12179</v>
      </c>
      <c r="T84">
        <v>12179</v>
      </c>
      <c r="U84">
        <v>12179</v>
      </c>
      <c r="V84">
        <v>12179</v>
      </c>
      <c r="W84">
        <v>12179</v>
      </c>
      <c r="X84">
        <v>12179</v>
      </c>
      <c r="Y84">
        <v>12179</v>
      </c>
      <c r="Z84">
        <v>12179</v>
      </c>
      <c r="AA84">
        <v>12179</v>
      </c>
      <c r="AB84">
        <v>12179</v>
      </c>
      <c r="AC84">
        <v>12179</v>
      </c>
      <c r="AD84">
        <v>12179</v>
      </c>
      <c r="AE84">
        <v>12179</v>
      </c>
      <c r="AF84">
        <v>12179</v>
      </c>
      <c r="AG84">
        <v>12179</v>
      </c>
      <c r="AH84">
        <v>12179</v>
      </c>
      <c r="AI84">
        <v>12179</v>
      </c>
      <c r="AJ84">
        <v>12179</v>
      </c>
      <c r="AK84">
        <v>12179</v>
      </c>
      <c r="AL84">
        <v>12179</v>
      </c>
      <c r="AM84">
        <v>12179</v>
      </c>
    </row>
    <row r="85" spans="1:39" x14ac:dyDescent="0.35">
      <c r="A85" s="22" t="s">
        <v>32</v>
      </c>
      <c r="B85" s="22" t="s">
        <v>258</v>
      </c>
      <c r="C85">
        <v>8100</v>
      </c>
      <c r="D85">
        <v>8100</v>
      </c>
      <c r="E85">
        <v>8059.5</v>
      </c>
      <c r="F85">
        <v>8019</v>
      </c>
      <c r="G85">
        <v>7978.5</v>
      </c>
      <c r="H85">
        <v>7938</v>
      </c>
      <c r="I85">
        <v>7897.5</v>
      </c>
      <c r="J85">
        <v>7857</v>
      </c>
      <c r="K85">
        <v>7816.5</v>
      </c>
      <c r="L85">
        <v>7776</v>
      </c>
      <c r="M85">
        <v>7735.5</v>
      </c>
      <c r="N85">
        <v>7695</v>
      </c>
      <c r="O85">
        <v>7654.5</v>
      </c>
      <c r="P85">
        <v>7614</v>
      </c>
      <c r="Q85">
        <v>7573.5</v>
      </c>
      <c r="R85">
        <v>7533</v>
      </c>
      <c r="S85">
        <v>7492.5</v>
      </c>
      <c r="T85">
        <v>7452</v>
      </c>
      <c r="U85">
        <v>7411.5</v>
      </c>
      <c r="V85">
        <v>7371</v>
      </c>
      <c r="W85">
        <v>7330.5</v>
      </c>
      <c r="X85">
        <v>7290</v>
      </c>
      <c r="Y85">
        <v>7249.5</v>
      </c>
      <c r="Z85">
        <v>7209</v>
      </c>
      <c r="AA85">
        <v>7168.5</v>
      </c>
      <c r="AB85">
        <v>7128</v>
      </c>
      <c r="AC85">
        <v>7087.5</v>
      </c>
      <c r="AD85">
        <v>7047</v>
      </c>
      <c r="AE85">
        <v>7006.5</v>
      </c>
      <c r="AF85">
        <v>6966</v>
      </c>
      <c r="AG85">
        <v>6925.5</v>
      </c>
      <c r="AH85">
        <v>6885</v>
      </c>
      <c r="AI85">
        <v>6844.5</v>
      </c>
      <c r="AJ85">
        <v>6804</v>
      </c>
      <c r="AK85">
        <v>6763.5</v>
      </c>
      <c r="AL85">
        <v>6723</v>
      </c>
      <c r="AM85">
        <v>6682.5</v>
      </c>
    </row>
    <row r="86" spans="1:39" x14ac:dyDescent="0.35">
      <c r="A86" s="22" t="s">
        <v>32</v>
      </c>
      <c r="B86" s="22" t="s">
        <v>259</v>
      </c>
      <c r="C86">
        <v>8100</v>
      </c>
      <c r="D86">
        <v>8100</v>
      </c>
      <c r="E86">
        <v>8100</v>
      </c>
      <c r="F86">
        <v>8100</v>
      </c>
      <c r="G86">
        <v>8100</v>
      </c>
      <c r="H86">
        <v>8100</v>
      </c>
      <c r="I86">
        <v>8100</v>
      </c>
      <c r="J86">
        <v>8100</v>
      </c>
      <c r="K86">
        <v>8100</v>
      </c>
      <c r="L86">
        <v>8100</v>
      </c>
      <c r="M86">
        <v>8100</v>
      </c>
      <c r="N86">
        <v>8100</v>
      </c>
      <c r="O86">
        <v>8100</v>
      </c>
      <c r="P86">
        <v>8100</v>
      </c>
      <c r="Q86">
        <v>8100</v>
      </c>
      <c r="R86">
        <v>8100</v>
      </c>
      <c r="S86">
        <v>8100</v>
      </c>
      <c r="T86">
        <v>8100</v>
      </c>
      <c r="U86">
        <v>8100</v>
      </c>
      <c r="V86">
        <v>8100</v>
      </c>
      <c r="W86">
        <v>8100</v>
      </c>
      <c r="X86">
        <v>8100</v>
      </c>
      <c r="Y86">
        <v>8100</v>
      </c>
      <c r="Z86">
        <v>8100</v>
      </c>
      <c r="AA86">
        <v>8100</v>
      </c>
      <c r="AB86">
        <v>8100</v>
      </c>
      <c r="AC86">
        <v>8100</v>
      </c>
      <c r="AD86">
        <v>8100</v>
      </c>
      <c r="AE86">
        <v>8100</v>
      </c>
      <c r="AF86">
        <v>8100</v>
      </c>
      <c r="AG86">
        <v>8100</v>
      </c>
      <c r="AH86">
        <v>8100</v>
      </c>
      <c r="AI86">
        <v>8100</v>
      </c>
      <c r="AJ86">
        <v>8100</v>
      </c>
      <c r="AK86">
        <v>8100</v>
      </c>
      <c r="AL86">
        <v>8100</v>
      </c>
      <c r="AM86">
        <v>8100</v>
      </c>
    </row>
    <row r="87" spans="1:39" x14ac:dyDescent="0.35">
      <c r="A87" s="22" t="s">
        <v>32</v>
      </c>
      <c r="B87" s="22" t="s">
        <v>260</v>
      </c>
      <c r="C87">
        <v>8100</v>
      </c>
      <c r="D87">
        <v>8100</v>
      </c>
      <c r="E87">
        <v>8100</v>
      </c>
      <c r="F87">
        <v>8100</v>
      </c>
      <c r="G87">
        <v>8100</v>
      </c>
      <c r="H87">
        <v>8100</v>
      </c>
      <c r="I87">
        <v>8100</v>
      </c>
      <c r="J87">
        <v>8100</v>
      </c>
      <c r="K87">
        <v>8100</v>
      </c>
      <c r="L87">
        <v>8100</v>
      </c>
      <c r="M87">
        <v>8100</v>
      </c>
      <c r="N87">
        <v>8100</v>
      </c>
      <c r="O87">
        <v>8100</v>
      </c>
      <c r="P87">
        <v>8100</v>
      </c>
      <c r="Q87">
        <v>8100</v>
      </c>
      <c r="R87">
        <v>8100</v>
      </c>
      <c r="S87">
        <v>8100</v>
      </c>
      <c r="T87">
        <v>8100</v>
      </c>
      <c r="U87">
        <v>8100</v>
      </c>
      <c r="V87">
        <v>8100</v>
      </c>
      <c r="W87">
        <v>8100</v>
      </c>
      <c r="X87">
        <v>8100</v>
      </c>
      <c r="Y87">
        <v>8100</v>
      </c>
      <c r="Z87">
        <v>8100</v>
      </c>
      <c r="AA87">
        <v>8100</v>
      </c>
      <c r="AB87">
        <v>8100</v>
      </c>
      <c r="AC87">
        <v>8100</v>
      </c>
      <c r="AD87">
        <v>8100</v>
      </c>
      <c r="AE87">
        <v>8100</v>
      </c>
      <c r="AF87">
        <v>8100</v>
      </c>
      <c r="AG87">
        <v>8100</v>
      </c>
      <c r="AH87">
        <v>8100</v>
      </c>
      <c r="AI87">
        <v>8100</v>
      </c>
      <c r="AJ87">
        <v>8100</v>
      </c>
      <c r="AK87">
        <v>8100</v>
      </c>
      <c r="AL87">
        <v>8100</v>
      </c>
      <c r="AM87">
        <v>8100</v>
      </c>
    </row>
    <row r="88" spans="1:39" x14ac:dyDescent="0.35">
      <c r="A88" s="22" t="s">
        <v>32</v>
      </c>
      <c r="B88" s="22" t="s">
        <v>261</v>
      </c>
      <c r="C88">
        <v>12179</v>
      </c>
      <c r="D88">
        <v>12179</v>
      </c>
      <c r="E88">
        <v>12118.104999999996</v>
      </c>
      <c r="F88">
        <v>12057.209999999992</v>
      </c>
      <c r="G88">
        <v>11996.315000000002</v>
      </c>
      <c r="H88">
        <v>11935.419999999998</v>
      </c>
      <c r="I88">
        <v>11874.524999999994</v>
      </c>
      <c r="J88">
        <v>11813.62999999999</v>
      </c>
      <c r="K88">
        <v>11752.735000000001</v>
      </c>
      <c r="L88">
        <v>11691.839999999997</v>
      </c>
      <c r="M88">
        <v>11630.944999999992</v>
      </c>
      <c r="N88">
        <v>11570.050000000003</v>
      </c>
      <c r="O88">
        <v>11509.154999999999</v>
      </c>
      <c r="P88">
        <v>11448.259999999995</v>
      </c>
      <c r="Q88">
        <v>11387.364999999991</v>
      </c>
      <c r="R88">
        <v>11326.470000000001</v>
      </c>
      <c r="S88">
        <v>11265.574999999997</v>
      </c>
      <c r="T88">
        <v>11204.679999999993</v>
      </c>
      <c r="U88">
        <v>11143.785000000003</v>
      </c>
      <c r="V88">
        <v>11082.89</v>
      </c>
      <c r="W88">
        <v>11021.994999999995</v>
      </c>
      <c r="X88">
        <v>10961.1</v>
      </c>
      <c r="Y88">
        <v>10900.205000000002</v>
      </c>
      <c r="Z88">
        <v>10839.309999999998</v>
      </c>
      <c r="AA88">
        <v>10778.414999999994</v>
      </c>
      <c r="AB88">
        <v>10717.51999999999</v>
      </c>
      <c r="AC88">
        <v>10656.625</v>
      </c>
      <c r="AD88">
        <v>10595.729999999996</v>
      </c>
      <c r="AE88">
        <v>10534.834999999992</v>
      </c>
      <c r="AF88">
        <v>10473.940000000002</v>
      </c>
      <c r="AG88">
        <v>10413.044999999998</v>
      </c>
      <c r="AH88">
        <v>10352.149999999994</v>
      </c>
      <c r="AI88">
        <v>10291.25499999999</v>
      </c>
      <c r="AJ88">
        <v>10230.36</v>
      </c>
      <c r="AK88">
        <v>10169.464999999997</v>
      </c>
      <c r="AL88">
        <v>10108.569999999992</v>
      </c>
      <c r="AM88">
        <v>10047.675000000003</v>
      </c>
    </row>
    <row r="89" spans="1:39" x14ac:dyDescent="0.35">
      <c r="A89" s="22" t="s">
        <v>32</v>
      </c>
      <c r="B89" s="22" t="s">
        <v>262</v>
      </c>
      <c r="C89">
        <v>12179</v>
      </c>
      <c r="D89">
        <v>12179</v>
      </c>
      <c r="E89">
        <v>12179</v>
      </c>
      <c r="F89">
        <v>12179</v>
      </c>
      <c r="G89">
        <v>12179</v>
      </c>
      <c r="H89">
        <v>12179</v>
      </c>
      <c r="I89">
        <v>12179</v>
      </c>
      <c r="J89">
        <v>12179</v>
      </c>
      <c r="K89">
        <v>12179</v>
      </c>
      <c r="L89">
        <v>12179</v>
      </c>
      <c r="M89">
        <v>12179</v>
      </c>
      <c r="N89">
        <v>12179</v>
      </c>
      <c r="O89">
        <v>12179</v>
      </c>
      <c r="P89">
        <v>12179</v>
      </c>
      <c r="Q89">
        <v>12179</v>
      </c>
      <c r="R89">
        <v>12179</v>
      </c>
      <c r="S89">
        <v>12179</v>
      </c>
      <c r="T89">
        <v>12179</v>
      </c>
      <c r="U89">
        <v>12179</v>
      </c>
      <c r="V89">
        <v>12179</v>
      </c>
      <c r="W89">
        <v>12179</v>
      </c>
      <c r="X89">
        <v>12179</v>
      </c>
      <c r="Y89">
        <v>12179</v>
      </c>
      <c r="Z89">
        <v>12179</v>
      </c>
      <c r="AA89">
        <v>12179</v>
      </c>
      <c r="AB89">
        <v>12179</v>
      </c>
      <c r="AC89">
        <v>12179</v>
      </c>
      <c r="AD89">
        <v>12179</v>
      </c>
      <c r="AE89">
        <v>12179</v>
      </c>
      <c r="AF89">
        <v>12179</v>
      </c>
      <c r="AG89">
        <v>12179</v>
      </c>
      <c r="AH89">
        <v>12179</v>
      </c>
      <c r="AI89">
        <v>12179</v>
      </c>
      <c r="AJ89">
        <v>12179</v>
      </c>
      <c r="AK89">
        <v>12179</v>
      </c>
      <c r="AL89">
        <v>12179</v>
      </c>
      <c r="AM89">
        <v>12179</v>
      </c>
    </row>
    <row r="90" spans="1:39" x14ac:dyDescent="0.35">
      <c r="A90" s="22" t="s">
        <v>32</v>
      </c>
      <c r="B90" s="22" t="s">
        <v>263</v>
      </c>
      <c r="C90">
        <v>12179</v>
      </c>
      <c r="D90">
        <v>12179</v>
      </c>
      <c r="E90">
        <v>12179</v>
      </c>
      <c r="F90">
        <v>12179</v>
      </c>
      <c r="G90">
        <v>12179</v>
      </c>
      <c r="H90">
        <v>12179</v>
      </c>
      <c r="I90">
        <v>12179</v>
      </c>
      <c r="J90">
        <v>12179</v>
      </c>
      <c r="K90">
        <v>12179</v>
      </c>
      <c r="L90">
        <v>12179</v>
      </c>
      <c r="M90">
        <v>12179</v>
      </c>
      <c r="N90">
        <v>12179</v>
      </c>
      <c r="O90">
        <v>12179</v>
      </c>
      <c r="P90">
        <v>12179</v>
      </c>
      <c r="Q90">
        <v>12179</v>
      </c>
      <c r="R90">
        <v>12179</v>
      </c>
      <c r="S90">
        <v>12179</v>
      </c>
      <c r="T90">
        <v>12179</v>
      </c>
      <c r="U90">
        <v>12179</v>
      </c>
      <c r="V90">
        <v>12179</v>
      </c>
      <c r="W90">
        <v>12179</v>
      </c>
      <c r="X90">
        <v>12179</v>
      </c>
      <c r="Y90">
        <v>12179</v>
      </c>
      <c r="Z90">
        <v>12179</v>
      </c>
      <c r="AA90">
        <v>12179</v>
      </c>
      <c r="AB90">
        <v>12179</v>
      </c>
      <c r="AC90">
        <v>12179</v>
      </c>
      <c r="AD90">
        <v>12179</v>
      </c>
      <c r="AE90">
        <v>12179</v>
      </c>
      <c r="AF90">
        <v>12179</v>
      </c>
      <c r="AG90">
        <v>12179</v>
      </c>
      <c r="AH90">
        <v>12179</v>
      </c>
      <c r="AI90">
        <v>12179</v>
      </c>
      <c r="AJ90">
        <v>12179</v>
      </c>
      <c r="AK90">
        <v>12179</v>
      </c>
      <c r="AL90">
        <v>12179</v>
      </c>
      <c r="AM90">
        <v>12179</v>
      </c>
    </row>
    <row r="91" spans="1:39" x14ac:dyDescent="0.35">
      <c r="A91" t="s">
        <v>34</v>
      </c>
      <c r="B91" s="22" t="s">
        <v>264</v>
      </c>
      <c r="C91">
        <v>869.1945425319999</v>
      </c>
      <c r="D91">
        <v>869.1945425319999</v>
      </c>
      <c r="E91">
        <v>869.1945425319999</v>
      </c>
      <c r="F91">
        <v>858.62741493637793</v>
      </c>
      <c r="G91">
        <v>856.06408958861391</v>
      </c>
      <c r="H91">
        <v>852.83490886891002</v>
      </c>
      <c r="I91">
        <v>847.03272752304963</v>
      </c>
      <c r="J91">
        <v>844.46920584429665</v>
      </c>
      <c r="K91">
        <v>841.8508735167876</v>
      </c>
      <c r="L91">
        <v>839.28702582250469</v>
      </c>
      <c r="M91">
        <v>836.72416172758733</v>
      </c>
      <c r="N91">
        <v>834.02901630504152</v>
      </c>
      <c r="O91">
        <v>825.53986956372273</v>
      </c>
      <c r="P91">
        <v>819.09585517208427</v>
      </c>
      <c r="Q91">
        <v>813.15208078780756</v>
      </c>
      <c r="R91">
        <v>809.04752589329939</v>
      </c>
      <c r="S91">
        <v>804.65823531380477</v>
      </c>
      <c r="T91">
        <v>800.71662122066573</v>
      </c>
      <c r="U91">
        <v>797.66732010864519</v>
      </c>
      <c r="V91">
        <v>795.00411868284925</v>
      </c>
      <c r="W91">
        <v>792.29618780335556</v>
      </c>
      <c r="X91">
        <v>789.20614826026861</v>
      </c>
      <c r="Y91">
        <v>786.09230759352158</v>
      </c>
      <c r="Z91">
        <v>783.46431021330568</v>
      </c>
      <c r="AA91">
        <v>780.16309431076229</v>
      </c>
      <c r="AB91">
        <v>777.53046299323228</v>
      </c>
      <c r="AC91">
        <v>774.45320894761869</v>
      </c>
      <c r="AD91">
        <v>771.43270631100006</v>
      </c>
      <c r="AE91">
        <v>768.41220367438143</v>
      </c>
      <c r="AF91">
        <v>765.3917010377628</v>
      </c>
      <c r="AG91">
        <v>762.37119840114417</v>
      </c>
      <c r="AH91">
        <v>759.35069576452554</v>
      </c>
      <c r="AI91">
        <v>756.33019312790691</v>
      </c>
      <c r="AJ91">
        <v>753.30969049128828</v>
      </c>
      <c r="AK91">
        <v>750.28918785466965</v>
      </c>
      <c r="AL91">
        <v>747.26868521805102</v>
      </c>
      <c r="AM91">
        <v>744.24818258143239</v>
      </c>
    </row>
    <row r="92" spans="1:39" x14ac:dyDescent="0.35">
      <c r="A92" s="22" t="s">
        <v>34</v>
      </c>
      <c r="B92" s="22" t="s">
        <v>265</v>
      </c>
      <c r="C92">
        <v>869.1945425319999</v>
      </c>
      <c r="D92">
        <v>869.1945425319999</v>
      </c>
      <c r="E92">
        <v>869.1945425319999</v>
      </c>
      <c r="F92">
        <v>858.62741493637793</v>
      </c>
      <c r="G92">
        <v>856.06408958861391</v>
      </c>
      <c r="H92">
        <v>852.83490886891002</v>
      </c>
      <c r="I92">
        <v>847.03272752304963</v>
      </c>
      <c r="J92">
        <v>844.46920584429665</v>
      </c>
      <c r="K92">
        <v>841.8508735167876</v>
      </c>
      <c r="L92">
        <v>839.28702582250469</v>
      </c>
      <c r="M92">
        <v>836.72416172758733</v>
      </c>
      <c r="N92">
        <v>834.02901630504152</v>
      </c>
      <c r="O92">
        <v>825.53986956372273</v>
      </c>
      <c r="P92">
        <v>819.09585517208427</v>
      </c>
      <c r="Q92">
        <v>813.15208078780756</v>
      </c>
      <c r="R92">
        <v>809.04752589329939</v>
      </c>
      <c r="S92">
        <v>804.65823531380477</v>
      </c>
      <c r="T92">
        <v>800.71662122066573</v>
      </c>
      <c r="U92">
        <v>797.66732010864519</v>
      </c>
      <c r="V92">
        <v>795.00411868284925</v>
      </c>
      <c r="W92">
        <v>792.29618780335556</v>
      </c>
      <c r="X92">
        <v>789.20614826026861</v>
      </c>
      <c r="Y92">
        <v>786.09230759352158</v>
      </c>
      <c r="Z92">
        <v>783.46431021330568</v>
      </c>
      <c r="AA92">
        <v>780.16309431076229</v>
      </c>
      <c r="AB92">
        <v>777.53046299323228</v>
      </c>
      <c r="AC92">
        <v>774.45320894761869</v>
      </c>
      <c r="AD92">
        <v>771.43270631100006</v>
      </c>
      <c r="AE92">
        <v>768.41220367438143</v>
      </c>
      <c r="AF92">
        <v>765.3917010377628</v>
      </c>
      <c r="AG92">
        <v>762.37119840114417</v>
      </c>
      <c r="AH92">
        <v>759.35069576452554</v>
      </c>
      <c r="AI92">
        <v>756.33019312790691</v>
      </c>
      <c r="AJ92">
        <v>753.30969049128828</v>
      </c>
      <c r="AK92">
        <v>750.28918785466965</v>
      </c>
      <c r="AL92">
        <v>747.26868521805102</v>
      </c>
      <c r="AM92">
        <v>744.24818258143239</v>
      </c>
    </row>
    <row r="93" spans="1:39" x14ac:dyDescent="0.35">
      <c r="A93" s="22" t="s">
        <v>34</v>
      </c>
      <c r="B93" s="22" t="s">
        <v>266</v>
      </c>
      <c r="C93">
        <v>869.1945425319999</v>
      </c>
      <c r="D93">
        <v>869.1945425319999</v>
      </c>
      <c r="E93">
        <v>869.1945425319999</v>
      </c>
      <c r="F93">
        <v>858.62741493637793</v>
      </c>
      <c r="G93">
        <v>856.06408958861391</v>
      </c>
      <c r="H93">
        <v>852.83490886891002</v>
      </c>
      <c r="I93">
        <v>847.03272752304963</v>
      </c>
      <c r="J93">
        <v>844.46920584429665</v>
      </c>
      <c r="K93">
        <v>841.8508735167876</v>
      </c>
      <c r="L93">
        <v>839.28702582250469</v>
      </c>
      <c r="M93">
        <v>836.72416172758733</v>
      </c>
      <c r="N93">
        <v>834.02901630504152</v>
      </c>
      <c r="O93">
        <v>825.53986956372273</v>
      </c>
      <c r="P93">
        <v>819.09585517208427</v>
      </c>
      <c r="Q93">
        <v>813.15208078780756</v>
      </c>
      <c r="R93">
        <v>809.04752589329939</v>
      </c>
      <c r="S93">
        <v>804.65823531380477</v>
      </c>
      <c r="T93">
        <v>800.71662122066573</v>
      </c>
      <c r="U93">
        <v>797.66732010864519</v>
      </c>
      <c r="V93">
        <v>795.00411868284925</v>
      </c>
      <c r="W93">
        <v>792.29618780335556</v>
      </c>
      <c r="X93">
        <v>789.20614826026861</v>
      </c>
      <c r="Y93">
        <v>786.09230759352158</v>
      </c>
      <c r="Z93">
        <v>783.46431021330568</v>
      </c>
      <c r="AA93">
        <v>780.16309431076229</v>
      </c>
      <c r="AB93">
        <v>777.53046299323228</v>
      </c>
      <c r="AC93">
        <v>774.45320894761869</v>
      </c>
      <c r="AD93">
        <v>771.43270631100006</v>
      </c>
      <c r="AE93">
        <v>768.41220367438143</v>
      </c>
      <c r="AF93">
        <v>765.3917010377628</v>
      </c>
      <c r="AG93">
        <v>762.37119840114417</v>
      </c>
      <c r="AH93">
        <v>759.35069576452554</v>
      </c>
      <c r="AI93">
        <v>756.33019312790691</v>
      </c>
      <c r="AJ93">
        <v>753.30969049128828</v>
      </c>
      <c r="AK93">
        <v>750.28918785466965</v>
      </c>
      <c r="AL93">
        <v>747.26868521805102</v>
      </c>
      <c r="AM93">
        <v>744.24818258143239</v>
      </c>
    </row>
    <row r="94" spans="1:39" x14ac:dyDescent="0.35">
      <c r="A94" t="s">
        <v>131</v>
      </c>
      <c r="B94" s="22" t="s">
        <v>148</v>
      </c>
      <c r="C94">
        <v>5391.5126343022939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35">
      <c r="A95" s="22" t="s">
        <v>131</v>
      </c>
      <c r="B95" s="22" t="s">
        <v>149</v>
      </c>
      <c r="C95">
        <v>5391.5126343022939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35">
      <c r="A96" s="22" t="s">
        <v>131</v>
      </c>
      <c r="B96" s="22" t="s">
        <v>150</v>
      </c>
      <c r="C96">
        <v>5391.5126343022939</v>
      </c>
      <c r="D96">
        <v>5391.5126343022939</v>
      </c>
      <c r="E96">
        <v>5391.5126343022939</v>
      </c>
      <c r="F96">
        <v>5391.5126343022939</v>
      </c>
      <c r="G96">
        <v>5391.5126343022939</v>
      </c>
      <c r="H96">
        <v>5391.5126343022939</v>
      </c>
      <c r="I96">
        <v>5391.5126343022939</v>
      </c>
      <c r="J96">
        <v>5391.5126343022939</v>
      </c>
      <c r="K96">
        <v>5391.5126343022939</v>
      </c>
      <c r="L96">
        <v>5391.5126343022939</v>
      </c>
      <c r="M96">
        <v>5391.5126343022939</v>
      </c>
      <c r="N96">
        <v>5391.5126343022939</v>
      </c>
      <c r="O96">
        <v>5391.5126343022939</v>
      </c>
      <c r="P96">
        <v>5391.5126343022939</v>
      </c>
      <c r="Q96">
        <v>5391.5126343022939</v>
      </c>
      <c r="R96">
        <v>5391.5126343022939</v>
      </c>
      <c r="S96">
        <v>5391.5126343022939</v>
      </c>
      <c r="T96">
        <v>5391.5126343022939</v>
      </c>
      <c r="U96">
        <v>5391.5126343022939</v>
      </c>
      <c r="V96">
        <v>5391.5126343022939</v>
      </c>
      <c r="W96">
        <v>5391.5126343022939</v>
      </c>
      <c r="X96">
        <v>5391.5126343022939</v>
      </c>
      <c r="Y96">
        <v>5391.5126343022939</v>
      </c>
      <c r="Z96">
        <v>5391.5126343022939</v>
      </c>
      <c r="AA96">
        <v>5391.5126343022939</v>
      </c>
      <c r="AB96">
        <v>5391.5126343022939</v>
      </c>
      <c r="AC96">
        <v>5391.5126343022939</v>
      </c>
      <c r="AD96">
        <v>5391.5126343022939</v>
      </c>
      <c r="AE96">
        <v>5391.5126343022939</v>
      </c>
      <c r="AF96">
        <v>5391.5126343022939</v>
      </c>
      <c r="AG96">
        <v>5391.5126343022939</v>
      </c>
      <c r="AH96">
        <v>5391.5126343022939</v>
      </c>
      <c r="AI96">
        <v>5391.5126343022939</v>
      </c>
      <c r="AJ96">
        <v>5391.5126343022939</v>
      </c>
      <c r="AK96">
        <v>5391.5126343022939</v>
      </c>
      <c r="AL96">
        <v>5391.5126343022939</v>
      </c>
      <c r="AM96">
        <v>5391.5126343022939</v>
      </c>
    </row>
    <row r="97" spans="1:39" x14ac:dyDescent="0.35">
      <c r="A97" s="22" t="s">
        <v>131</v>
      </c>
      <c r="B97" s="22" t="s">
        <v>151</v>
      </c>
      <c r="C97">
        <v>5391.512634302233</v>
      </c>
      <c r="D97">
        <v>5074.8167298440767</v>
      </c>
      <c r="E97">
        <v>4757.8205281140663</v>
      </c>
      <c r="F97">
        <v>4612.5306023211451</v>
      </c>
      <c r="G97">
        <v>4467.240676528223</v>
      </c>
      <c r="H97">
        <v>4321.9507507353028</v>
      </c>
      <c r="I97">
        <v>4176.6608249423807</v>
      </c>
      <c r="J97">
        <v>4000.5518239812632</v>
      </c>
      <c r="K97">
        <v>3824.4428230201461</v>
      </c>
      <c r="L97">
        <v>3648.3338220590294</v>
      </c>
      <c r="M97">
        <v>3595.5011217706947</v>
      </c>
      <c r="N97">
        <v>3542.6684214823595</v>
      </c>
      <c r="O97">
        <v>3489.8357211940242</v>
      </c>
      <c r="P97">
        <v>3437.0030209056895</v>
      </c>
      <c r="Q97">
        <v>3384.1703206173543</v>
      </c>
      <c r="R97">
        <v>3331.337620329019</v>
      </c>
      <c r="S97">
        <v>3278.5049200406843</v>
      </c>
      <c r="T97">
        <v>3252.0885698965167</v>
      </c>
      <c r="U97">
        <v>3225.6722197523491</v>
      </c>
      <c r="V97">
        <v>3199.2558696081815</v>
      </c>
      <c r="W97">
        <v>3172.8395194640138</v>
      </c>
      <c r="X97">
        <v>3146.4231693198467</v>
      </c>
      <c r="Y97">
        <v>3120.0068191756791</v>
      </c>
      <c r="Z97">
        <v>3093.5904690315115</v>
      </c>
      <c r="AA97">
        <v>3067.1741188873439</v>
      </c>
      <c r="AB97">
        <v>3040.7577687431763</v>
      </c>
      <c r="AC97">
        <v>3014.3414185990096</v>
      </c>
      <c r="AD97">
        <v>2990.5667034692583</v>
      </c>
      <c r="AE97">
        <v>2966.791988339508</v>
      </c>
      <c r="AF97">
        <v>2943.0172732097567</v>
      </c>
      <c r="AG97">
        <v>2919.2425580800059</v>
      </c>
      <c r="AH97">
        <v>2895.4678429502551</v>
      </c>
      <c r="AI97">
        <v>2871.6931278205043</v>
      </c>
      <c r="AJ97">
        <v>2847.9184126907539</v>
      </c>
      <c r="AK97">
        <v>2824.1436975610027</v>
      </c>
      <c r="AL97">
        <v>2800.3689824312523</v>
      </c>
      <c r="AM97">
        <v>2776.5942673015006</v>
      </c>
    </row>
    <row r="98" spans="1:39" x14ac:dyDescent="0.35">
      <c r="A98" s="22" t="s">
        <v>131</v>
      </c>
      <c r="B98" s="22" t="s">
        <v>152</v>
      </c>
      <c r="C98">
        <v>5391.512634302233</v>
      </c>
      <c r="D98">
        <v>5276.7773618920355</v>
      </c>
      <c r="E98">
        <v>5161.7417922099858</v>
      </c>
      <c r="F98">
        <v>5021.1369509697552</v>
      </c>
      <c r="G98">
        <v>4880.5321097295237</v>
      </c>
      <c r="H98">
        <v>4739.9272684892931</v>
      </c>
      <c r="I98">
        <v>4599.3224272490606</v>
      </c>
      <c r="J98">
        <v>4423.2134262879445</v>
      </c>
      <c r="K98">
        <v>4247.1044253268274</v>
      </c>
      <c r="L98">
        <v>4070.9954243657098</v>
      </c>
      <c r="M98">
        <v>4048.3528385278523</v>
      </c>
      <c r="N98">
        <v>4025.7102526899939</v>
      </c>
      <c r="O98">
        <v>4003.0676668521364</v>
      </c>
      <c r="P98">
        <v>3980.425081014278</v>
      </c>
      <c r="Q98">
        <v>3957.7824951764201</v>
      </c>
      <c r="R98">
        <v>3935.1399093385621</v>
      </c>
      <c r="S98">
        <v>3912.4973235007046</v>
      </c>
      <c r="T98">
        <v>3901.9307834430379</v>
      </c>
      <c r="U98">
        <v>3891.3642433853706</v>
      </c>
      <c r="V98">
        <v>3880.7977033277039</v>
      </c>
      <c r="W98">
        <v>3870.2311632700366</v>
      </c>
      <c r="X98">
        <v>3859.6646232123699</v>
      </c>
      <c r="Y98">
        <v>3849.0980831547031</v>
      </c>
      <c r="Z98">
        <v>3838.5315430970354</v>
      </c>
      <c r="AA98">
        <v>3827.9650030393686</v>
      </c>
      <c r="AB98">
        <v>3817.3984629817014</v>
      </c>
      <c r="AC98">
        <v>3806.8319229240342</v>
      </c>
      <c r="AD98">
        <v>3794.8216486878946</v>
      </c>
      <c r="AE98">
        <v>3782.8113744517541</v>
      </c>
      <c r="AF98">
        <v>3770.8011002156145</v>
      </c>
      <c r="AG98">
        <v>3758.7908259794744</v>
      </c>
      <c r="AH98">
        <v>3746.7805517433344</v>
      </c>
      <c r="AI98">
        <v>3734.7702775071948</v>
      </c>
      <c r="AJ98">
        <v>3722.7600032710548</v>
      </c>
      <c r="AK98">
        <v>3710.7497290349147</v>
      </c>
      <c r="AL98">
        <v>3698.7394547987751</v>
      </c>
      <c r="AM98">
        <v>3686.7291805626332</v>
      </c>
    </row>
    <row r="99" spans="1:39" x14ac:dyDescent="0.35">
      <c r="A99" s="22" t="s">
        <v>131</v>
      </c>
      <c r="B99" s="22" t="s">
        <v>153</v>
      </c>
      <c r="C99">
        <v>5391.512634302233</v>
      </c>
      <c r="D99">
        <v>5391.512634302233</v>
      </c>
      <c r="E99">
        <v>5391.512634302233</v>
      </c>
      <c r="F99">
        <v>5391.512634302233</v>
      </c>
      <c r="G99">
        <v>5391.512634302233</v>
      </c>
      <c r="H99">
        <v>5391.512634302233</v>
      </c>
      <c r="I99">
        <v>5391.512634302233</v>
      </c>
      <c r="J99">
        <v>5391.512634302233</v>
      </c>
      <c r="K99">
        <v>5391.512634302233</v>
      </c>
      <c r="L99">
        <v>5391.512634302233</v>
      </c>
      <c r="M99">
        <v>5391.512634302233</v>
      </c>
      <c r="N99">
        <v>5391.512634302233</v>
      </c>
      <c r="O99">
        <v>5391.512634302233</v>
      </c>
      <c r="P99">
        <v>5391.512634302233</v>
      </c>
      <c r="Q99">
        <v>5391.512634302233</v>
      </c>
      <c r="R99">
        <v>5391.512634302233</v>
      </c>
      <c r="S99">
        <v>5391.512634302233</v>
      </c>
      <c r="T99">
        <v>5391.512634302233</v>
      </c>
      <c r="U99">
        <v>5391.512634302233</v>
      </c>
      <c r="V99">
        <v>5391.512634302233</v>
      </c>
      <c r="W99">
        <v>5391.512634302233</v>
      </c>
      <c r="X99">
        <v>5391.512634302233</v>
      </c>
      <c r="Y99">
        <v>5391.512634302233</v>
      </c>
      <c r="Z99">
        <v>5391.512634302233</v>
      </c>
      <c r="AA99">
        <v>5391.512634302233</v>
      </c>
      <c r="AB99">
        <v>5391.512634302233</v>
      </c>
      <c r="AC99">
        <v>5391.512634302233</v>
      </c>
      <c r="AD99">
        <v>5391.512634302233</v>
      </c>
      <c r="AE99">
        <v>5391.512634302233</v>
      </c>
      <c r="AF99">
        <v>5391.512634302233</v>
      </c>
      <c r="AG99">
        <v>5391.512634302233</v>
      </c>
      <c r="AH99">
        <v>5391.512634302233</v>
      </c>
      <c r="AI99">
        <v>5391.512634302233</v>
      </c>
      <c r="AJ99">
        <v>5391.512634302233</v>
      </c>
      <c r="AK99">
        <v>5391.512634302233</v>
      </c>
      <c r="AL99">
        <v>5391.512634302233</v>
      </c>
      <c r="AM99">
        <v>5391.512634302233</v>
      </c>
    </row>
    <row r="100" spans="1:39" x14ac:dyDescent="0.35">
      <c r="A100" s="22" t="s">
        <v>131</v>
      </c>
      <c r="B100" s="22" t="s">
        <v>154</v>
      </c>
      <c r="C100">
        <v>5391.5126343022639</v>
      </c>
      <c r="D100">
        <v>5074.8167298440767</v>
      </c>
      <c r="E100">
        <v>4757.8205281140663</v>
      </c>
      <c r="F100">
        <v>4612.5306023211451</v>
      </c>
      <c r="G100">
        <v>4467.240676528223</v>
      </c>
      <c r="H100">
        <v>4321.9507507353028</v>
      </c>
      <c r="I100">
        <v>4176.6608249423807</v>
      </c>
      <c r="J100">
        <v>4000.5518239812632</v>
      </c>
      <c r="K100">
        <v>3824.4428230201461</v>
      </c>
      <c r="L100">
        <v>3648.3338220590294</v>
      </c>
      <c r="M100">
        <v>3595.5011217706947</v>
      </c>
      <c r="N100">
        <v>3542.6684214823595</v>
      </c>
      <c r="O100">
        <v>3489.8357211940242</v>
      </c>
      <c r="P100">
        <v>3437.0030209056895</v>
      </c>
      <c r="Q100">
        <v>3384.1703206173543</v>
      </c>
      <c r="R100">
        <v>3331.337620329019</v>
      </c>
      <c r="S100">
        <v>3278.5049200406843</v>
      </c>
      <c r="T100">
        <v>3252.0885698965167</v>
      </c>
      <c r="U100">
        <v>3225.6722197523491</v>
      </c>
      <c r="V100">
        <v>3199.2558696081815</v>
      </c>
      <c r="W100">
        <v>3172.8395194640138</v>
      </c>
      <c r="X100">
        <v>3146.4231693198467</v>
      </c>
      <c r="Y100">
        <v>3120.0068191756791</v>
      </c>
      <c r="Z100">
        <v>3093.5904690315115</v>
      </c>
      <c r="AA100">
        <v>3067.1741188873439</v>
      </c>
      <c r="AB100">
        <v>3040.7577687431763</v>
      </c>
      <c r="AC100">
        <v>3014.3414185990096</v>
      </c>
      <c r="AD100">
        <v>2990.5667034692583</v>
      </c>
      <c r="AE100">
        <v>2966.791988339508</v>
      </c>
      <c r="AF100">
        <v>2943.0172732097567</v>
      </c>
      <c r="AG100">
        <v>2919.2425580800059</v>
      </c>
      <c r="AH100">
        <v>2895.4678429502551</v>
      </c>
      <c r="AI100">
        <v>2871.6931278205043</v>
      </c>
      <c r="AJ100">
        <v>2847.9184126907539</v>
      </c>
      <c r="AK100">
        <v>2824.1436975610027</v>
      </c>
      <c r="AL100">
        <v>2800.3689824312523</v>
      </c>
      <c r="AM100">
        <v>2776.5942673015006</v>
      </c>
    </row>
    <row r="101" spans="1:39" x14ac:dyDescent="0.35">
      <c r="A101" s="22" t="s">
        <v>131</v>
      </c>
      <c r="B101" s="22" t="s">
        <v>155</v>
      </c>
      <c r="C101">
        <v>5391.5126343022639</v>
      </c>
      <c r="D101">
        <v>5276.7773618920355</v>
      </c>
      <c r="E101">
        <v>5161.7417922099858</v>
      </c>
      <c r="F101">
        <v>5021.1369509697552</v>
      </c>
      <c r="G101">
        <v>4880.5321097295237</v>
      </c>
      <c r="H101">
        <v>4739.9272684892931</v>
      </c>
      <c r="I101">
        <v>4599.3224272490606</v>
      </c>
      <c r="J101">
        <v>4423.2134262879445</v>
      </c>
      <c r="K101">
        <v>4247.1044253268274</v>
      </c>
      <c r="L101">
        <v>4070.9954243657098</v>
      </c>
      <c r="M101">
        <v>4048.3528385278523</v>
      </c>
      <c r="N101">
        <v>4025.7102526899939</v>
      </c>
      <c r="O101">
        <v>4003.0676668521364</v>
      </c>
      <c r="P101">
        <v>3980.425081014278</v>
      </c>
      <c r="Q101">
        <v>3957.7824951764201</v>
      </c>
      <c r="R101">
        <v>3935.1399093385621</v>
      </c>
      <c r="S101">
        <v>3912.4973235007046</v>
      </c>
      <c r="T101">
        <v>3901.9307834430379</v>
      </c>
      <c r="U101">
        <v>3891.3642433853706</v>
      </c>
      <c r="V101">
        <v>3880.7977033277039</v>
      </c>
      <c r="W101">
        <v>3870.2311632700366</v>
      </c>
      <c r="X101">
        <v>3859.6646232123699</v>
      </c>
      <c r="Y101">
        <v>3849.0980831547031</v>
      </c>
      <c r="Z101">
        <v>3838.5315430970354</v>
      </c>
      <c r="AA101">
        <v>3827.9650030393686</v>
      </c>
      <c r="AB101">
        <v>3817.3984629817014</v>
      </c>
      <c r="AC101">
        <v>3806.8319229240342</v>
      </c>
      <c r="AD101">
        <v>3794.8216486878946</v>
      </c>
      <c r="AE101">
        <v>3782.8113744517541</v>
      </c>
      <c r="AF101">
        <v>3770.8011002156145</v>
      </c>
      <c r="AG101">
        <v>3758.7908259794744</v>
      </c>
      <c r="AH101">
        <v>3746.7805517433344</v>
      </c>
      <c r="AI101">
        <v>3734.7702775071948</v>
      </c>
      <c r="AJ101">
        <v>3722.7600032710548</v>
      </c>
      <c r="AK101">
        <v>3710.7497290349147</v>
      </c>
      <c r="AL101">
        <v>3698.7394547987751</v>
      </c>
      <c r="AM101">
        <v>3686.7291805626332</v>
      </c>
    </row>
    <row r="102" spans="1:39" x14ac:dyDescent="0.35">
      <c r="A102" s="22" t="s">
        <v>131</v>
      </c>
      <c r="B102" s="22" t="s">
        <v>156</v>
      </c>
      <c r="C102">
        <v>5391.5126343022639</v>
      </c>
      <c r="D102">
        <v>5391.5126343022639</v>
      </c>
      <c r="E102">
        <v>5391.5126343022639</v>
      </c>
      <c r="F102">
        <v>5391.5126343022639</v>
      </c>
      <c r="G102">
        <v>5391.5126343022639</v>
      </c>
      <c r="H102">
        <v>5391.5126343022639</v>
      </c>
      <c r="I102">
        <v>5391.5126343022639</v>
      </c>
      <c r="J102">
        <v>5391.5126343022639</v>
      </c>
      <c r="K102">
        <v>5391.5126343022639</v>
      </c>
      <c r="L102">
        <v>5391.5126343022639</v>
      </c>
      <c r="M102">
        <v>5391.5126343022639</v>
      </c>
      <c r="N102">
        <v>5391.5126343022639</v>
      </c>
      <c r="O102">
        <v>5391.5126343022639</v>
      </c>
      <c r="P102">
        <v>5391.5126343022639</v>
      </c>
      <c r="Q102">
        <v>5391.5126343022639</v>
      </c>
      <c r="R102">
        <v>5391.5126343022639</v>
      </c>
      <c r="S102">
        <v>5391.5126343022639</v>
      </c>
      <c r="T102">
        <v>5391.5126343022639</v>
      </c>
      <c r="U102">
        <v>5391.5126343022639</v>
      </c>
      <c r="V102">
        <v>5391.5126343022639</v>
      </c>
      <c r="W102">
        <v>5391.5126343022639</v>
      </c>
      <c r="X102">
        <v>5391.5126343022639</v>
      </c>
      <c r="Y102">
        <v>5391.5126343022639</v>
      </c>
      <c r="Z102">
        <v>5391.5126343022639</v>
      </c>
      <c r="AA102">
        <v>5391.5126343022639</v>
      </c>
      <c r="AB102">
        <v>5391.5126343022639</v>
      </c>
      <c r="AC102">
        <v>5391.5126343022639</v>
      </c>
      <c r="AD102">
        <v>5391.5126343022639</v>
      </c>
      <c r="AE102">
        <v>5391.5126343022639</v>
      </c>
      <c r="AF102">
        <v>5391.5126343022639</v>
      </c>
      <c r="AG102">
        <v>5391.5126343022639</v>
      </c>
      <c r="AH102">
        <v>5391.5126343022639</v>
      </c>
      <c r="AI102">
        <v>5391.5126343022639</v>
      </c>
      <c r="AJ102">
        <v>5391.5126343022639</v>
      </c>
      <c r="AK102">
        <v>5391.5126343022639</v>
      </c>
      <c r="AL102">
        <v>5391.5126343022639</v>
      </c>
      <c r="AM102">
        <v>5391.5126343022639</v>
      </c>
    </row>
    <row r="103" spans="1:39" x14ac:dyDescent="0.35">
      <c r="A103" s="22" t="s">
        <v>131</v>
      </c>
      <c r="B103" s="22" t="s">
        <v>157</v>
      </c>
      <c r="C103">
        <v>5391.5126343023448</v>
      </c>
      <c r="D103">
        <v>5074.8167298440767</v>
      </c>
      <c r="E103">
        <v>4757.8205281140663</v>
      </c>
      <c r="F103">
        <v>4612.5306023211451</v>
      </c>
      <c r="G103">
        <v>4467.240676528223</v>
      </c>
      <c r="H103">
        <v>4321.9507507353028</v>
      </c>
      <c r="I103">
        <v>4176.6608249423807</v>
      </c>
      <c r="J103">
        <v>4000.5518239812632</v>
      </c>
      <c r="K103">
        <v>3824.4428230201461</v>
      </c>
      <c r="L103">
        <v>3648.3338220590294</v>
      </c>
      <c r="M103">
        <v>3595.5011217706947</v>
      </c>
      <c r="N103">
        <v>3542.6684214823595</v>
      </c>
      <c r="O103">
        <v>3489.8357211940242</v>
      </c>
      <c r="P103">
        <v>3437.0030209056895</v>
      </c>
      <c r="Q103">
        <v>3384.1703206173543</v>
      </c>
      <c r="R103">
        <v>3331.337620329019</v>
      </c>
      <c r="S103">
        <v>3278.5049200406843</v>
      </c>
      <c r="T103">
        <v>3252.0885698965167</v>
      </c>
      <c r="U103">
        <v>3225.6722197523491</v>
      </c>
      <c r="V103">
        <v>3199.2558696081815</v>
      </c>
      <c r="W103">
        <v>3172.8395194640138</v>
      </c>
      <c r="X103">
        <v>3146.4231693198467</v>
      </c>
      <c r="Y103">
        <v>3120.0068191756791</v>
      </c>
      <c r="Z103">
        <v>3093.5904690315115</v>
      </c>
      <c r="AA103">
        <v>3067.1741188873439</v>
      </c>
      <c r="AB103">
        <v>3040.7577687431763</v>
      </c>
      <c r="AC103">
        <v>3014.3414185990096</v>
      </c>
      <c r="AD103">
        <v>2990.5667034692583</v>
      </c>
      <c r="AE103">
        <v>2966.791988339508</v>
      </c>
      <c r="AF103">
        <v>2943.0172732097567</v>
      </c>
      <c r="AG103">
        <v>2919.2425580800059</v>
      </c>
      <c r="AH103">
        <v>2895.4678429502551</v>
      </c>
      <c r="AI103">
        <v>2871.6931278205043</v>
      </c>
      <c r="AJ103">
        <v>2847.9184126907539</v>
      </c>
      <c r="AK103">
        <v>2824.1436975610027</v>
      </c>
      <c r="AL103">
        <v>2800.3689824312523</v>
      </c>
      <c r="AM103">
        <v>2776.5942673015006</v>
      </c>
    </row>
    <row r="104" spans="1:39" x14ac:dyDescent="0.35">
      <c r="A104" s="22" t="s">
        <v>131</v>
      </c>
      <c r="B104" s="22" t="s">
        <v>158</v>
      </c>
      <c r="C104">
        <v>5391.5126343023448</v>
      </c>
      <c r="D104">
        <v>5276.7773618920364</v>
      </c>
      <c r="E104">
        <v>5161.7417922099867</v>
      </c>
      <c r="F104">
        <v>5021.1369509697561</v>
      </c>
      <c r="G104">
        <v>4880.5321097295246</v>
      </c>
      <c r="H104">
        <v>4739.927268489294</v>
      </c>
      <c r="I104">
        <v>4599.3224272490606</v>
      </c>
      <c r="J104">
        <v>4423.2134262879445</v>
      </c>
      <c r="K104">
        <v>4247.1044253268274</v>
      </c>
      <c r="L104">
        <v>4070.9954243657098</v>
      </c>
      <c r="M104">
        <v>4048.3528385278523</v>
      </c>
      <c r="N104">
        <v>4025.7102526899939</v>
      </c>
      <c r="O104">
        <v>4003.0676668521364</v>
      </c>
      <c r="P104">
        <v>3980.425081014278</v>
      </c>
      <c r="Q104">
        <v>3957.7824951764201</v>
      </c>
      <c r="R104">
        <v>3935.1399093385621</v>
      </c>
      <c r="S104">
        <v>3912.4973235007046</v>
      </c>
      <c r="T104">
        <v>3901.9307834430379</v>
      </c>
      <c r="U104">
        <v>3891.3642433853706</v>
      </c>
      <c r="V104">
        <v>3880.7977033277039</v>
      </c>
      <c r="W104">
        <v>3870.2311632700366</v>
      </c>
      <c r="X104">
        <v>3859.6646232123699</v>
      </c>
      <c r="Y104">
        <v>3849.0980831547031</v>
      </c>
      <c r="Z104">
        <v>3838.5315430970354</v>
      </c>
      <c r="AA104">
        <v>3827.9650030393686</v>
      </c>
      <c r="AB104">
        <v>3817.3984629817014</v>
      </c>
      <c r="AC104">
        <v>3806.8319229240342</v>
      </c>
      <c r="AD104">
        <v>3794.8216486878946</v>
      </c>
      <c r="AE104">
        <v>3782.8113744517541</v>
      </c>
      <c r="AF104">
        <v>3770.8011002156145</v>
      </c>
      <c r="AG104">
        <v>3758.7908259794744</v>
      </c>
      <c r="AH104">
        <v>3746.7805517433344</v>
      </c>
      <c r="AI104">
        <v>3734.7702775071948</v>
      </c>
      <c r="AJ104">
        <v>3722.7600032710548</v>
      </c>
      <c r="AK104">
        <v>3710.7497290349147</v>
      </c>
      <c r="AL104">
        <v>3698.7394547987751</v>
      </c>
      <c r="AM104">
        <v>3686.7291805626332</v>
      </c>
    </row>
    <row r="105" spans="1:39" x14ac:dyDescent="0.35">
      <c r="A105" s="22" t="s">
        <v>131</v>
      </c>
      <c r="B105" s="22" t="s">
        <v>159</v>
      </c>
      <c r="C105">
        <v>5391.5126343023448</v>
      </c>
      <c r="D105">
        <v>5391.5126343023448</v>
      </c>
      <c r="E105">
        <v>5391.5126343023448</v>
      </c>
      <c r="F105">
        <v>5391.5126343023448</v>
      </c>
      <c r="G105">
        <v>5391.5126343023448</v>
      </c>
      <c r="H105">
        <v>5391.5126343023448</v>
      </c>
      <c r="I105">
        <v>5391.5126343023448</v>
      </c>
      <c r="J105">
        <v>5391.5126343023448</v>
      </c>
      <c r="K105">
        <v>5391.5126343023448</v>
      </c>
      <c r="L105">
        <v>5391.5126343023448</v>
      </c>
      <c r="M105">
        <v>5391.5126343023448</v>
      </c>
      <c r="N105">
        <v>5391.5126343023448</v>
      </c>
      <c r="O105">
        <v>5391.5126343023448</v>
      </c>
      <c r="P105">
        <v>5391.5126343023448</v>
      </c>
      <c r="Q105">
        <v>5391.5126343023448</v>
      </c>
      <c r="R105">
        <v>5391.5126343023448</v>
      </c>
      <c r="S105">
        <v>5391.5126343023448</v>
      </c>
      <c r="T105">
        <v>5391.5126343023448</v>
      </c>
      <c r="U105">
        <v>5391.5126343023448</v>
      </c>
      <c r="V105">
        <v>5391.5126343023448</v>
      </c>
      <c r="W105">
        <v>5391.5126343023448</v>
      </c>
      <c r="X105">
        <v>5391.5126343023448</v>
      </c>
      <c r="Y105">
        <v>5391.5126343023448</v>
      </c>
      <c r="Z105">
        <v>5391.5126343023448</v>
      </c>
      <c r="AA105">
        <v>5391.5126343023448</v>
      </c>
      <c r="AB105">
        <v>5391.5126343023448</v>
      </c>
      <c r="AC105">
        <v>5391.5126343023448</v>
      </c>
      <c r="AD105">
        <v>5391.5126343023448</v>
      </c>
      <c r="AE105">
        <v>5391.5126343023448</v>
      </c>
      <c r="AF105">
        <v>5391.5126343023448</v>
      </c>
      <c r="AG105">
        <v>5391.5126343023448</v>
      </c>
      <c r="AH105">
        <v>5391.5126343023448</v>
      </c>
      <c r="AI105">
        <v>5391.5126343023448</v>
      </c>
      <c r="AJ105">
        <v>5391.5126343023448</v>
      </c>
      <c r="AK105">
        <v>5391.5126343023448</v>
      </c>
      <c r="AL105">
        <v>5391.5126343023448</v>
      </c>
      <c r="AM105">
        <v>5391.5126343023448</v>
      </c>
    </row>
    <row r="106" spans="1:39" x14ac:dyDescent="0.35">
      <c r="A106" s="22" t="s">
        <v>131</v>
      </c>
      <c r="B106" s="22" t="s">
        <v>160</v>
      </c>
      <c r="C106">
        <v>5953.3433007831181</v>
      </c>
      <c r="D106">
        <v>5602.9375563360591</v>
      </c>
      <c r="E106">
        <v>5252.2315146171977</v>
      </c>
      <c r="F106">
        <v>5091.491245496054</v>
      </c>
      <c r="G106">
        <v>4930.7509763749094</v>
      </c>
      <c r="H106">
        <v>4770.0107072537648</v>
      </c>
      <c r="I106">
        <v>4609.2704381326212</v>
      </c>
      <c r="J106">
        <v>4414.4337482888095</v>
      </c>
      <c r="K106">
        <v>4219.5970584449988</v>
      </c>
      <c r="L106">
        <v>4024.7603686011867</v>
      </c>
      <c r="M106">
        <v>3966.3093616480433</v>
      </c>
      <c r="N106">
        <v>3907.8583546949003</v>
      </c>
      <c r="O106">
        <v>3849.4073477417569</v>
      </c>
      <c r="P106">
        <v>3790.9563407886139</v>
      </c>
      <c r="Q106">
        <v>3732.5053338354705</v>
      </c>
      <c r="R106">
        <v>3674.0543268823271</v>
      </c>
      <c r="S106">
        <v>3615.6033199291828</v>
      </c>
      <c r="T106">
        <v>3586.3778164526111</v>
      </c>
      <c r="U106">
        <v>3557.1523129760399</v>
      </c>
      <c r="V106">
        <v>3527.9268094994682</v>
      </c>
      <c r="W106">
        <v>3498.7013060228965</v>
      </c>
      <c r="X106">
        <v>3469.4758025463252</v>
      </c>
      <c r="Y106">
        <v>3440.2502990697535</v>
      </c>
      <c r="Z106">
        <v>3411.0247955931814</v>
      </c>
      <c r="AA106">
        <v>3381.7992921166101</v>
      </c>
      <c r="AB106">
        <v>3352.5737886400384</v>
      </c>
      <c r="AC106">
        <v>3323.3482851634662</v>
      </c>
      <c r="AD106">
        <v>3297.0453320345518</v>
      </c>
      <c r="AE106">
        <v>3270.7423789056379</v>
      </c>
      <c r="AF106">
        <v>3244.4394257767235</v>
      </c>
      <c r="AG106">
        <v>3218.1364726478087</v>
      </c>
      <c r="AH106">
        <v>3191.8335195188943</v>
      </c>
      <c r="AI106">
        <v>3165.5305663899799</v>
      </c>
      <c r="AJ106">
        <v>3139.2276132610659</v>
      </c>
      <c r="AK106">
        <v>3112.9246601321515</v>
      </c>
      <c r="AL106">
        <v>3086.6217070032367</v>
      </c>
      <c r="AM106">
        <v>3060.3187538743205</v>
      </c>
    </row>
    <row r="107" spans="1:39" x14ac:dyDescent="0.35">
      <c r="A107" s="22" t="s">
        <v>131</v>
      </c>
      <c r="B107" s="22" t="s">
        <v>161</v>
      </c>
      <c r="C107">
        <v>5953.3433007831181</v>
      </c>
      <c r="D107">
        <v>5828.2256129827429</v>
      </c>
      <c r="E107">
        <v>5702.807627910568</v>
      </c>
      <c r="F107">
        <v>5546.3253443723688</v>
      </c>
      <c r="G107">
        <v>5389.8430608341687</v>
      </c>
      <c r="H107">
        <v>5233.3607772959695</v>
      </c>
      <c r="I107">
        <v>5076.8784937577675</v>
      </c>
      <c r="J107">
        <v>4882.0418039139568</v>
      </c>
      <c r="K107">
        <v>4687.205114070146</v>
      </c>
      <c r="L107">
        <v>4492.3684242263344</v>
      </c>
      <c r="M107">
        <v>4467.3179926749863</v>
      </c>
      <c r="N107">
        <v>4442.2675611236391</v>
      </c>
      <c r="O107">
        <v>4417.2171295722919</v>
      </c>
      <c r="P107">
        <v>4392.1666980209448</v>
      </c>
      <c r="Q107">
        <v>4367.1162664695967</v>
      </c>
      <c r="R107">
        <v>4342.0658349182495</v>
      </c>
      <c r="S107">
        <v>4317.0154033669041</v>
      </c>
      <c r="T107">
        <v>4305.3252019762749</v>
      </c>
      <c r="U107">
        <v>4293.6350005856457</v>
      </c>
      <c r="V107">
        <v>4281.9447991950174</v>
      </c>
      <c r="W107">
        <v>4270.2545978043881</v>
      </c>
      <c r="X107">
        <v>4258.5643964137589</v>
      </c>
      <c r="Y107">
        <v>4246.8741950231306</v>
      </c>
      <c r="Z107">
        <v>4235.1839936325014</v>
      </c>
      <c r="AA107">
        <v>4223.4937922418721</v>
      </c>
      <c r="AB107">
        <v>4211.8035908512438</v>
      </c>
      <c r="AC107">
        <v>4200.1133894606164</v>
      </c>
      <c r="AD107">
        <v>4186.8259250861938</v>
      </c>
      <c r="AE107">
        <v>4173.5384607117712</v>
      </c>
      <c r="AF107">
        <v>4160.2509963373486</v>
      </c>
      <c r="AG107">
        <v>4146.963531962926</v>
      </c>
      <c r="AH107">
        <v>4133.6760675885043</v>
      </c>
      <c r="AI107">
        <v>4120.3886032140817</v>
      </c>
      <c r="AJ107">
        <v>4107.1011388396591</v>
      </c>
      <c r="AK107">
        <v>4093.813674465237</v>
      </c>
      <c r="AL107">
        <v>4080.5262100908144</v>
      </c>
      <c r="AM107">
        <v>4067.2387457163932</v>
      </c>
    </row>
    <row r="108" spans="1:39" x14ac:dyDescent="0.35">
      <c r="A108" s="22" t="s">
        <v>131</v>
      </c>
      <c r="B108" s="22" t="s">
        <v>162</v>
      </c>
      <c r="C108">
        <v>5953.3433007831181</v>
      </c>
      <c r="D108">
        <v>5953.3433007831181</v>
      </c>
      <c r="E108">
        <v>5953.3433007831181</v>
      </c>
      <c r="F108">
        <v>5953.3433007831181</v>
      </c>
      <c r="G108">
        <v>5953.3433007831181</v>
      </c>
      <c r="H108">
        <v>5953.3433007831181</v>
      </c>
      <c r="I108">
        <v>5953.3433007831181</v>
      </c>
      <c r="J108">
        <v>5953.3433007831181</v>
      </c>
      <c r="K108">
        <v>5953.3433007831181</v>
      </c>
      <c r="L108">
        <v>5953.3433007831181</v>
      </c>
      <c r="M108">
        <v>5953.3433007831181</v>
      </c>
      <c r="N108">
        <v>5953.3433007831181</v>
      </c>
      <c r="O108">
        <v>5953.3433007831181</v>
      </c>
      <c r="P108">
        <v>5953.3433007831181</v>
      </c>
      <c r="Q108">
        <v>5953.3433007831181</v>
      </c>
      <c r="R108">
        <v>5953.3433007831181</v>
      </c>
      <c r="S108">
        <v>5953.3433007831181</v>
      </c>
      <c r="T108">
        <v>5953.3433007831181</v>
      </c>
      <c r="U108">
        <v>5953.3433007831181</v>
      </c>
      <c r="V108">
        <v>5953.3433007831181</v>
      </c>
      <c r="W108">
        <v>5953.3433007831181</v>
      </c>
      <c r="X108">
        <v>5953.3433007831181</v>
      </c>
      <c r="Y108">
        <v>5953.3433007831181</v>
      </c>
      <c r="Z108">
        <v>5953.3433007831181</v>
      </c>
      <c r="AA108">
        <v>5953.3433007831181</v>
      </c>
      <c r="AB108">
        <v>5953.3433007831181</v>
      </c>
      <c r="AC108">
        <v>5953.3433007831181</v>
      </c>
      <c r="AD108">
        <v>5953.3433007831181</v>
      </c>
      <c r="AE108">
        <v>5953.3433007831181</v>
      </c>
      <c r="AF108">
        <v>5953.3433007831181</v>
      </c>
      <c r="AG108">
        <v>5953.3433007831181</v>
      </c>
      <c r="AH108">
        <v>5953.3433007831181</v>
      </c>
      <c r="AI108">
        <v>5953.3433007831181</v>
      </c>
      <c r="AJ108">
        <v>5953.3433007831181</v>
      </c>
      <c r="AK108">
        <v>5953.3433007831181</v>
      </c>
      <c r="AL108">
        <v>5953.3433007831181</v>
      </c>
      <c r="AM108">
        <v>5953.3433007831181</v>
      </c>
    </row>
    <row r="109" spans="1:39" x14ac:dyDescent="0.35">
      <c r="A109" s="22" t="s">
        <v>131</v>
      </c>
      <c r="B109" s="22" t="s">
        <v>163</v>
      </c>
      <c r="C109">
        <v>5953.3433007831181</v>
      </c>
      <c r="D109">
        <v>5602.9375563360591</v>
      </c>
      <c r="E109">
        <v>5252.2315146171977</v>
      </c>
      <c r="F109">
        <v>5091.491245496054</v>
      </c>
      <c r="G109">
        <v>4930.7509763749094</v>
      </c>
      <c r="H109">
        <v>4770.0107072537648</v>
      </c>
      <c r="I109">
        <v>4609.2704381326212</v>
      </c>
      <c r="J109">
        <v>4414.4337482888095</v>
      </c>
      <c r="K109">
        <v>4219.5970584449988</v>
      </c>
      <c r="L109">
        <v>4024.7603686011867</v>
      </c>
      <c r="M109">
        <v>3966.3093616480433</v>
      </c>
      <c r="N109">
        <v>3907.8583546949003</v>
      </c>
      <c r="O109">
        <v>3849.4073477417569</v>
      </c>
      <c r="P109">
        <v>3790.9563407886139</v>
      </c>
      <c r="Q109">
        <v>3732.5053338354705</v>
      </c>
      <c r="R109">
        <v>3674.0543268823271</v>
      </c>
      <c r="S109">
        <v>3615.6033199291828</v>
      </c>
      <c r="T109">
        <v>3586.3778164526111</v>
      </c>
      <c r="U109">
        <v>3557.1523129760399</v>
      </c>
      <c r="V109">
        <v>3527.9268094994682</v>
      </c>
      <c r="W109">
        <v>3498.7013060228965</v>
      </c>
      <c r="X109">
        <v>3469.4758025463252</v>
      </c>
      <c r="Y109">
        <v>3440.2502990697535</v>
      </c>
      <c r="Z109">
        <v>3411.0247955931814</v>
      </c>
      <c r="AA109">
        <v>3381.7992921166101</v>
      </c>
      <c r="AB109">
        <v>3352.5737886400384</v>
      </c>
      <c r="AC109">
        <v>3323.3482851634662</v>
      </c>
      <c r="AD109">
        <v>3297.0453320345518</v>
      </c>
      <c r="AE109">
        <v>3270.7423789056379</v>
      </c>
      <c r="AF109">
        <v>3244.4394257767235</v>
      </c>
      <c r="AG109">
        <v>3218.1364726478087</v>
      </c>
      <c r="AH109">
        <v>3191.8335195188943</v>
      </c>
      <c r="AI109">
        <v>3165.5305663899799</v>
      </c>
      <c r="AJ109">
        <v>3139.2276132610659</v>
      </c>
      <c r="AK109">
        <v>3112.9246601321515</v>
      </c>
      <c r="AL109">
        <v>3086.6217070032367</v>
      </c>
      <c r="AM109">
        <v>3060.3187538743205</v>
      </c>
    </row>
    <row r="110" spans="1:39" x14ac:dyDescent="0.35">
      <c r="A110" s="22" t="s">
        <v>131</v>
      </c>
      <c r="B110" s="22" t="s">
        <v>164</v>
      </c>
      <c r="C110">
        <v>5953.3433007831181</v>
      </c>
      <c r="D110">
        <v>5828.2256129827429</v>
      </c>
      <c r="E110">
        <v>5702.807627910568</v>
      </c>
      <c r="F110">
        <v>5546.3253443723688</v>
      </c>
      <c r="G110">
        <v>5389.8430608341687</v>
      </c>
      <c r="H110">
        <v>5233.3607772959695</v>
      </c>
      <c r="I110">
        <v>5076.8784937577675</v>
      </c>
      <c r="J110">
        <v>4882.0418039139568</v>
      </c>
      <c r="K110">
        <v>4687.205114070146</v>
      </c>
      <c r="L110">
        <v>4492.3684242263344</v>
      </c>
      <c r="M110">
        <v>4467.3179926749863</v>
      </c>
      <c r="N110">
        <v>4442.2675611236391</v>
      </c>
      <c r="O110">
        <v>4417.2171295722919</v>
      </c>
      <c r="P110">
        <v>4392.1666980209448</v>
      </c>
      <c r="Q110">
        <v>4367.1162664695967</v>
      </c>
      <c r="R110">
        <v>4342.0658349182495</v>
      </c>
      <c r="S110">
        <v>4317.0154033669041</v>
      </c>
      <c r="T110">
        <v>4305.3252019762749</v>
      </c>
      <c r="U110">
        <v>4293.6350005856457</v>
      </c>
      <c r="V110">
        <v>4281.9447991950174</v>
      </c>
      <c r="W110">
        <v>4270.2545978043881</v>
      </c>
      <c r="X110">
        <v>4258.5643964137589</v>
      </c>
      <c r="Y110">
        <v>4246.8741950231306</v>
      </c>
      <c r="Z110">
        <v>4235.1839936325014</v>
      </c>
      <c r="AA110">
        <v>4223.4937922418721</v>
      </c>
      <c r="AB110">
        <v>4211.8035908512438</v>
      </c>
      <c r="AC110">
        <v>4200.1133894606164</v>
      </c>
      <c r="AD110">
        <v>4186.8259250861938</v>
      </c>
      <c r="AE110">
        <v>4173.5384607117712</v>
      </c>
      <c r="AF110">
        <v>4160.2509963373486</v>
      </c>
      <c r="AG110">
        <v>4146.963531962926</v>
      </c>
      <c r="AH110">
        <v>4133.6760675885043</v>
      </c>
      <c r="AI110">
        <v>4120.3886032140817</v>
      </c>
      <c r="AJ110">
        <v>4107.1011388396591</v>
      </c>
      <c r="AK110">
        <v>4093.813674465237</v>
      </c>
      <c r="AL110">
        <v>4080.5262100908144</v>
      </c>
      <c r="AM110">
        <v>4067.2387457163932</v>
      </c>
    </row>
    <row r="111" spans="1:39" x14ac:dyDescent="0.35">
      <c r="A111" s="22" t="s">
        <v>131</v>
      </c>
      <c r="B111" s="22" t="s">
        <v>165</v>
      </c>
      <c r="C111">
        <v>5953.3433007831181</v>
      </c>
      <c r="D111">
        <v>5953.3433007831181</v>
      </c>
      <c r="E111">
        <v>5953.3433007831181</v>
      </c>
      <c r="F111">
        <v>5953.3433007831181</v>
      </c>
      <c r="G111">
        <v>5953.3433007831181</v>
      </c>
      <c r="H111">
        <v>5953.3433007831181</v>
      </c>
      <c r="I111">
        <v>5953.3433007831181</v>
      </c>
      <c r="J111">
        <v>5953.3433007831181</v>
      </c>
      <c r="K111">
        <v>5953.3433007831181</v>
      </c>
      <c r="L111">
        <v>5953.3433007831181</v>
      </c>
      <c r="M111">
        <v>5953.3433007831181</v>
      </c>
      <c r="N111">
        <v>5953.3433007831181</v>
      </c>
      <c r="O111">
        <v>5953.3433007831181</v>
      </c>
      <c r="P111">
        <v>5953.3433007831181</v>
      </c>
      <c r="Q111">
        <v>5953.3433007831181</v>
      </c>
      <c r="R111">
        <v>5953.3433007831181</v>
      </c>
      <c r="S111">
        <v>5953.3433007831181</v>
      </c>
      <c r="T111">
        <v>5953.3433007831181</v>
      </c>
      <c r="U111">
        <v>5953.3433007831181</v>
      </c>
      <c r="V111">
        <v>5953.3433007831181</v>
      </c>
      <c r="W111">
        <v>5953.3433007831181</v>
      </c>
      <c r="X111">
        <v>5953.3433007831181</v>
      </c>
      <c r="Y111">
        <v>5953.3433007831181</v>
      </c>
      <c r="Z111">
        <v>5953.3433007831181</v>
      </c>
      <c r="AA111">
        <v>5953.3433007831181</v>
      </c>
      <c r="AB111">
        <v>5953.3433007831181</v>
      </c>
      <c r="AC111">
        <v>5953.3433007831181</v>
      </c>
      <c r="AD111">
        <v>5953.3433007831181</v>
      </c>
      <c r="AE111">
        <v>5953.3433007831181</v>
      </c>
      <c r="AF111">
        <v>5953.3433007831181</v>
      </c>
      <c r="AG111">
        <v>5953.3433007831181</v>
      </c>
      <c r="AH111">
        <v>5953.3433007831181</v>
      </c>
      <c r="AI111">
        <v>5953.3433007831181</v>
      </c>
      <c r="AJ111">
        <v>5953.3433007831181</v>
      </c>
      <c r="AK111">
        <v>5953.3433007831181</v>
      </c>
      <c r="AL111">
        <v>5953.3433007831181</v>
      </c>
      <c r="AM111">
        <v>5953.3433007831181</v>
      </c>
    </row>
    <row r="112" spans="1:39" x14ac:dyDescent="0.35">
      <c r="A112" s="22" t="s">
        <v>131</v>
      </c>
      <c r="B112" s="22" t="s">
        <v>166</v>
      </c>
      <c r="C112">
        <v>5953.3433007831181</v>
      </c>
      <c r="D112">
        <v>5602.9375563360591</v>
      </c>
      <c r="E112">
        <v>5252.2315146171977</v>
      </c>
      <c r="F112">
        <v>5091.491245496054</v>
      </c>
      <c r="G112">
        <v>4930.7509763749094</v>
      </c>
      <c r="H112">
        <v>4770.0107072537648</v>
      </c>
      <c r="I112">
        <v>4609.2704381326212</v>
      </c>
      <c r="J112">
        <v>4414.4337482888095</v>
      </c>
      <c r="K112">
        <v>4219.5970584449988</v>
      </c>
      <c r="L112">
        <v>4024.7603686011867</v>
      </c>
      <c r="M112">
        <v>3966.3093616480433</v>
      </c>
      <c r="N112">
        <v>3907.8583546949003</v>
      </c>
      <c r="O112">
        <v>3849.4073477417569</v>
      </c>
      <c r="P112">
        <v>3790.9563407886139</v>
      </c>
      <c r="Q112">
        <v>3732.5053338354705</v>
      </c>
      <c r="R112">
        <v>3674.0543268823271</v>
      </c>
      <c r="S112">
        <v>3615.6033199291828</v>
      </c>
      <c r="T112">
        <v>3586.3778164526111</v>
      </c>
      <c r="U112">
        <v>3557.1523129760399</v>
      </c>
      <c r="V112">
        <v>3527.9268094994682</v>
      </c>
      <c r="W112">
        <v>3498.7013060228965</v>
      </c>
      <c r="X112">
        <v>3469.4758025463252</v>
      </c>
      <c r="Y112">
        <v>3440.2502990697535</v>
      </c>
      <c r="Z112">
        <v>3411.0247955931814</v>
      </c>
      <c r="AA112">
        <v>3381.7992921166101</v>
      </c>
      <c r="AB112">
        <v>3352.5737886400384</v>
      </c>
      <c r="AC112">
        <v>3323.3482851634662</v>
      </c>
      <c r="AD112">
        <v>3297.0453320345518</v>
      </c>
      <c r="AE112">
        <v>3270.7423789056379</v>
      </c>
      <c r="AF112">
        <v>3244.4394257767235</v>
      </c>
      <c r="AG112">
        <v>3218.1364726478087</v>
      </c>
      <c r="AH112">
        <v>3191.8335195188943</v>
      </c>
      <c r="AI112">
        <v>3165.5305663899799</v>
      </c>
      <c r="AJ112">
        <v>3139.2276132610659</v>
      </c>
      <c r="AK112">
        <v>3112.9246601321515</v>
      </c>
      <c r="AL112">
        <v>3086.6217070032367</v>
      </c>
      <c r="AM112">
        <v>3060.3187538743205</v>
      </c>
    </row>
    <row r="113" spans="1:39" x14ac:dyDescent="0.35">
      <c r="A113" s="22" t="s">
        <v>131</v>
      </c>
      <c r="B113" s="22" t="s">
        <v>167</v>
      </c>
      <c r="C113">
        <v>5953.3433007831181</v>
      </c>
      <c r="D113">
        <v>5828.2256129827429</v>
      </c>
      <c r="E113">
        <v>5702.807627910568</v>
      </c>
      <c r="F113">
        <v>5546.3253443723688</v>
      </c>
      <c r="G113">
        <v>5389.8430608341687</v>
      </c>
      <c r="H113">
        <v>5233.3607772959695</v>
      </c>
      <c r="I113">
        <v>5076.8784937577675</v>
      </c>
      <c r="J113">
        <v>4882.0418039139568</v>
      </c>
      <c r="K113">
        <v>4687.205114070146</v>
      </c>
      <c r="L113">
        <v>4492.3684242263344</v>
      </c>
      <c r="M113">
        <v>4467.3179926749863</v>
      </c>
      <c r="N113">
        <v>4442.2675611236391</v>
      </c>
      <c r="O113">
        <v>4417.2171295722919</v>
      </c>
      <c r="P113">
        <v>4392.1666980209448</v>
      </c>
      <c r="Q113">
        <v>4367.1162664695967</v>
      </c>
      <c r="R113">
        <v>4342.0658349182495</v>
      </c>
      <c r="S113">
        <v>4317.0154033669041</v>
      </c>
      <c r="T113">
        <v>4305.3252019762749</v>
      </c>
      <c r="U113">
        <v>4293.6350005856457</v>
      </c>
      <c r="V113">
        <v>4281.9447991950174</v>
      </c>
      <c r="W113">
        <v>4270.2545978043881</v>
      </c>
      <c r="X113">
        <v>4258.5643964137589</v>
      </c>
      <c r="Y113">
        <v>4246.8741950231306</v>
      </c>
      <c r="Z113">
        <v>4235.1839936325014</v>
      </c>
      <c r="AA113">
        <v>4223.4937922418721</v>
      </c>
      <c r="AB113">
        <v>4211.8035908512438</v>
      </c>
      <c r="AC113">
        <v>4200.1133894606164</v>
      </c>
      <c r="AD113">
        <v>4186.8259250861938</v>
      </c>
      <c r="AE113">
        <v>4173.5384607117712</v>
      </c>
      <c r="AF113">
        <v>4160.2509963373486</v>
      </c>
      <c r="AG113">
        <v>4146.963531962926</v>
      </c>
      <c r="AH113">
        <v>4133.6760675885043</v>
      </c>
      <c r="AI113">
        <v>4120.3886032140817</v>
      </c>
      <c r="AJ113">
        <v>4107.1011388396591</v>
      </c>
      <c r="AK113">
        <v>4093.813674465237</v>
      </c>
      <c r="AL113">
        <v>4080.5262100908144</v>
      </c>
      <c r="AM113">
        <v>4067.2387457163932</v>
      </c>
    </row>
    <row r="114" spans="1:39" x14ac:dyDescent="0.35">
      <c r="A114" s="22" t="s">
        <v>131</v>
      </c>
      <c r="B114" s="22" t="s">
        <v>168</v>
      </c>
      <c r="C114">
        <v>5953.3433007831181</v>
      </c>
      <c r="D114">
        <v>5953.3433007831181</v>
      </c>
      <c r="E114">
        <v>5953.3433007831181</v>
      </c>
      <c r="F114">
        <v>5953.3433007831181</v>
      </c>
      <c r="G114">
        <v>5953.3433007831181</v>
      </c>
      <c r="H114">
        <v>5953.3433007831181</v>
      </c>
      <c r="I114">
        <v>5953.3433007831181</v>
      </c>
      <c r="J114">
        <v>5953.3433007831181</v>
      </c>
      <c r="K114">
        <v>5953.3433007831181</v>
      </c>
      <c r="L114">
        <v>5953.3433007831181</v>
      </c>
      <c r="M114">
        <v>5953.3433007831181</v>
      </c>
      <c r="N114">
        <v>5953.3433007831181</v>
      </c>
      <c r="O114">
        <v>5953.3433007831181</v>
      </c>
      <c r="P114">
        <v>5953.3433007831181</v>
      </c>
      <c r="Q114">
        <v>5953.3433007831181</v>
      </c>
      <c r="R114">
        <v>5953.3433007831181</v>
      </c>
      <c r="S114">
        <v>5953.3433007831181</v>
      </c>
      <c r="T114">
        <v>5953.3433007831181</v>
      </c>
      <c r="U114">
        <v>5953.3433007831181</v>
      </c>
      <c r="V114">
        <v>5953.3433007831181</v>
      </c>
      <c r="W114">
        <v>5953.3433007831181</v>
      </c>
      <c r="X114">
        <v>5953.3433007831181</v>
      </c>
      <c r="Y114">
        <v>5953.3433007831181</v>
      </c>
      <c r="Z114">
        <v>5953.3433007831181</v>
      </c>
      <c r="AA114">
        <v>5953.3433007831181</v>
      </c>
      <c r="AB114">
        <v>5953.3433007831181</v>
      </c>
      <c r="AC114">
        <v>5953.3433007831181</v>
      </c>
      <c r="AD114">
        <v>5953.3433007831181</v>
      </c>
      <c r="AE114">
        <v>5953.3433007831181</v>
      </c>
      <c r="AF114">
        <v>5953.3433007831181</v>
      </c>
      <c r="AG114">
        <v>5953.3433007831181</v>
      </c>
      <c r="AH114">
        <v>5953.3433007831181</v>
      </c>
      <c r="AI114">
        <v>5953.3433007831181</v>
      </c>
      <c r="AJ114">
        <v>5953.3433007831181</v>
      </c>
      <c r="AK114">
        <v>5953.3433007831181</v>
      </c>
      <c r="AL114">
        <v>5953.3433007831181</v>
      </c>
      <c r="AM114">
        <v>5953.3433007831181</v>
      </c>
    </row>
    <row r="115" spans="1:39" x14ac:dyDescent="0.35">
      <c r="A115" s="22" t="s">
        <v>131</v>
      </c>
      <c r="B115" s="22" t="s">
        <v>169</v>
      </c>
      <c r="C115">
        <v>6968.7620282760181</v>
      </c>
      <c r="D115">
        <v>6557.4311601793643</v>
      </c>
      <c r="E115">
        <v>6145.7999948109309</v>
      </c>
      <c r="F115">
        <v>5957.1357106837331</v>
      </c>
      <c r="G115">
        <v>5768.4714265565344</v>
      </c>
      <c r="H115">
        <v>5579.8071424293366</v>
      </c>
      <c r="I115">
        <v>5391.142858302137</v>
      </c>
      <c r="J115">
        <v>5162.458877541897</v>
      </c>
      <c r="K115">
        <v>4933.7748967816578</v>
      </c>
      <c r="L115">
        <v>4705.0909160214169</v>
      </c>
      <c r="M115">
        <v>4636.4857217933441</v>
      </c>
      <c r="N115">
        <v>4567.8805275652712</v>
      </c>
      <c r="O115">
        <v>4499.2753333371993</v>
      </c>
      <c r="P115">
        <v>4430.6701391091265</v>
      </c>
      <c r="Q115">
        <v>4362.0649448810545</v>
      </c>
      <c r="R115">
        <v>4293.4597506529817</v>
      </c>
      <c r="S115">
        <v>4224.8545564249107</v>
      </c>
      <c r="T115">
        <v>4190.5519593108738</v>
      </c>
      <c r="U115">
        <v>4156.2493621968379</v>
      </c>
      <c r="V115">
        <v>4121.9467650828019</v>
      </c>
      <c r="W115">
        <v>4087.6441679687655</v>
      </c>
      <c r="X115">
        <v>4053.3415708547291</v>
      </c>
      <c r="Y115">
        <v>4019.0389737406927</v>
      </c>
      <c r="Z115">
        <v>3984.7363766266571</v>
      </c>
      <c r="AA115">
        <v>3950.4337795126207</v>
      </c>
      <c r="AB115">
        <v>3916.1311823985843</v>
      </c>
      <c r="AC115">
        <v>3881.8285852845497</v>
      </c>
      <c r="AD115">
        <v>3850.9562478819171</v>
      </c>
      <c r="AE115">
        <v>3820.0839104792844</v>
      </c>
      <c r="AF115">
        <v>3789.2115730766513</v>
      </c>
      <c r="AG115">
        <v>3758.3392356740192</v>
      </c>
      <c r="AH115">
        <v>3727.4668982713865</v>
      </c>
      <c r="AI115">
        <v>3696.5945608687534</v>
      </c>
      <c r="AJ115">
        <v>3665.7222234661208</v>
      </c>
      <c r="AK115">
        <v>3634.8498860634882</v>
      </c>
      <c r="AL115">
        <v>3603.9775486608555</v>
      </c>
      <c r="AM115">
        <v>3573.1052112582247</v>
      </c>
    </row>
    <row r="116" spans="1:39" x14ac:dyDescent="0.35">
      <c r="A116" s="22" t="s">
        <v>131</v>
      </c>
      <c r="B116" s="22" t="s">
        <v>170</v>
      </c>
      <c r="C116">
        <v>6968.7620282760181</v>
      </c>
      <c r="D116">
        <v>6822.3822247310518</v>
      </c>
      <c r="E116">
        <v>6675.702123914305</v>
      </c>
      <c r="F116">
        <v>6491.7726959674073</v>
      </c>
      <c r="G116">
        <v>6307.8432680205096</v>
      </c>
      <c r="H116">
        <v>6123.9138400736119</v>
      </c>
      <c r="I116">
        <v>5939.9844121267151</v>
      </c>
      <c r="J116">
        <v>5711.3004313664742</v>
      </c>
      <c r="K116">
        <v>5482.6164506062341</v>
      </c>
      <c r="L116">
        <v>5253.9324698459932</v>
      </c>
      <c r="M116">
        <v>5224.5302437482478</v>
      </c>
      <c r="N116">
        <v>5195.1280176505034</v>
      </c>
      <c r="O116">
        <v>5165.725791552758</v>
      </c>
      <c r="P116">
        <v>5136.3235654550135</v>
      </c>
      <c r="Q116">
        <v>5106.9213393572691</v>
      </c>
      <c r="R116">
        <v>5077.5191132595237</v>
      </c>
      <c r="S116">
        <v>5048.1168871617756</v>
      </c>
      <c r="T116">
        <v>5034.3958483161614</v>
      </c>
      <c r="U116">
        <v>5020.6748094705481</v>
      </c>
      <c r="V116">
        <v>5006.9537706249339</v>
      </c>
      <c r="W116">
        <v>4993.2327317793197</v>
      </c>
      <c r="X116">
        <v>4979.5116929337055</v>
      </c>
      <c r="Y116">
        <v>4965.7906540880922</v>
      </c>
      <c r="Z116">
        <v>4952.069615242478</v>
      </c>
      <c r="AA116">
        <v>4938.3485763968638</v>
      </c>
      <c r="AB116">
        <v>4924.6275375512496</v>
      </c>
      <c r="AC116">
        <v>4910.9064987056327</v>
      </c>
      <c r="AD116">
        <v>4895.3107182097274</v>
      </c>
      <c r="AE116">
        <v>4879.714937713823</v>
      </c>
      <c r="AF116">
        <v>4864.1191572179187</v>
      </c>
      <c r="AG116">
        <v>4848.5233767220134</v>
      </c>
      <c r="AH116">
        <v>4832.927596226109</v>
      </c>
      <c r="AI116">
        <v>4817.3318157302047</v>
      </c>
      <c r="AJ116">
        <v>4801.7360352343003</v>
      </c>
      <c r="AK116">
        <v>4786.1402547383959</v>
      </c>
      <c r="AL116">
        <v>4770.5444742424916</v>
      </c>
      <c r="AM116">
        <v>4754.9486937465826</v>
      </c>
    </row>
    <row r="117" spans="1:39" x14ac:dyDescent="0.35">
      <c r="A117" s="22" t="s">
        <v>131</v>
      </c>
      <c r="B117" s="22" t="s">
        <v>171</v>
      </c>
      <c r="C117">
        <v>6968.7620282760181</v>
      </c>
      <c r="D117">
        <v>6968.7620282760181</v>
      </c>
      <c r="E117">
        <v>6968.7620282760181</v>
      </c>
      <c r="F117">
        <v>6968.7620282760181</v>
      </c>
      <c r="G117">
        <v>6968.7620282760181</v>
      </c>
      <c r="H117">
        <v>6968.7620282760181</v>
      </c>
      <c r="I117">
        <v>6968.7620282760181</v>
      </c>
      <c r="J117">
        <v>6968.7620282760181</v>
      </c>
      <c r="K117">
        <v>6968.7620282760181</v>
      </c>
      <c r="L117">
        <v>6968.7620282760181</v>
      </c>
      <c r="M117">
        <v>6968.7620282760181</v>
      </c>
      <c r="N117">
        <v>6968.7620282760181</v>
      </c>
      <c r="O117">
        <v>6968.7620282760181</v>
      </c>
      <c r="P117">
        <v>6968.7620282760181</v>
      </c>
      <c r="Q117">
        <v>6968.7620282760181</v>
      </c>
      <c r="R117">
        <v>6968.7620282760181</v>
      </c>
      <c r="S117">
        <v>6968.7620282760181</v>
      </c>
      <c r="T117">
        <v>6968.7620282760181</v>
      </c>
      <c r="U117">
        <v>6968.7620282760181</v>
      </c>
      <c r="V117">
        <v>6968.7620282760181</v>
      </c>
      <c r="W117">
        <v>6968.7620282760181</v>
      </c>
      <c r="X117">
        <v>6968.7620282760181</v>
      </c>
      <c r="Y117">
        <v>6968.7620282760181</v>
      </c>
      <c r="Z117">
        <v>6968.7620282760181</v>
      </c>
      <c r="AA117">
        <v>6968.7620282760181</v>
      </c>
      <c r="AB117">
        <v>6968.7620282760181</v>
      </c>
      <c r="AC117">
        <v>6968.7620282760181</v>
      </c>
      <c r="AD117">
        <v>6968.7620282760181</v>
      </c>
      <c r="AE117">
        <v>6968.7620282760181</v>
      </c>
      <c r="AF117">
        <v>6968.7620282760181</v>
      </c>
      <c r="AG117">
        <v>6968.7620282760181</v>
      </c>
      <c r="AH117">
        <v>6968.7620282760181</v>
      </c>
      <c r="AI117">
        <v>6968.7620282760181</v>
      </c>
      <c r="AJ117">
        <v>6968.7620282760181</v>
      </c>
      <c r="AK117">
        <v>6968.7620282760181</v>
      </c>
      <c r="AL117">
        <v>6968.7620282760181</v>
      </c>
      <c r="AM117">
        <v>6968.7620282760181</v>
      </c>
    </row>
    <row r="118" spans="1:39" x14ac:dyDescent="0.35">
      <c r="A118" s="22" t="s">
        <v>131</v>
      </c>
      <c r="B118" s="22" t="s">
        <v>172</v>
      </c>
      <c r="C118">
        <v>6968.762028276089</v>
      </c>
      <c r="D118">
        <v>6557.4311601793643</v>
      </c>
      <c r="E118">
        <v>6145.7999948109309</v>
      </c>
      <c r="F118">
        <v>5957.1357106837331</v>
      </c>
      <c r="G118">
        <v>5768.4714265565344</v>
      </c>
      <c r="H118">
        <v>5579.8071424293366</v>
      </c>
      <c r="I118">
        <v>5391.142858302137</v>
      </c>
      <c r="J118">
        <v>5162.458877541897</v>
      </c>
      <c r="K118">
        <v>4933.7748967816578</v>
      </c>
      <c r="L118">
        <v>4705.0909160214169</v>
      </c>
      <c r="M118">
        <v>4636.4857217933441</v>
      </c>
      <c r="N118">
        <v>4567.8805275652712</v>
      </c>
      <c r="O118">
        <v>4499.2753333371993</v>
      </c>
      <c r="P118">
        <v>4430.6701391091265</v>
      </c>
      <c r="Q118">
        <v>4362.0649448810545</v>
      </c>
      <c r="R118">
        <v>4293.4597506529817</v>
      </c>
      <c r="S118">
        <v>4224.8545564249107</v>
      </c>
      <c r="T118">
        <v>4190.5519593108738</v>
      </c>
      <c r="U118">
        <v>4156.2493621968379</v>
      </c>
      <c r="V118">
        <v>4121.9467650828019</v>
      </c>
      <c r="W118">
        <v>4087.6441679687655</v>
      </c>
      <c r="X118">
        <v>4053.3415708547291</v>
      </c>
      <c r="Y118">
        <v>4019.0389737406927</v>
      </c>
      <c r="Z118">
        <v>3984.7363766266571</v>
      </c>
      <c r="AA118">
        <v>3950.4337795126207</v>
      </c>
      <c r="AB118">
        <v>3916.1311823985843</v>
      </c>
      <c r="AC118">
        <v>3881.8285852845497</v>
      </c>
      <c r="AD118">
        <v>3850.9562478819171</v>
      </c>
      <c r="AE118">
        <v>3820.0839104792844</v>
      </c>
      <c r="AF118">
        <v>3789.2115730766513</v>
      </c>
      <c r="AG118">
        <v>3758.3392356740192</v>
      </c>
      <c r="AH118">
        <v>3727.4668982713865</v>
      </c>
      <c r="AI118">
        <v>3696.5945608687534</v>
      </c>
      <c r="AJ118">
        <v>3665.7222234661208</v>
      </c>
      <c r="AK118">
        <v>3634.8498860634882</v>
      </c>
      <c r="AL118">
        <v>3603.9775486608555</v>
      </c>
      <c r="AM118">
        <v>3573.1052112582247</v>
      </c>
    </row>
    <row r="119" spans="1:39" x14ac:dyDescent="0.35">
      <c r="A119" s="22" t="s">
        <v>131</v>
      </c>
      <c r="B119" s="22" t="s">
        <v>173</v>
      </c>
      <c r="C119">
        <v>6968.762028276089</v>
      </c>
      <c r="D119">
        <v>6822.3822247310518</v>
      </c>
      <c r="E119">
        <v>6675.702123914305</v>
      </c>
      <c r="F119">
        <v>6491.7726959674073</v>
      </c>
      <c r="G119">
        <v>6307.8432680205096</v>
      </c>
      <c r="H119">
        <v>6123.9138400736119</v>
      </c>
      <c r="I119">
        <v>5939.9844121267151</v>
      </c>
      <c r="J119">
        <v>5711.3004313664742</v>
      </c>
      <c r="K119">
        <v>5482.6164506062341</v>
      </c>
      <c r="L119">
        <v>5253.9324698459932</v>
      </c>
      <c r="M119">
        <v>5224.5302437482478</v>
      </c>
      <c r="N119">
        <v>5195.1280176505034</v>
      </c>
      <c r="O119">
        <v>5165.725791552758</v>
      </c>
      <c r="P119">
        <v>5136.3235654550135</v>
      </c>
      <c r="Q119">
        <v>5106.9213393572691</v>
      </c>
      <c r="R119">
        <v>5077.5191132595237</v>
      </c>
      <c r="S119">
        <v>5048.1168871617756</v>
      </c>
      <c r="T119">
        <v>5034.3958483161614</v>
      </c>
      <c r="U119">
        <v>5020.6748094705481</v>
      </c>
      <c r="V119">
        <v>5006.9537706249339</v>
      </c>
      <c r="W119">
        <v>4993.2327317793197</v>
      </c>
      <c r="X119">
        <v>4979.5116929337055</v>
      </c>
      <c r="Y119">
        <v>4965.7906540880922</v>
      </c>
      <c r="Z119">
        <v>4952.069615242478</v>
      </c>
      <c r="AA119">
        <v>4938.3485763968638</v>
      </c>
      <c r="AB119">
        <v>4924.6275375512496</v>
      </c>
      <c r="AC119">
        <v>4910.9064987056327</v>
      </c>
      <c r="AD119">
        <v>4895.3107182097274</v>
      </c>
      <c r="AE119">
        <v>4879.714937713823</v>
      </c>
      <c r="AF119">
        <v>4864.1191572179187</v>
      </c>
      <c r="AG119">
        <v>4848.5233767220134</v>
      </c>
      <c r="AH119">
        <v>4832.927596226109</v>
      </c>
      <c r="AI119">
        <v>4817.3318157302047</v>
      </c>
      <c r="AJ119">
        <v>4801.7360352343003</v>
      </c>
      <c r="AK119">
        <v>4786.1402547383959</v>
      </c>
      <c r="AL119">
        <v>4770.5444742424916</v>
      </c>
      <c r="AM119">
        <v>4754.9486937465826</v>
      </c>
    </row>
    <row r="120" spans="1:39" x14ac:dyDescent="0.35">
      <c r="A120" s="22" t="s">
        <v>131</v>
      </c>
      <c r="B120" s="22" t="s">
        <v>174</v>
      </c>
      <c r="C120">
        <v>6968.762028276089</v>
      </c>
      <c r="D120">
        <v>6968.762028276089</v>
      </c>
      <c r="E120">
        <v>6968.762028276089</v>
      </c>
      <c r="F120">
        <v>6968.762028276089</v>
      </c>
      <c r="G120">
        <v>6968.762028276089</v>
      </c>
      <c r="H120">
        <v>6968.762028276089</v>
      </c>
      <c r="I120">
        <v>6968.762028276089</v>
      </c>
      <c r="J120">
        <v>6968.762028276089</v>
      </c>
      <c r="K120">
        <v>6968.762028276089</v>
      </c>
      <c r="L120">
        <v>6968.762028276089</v>
      </c>
      <c r="M120">
        <v>6968.762028276089</v>
      </c>
      <c r="N120">
        <v>6968.762028276089</v>
      </c>
      <c r="O120">
        <v>6968.762028276089</v>
      </c>
      <c r="P120">
        <v>6968.762028276089</v>
      </c>
      <c r="Q120">
        <v>6968.762028276089</v>
      </c>
      <c r="R120">
        <v>6968.762028276089</v>
      </c>
      <c r="S120">
        <v>6968.762028276089</v>
      </c>
      <c r="T120">
        <v>6968.762028276089</v>
      </c>
      <c r="U120">
        <v>6968.762028276089</v>
      </c>
      <c r="V120">
        <v>6968.762028276089</v>
      </c>
      <c r="W120">
        <v>6968.762028276089</v>
      </c>
      <c r="X120">
        <v>6968.762028276089</v>
      </c>
      <c r="Y120">
        <v>6968.762028276089</v>
      </c>
      <c r="Z120">
        <v>6968.762028276089</v>
      </c>
      <c r="AA120">
        <v>6968.762028276089</v>
      </c>
      <c r="AB120">
        <v>6968.762028276089</v>
      </c>
      <c r="AC120">
        <v>6968.762028276089</v>
      </c>
      <c r="AD120">
        <v>6968.762028276089</v>
      </c>
      <c r="AE120">
        <v>6968.762028276089</v>
      </c>
      <c r="AF120">
        <v>6968.762028276089</v>
      </c>
      <c r="AG120">
        <v>6968.762028276089</v>
      </c>
      <c r="AH120">
        <v>6968.762028276089</v>
      </c>
      <c r="AI120">
        <v>6968.762028276089</v>
      </c>
      <c r="AJ120">
        <v>6968.762028276089</v>
      </c>
      <c r="AK120">
        <v>6968.762028276089</v>
      </c>
      <c r="AL120">
        <v>6968.762028276089</v>
      </c>
      <c r="AM120">
        <v>6968.762028276089</v>
      </c>
    </row>
    <row r="121" spans="1:39" x14ac:dyDescent="0.35">
      <c r="A121" s="22" t="s">
        <v>131</v>
      </c>
      <c r="B121" s="22" t="s">
        <v>175</v>
      </c>
      <c r="C121">
        <v>6968.762028276079</v>
      </c>
      <c r="D121">
        <v>6557.4311601793643</v>
      </c>
      <c r="E121">
        <v>6145.7999948109309</v>
      </c>
      <c r="F121">
        <v>5957.1357106837331</v>
      </c>
      <c r="G121">
        <v>5768.4714265565344</v>
      </c>
      <c r="H121">
        <v>5579.8071424293366</v>
      </c>
      <c r="I121">
        <v>5391.142858302137</v>
      </c>
      <c r="J121">
        <v>5162.458877541897</v>
      </c>
      <c r="K121">
        <v>4933.7748967816578</v>
      </c>
      <c r="L121">
        <v>4705.0909160214169</v>
      </c>
      <c r="M121">
        <v>4636.4857217933441</v>
      </c>
      <c r="N121">
        <v>4567.8805275652712</v>
      </c>
      <c r="O121">
        <v>4499.2753333371993</v>
      </c>
      <c r="P121">
        <v>4430.6701391091265</v>
      </c>
      <c r="Q121">
        <v>4362.0649448810545</v>
      </c>
      <c r="R121">
        <v>4293.4597506529817</v>
      </c>
      <c r="S121">
        <v>4224.8545564249107</v>
      </c>
      <c r="T121">
        <v>4190.5519593108738</v>
      </c>
      <c r="U121">
        <v>4156.2493621968379</v>
      </c>
      <c r="V121">
        <v>4121.9467650828019</v>
      </c>
      <c r="W121">
        <v>4087.6441679687655</v>
      </c>
      <c r="X121">
        <v>4053.3415708547291</v>
      </c>
      <c r="Y121">
        <v>4019.0389737406927</v>
      </c>
      <c r="Z121">
        <v>3984.7363766266571</v>
      </c>
      <c r="AA121">
        <v>3950.4337795126207</v>
      </c>
      <c r="AB121">
        <v>3916.1311823985843</v>
      </c>
      <c r="AC121">
        <v>3881.8285852845497</v>
      </c>
      <c r="AD121">
        <v>3850.9562478819171</v>
      </c>
      <c r="AE121">
        <v>3820.0839104792844</v>
      </c>
      <c r="AF121">
        <v>3789.2115730766513</v>
      </c>
      <c r="AG121">
        <v>3758.3392356740192</v>
      </c>
      <c r="AH121">
        <v>3727.4668982713865</v>
      </c>
      <c r="AI121">
        <v>3696.5945608687534</v>
      </c>
      <c r="AJ121">
        <v>3665.7222234661208</v>
      </c>
      <c r="AK121">
        <v>3634.8498860634882</v>
      </c>
      <c r="AL121">
        <v>3603.9775486608555</v>
      </c>
      <c r="AM121">
        <v>3573.1052112582247</v>
      </c>
    </row>
    <row r="122" spans="1:39" x14ac:dyDescent="0.35">
      <c r="A122" s="22" t="s">
        <v>131</v>
      </c>
      <c r="B122" s="22" t="s">
        <v>176</v>
      </c>
      <c r="C122">
        <v>6968.762028276079</v>
      </c>
      <c r="D122">
        <v>6822.3822247310518</v>
      </c>
      <c r="E122">
        <v>6675.702123914305</v>
      </c>
      <c r="F122">
        <v>6491.7726959674073</v>
      </c>
      <c r="G122">
        <v>6307.8432680205096</v>
      </c>
      <c r="H122">
        <v>6123.9138400736119</v>
      </c>
      <c r="I122">
        <v>5939.9844121267151</v>
      </c>
      <c r="J122">
        <v>5711.3004313664742</v>
      </c>
      <c r="K122">
        <v>5482.6164506062341</v>
      </c>
      <c r="L122">
        <v>5253.9324698459932</v>
      </c>
      <c r="M122">
        <v>5224.5302437482478</v>
      </c>
      <c r="N122">
        <v>5195.1280176505034</v>
      </c>
      <c r="O122">
        <v>5165.725791552758</v>
      </c>
      <c r="P122">
        <v>5136.3235654550135</v>
      </c>
      <c r="Q122">
        <v>5106.9213393572691</v>
      </c>
      <c r="R122">
        <v>5077.5191132595237</v>
      </c>
      <c r="S122">
        <v>5048.1168871617756</v>
      </c>
      <c r="T122">
        <v>5034.3958483161614</v>
      </c>
      <c r="U122">
        <v>5020.6748094705481</v>
      </c>
      <c r="V122">
        <v>5006.9537706249339</v>
      </c>
      <c r="W122">
        <v>4993.2327317793197</v>
      </c>
      <c r="X122">
        <v>4979.5116929337055</v>
      </c>
      <c r="Y122">
        <v>4965.7906540880922</v>
      </c>
      <c r="Z122">
        <v>4952.069615242478</v>
      </c>
      <c r="AA122">
        <v>4938.3485763968638</v>
      </c>
      <c r="AB122">
        <v>4924.6275375512496</v>
      </c>
      <c r="AC122">
        <v>4910.9064987056327</v>
      </c>
      <c r="AD122">
        <v>4895.3107182097274</v>
      </c>
      <c r="AE122">
        <v>4879.714937713823</v>
      </c>
      <c r="AF122">
        <v>4864.1191572179187</v>
      </c>
      <c r="AG122">
        <v>4848.5233767220134</v>
      </c>
      <c r="AH122">
        <v>4832.927596226109</v>
      </c>
      <c r="AI122">
        <v>4817.3318157302047</v>
      </c>
      <c r="AJ122">
        <v>4801.7360352343003</v>
      </c>
      <c r="AK122">
        <v>4786.1402547383959</v>
      </c>
      <c r="AL122">
        <v>4770.5444742424916</v>
      </c>
      <c r="AM122">
        <v>4754.9486937465826</v>
      </c>
    </row>
    <row r="123" spans="1:39" x14ac:dyDescent="0.35">
      <c r="A123" s="22" t="s">
        <v>131</v>
      </c>
      <c r="B123" s="22" t="s">
        <v>177</v>
      </c>
      <c r="C123">
        <v>6968.762028276079</v>
      </c>
      <c r="D123">
        <v>6968.762028276079</v>
      </c>
      <c r="E123">
        <v>6968.762028276079</v>
      </c>
      <c r="F123">
        <v>6968.762028276079</v>
      </c>
      <c r="G123">
        <v>6968.762028276079</v>
      </c>
      <c r="H123">
        <v>6968.762028276079</v>
      </c>
      <c r="I123">
        <v>6968.762028276079</v>
      </c>
      <c r="J123">
        <v>6968.762028276079</v>
      </c>
      <c r="K123">
        <v>6968.762028276079</v>
      </c>
      <c r="L123">
        <v>6968.762028276079</v>
      </c>
      <c r="M123">
        <v>6968.762028276079</v>
      </c>
      <c r="N123">
        <v>6968.762028276079</v>
      </c>
      <c r="O123">
        <v>6968.762028276079</v>
      </c>
      <c r="P123">
        <v>6968.762028276079</v>
      </c>
      <c r="Q123">
        <v>6968.762028276079</v>
      </c>
      <c r="R123">
        <v>6968.762028276079</v>
      </c>
      <c r="S123">
        <v>6968.762028276079</v>
      </c>
      <c r="T123">
        <v>6968.762028276079</v>
      </c>
      <c r="U123">
        <v>6968.762028276079</v>
      </c>
      <c r="V123">
        <v>6968.762028276079</v>
      </c>
      <c r="W123">
        <v>6968.762028276079</v>
      </c>
      <c r="X123">
        <v>6968.762028276079</v>
      </c>
      <c r="Y123">
        <v>6968.762028276079</v>
      </c>
      <c r="Z123">
        <v>6968.762028276079</v>
      </c>
      <c r="AA123">
        <v>6968.762028276079</v>
      </c>
      <c r="AB123">
        <v>6968.762028276079</v>
      </c>
      <c r="AC123">
        <v>6968.762028276079</v>
      </c>
      <c r="AD123">
        <v>6968.762028276079</v>
      </c>
      <c r="AE123">
        <v>6968.762028276079</v>
      </c>
      <c r="AF123">
        <v>6968.762028276079</v>
      </c>
      <c r="AG123">
        <v>6968.762028276079</v>
      </c>
      <c r="AH123">
        <v>6968.762028276079</v>
      </c>
      <c r="AI123">
        <v>6968.762028276079</v>
      </c>
      <c r="AJ123">
        <v>6968.762028276079</v>
      </c>
      <c r="AK123">
        <v>6968.762028276079</v>
      </c>
      <c r="AL123">
        <v>6968.762028276079</v>
      </c>
      <c r="AM123">
        <v>6968.762028276079</v>
      </c>
    </row>
    <row r="126" spans="1:39" x14ac:dyDescent="0.35">
      <c r="A126" s="22"/>
      <c r="B126" s="22">
        <v>2014</v>
      </c>
      <c r="C126" s="46">
        <v>2015</v>
      </c>
      <c r="D126" s="46">
        <v>2016</v>
      </c>
      <c r="E126" s="46">
        <v>2017</v>
      </c>
      <c r="F126" s="46">
        <v>2018</v>
      </c>
      <c r="G126" s="46">
        <v>2019</v>
      </c>
      <c r="H126" s="46">
        <v>2020</v>
      </c>
      <c r="I126" s="46">
        <v>2021</v>
      </c>
      <c r="J126" s="46">
        <v>2022</v>
      </c>
      <c r="K126" s="46">
        <v>2023</v>
      </c>
      <c r="L126" s="46">
        <v>2024</v>
      </c>
      <c r="M126" s="46">
        <v>2025</v>
      </c>
      <c r="N126" s="46">
        <v>2026</v>
      </c>
      <c r="O126" s="46">
        <v>2027</v>
      </c>
      <c r="P126" s="46">
        <v>2028</v>
      </c>
      <c r="Q126" s="46">
        <v>2029</v>
      </c>
      <c r="R126" s="46">
        <v>2030</v>
      </c>
      <c r="S126" s="46">
        <v>2031</v>
      </c>
      <c r="T126" s="46">
        <v>2032</v>
      </c>
      <c r="U126" s="46">
        <v>2033</v>
      </c>
      <c r="V126" s="46">
        <v>2034</v>
      </c>
      <c r="W126" s="46">
        <v>2035</v>
      </c>
      <c r="X126" s="46">
        <v>2036</v>
      </c>
      <c r="Y126" s="46">
        <v>2037</v>
      </c>
      <c r="Z126" s="46">
        <v>2038</v>
      </c>
      <c r="AA126" s="46">
        <v>2039</v>
      </c>
      <c r="AB126" s="46">
        <v>2040</v>
      </c>
      <c r="AC126" s="46">
        <v>2041</v>
      </c>
      <c r="AD126" s="46">
        <v>2042</v>
      </c>
      <c r="AE126" s="46">
        <v>2043</v>
      </c>
      <c r="AF126" s="46">
        <v>2044</v>
      </c>
      <c r="AG126" s="46">
        <v>2045</v>
      </c>
      <c r="AH126" s="46">
        <v>2046</v>
      </c>
      <c r="AI126" s="46">
        <v>2047</v>
      </c>
      <c r="AJ126" s="46">
        <v>2048</v>
      </c>
      <c r="AK126" s="46">
        <v>2049</v>
      </c>
      <c r="AL126" s="46">
        <v>2050</v>
      </c>
    </row>
    <row r="127" spans="1:39" x14ac:dyDescent="0.35">
      <c r="A127" s="22" t="s">
        <v>15</v>
      </c>
      <c r="B127" s="22">
        <f t="shared" ref="B127:AL127" si="0">AVERAGEIF($A$12:$A$123,$A127,C$12:C$123)/AVERAGEIF($A$12:$A$123,$A127,$C$12:$C$123)</f>
        <v>1</v>
      </c>
      <c r="C127" s="22">
        <f t="shared" si="0"/>
        <v>1</v>
      </c>
      <c r="D127" s="22">
        <f t="shared" si="0"/>
        <v>1</v>
      </c>
      <c r="E127" s="22">
        <f t="shared" si="0"/>
        <v>1</v>
      </c>
      <c r="F127" s="22">
        <f t="shared" si="0"/>
        <v>0.9870305754846449</v>
      </c>
      <c r="G127" s="22">
        <f t="shared" si="0"/>
        <v>0.97196315993757809</v>
      </c>
      <c r="H127" s="22">
        <f t="shared" si="0"/>
        <v>0.95577440260610869</v>
      </c>
      <c r="I127" s="22">
        <f t="shared" si="0"/>
        <v>0.95013074428804678</v>
      </c>
      <c r="J127" s="22">
        <f t="shared" si="0"/>
        <v>0.94528925277479114</v>
      </c>
      <c r="K127" s="22">
        <f t="shared" si="0"/>
        <v>0.94044793236853008</v>
      </c>
      <c r="L127" s="22">
        <f t="shared" si="0"/>
        <v>0.93455441989281318</v>
      </c>
      <c r="M127" s="22">
        <f t="shared" si="0"/>
        <v>0.9294748344424093</v>
      </c>
      <c r="N127" s="22">
        <f t="shared" si="0"/>
        <v>0.92339530735159259</v>
      </c>
      <c r="O127" s="22">
        <f t="shared" si="0"/>
        <v>0.91593586191427245</v>
      </c>
      <c r="P127" s="22">
        <f t="shared" si="0"/>
        <v>0.91088677206295787</v>
      </c>
      <c r="Q127" s="22">
        <f t="shared" si="0"/>
        <v>0.90479828005217688</v>
      </c>
      <c r="R127" s="22">
        <f t="shared" si="0"/>
        <v>0.89806074103044686</v>
      </c>
      <c r="S127" s="22">
        <f t="shared" si="0"/>
        <v>0.89201998891483936</v>
      </c>
      <c r="T127" s="22">
        <f t="shared" si="0"/>
        <v>0.88688039767587123</v>
      </c>
      <c r="U127" s="22">
        <f t="shared" si="0"/>
        <v>0.8805465787765393</v>
      </c>
      <c r="V127" s="22">
        <f t="shared" si="0"/>
        <v>0.87495527890286851</v>
      </c>
      <c r="W127" s="22">
        <f t="shared" si="0"/>
        <v>0.86961524026459214</v>
      </c>
      <c r="X127" s="22">
        <f t="shared" si="0"/>
        <v>0.86446017629301963</v>
      </c>
      <c r="Y127" s="22">
        <f t="shared" si="0"/>
        <v>0.85841879945254185</v>
      </c>
      <c r="Z127" s="22">
        <f t="shared" si="0"/>
        <v>0.85340016353923465</v>
      </c>
      <c r="AA127" s="22">
        <f t="shared" si="0"/>
        <v>0.84780005393533642</v>
      </c>
      <c r="AB127" s="22">
        <f t="shared" si="0"/>
        <v>0.84251217953750401</v>
      </c>
      <c r="AC127" s="22">
        <f t="shared" si="0"/>
        <v>0.83695732338820972</v>
      </c>
      <c r="AD127" s="22">
        <f t="shared" si="0"/>
        <v>0.83140246723891542</v>
      </c>
      <c r="AE127" s="22">
        <f t="shared" si="0"/>
        <v>0.82584761108962101</v>
      </c>
      <c r="AF127" s="22">
        <f t="shared" si="0"/>
        <v>0.82029275494032672</v>
      </c>
      <c r="AG127" s="22">
        <f t="shared" si="0"/>
        <v>0.81473789879103242</v>
      </c>
      <c r="AH127" s="22">
        <f t="shared" si="0"/>
        <v>0.80918304264173802</v>
      </c>
      <c r="AI127" s="22">
        <f t="shared" si="0"/>
        <v>0.80362818649244372</v>
      </c>
      <c r="AJ127" s="22">
        <f t="shared" si="0"/>
        <v>0.79807333034314942</v>
      </c>
      <c r="AK127" s="22">
        <f t="shared" si="0"/>
        <v>0.79251847419385513</v>
      </c>
      <c r="AL127" s="22">
        <f t="shared" si="0"/>
        <v>0.78696361804456072</v>
      </c>
    </row>
    <row r="128" spans="1:39" x14ac:dyDescent="0.35">
      <c r="A128" s="22" t="s">
        <v>31</v>
      </c>
      <c r="B128" s="22">
        <f t="shared" ref="B128:AL128" si="1">AVERAGEIF($A$12:$A$123,$A128,C$12:C$123)/AVERAGEIF($A$12:$A$123,$A128,$C$12:$C$123)</f>
        <v>1</v>
      </c>
      <c r="C128" s="22">
        <f t="shared" si="1"/>
        <v>1</v>
      </c>
      <c r="D128" s="22">
        <f t="shared" si="1"/>
        <v>1</v>
      </c>
      <c r="E128" s="22">
        <f t="shared" si="1"/>
        <v>0.98784262086501395</v>
      </c>
      <c r="F128" s="22">
        <f t="shared" si="1"/>
        <v>0.98509647542332057</v>
      </c>
      <c r="G128" s="22">
        <f t="shared" si="1"/>
        <v>0.98158537067433405</v>
      </c>
      <c r="H128" s="22">
        <f t="shared" si="1"/>
        <v>0.9756026996855014</v>
      </c>
      <c r="I128" s="22">
        <f t="shared" si="1"/>
        <v>0.97273118486900834</v>
      </c>
      <c r="J128" s="22">
        <f t="shared" si="1"/>
        <v>0.96980698077283733</v>
      </c>
      <c r="K128" s="22">
        <f t="shared" si="1"/>
        <v>0.96693506213768765</v>
      </c>
      <c r="L128" s="22">
        <f t="shared" si="1"/>
        <v>0.96406446214731112</v>
      </c>
      <c r="M128" s="22">
        <f t="shared" si="1"/>
        <v>0.96106629083872919</v>
      </c>
      <c r="N128" s="22">
        <f t="shared" si="1"/>
        <v>0.95250222520282879</v>
      </c>
      <c r="O128" s="22">
        <f t="shared" si="1"/>
        <v>0.94590281955516775</v>
      </c>
      <c r="P128" s="22">
        <f t="shared" si="1"/>
        <v>0.93978388296870563</v>
      </c>
      <c r="Q128" s="22">
        <f t="shared" si="1"/>
        <v>0.93543208992746663</v>
      </c>
      <c r="R128" s="22">
        <f t="shared" si="1"/>
        <v>0.93080651479316845</v>
      </c>
      <c r="S128" s="22">
        <f t="shared" si="1"/>
        <v>0.92661106847301333</v>
      </c>
      <c r="T128" s="22">
        <f t="shared" si="1"/>
        <v>0.92327284240655727</v>
      </c>
      <c r="U128" s="22">
        <f t="shared" si="1"/>
        <v>0.92030570427829594</v>
      </c>
      <c r="V128" s="22">
        <f t="shared" si="1"/>
        <v>0.91729548130556826</v>
      </c>
      <c r="W128" s="22">
        <f t="shared" si="1"/>
        <v>0.91391816900549139</v>
      </c>
      <c r="X128" s="22">
        <f t="shared" si="1"/>
        <v>0.91051797707149129</v>
      </c>
      <c r="Y128" s="22">
        <f t="shared" si="1"/>
        <v>0.90758459492519605</v>
      </c>
      <c r="Z128" s="22">
        <f t="shared" si="1"/>
        <v>0.90400428867410954</v>
      </c>
      <c r="AA128" s="22">
        <f t="shared" si="1"/>
        <v>0.90106655472843411</v>
      </c>
      <c r="AB128" s="22">
        <f t="shared" si="1"/>
        <v>0.89770138280555922</v>
      </c>
      <c r="AC128" s="22">
        <f t="shared" si="1"/>
        <v>0.89439086960679826</v>
      </c>
      <c r="AD128" s="22">
        <f t="shared" si="1"/>
        <v>0.8910803564080374</v>
      </c>
      <c r="AE128" s="22">
        <f t="shared" si="1"/>
        <v>0.88776984320927643</v>
      </c>
      <c r="AF128" s="22">
        <f t="shared" si="1"/>
        <v>0.88445933001051547</v>
      </c>
      <c r="AG128" s="22">
        <f t="shared" si="1"/>
        <v>0.88114881681175461</v>
      </c>
      <c r="AH128" s="22">
        <f t="shared" si="1"/>
        <v>0.87783830361299364</v>
      </c>
      <c r="AI128" s="22">
        <f t="shared" si="1"/>
        <v>0.87452779041423268</v>
      </c>
      <c r="AJ128" s="22">
        <f t="shared" si="1"/>
        <v>0.87121727721547182</v>
      </c>
      <c r="AK128" s="22">
        <f t="shared" si="1"/>
        <v>0.86790676401671085</v>
      </c>
      <c r="AL128" s="22">
        <f t="shared" si="1"/>
        <v>0.86459625081794989</v>
      </c>
    </row>
    <row r="129" spans="1:38" x14ac:dyDescent="0.35">
      <c r="A129" s="22" t="s">
        <v>16</v>
      </c>
      <c r="B129" s="22">
        <f t="shared" ref="B129:AL129" si="2">AVERAGEIF($A$12:$A$123,$A129,C$12:C$123)/AVERAGEIF($A$12:$A$123,$A129,$C$12:$C$123)</f>
        <v>1</v>
      </c>
      <c r="C129" s="22">
        <f t="shared" si="2"/>
        <v>1</v>
      </c>
      <c r="D129" s="22">
        <f t="shared" si="2"/>
        <v>1</v>
      </c>
      <c r="E129" s="22">
        <f t="shared" si="2"/>
        <v>1</v>
      </c>
      <c r="F129" s="22">
        <f t="shared" si="2"/>
        <v>1</v>
      </c>
      <c r="G129" s="22">
        <f t="shared" si="2"/>
        <v>1</v>
      </c>
      <c r="H129" s="22">
        <f t="shared" si="2"/>
        <v>1</v>
      </c>
      <c r="I129" s="22">
        <f t="shared" si="2"/>
        <v>1</v>
      </c>
      <c r="J129" s="22">
        <f t="shared" si="2"/>
        <v>1</v>
      </c>
      <c r="K129" s="22">
        <f t="shared" si="2"/>
        <v>0.99468957755048804</v>
      </c>
      <c r="L129" s="22">
        <f t="shared" si="2"/>
        <v>0.98938026147577518</v>
      </c>
      <c r="M129" s="22">
        <f t="shared" si="2"/>
        <v>0.98406997949123287</v>
      </c>
      <c r="N129" s="22">
        <f t="shared" si="2"/>
        <v>0.97876056065897477</v>
      </c>
      <c r="O129" s="22">
        <f t="shared" si="2"/>
        <v>0.97345066248454493</v>
      </c>
      <c r="P129" s="22">
        <f t="shared" si="2"/>
        <v>0.96814055406945143</v>
      </c>
      <c r="Q129" s="22">
        <f t="shared" si="2"/>
        <v>0.96283129166465842</v>
      </c>
      <c r="R129" s="22">
        <f t="shared" si="2"/>
        <v>0.95752119430784588</v>
      </c>
      <c r="S129" s="22">
        <f t="shared" si="2"/>
        <v>0.9522106592699473</v>
      </c>
      <c r="T129" s="22">
        <f t="shared" si="2"/>
        <v>0.94690124947091114</v>
      </c>
      <c r="U129" s="22">
        <f t="shared" si="2"/>
        <v>0.94159159523473146</v>
      </c>
      <c r="V129" s="22">
        <f t="shared" si="2"/>
        <v>0.93628173696857431</v>
      </c>
      <c r="W129" s="22">
        <f t="shared" si="2"/>
        <v>0.93097175709477531</v>
      </c>
      <c r="X129" s="22">
        <f t="shared" si="2"/>
        <v>0.92566160859743896</v>
      </c>
      <c r="Y129" s="22">
        <f t="shared" si="2"/>
        <v>0.92035197045804973</v>
      </c>
      <c r="Z129" s="22">
        <f t="shared" si="2"/>
        <v>0.91504195073922256</v>
      </c>
      <c r="AA129" s="22">
        <f t="shared" si="2"/>
        <v>0.90973250713935505</v>
      </c>
      <c r="AB129" s="22">
        <f t="shared" si="2"/>
        <v>0.9044219508282807</v>
      </c>
      <c r="AC129" s="22">
        <f t="shared" si="2"/>
        <v>0.89911202648032418</v>
      </c>
      <c r="AD129" s="22">
        <f t="shared" si="2"/>
        <v>0.89380210213236755</v>
      </c>
      <c r="AE129" s="22">
        <f t="shared" si="2"/>
        <v>0.88849217778441103</v>
      </c>
      <c r="AF129" s="22">
        <f t="shared" si="2"/>
        <v>0.88318225343645451</v>
      </c>
      <c r="AG129" s="22">
        <f t="shared" si="2"/>
        <v>0.87787232908849788</v>
      </c>
      <c r="AH129" s="22">
        <f t="shared" si="2"/>
        <v>0.87256240474054136</v>
      </c>
      <c r="AI129" s="22">
        <f t="shared" si="2"/>
        <v>0.86725248039258485</v>
      </c>
      <c r="AJ129" s="22">
        <f t="shared" si="2"/>
        <v>0.86194255604462822</v>
      </c>
      <c r="AK129" s="22">
        <f t="shared" si="2"/>
        <v>0.8566326316966717</v>
      </c>
      <c r="AL129" s="22">
        <f t="shared" si="2"/>
        <v>0.85132270734871507</v>
      </c>
    </row>
    <row r="130" spans="1:38" x14ac:dyDescent="0.35">
      <c r="A130" s="22" t="s">
        <v>17</v>
      </c>
      <c r="B130" s="22">
        <f t="shared" ref="B130:AL130" si="3">AVERAGEIF($A$12:$A$123,$A130,C$12:C$123)/AVERAGEIF($A$12:$A$123,$A130,$C$12:$C$123)</f>
        <v>1</v>
      </c>
      <c r="C130" s="22">
        <f t="shared" si="3"/>
        <v>0.99975836227772585</v>
      </c>
      <c r="D130" s="22">
        <f t="shared" si="3"/>
        <v>0.99466325112733922</v>
      </c>
      <c r="E130" s="22">
        <f t="shared" si="3"/>
        <v>0.98932835790046247</v>
      </c>
      <c r="F130" s="22">
        <f t="shared" si="3"/>
        <v>0.98399346467358528</v>
      </c>
      <c r="G130" s="22">
        <f t="shared" si="3"/>
        <v>0.97866103369149471</v>
      </c>
      <c r="H130" s="22">
        <f t="shared" si="3"/>
        <v>0.97332860270940413</v>
      </c>
      <c r="I130" s="22">
        <f t="shared" si="3"/>
        <v>0.96799862359482336</v>
      </c>
      <c r="J130" s="22">
        <f t="shared" si="3"/>
        <v>0.96266864448024259</v>
      </c>
      <c r="K130" s="22">
        <f t="shared" si="3"/>
        <v>0.95734110213895041</v>
      </c>
      <c r="L130" s="22">
        <f t="shared" si="3"/>
        <v>0.95201355979765845</v>
      </c>
      <c r="M130" s="22">
        <f t="shared" si="3"/>
        <v>0.94668844290898935</v>
      </c>
      <c r="N130" s="22">
        <f t="shared" si="3"/>
        <v>0.94136332602032036</v>
      </c>
      <c r="O130" s="22">
        <f t="shared" si="3"/>
        <v>0.93604062232021989</v>
      </c>
      <c r="P130" s="22">
        <f t="shared" si="3"/>
        <v>0.93071791862011943</v>
      </c>
      <c r="Q130" s="22">
        <f t="shared" si="3"/>
        <v>0.92539761584453317</v>
      </c>
      <c r="R130" s="22">
        <f t="shared" si="3"/>
        <v>0.92007731306894658</v>
      </c>
      <c r="S130" s="22">
        <f t="shared" si="3"/>
        <v>0.91475939895381986</v>
      </c>
      <c r="T130" s="22">
        <f t="shared" si="3"/>
        <v>0.90944148483869325</v>
      </c>
      <c r="U130" s="22">
        <f t="shared" si="3"/>
        <v>0.90412594617658282</v>
      </c>
      <c r="V130" s="22">
        <f t="shared" si="3"/>
        <v>0.89881040751447216</v>
      </c>
      <c r="W130" s="22">
        <f t="shared" si="3"/>
        <v>0.89349723298471229</v>
      </c>
      <c r="X130" s="22">
        <f t="shared" si="3"/>
        <v>0.89176597709927896</v>
      </c>
      <c r="Y130" s="22">
        <f t="shared" si="3"/>
        <v>0.89003707308214175</v>
      </c>
      <c r="Z130" s="22">
        <f t="shared" si="3"/>
        <v>0.88830816906500465</v>
      </c>
      <c r="AA130" s="22">
        <f t="shared" si="3"/>
        <v>0.88658160559549781</v>
      </c>
      <c r="AB130" s="22">
        <f t="shared" si="3"/>
        <v>0.88485504212599109</v>
      </c>
      <c r="AC130" s="22">
        <f t="shared" si="3"/>
        <v>0.88313080599667149</v>
      </c>
      <c r="AD130" s="22">
        <f t="shared" si="3"/>
        <v>0.88140656986735166</v>
      </c>
      <c r="AE130" s="22">
        <f t="shared" si="3"/>
        <v>0.87968464975755345</v>
      </c>
      <c r="AF130" s="22">
        <f t="shared" si="3"/>
        <v>0.87796272964775512</v>
      </c>
      <c r="AG130" s="22">
        <f t="shared" si="3"/>
        <v>0.87624311423681278</v>
      </c>
      <c r="AH130" s="22">
        <f t="shared" si="3"/>
        <v>0.87452349882587044</v>
      </c>
      <c r="AI130" s="22">
        <f t="shared" si="3"/>
        <v>0.87280617490634038</v>
      </c>
      <c r="AJ130" s="22">
        <f t="shared" si="3"/>
        <v>0.87108885098681033</v>
      </c>
      <c r="AK130" s="22">
        <f t="shared" si="3"/>
        <v>0.86937380818141585</v>
      </c>
      <c r="AL130" s="22">
        <f t="shared" si="3"/>
        <v>0.86765876537602138</v>
      </c>
    </row>
    <row r="131" spans="1:38" s="22" customFormat="1" x14ac:dyDescent="0.35">
      <c r="A131" s="22" t="s">
        <v>19</v>
      </c>
      <c r="B131" s="22">
        <f t="shared" ref="B131:AL131" si="4">AVERAGEIF($A$12:$A$123,$A131,C$12:C$123)/AVERAGEIF($A$12:$A$123,$A131,$C$12:$C$123)</f>
        <v>1</v>
      </c>
      <c r="C131" s="22">
        <f t="shared" si="4"/>
        <v>0.96497236941597719</v>
      </c>
      <c r="D131" s="22">
        <f t="shared" si="4"/>
        <v>0.92994473883195394</v>
      </c>
      <c r="E131" s="22">
        <f t="shared" si="4"/>
        <v>0.89491710824793125</v>
      </c>
      <c r="F131" s="22">
        <f t="shared" si="4"/>
        <v>0.85988947766390789</v>
      </c>
      <c r="G131" s="22">
        <f t="shared" si="4"/>
        <v>0.82486184707988508</v>
      </c>
      <c r="H131" s="22">
        <f t="shared" si="4"/>
        <v>0.78983421649586227</v>
      </c>
      <c r="I131" s="22">
        <f t="shared" si="4"/>
        <v>0.76580053976024598</v>
      </c>
      <c r="J131" s="22">
        <f t="shared" si="4"/>
        <v>0.74176686302462991</v>
      </c>
      <c r="K131" s="22">
        <f t="shared" si="4"/>
        <v>0.71773318628901372</v>
      </c>
      <c r="L131" s="22">
        <f t="shared" si="4"/>
        <v>0.69369950955339765</v>
      </c>
      <c r="M131" s="22">
        <f t="shared" si="4"/>
        <v>0.66966583281778169</v>
      </c>
      <c r="N131" s="22">
        <f t="shared" si="4"/>
        <v>0.65897513101564398</v>
      </c>
      <c r="O131" s="22">
        <f t="shared" si="4"/>
        <v>0.64850185957511186</v>
      </c>
      <c r="P131" s="22">
        <f t="shared" si="4"/>
        <v>0.63821492360193133</v>
      </c>
      <c r="Q131" s="22">
        <f t="shared" si="4"/>
        <v>0.62808943694272124</v>
      </c>
      <c r="R131" s="22">
        <f t="shared" si="4"/>
        <v>0.61810517238374219</v>
      </c>
      <c r="S131" s="22">
        <f t="shared" si="4"/>
        <v>0.61625669224777646</v>
      </c>
      <c r="T131" s="22">
        <f t="shared" si="4"/>
        <v>0.61451888038342806</v>
      </c>
      <c r="U131" s="22">
        <f t="shared" si="4"/>
        <v>0.61288003565428051</v>
      </c>
      <c r="V131" s="22">
        <f t="shared" si="4"/>
        <v>0.61133020883791445</v>
      </c>
      <c r="W131" s="22">
        <f t="shared" si="4"/>
        <v>0.60986086923803184</v>
      </c>
      <c r="X131" s="22">
        <f t="shared" si="4"/>
        <v>0.60846464704969916</v>
      </c>
      <c r="Y131" s="22">
        <f t="shared" si="4"/>
        <v>0.60713513172190292</v>
      </c>
      <c r="Z131" s="22">
        <f t="shared" si="4"/>
        <v>0.60586671231967049</v>
      </c>
      <c r="AA131" s="22">
        <f t="shared" si="4"/>
        <v>0.60465444980437721</v>
      </c>
      <c r="AB131" s="22">
        <f t="shared" si="4"/>
        <v>0.60349397386576353</v>
      </c>
      <c r="AC131" s="22">
        <f t="shared" si="4"/>
        <v>0.60238139884803166</v>
      </c>
      <c r="AD131" s="22">
        <f t="shared" si="4"/>
        <v>0.60131325467780461</v>
      </c>
      <c r="AE131" s="22">
        <f t="shared" si="4"/>
        <v>0.60028642968973167</v>
      </c>
      <c r="AF131" s="22">
        <f t="shared" si="4"/>
        <v>0.59929812296980634</v>
      </c>
      <c r="AG131" s="22">
        <f t="shared" si="4"/>
        <v>0.59834580437465956</v>
      </c>
      <c r="AH131" s="22">
        <f t="shared" si="4"/>
        <v>0.59742718078760748</v>
      </c>
      <c r="AI131" s="22">
        <f t="shared" si="4"/>
        <v>0.59654016747812078</v>
      </c>
      <c r="AJ131" s="22">
        <f t="shared" si="4"/>
        <v>0.59568286366438972</v>
      </c>
      <c r="AK131" s="22">
        <f t="shared" si="4"/>
        <v>0.59485353155917164</v>
      </c>
      <c r="AL131" s="22">
        <f t="shared" si="4"/>
        <v>0.59405057831873509</v>
      </c>
    </row>
    <row r="132" spans="1:38" x14ac:dyDescent="0.35">
      <c r="A132" s="22" t="s">
        <v>20</v>
      </c>
      <c r="B132" s="22">
        <f t="shared" ref="B132:AL132" si="5">AVERAGEIF($A$12:$A$123,$A132,C$12:C$123)/AVERAGEIF($A$12:$A$123,$A132,$C$12:$C$123)</f>
        <v>1</v>
      </c>
      <c r="C132" s="22">
        <f t="shared" si="5"/>
        <v>0.9994202980262763</v>
      </c>
      <c r="D132" s="22">
        <f t="shared" si="5"/>
        <v>0.99884059605255282</v>
      </c>
      <c r="E132" s="22">
        <f t="shared" si="5"/>
        <v>0.98675475194860518</v>
      </c>
      <c r="F132" s="22">
        <f t="shared" si="5"/>
        <v>0.98358464751328278</v>
      </c>
      <c r="G132" s="22">
        <f t="shared" si="5"/>
        <v>0.98562604733167414</v>
      </c>
      <c r="H132" s="22">
        <f t="shared" si="5"/>
        <v>0.98285993505783587</v>
      </c>
      <c r="I132" s="22">
        <f t="shared" si="5"/>
        <v>0.98009318249973776</v>
      </c>
      <c r="J132" s="22">
        <f t="shared" si="5"/>
        <v>0.97732654454537804</v>
      </c>
      <c r="K132" s="22">
        <f t="shared" si="5"/>
        <v>0.97455931968907639</v>
      </c>
      <c r="L132" s="22">
        <f t="shared" si="5"/>
        <v>0.97179327505957969</v>
      </c>
      <c r="M132" s="22">
        <f t="shared" si="5"/>
        <v>0.96902614007728072</v>
      </c>
      <c r="N132" s="22">
        <f t="shared" si="5"/>
        <v>0.96626006878283632</v>
      </c>
      <c r="O132" s="22">
        <f t="shared" si="5"/>
        <v>0.96349328195002915</v>
      </c>
      <c r="P132" s="22">
        <f t="shared" si="5"/>
        <v>0.96072642557421206</v>
      </c>
      <c r="Q132" s="22">
        <f t="shared" si="5"/>
        <v>0.95796042653159685</v>
      </c>
      <c r="R132" s="22">
        <f t="shared" si="5"/>
        <v>0.95519359247351554</v>
      </c>
      <c r="S132" s="22">
        <f t="shared" si="5"/>
        <v>0.95242626846514111</v>
      </c>
      <c r="T132" s="22">
        <f t="shared" si="5"/>
        <v>0.94966005467358527</v>
      </c>
      <c r="U132" s="22">
        <f t="shared" si="5"/>
        <v>0.94689375508730433</v>
      </c>
      <c r="V132" s="22">
        <f t="shared" si="5"/>
        <v>0.94412703541043885</v>
      </c>
      <c r="W132" s="22">
        <f t="shared" si="5"/>
        <v>0.941360278508663</v>
      </c>
      <c r="X132" s="22">
        <f t="shared" si="5"/>
        <v>0.93859330731358748</v>
      </c>
      <c r="Y132" s="22">
        <f t="shared" si="5"/>
        <v>0.93582694613766992</v>
      </c>
      <c r="Z132" s="22">
        <f t="shared" si="5"/>
        <v>0.93306015247559482</v>
      </c>
      <c r="AA132" s="22">
        <f t="shared" si="5"/>
        <v>0.93029387070539327</v>
      </c>
      <c r="AB132" s="22">
        <f t="shared" si="5"/>
        <v>0.92752662311018252</v>
      </c>
      <c r="AC132" s="22">
        <f t="shared" si="5"/>
        <v>0.92475992617384939</v>
      </c>
      <c r="AD132" s="22">
        <f t="shared" si="5"/>
        <v>0.92199322923751603</v>
      </c>
      <c r="AE132" s="22">
        <f t="shared" si="5"/>
        <v>0.91922653230118279</v>
      </c>
      <c r="AF132" s="22">
        <f t="shared" si="5"/>
        <v>0.91645983536484943</v>
      </c>
      <c r="AG132" s="22">
        <f t="shared" si="5"/>
        <v>0.91369313842851629</v>
      </c>
      <c r="AH132" s="22">
        <f t="shared" si="5"/>
        <v>0.91092644149218283</v>
      </c>
      <c r="AI132" s="22">
        <f t="shared" si="5"/>
        <v>0.90815974455584969</v>
      </c>
      <c r="AJ132" s="22">
        <f t="shared" si="5"/>
        <v>0.90539304761951622</v>
      </c>
      <c r="AK132" s="22">
        <f t="shared" si="5"/>
        <v>0.90262635068318298</v>
      </c>
      <c r="AL132" s="22">
        <f t="shared" si="5"/>
        <v>0.89985965374684962</v>
      </c>
    </row>
    <row r="133" spans="1:38" x14ac:dyDescent="0.35">
      <c r="A133" s="22" t="s">
        <v>32</v>
      </c>
      <c r="B133" s="22">
        <f t="shared" ref="B133:AL133" si="6">AVERAGEIF($A$12:$A$123,$A133,C$12:C$123)/AVERAGEIF($A$12:$A$123,$A133,$C$12:$C$123)</f>
        <v>1</v>
      </c>
      <c r="C133" s="22">
        <f t="shared" si="6"/>
        <v>1</v>
      </c>
      <c r="D133" s="22">
        <f t="shared" si="6"/>
        <v>0.99833333333333341</v>
      </c>
      <c r="E133" s="22">
        <f t="shared" si="6"/>
        <v>0.99666666666666659</v>
      </c>
      <c r="F133" s="22">
        <f t="shared" si="6"/>
        <v>0.99500000000000022</v>
      </c>
      <c r="G133" s="22">
        <f t="shared" si="6"/>
        <v>0.99333333333333351</v>
      </c>
      <c r="H133" s="22">
        <f t="shared" si="6"/>
        <v>0.9916666666666667</v>
      </c>
      <c r="I133" s="22">
        <f t="shared" si="6"/>
        <v>0.98999999999999988</v>
      </c>
      <c r="J133" s="22">
        <f t="shared" si="6"/>
        <v>0.98833333333333329</v>
      </c>
      <c r="K133" s="22">
        <f t="shared" si="6"/>
        <v>0.98666666666666669</v>
      </c>
      <c r="L133" s="22">
        <f t="shared" si="6"/>
        <v>0.98500000000000021</v>
      </c>
      <c r="M133" s="22">
        <f t="shared" si="6"/>
        <v>0.98333333333333339</v>
      </c>
      <c r="N133" s="22">
        <f t="shared" si="6"/>
        <v>0.98166666666666658</v>
      </c>
      <c r="O133" s="22">
        <f t="shared" si="6"/>
        <v>0.98</v>
      </c>
      <c r="P133" s="22">
        <f t="shared" si="6"/>
        <v>0.97833333333333317</v>
      </c>
      <c r="Q133" s="22">
        <f t="shared" si="6"/>
        <v>0.9766666666666669</v>
      </c>
      <c r="R133" s="22">
        <f t="shared" si="6"/>
        <v>0.97500000000000009</v>
      </c>
      <c r="S133" s="22">
        <f t="shared" si="6"/>
        <v>0.97333333333333327</v>
      </c>
      <c r="T133" s="22">
        <f t="shared" si="6"/>
        <v>0.97166666666666668</v>
      </c>
      <c r="U133" s="22">
        <f t="shared" si="6"/>
        <v>0.9700000000000002</v>
      </c>
      <c r="V133" s="22">
        <f t="shared" si="6"/>
        <v>0.96833333333333349</v>
      </c>
      <c r="W133" s="22">
        <f t="shared" si="6"/>
        <v>0.96666666666666679</v>
      </c>
      <c r="X133" s="22">
        <f t="shared" si="6"/>
        <v>0.96499999999999997</v>
      </c>
      <c r="Y133" s="22">
        <f t="shared" si="6"/>
        <v>0.96333333333333326</v>
      </c>
      <c r="Z133" s="22">
        <f t="shared" si="6"/>
        <v>0.96166666666666645</v>
      </c>
      <c r="AA133" s="22">
        <f t="shared" si="6"/>
        <v>0.96</v>
      </c>
      <c r="AB133" s="22">
        <f t="shared" si="6"/>
        <v>0.95833333333333348</v>
      </c>
      <c r="AC133" s="22">
        <f t="shared" si="6"/>
        <v>0.95666666666666667</v>
      </c>
      <c r="AD133" s="22">
        <f t="shared" si="6"/>
        <v>0.95499999999999985</v>
      </c>
      <c r="AE133" s="22">
        <f t="shared" si="6"/>
        <v>0.95333333333333348</v>
      </c>
      <c r="AF133" s="22">
        <f t="shared" si="6"/>
        <v>0.95166666666666677</v>
      </c>
      <c r="AG133" s="22">
        <f t="shared" si="6"/>
        <v>0.95000000000000007</v>
      </c>
      <c r="AH133" s="22">
        <f t="shared" si="6"/>
        <v>0.94833333333333336</v>
      </c>
      <c r="AI133" s="22">
        <f t="shared" si="6"/>
        <v>0.94666666666666655</v>
      </c>
      <c r="AJ133" s="22">
        <f t="shared" si="6"/>
        <v>0.94499999999999995</v>
      </c>
      <c r="AK133" s="22">
        <f t="shared" si="6"/>
        <v>0.94333333333333347</v>
      </c>
      <c r="AL133" s="22">
        <f t="shared" si="6"/>
        <v>0.94166666666666676</v>
      </c>
    </row>
    <row r="134" spans="1:38" x14ac:dyDescent="0.35">
      <c r="A134" s="22" t="s">
        <v>34</v>
      </c>
      <c r="B134" s="22">
        <f t="shared" ref="B134:AL134" si="7">AVERAGEIF($A$12:$A$123,$A134,C$12:C$123)/AVERAGEIF($A$12:$A$123,$A134,$C$12:$C$123)</f>
        <v>1</v>
      </c>
      <c r="C134" s="22">
        <f t="shared" si="7"/>
        <v>1</v>
      </c>
      <c r="D134" s="22">
        <f t="shared" si="7"/>
        <v>1</v>
      </c>
      <c r="E134" s="22">
        <f t="shared" si="7"/>
        <v>0.98784262086501429</v>
      </c>
      <c r="F134" s="22">
        <f t="shared" si="7"/>
        <v>0.98489353959225689</v>
      </c>
      <c r="G134" s="22">
        <f t="shared" si="7"/>
        <v>0.98117839808861018</v>
      </c>
      <c r="H134" s="22">
        <f t="shared" si="7"/>
        <v>0.97450304399704124</v>
      </c>
      <c r="I134" s="22">
        <f t="shared" si="7"/>
        <v>0.97155373684736068</v>
      </c>
      <c r="J134" s="22">
        <f t="shared" si="7"/>
        <v>0.96854137057101275</v>
      </c>
      <c r="K134" s="22">
        <f t="shared" si="7"/>
        <v>0.965591688343586</v>
      </c>
      <c r="L134" s="22">
        <f t="shared" si="7"/>
        <v>0.96264313773781296</v>
      </c>
      <c r="M134" s="22">
        <f t="shared" si="7"/>
        <v>0.95954239873099112</v>
      </c>
      <c r="N134" s="22">
        <f t="shared" si="7"/>
        <v>0.94977571667545302</v>
      </c>
      <c r="O134" s="22">
        <f t="shared" si="7"/>
        <v>0.94236193980926752</v>
      </c>
      <c r="P134" s="22">
        <f t="shared" si="7"/>
        <v>0.93552368428253307</v>
      </c>
      <c r="Q134" s="22">
        <f t="shared" si="7"/>
        <v>0.93080143317111752</v>
      </c>
      <c r="R134" s="22">
        <f t="shared" si="7"/>
        <v>0.92575159638002535</v>
      </c>
      <c r="S134" s="22">
        <f t="shared" si="7"/>
        <v>0.92121680710068066</v>
      </c>
      <c r="T134" s="22">
        <f t="shared" si="7"/>
        <v>0.91770861536360671</v>
      </c>
      <c r="U134" s="22">
        <f t="shared" si="7"/>
        <v>0.91464462761923138</v>
      </c>
      <c r="V134" s="22">
        <f t="shared" si="7"/>
        <v>0.9115291790665917</v>
      </c>
      <c r="W134" s="22">
        <f t="shared" si="7"/>
        <v>0.90797411815458273</v>
      </c>
      <c r="X134" s="22">
        <f t="shared" si="7"/>
        <v>0.90439167427766165</v>
      </c>
      <c r="Y134" s="22">
        <f t="shared" si="7"/>
        <v>0.90136818845070221</v>
      </c>
      <c r="Z134" s="22">
        <f t="shared" si="7"/>
        <v>0.89757017115882343</v>
      </c>
      <c r="AA134" s="22">
        <f t="shared" si="7"/>
        <v>0.89454135403134671</v>
      </c>
      <c r="AB134" s="22">
        <f t="shared" si="7"/>
        <v>0.89100100271177984</v>
      </c>
      <c r="AC134" s="22">
        <f t="shared" si="7"/>
        <v>0.88752594334495527</v>
      </c>
      <c r="AD134" s="22">
        <f t="shared" si="7"/>
        <v>0.8840508839781307</v>
      </c>
      <c r="AE134" s="22">
        <f t="shared" si="7"/>
        <v>0.88057582461130612</v>
      </c>
      <c r="AF134" s="22">
        <f t="shared" si="7"/>
        <v>0.87710076524448155</v>
      </c>
      <c r="AG134" s="22">
        <f t="shared" si="7"/>
        <v>0.87362570587765698</v>
      </c>
      <c r="AH134" s="22">
        <f t="shared" si="7"/>
        <v>0.8701506465108324</v>
      </c>
      <c r="AI134" s="22">
        <f t="shared" si="7"/>
        <v>0.86667558714400783</v>
      </c>
      <c r="AJ134" s="22">
        <f t="shared" si="7"/>
        <v>0.86320052777718326</v>
      </c>
      <c r="AK134" s="22">
        <f t="shared" si="7"/>
        <v>0.85972546841035868</v>
      </c>
      <c r="AL134" s="22">
        <f t="shared" si="7"/>
        <v>0.85625040904353411</v>
      </c>
    </row>
    <row r="135" spans="1:38" x14ac:dyDescent="0.35">
      <c r="A135" s="22" t="s">
        <v>131</v>
      </c>
      <c r="B135" s="22">
        <f t="shared" ref="B135:AL135" si="8">AVERAGEIF($A$12:$A$123,$A135,C$12:C$123)/AVERAGEIF($A$12:$A$123,$A135,$C$12:$C$123)</f>
        <v>1</v>
      </c>
      <c r="C135" s="22">
        <f t="shared" si="8"/>
        <v>0.97333975499872172</v>
      </c>
      <c r="D135" s="22">
        <f t="shared" si="8"/>
        <v>0.94664632744672939</v>
      </c>
      <c r="E135" s="22">
        <f t="shared" si="8"/>
        <v>0.92889450783243677</v>
      </c>
      <c r="F135" s="22">
        <f t="shared" si="8"/>
        <v>0.91114268821814404</v>
      </c>
      <c r="G135" s="22">
        <f t="shared" si="8"/>
        <v>0.89339086860385097</v>
      </c>
      <c r="H135" s="22">
        <f t="shared" si="8"/>
        <v>0.87563904898955813</v>
      </c>
      <c r="I135" s="22">
        <f t="shared" si="8"/>
        <v>0.85381551678584688</v>
      </c>
      <c r="J135" s="22">
        <f t="shared" si="8"/>
        <v>0.83199198458213519</v>
      </c>
      <c r="K135" s="22">
        <f t="shared" si="8"/>
        <v>0.81016845237842372</v>
      </c>
      <c r="L135" s="22">
        <f t="shared" si="8"/>
        <v>0.8054919811919139</v>
      </c>
      <c r="M135" s="22">
        <f t="shared" si="8"/>
        <v>0.8008155100054043</v>
      </c>
      <c r="N135" s="22">
        <f t="shared" si="8"/>
        <v>0.7961390388188947</v>
      </c>
      <c r="O135" s="22">
        <f t="shared" si="8"/>
        <v>0.79146256763238487</v>
      </c>
      <c r="P135" s="22">
        <f t="shared" si="8"/>
        <v>0.78678609644587549</v>
      </c>
      <c r="Q135" s="22">
        <f t="shared" si="8"/>
        <v>0.78210962525936578</v>
      </c>
      <c r="R135" s="22">
        <f t="shared" si="8"/>
        <v>0.77743315407285607</v>
      </c>
      <c r="S135" s="22">
        <f t="shared" si="8"/>
        <v>0.77514168319146626</v>
      </c>
      <c r="T135" s="22">
        <f t="shared" si="8"/>
        <v>0.77285021231007678</v>
      </c>
      <c r="U135" s="22">
        <f t="shared" si="8"/>
        <v>0.77055874142868708</v>
      </c>
      <c r="V135" s="22">
        <f t="shared" si="8"/>
        <v>0.76826727054729749</v>
      </c>
      <c r="W135" s="22">
        <f t="shared" si="8"/>
        <v>0.76597579966590745</v>
      </c>
      <c r="X135" s="22">
        <f t="shared" si="8"/>
        <v>0.76368432878451797</v>
      </c>
      <c r="Y135" s="22">
        <f t="shared" si="8"/>
        <v>0.76139285790312827</v>
      </c>
      <c r="Z135" s="22">
        <f t="shared" si="8"/>
        <v>0.75910138702173857</v>
      </c>
      <c r="AA135" s="22">
        <f t="shared" si="8"/>
        <v>0.75680991614034876</v>
      </c>
      <c r="AB135" s="22">
        <f t="shared" si="8"/>
        <v>0.75451844525895895</v>
      </c>
      <c r="AC135" s="22">
        <f t="shared" si="8"/>
        <v>0.7523011966698071</v>
      </c>
      <c r="AD135" s="22">
        <f t="shared" si="8"/>
        <v>0.75008394808065515</v>
      </c>
      <c r="AE135" s="22">
        <f t="shared" si="8"/>
        <v>0.7478666994915032</v>
      </c>
      <c r="AF135" s="22">
        <f t="shared" si="8"/>
        <v>0.74564945090235135</v>
      </c>
      <c r="AG135" s="22">
        <f t="shared" si="8"/>
        <v>0.74343220231319929</v>
      </c>
      <c r="AH135" s="22">
        <f t="shared" si="8"/>
        <v>0.741214953724047</v>
      </c>
      <c r="AI135" s="22">
        <f t="shared" si="8"/>
        <v>0.73899770513489516</v>
      </c>
      <c r="AJ135" s="22">
        <f t="shared" si="8"/>
        <v>0.73678045654574331</v>
      </c>
      <c r="AK135" s="22">
        <f t="shared" si="8"/>
        <v>0.73456320795659136</v>
      </c>
      <c r="AL135" s="22">
        <f t="shared" si="8"/>
        <v>0.7323459593674394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69"/>
  <sheetViews>
    <sheetView topLeftCell="A31" workbookViewId="0">
      <selection activeCell="F71" sqref="F71"/>
    </sheetView>
  </sheetViews>
  <sheetFormatPr defaultColWidth="20.7265625" defaultRowHeight="14.5" x14ac:dyDescent="0.35"/>
  <cols>
    <col min="1" max="1" width="29" customWidth="1"/>
    <col min="3" max="3" width="14.26953125" customWidth="1"/>
    <col min="4" max="4" width="10.7265625" customWidth="1"/>
    <col min="5" max="5" width="5.54296875" customWidth="1"/>
    <col min="6" max="6" width="20.7265625" style="53"/>
  </cols>
  <sheetData>
    <row r="2" spans="1:40" ht="15" x14ac:dyDescent="0.25">
      <c r="A2" t="s">
        <v>313</v>
      </c>
      <c r="B2">
        <v>2012</v>
      </c>
      <c r="C2">
        <v>2013</v>
      </c>
      <c r="D2">
        <v>2014</v>
      </c>
      <c r="E2">
        <v>2015</v>
      </c>
      <c r="F2" s="53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  <c r="U2">
        <v>2031</v>
      </c>
      <c r="V2">
        <v>2032</v>
      </c>
      <c r="W2">
        <v>2033</v>
      </c>
      <c r="X2">
        <v>2034</v>
      </c>
      <c r="Y2">
        <v>2035</v>
      </c>
      <c r="Z2">
        <v>2036</v>
      </c>
      <c r="AA2">
        <v>2037</v>
      </c>
      <c r="AB2">
        <v>2038</v>
      </c>
      <c r="AC2">
        <v>2039</v>
      </c>
      <c r="AD2">
        <v>2040</v>
      </c>
      <c r="AE2">
        <v>2041</v>
      </c>
      <c r="AF2">
        <v>2042</v>
      </c>
      <c r="AG2">
        <v>2043</v>
      </c>
      <c r="AH2">
        <v>2044</v>
      </c>
      <c r="AI2">
        <v>2045</v>
      </c>
      <c r="AJ2">
        <v>2046</v>
      </c>
      <c r="AK2">
        <v>2047</v>
      </c>
      <c r="AL2">
        <v>2048</v>
      </c>
      <c r="AM2">
        <v>2049</v>
      </c>
      <c r="AN2">
        <v>2050</v>
      </c>
    </row>
    <row r="3" spans="1:40" ht="15" x14ac:dyDescent="0.25">
      <c r="A3" t="s">
        <v>315</v>
      </c>
    </row>
    <row r="4" spans="1:40" ht="15" x14ac:dyDescent="0.25">
      <c r="A4" t="s">
        <v>269</v>
      </c>
      <c r="B4">
        <v>0</v>
      </c>
      <c r="C4">
        <v>0</v>
      </c>
      <c r="D4">
        <v>0</v>
      </c>
      <c r="E4">
        <v>0</v>
      </c>
      <c r="F4" s="53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ht="15" x14ac:dyDescent="0.25">
      <c r="A5" t="s">
        <v>270</v>
      </c>
      <c r="B5">
        <v>7.1294411474443899</v>
      </c>
      <c r="C5">
        <v>9.1881407681543603</v>
      </c>
      <c r="D5">
        <v>12.015589765061099</v>
      </c>
      <c r="E5">
        <v>17.252089355113899</v>
      </c>
      <c r="F5" s="53">
        <v>26.559936154072702</v>
      </c>
      <c r="G5">
        <v>44.834555899248699</v>
      </c>
      <c r="H5">
        <v>44.834555899248699</v>
      </c>
      <c r="I5">
        <v>44.834555899248699</v>
      </c>
      <c r="J5">
        <v>44.834555899248699</v>
      </c>
      <c r="K5">
        <v>44.834555899248699</v>
      </c>
      <c r="L5">
        <v>44.834555899248699</v>
      </c>
      <c r="M5">
        <v>44.834555899248699</v>
      </c>
      <c r="N5">
        <v>44.834555899248699</v>
      </c>
      <c r="O5">
        <v>44.834555899248699</v>
      </c>
      <c r="P5">
        <v>44.834555899248699</v>
      </c>
      <c r="Q5">
        <v>44.834555899248699</v>
      </c>
      <c r="R5">
        <v>44.834555899248699</v>
      </c>
      <c r="S5">
        <v>44.834555899248699</v>
      </c>
      <c r="T5">
        <v>44.834555899248699</v>
      </c>
      <c r="U5">
        <v>44.834555901089999</v>
      </c>
      <c r="V5">
        <v>44.834555898512299</v>
      </c>
      <c r="W5">
        <v>44.834555899248699</v>
      </c>
      <c r="X5">
        <v>44.721063687582799</v>
      </c>
      <c r="Y5">
        <v>42.324871214464501</v>
      </c>
      <c r="Z5">
        <v>35.094201321991399</v>
      </c>
      <c r="AA5">
        <v>42.324871214464501</v>
      </c>
      <c r="AB5">
        <v>42.324871214464501</v>
      </c>
      <c r="AC5">
        <v>42.324871214464501</v>
      </c>
      <c r="AD5">
        <v>42.324871214464501</v>
      </c>
      <c r="AE5">
        <v>42.324871214464501</v>
      </c>
      <c r="AF5">
        <v>42.324871214464501</v>
      </c>
      <c r="AG5">
        <v>42.324871214464501</v>
      </c>
      <c r="AH5">
        <v>42.324871214464501</v>
      </c>
      <c r="AI5">
        <v>42.324871214464501</v>
      </c>
      <c r="AJ5">
        <v>42.324871214464501</v>
      </c>
      <c r="AK5">
        <v>42.324871214464501</v>
      </c>
      <c r="AL5">
        <v>42.324871214464501</v>
      </c>
      <c r="AM5">
        <v>42.324871214464501</v>
      </c>
      <c r="AN5">
        <v>42.324871214464501</v>
      </c>
    </row>
    <row r="6" spans="1:40" ht="15" x14ac:dyDescent="0.25">
      <c r="A6" t="s">
        <v>271</v>
      </c>
      <c r="B6">
        <v>14.7297098247164</v>
      </c>
      <c r="C6">
        <v>14.7297098247164</v>
      </c>
      <c r="D6">
        <v>159.08086610693701</v>
      </c>
      <c r="E6">
        <v>395.29102332272601</v>
      </c>
      <c r="F6" s="53">
        <v>792.82663131536299</v>
      </c>
      <c r="G6">
        <v>1007.14390926498</v>
      </c>
      <c r="H6">
        <v>1059.8026218883399</v>
      </c>
      <c r="I6">
        <v>1101.0458093975501</v>
      </c>
      <c r="J6">
        <v>1141.1842686698999</v>
      </c>
      <c r="K6">
        <v>1139.71129768743</v>
      </c>
      <c r="L6">
        <v>1136.3971129768699</v>
      </c>
      <c r="M6">
        <v>1134.9241419944001</v>
      </c>
      <c r="N6">
        <v>1132.34644277507</v>
      </c>
      <c r="O6">
        <v>1130.50522904698</v>
      </c>
      <c r="P6">
        <v>1128.2957725732799</v>
      </c>
      <c r="Q6">
        <v>1126.08631609957</v>
      </c>
      <c r="R6">
        <v>1124.6133451170999</v>
      </c>
      <c r="S6">
        <v>1122.40388864339</v>
      </c>
      <c r="T6">
        <v>1120.1944321696801</v>
      </c>
      <c r="U6">
        <v>1115.03903373103</v>
      </c>
      <c r="V6">
        <v>1109.51539254676</v>
      </c>
      <c r="W6">
        <v>1103.6235086168799</v>
      </c>
      <c r="X6">
        <v>1103.6235086168799</v>
      </c>
      <c r="Y6">
        <v>1103.6235086168799</v>
      </c>
      <c r="Z6">
        <v>1103.6235086168799</v>
      </c>
      <c r="AA6">
        <v>1103.6235086168799</v>
      </c>
      <c r="AB6">
        <v>1103.6235086168799</v>
      </c>
      <c r="AC6">
        <v>1103.6235086168799</v>
      </c>
      <c r="AD6">
        <v>1103.6235086168799</v>
      </c>
      <c r="AE6">
        <v>1103.6235086168799</v>
      </c>
      <c r="AF6">
        <v>1103.6235086168799</v>
      </c>
      <c r="AG6">
        <v>1103.6235086168799</v>
      </c>
      <c r="AH6">
        <v>1103.6235086168799</v>
      </c>
      <c r="AI6">
        <v>1103.6235086168799</v>
      </c>
      <c r="AJ6">
        <v>1103.6235086168799</v>
      </c>
      <c r="AK6">
        <v>1103.6235086168799</v>
      </c>
      <c r="AL6">
        <v>1103.6235086168799</v>
      </c>
      <c r="AM6">
        <v>1103.6235086168799</v>
      </c>
      <c r="AN6">
        <v>1103.6235086168799</v>
      </c>
    </row>
    <row r="7" spans="1:40" ht="15" x14ac:dyDescent="0.25">
      <c r="A7" t="s">
        <v>272</v>
      </c>
      <c r="B7">
        <v>0</v>
      </c>
      <c r="C7">
        <v>0</v>
      </c>
      <c r="D7">
        <v>0</v>
      </c>
      <c r="E7">
        <v>0</v>
      </c>
      <c r="F7" s="5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ht="15" x14ac:dyDescent="0.25">
      <c r="A8" t="s">
        <v>273</v>
      </c>
      <c r="B8">
        <v>0</v>
      </c>
      <c r="C8">
        <v>0</v>
      </c>
      <c r="D8">
        <v>0</v>
      </c>
      <c r="E8">
        <v>0</v>
      </c>
      <c r="F8" s="5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ht="15" x14ac:dyDescent="0.25">
      <c r="A9" t="s">
        <v>274</v>
      </c>
      <c r="B9">
        <v>146.409735822654</v>
      </c>
      <c r="C9">
        <v>395.50038555015402</v>
      </c>
      <c r="D9">
        <v>1004.19440433863</v>
      </c>
      <c r="E9">
        <v>2215.63582127363</v>
      </c>
      <c r="F9" s="53">
        <v>2475.3960366769702</v>
      </c>
      <c r="G9">
        <v>2694.07254518338</v>
      </c>
      <c r="H9">
        <v>2694.07254518338</v>
      </c>
      <c r="I9">
        <v>2694.07254518338</v>
      </c>
      <c r="J9">
        <v>3183.6283359110298</v>
      </c>
      <c r="K9">
        <v>3184.9695846221798</v>
      </c>
      <c r="L9">
        <v>3184.9695845006599</v>
      </c>
      <c r="M9">
        <v>3184.9695846221798</v>
      </c>
      <c r="N9">
        <v>3184.9695846221798</v>
      </c>
      <c r="O9">
        <v>3184.9695846221798</v>
      </c>
      <c r="P9">
        <v>3184.9695846221798</v>
      </c>
      <c r="Q9">
        <v>3184.9695846221798</v>
      </c>
      <c r="R9">
        <v>3184.9695846221798</v>
      </c>
      <c r="S9">
        <v>3184.9695846221798</v>
      </c>
      <c r="T9">
        <v>3184.9695847437001</v>
      </c>
      <c r="U9">
        <v>3184.9695846589998</v>
      </c>
      <c r="V9">
        <v>3184.9695848063002</v>
      </c>
      <c r="W9">
        <v>3184.6632608631598</v>
      </c>
      <c r="X9">
        <v>3180.6786073059302</v>
      </c>
      <c r="Y9">
        <v>2685.6995423847402</v>
      </c>
      <c r="Z9">
        <v>2640.0981598173498</v>
      </c>
      <c r="AA9">
        <v>2371.8920781705701</v>
      </c>
      <c r="AB9">
        <v>2371.8571372808901</v>
      </c>
      <c r="AC9">
        <v>2371.8571372808901</v>
      </c>
      <c r="AD9">
        <v>2371.8571371704202</v>
      </c>
      <c r="AE9">
        <v>2364.8655696457499</v>
      </c>
      <c r="AF9">
        <v>2371.8571373913601</v>
      </c>
      <c r="AG9">
        <v>2371.8571373913601</v>
      </c>
      <c r="AH9">
        <v>2371.8571373913601</v>
      </c>
      <c r="AI9">
        <v>2371.8571373913601</v>
      </c>
      <c r="AJ9">
        <v>2371.8571373913601</v>
      </c>
      <c r="AK9">
        <v>2371.8571373913601</v>
      </c>
      <c r="AL9">
        <v>2371.8571373913601</v>
      </c>
      <c r="AM9">
        <v>2371.8571373913601</v>
      </c>
      <c r="AN9">
        <v>2371.8571373913601</v>
      </c>
    </row>
    <row r="10" spans="1:40" ht="15" x14ac:dyDescent="0.25">
      <c r="A10" t="s">
        <v>275</v>
      </c>
      <c r="B10">
        <v>0</v>
      </c>
      <c r="C10">
        <v>0</v>
      </c>
      <c r="D10">
        <v>0</v>
      </c>
      <c r="E10">
        <v>0</v>
      </c>
      <c r="F10" s="53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ht="15" x14ac:dyDescent="0.25">
      <c r="A11" t="s">
        <v>276</v>
      </c>
      <c r="B11">
        <v>0</v>
      </c>
      <c r="C11">
        <v>0</v>
      </c>
      <c r="D11">
        <v>0</v>
      </c>
      <c r="E11">
        <v>0</v>
      </c>
      <c r="F11" s="53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ht="15" x14ac:dyDescent="0.25">
      <c r="A12" t="s">
        <v>277</v>
      </c>
      <c r="B12">
        <v>0</v>
      </c>
      <c r="C12">
        <v>0</v>
      </c>
      <c r="D12">
        <v>0</v>
      </c>
      <c r="E12">
        <v>0</v>
      </c>
      <c r="F12" s="53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ht="15" x14ac:dyDescent="0.25">
      <c r="A13" t="s">
        <v>278</v>
      </c>
      <c r="B13">
        <v>54.067463680217998</v>
      </c>
      <c r="C13">
        <v>327.59344678892302</v>
      </c>
      <c r="D13">
        <v>1054.0131212255101</v>
      </c>
      <c r="E13">
        <v>3337.9720632811</v>
      </c>
      <c r="F13" s="53">
        <v>4636.18190592049</v>
      </c>
      <c r="G13">
        <v>5889.71084722259</v>
      </c>
      <c r="H13">
        <v>5945.3023636462203</v>
      </c>
      <c r="I13">
        <v>6369.7134470163801</v>
      </c>
      <c r="J13">
        <v>7075.4657934591496</v>
      </c>
      <c r="K13">
        <v>7157.7991842383499</v>
      </c>
      <c r="L13">
        <v>7157.7991842383499</v>
      </c>
      <c r="M13">
        <v>7157.7991842383499</v>
      </c>
      <c r="N13">
        <v>7157.7991842383499</v>
      </c>
      <c r="O13">
        <v>7157.7991842383499</v>
      </c>
      <c r="P13">
        <v>7149.8737125194002</v>
      </c>
      <c r="Q13">
        <v>7143.3351983420498</v>
      </c>
      <c r="R13">
        <v>7143.3351983788698</v>
      </c>
      <c r="S13">
        <v>7143.3351983788698</v>
      </c>
      <c r="T13">
        <v>7142.6036263505903</v>
      </c>
      <c r="U13">
        <v>7119.0609982021197</v>
      </c>
      <c r="V13">
        <v>6975.0958258682003</v>
      </c>
      <c r="W13">
        <v>6922.6201973109701</v>
      </c>
      <c r="X13">
        <v>6679.1059295616697</v>
      </c>
      <c r="Y13">
        <v>6395.5429815575499</v>
      </c>
      <c r="Z13">
        <v>6099.4616098533197</v>
      </c>
      <c r="AA13">
        <v>5489.10888669821</v>
      </c>
      <c r="AB13">
        <v>5464.6172145079099</v>
      </c>
      <c r="AC13">
        <v>4874.1639800109297</v>
      </c>
      <c r="AD13">
        <v>4312.2982652149303</v>
      </c>
      <c r="AE13">
        <v>4158.3477874199698</v>
      </c>
      <c r="AF13">
        <v>4141.3019216333996</v>
      </c>
      <c r="AG13">
        <v>4141.3019216333996</v>
      </c>
      <c r="AH13">
        <v>4141.3019216333996</v>
      </c>
      <c r="AI13">
        <v>4141.3019216333996</v>
      </c>
      <c r="AJ13">
        <v>4141.3019216333996</v>
      </c>
      <c r="AK13">
        <v>4141.3019216333996</v>
      </c>
      <c r="AL13">
        <v>4141.3019216333996</v>
      </c>
      <c r="AM13">
        <v>4141.3019216333996</v>
      </c>
      <c r="AN13">
        <v>4141.3019216333996</v>
      </c>
    </row>
    <row r="14" spans="1:40" ht="15" x14ac:dyDescent="0.25">
      <c r="A14" t="s">
        <v>314</v>
      </c>
      <c r="B14">
        <v>222.33635047503279</v>
      </c>
      <c r="C14">
        <v>747.0116829319478</v>
      </c>
      <c r="D14">
        <v>2229.3039814361382</v>
      </c>
      <c r="E14">
        <v>5966.1509972325694</v>
      </c>
      <c r="F14" s="53">
        <v>7930.9645100668959</v>
      </c>
      <c r="G14">
        <v>9635.7618575701999</v>
      </c>
      <c r="H14">
        <v>9744.0120866171892</v>
      </c>
      <c r="I14">
        <v>10209.666357496559</v>
      </c>
      <c r="J14">
        <v>11445.112953939328</v>
      </c>
      <c r="K14">
        <v>11527.314622447208</v>
      </c>
      <c r="L14">
        <v>11524.000437615128</v>
      </c>
      <c r="M14">
        <v>11522.527466754178</v>
      </c>
      <c r="N14">
        <v>11519.949767534848</v>
      </c>
      <c r="O14">
        <v>11518.108553806758</v>
      </c>
      <c r="P14">
        <v>11507.973625614108</v>
      </c>
      <c r="Q14">
        <v>11499.225654963047</v>
      </c>
      <c r="R14">
        <v>11497.7526840174</v>
      </c>
      <c r="S14">
        <v>11495.543227543687</v>
      </c>
      <c r="T14">
        <v>11492.602199163219</v>
      </c>
      <c r="U14">
        <v>11463.904172493239</v>
      </c>
      <c r="V14">
        <v>11314.415359119772</v>
      </c>
      <c r="W14">
        <v>11255.741522690259</v>
      </c>
      <c r="X14">
        <v>11008.129109172063</v>
      </c>
      <c r="Y14">
        <v>10227.190903773635</v>
      </c>
      <c r="Z14">
        <v>9878.27747960954</v>
      </c>
      <c r="AA14">
        <v>9006.9493447001241</v>
      </c>
      <c r="AB14">
        <v>8982.422731620145</v>
      </c>
      <c r="AC14">
        <v>8391.9694971231638</v>
      </c>
      <c r="AD14">
        <v>7830.1037822166945</v>
      </c>
      <c r="AE14">
        <v>7669.1617368970637</v>
      </c>
      <c r="AF14">
        <v>7659.1074388561046</v>
      </c>
      <c r="AG14">
        <v>7659.1074388561046</v>
      </c>
      <c r="AH14">
        <v>7659.1074388561046</v>
      </c>
      <c r="AI14">
        <v>7659.1074388561046</v>
      </c>
      <c r="AJ14">
        <v>7659.1074388561046</v>
      </c>
      <c r="AK14">
        <v>7659.1074388561046</v>
      </c>
      <c r="AL14">
        <v>7659.1074388561046</v>
      </c>
      <c r="AM14">
        <v>7659.1074388561046</v>
      </c>
      <c r="AN14">
        <v>7659.1074388561046</v>
      </c>
    </row>
    <row r="16" spans="1:40" ht="15" x14ac:dyDescent="0.25">
      <c r="A16" t="s">
        <v>331</v>
      </c>
    </row>
    <row r="17" spans="1:40" ht="15" x14ac:dyDescent="0.25">
      <c r="A17" t="s">
        <v>269</v>
      </c>
      <c r="C17">
        <v>0</v>
      </c>
      <c r="D17">
        <v>0</v>
      </c>
      <c r="E17">
        <v>0</v>
      </c>
      <c r="F17" s="53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ht="15" x14ac:dyDescent="0.25">
      <c r="A18" t="s">
        <v>270</v>
      </c>
      <c r="C18">
        <v>2.0586996207099704</v>
      </c>
      <c r="D18">
        <v>2.8274489969067389</v>
      </c>
      <c r="E18">
        <v>5.2364995900527997</v>
      </c>
      <c r="F18" s="53">
        <v>9.3078467989588027</v>
      </c>
      <c r="G18">
        <v>18.274619745175997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7.3639938591441023E-10</v>
      </c>
      <c r="X18">
        <v>0</v>
      </c>
      <c r="Y18">
        <v>0</v>
      </c>
      <c r="Z18">
        <v>0</v>
      </c>
      <c r="AA18">
        <v>7.2306698924731023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ht="15" x14ac:dyDescent="0.25">
      <c r="A19" t="s">
        <v>271</v>
      </c>
      <c r="C19">
        <v>0</v>
      </c>
      <c r="D19">
        <v>144.35115628222061</v>
      </c>
      <c r="E19">
        <v>236.210157215789</v>
      </c>
      <c r="F19" s="53">
        <v>397.53560799263698</v>
      </c>
      <c r="G19">
        <v>214.31727794961705</v>
      </c>
      <c r="H19">
        <v>52.658712623359861</v>
      </c>
      <c r="I19">
        <v>41.243187509210202</v>
      </c>
      <c r="J19">
        <v>40.138459272349792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ht="15" x14ac:dyDescent="0.25">
      <c r="A20" t="s">
        <v>272</v>
      </c>
      <c r="C20">
        <v>0</v>
      </c>
      <c r="D20">
        <v>0</v>
      </c>
      <c r="E20">
        <v>0</v>
      </c>
      <c r="F20" s="53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ht="15" x14ac:dyDescent="0.25">
      <c r="A21" t="s">
        <v>273</v>
      </c>
      <c r="C21">
        <v>0</v>
      </c>
      <c r="D21">
        <v>0</v>
      </c>
      <c r="E21">
        <v>0</v>
      </c>
      <c r="F21" s="53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ht="15" x14ac:dyDescent="0.25">
      <c r="A22" t="s">
        <v>274</v>
      </c>
      <c r="C22">
        <v>249.09064972750002</v>
      </c>
      <c r="D22">
        <v>608.69401878847589</v>
      </c>
      <c r="E22">
        <v>1211.441416935</v>
      </c>
      <c r="F22" s="53">
        <v>259.76021540334023</v>
      </c>
      <c r="G22">
        <v>218.67650850640985</v>
      </c>
      <c r="H22">
        <v>0</v>
      </c>
      <c r="I22">
        <v>0</v>
      </c>
      <c r="J22">
        <v>489.55579072764976</v>
      </c>
      <c r="K22">
        <v>1.3412487111500013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1.2152031558798626E-7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6.9915677456101548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ht="15" x14ac:dyDescent="0.25">
      <c r="A23" t="s">
        <v>275</v>
      </c>
      <c r="C23">
        <v>0</v>
      </c>
      <c r="D23">
        <v>0</v>
      </c>
      <c r="E23">
        <v>0</v>
      </c>
      <c r="F23" s="5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ht="15" x14ac:dyDescent="0.25">
      <c r="A24" t="s">
        <v>276</v>
      </c>
      <c r="C24">
        <v>0</v>
      </c>
      <c r="D24">
        <v>0</v>
      </c>
      <c r="E24">
        <v>0</v>
      </c>
      <c r="F24" s="53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ht="15" x14ac:dyDescent="0.25">
      <c r="A25" t="s">
        <v>277</v>
      </c>
      <c r="C25">
        <v>0</v>
      </c>
      <c r="D25">
        <v>0</v>
      </c>
      <c r="E25">
        <v>0</v>
      </c>
      <c r="F25" s="53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ht="15" x14ac:dyDescent="0.25">
      <c r="A26" t="s">
        <v>278</v>
      </c>
      <c r="C26">
        <v>273.52598310870502</v>
      </c>
      <c r="D26">
        <v>726.419674436587</v>
      </c>
      <c r="E26">
        <v>2283.9589420555899</v>
      </c>
      <c r="F26" s="53">
        <v>1298.20984263939</v>
      </c>
      <c r="G26">
        <v>1253.5289413021001</v>
      </c>
      <c r="H26">
        <v>55.59151642363031</v>
      </c>
      <c r="I26">
        <v>424.41108337015976</v>
      </c>
      <c r="J26">
        <v>705.75234644276952</v>
      </c>
      <c r="K26">
        <v>82.333390779200272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ht="15" x14ac:dyDescent="0.25">
      <c r="A27" t="s">
        <v>314</v>
      </c>
      <c r="C27">
        <v>524.67533245691504</v>
      </c>
      <c r="D27">
        <v>1482.2922985041903</v>
      </c>
      <c r="E27">
        <v>3736.8470157964316</v>
      </c>
      <c r="F27" s="53">
        <v>1964.813512834326</v>
      </c>
      <c r="G27">
        <v>1704.7973475033029</v>
      </c>
      <c r="H27">
        <v>108.25022904699017</v>
      </c>
      <c r="I27">
        <v>465.65427087936996</v>
      </c>
      <c r="J27">
        <v>1235.4465964427691</v>
      </c>
      <c r="K27">
        <v>83.674639490350273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9" spans="1:40" ht="15" x14ac:dyDescent="0.25">
      <c r="A29" t="s">
        <v>316</v>
      </c>
    </row>
    <row r="30" spans="1:40" ht="15" x14ac:dyDescent="0.25">
      <c r="A30" t="s">
        <v>269</v>
      </c>
      <c r="D30">
        <v>0</v>
      </c>
      <c r="E30">
        <v>0</v>
      </c>
      <c r="F30" s="53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U30" t="e">
        <v>#DIV/0!</v>
      </c>
      <c r="V30" t="e">
        <v>#DIV/0!</v>
      </c>
      <c r="W30" t="e">
        <v>#DIV/0!</v>
      </c>
      <c r="X30" t="e">
        <v>#DIV/0!</v>
      </c>
      <c r="Y30" t="e">
        <v>#DIV/0!</v>
      </c>
      <c r="Z30" t="e">
        <v>#DIV/0!</v>
      </c>
      <c r="AA30" t="e">
        <v>#DIV/0!</v>
      </c>
      <c r="AB30" t="e"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  <c r="AI30" t="e">
        <v>#DIV/0!</v>
      </c>
      <c r="AJ30" t="e">
        <v>#DIV/0!</v>
      </c>
      <c r="AK30" t="e">
        <v>#DIV/0!</v>
      </c>
      <c r="AL30" t="e">
        <v>#DIV/0!</v>
      </c>
      <c r="AM30" t="e">
        <v>#DIV/0!</v>
      </c>
      <c r="AN30" t="e">
        <v>#DIV/0!</v>
      </c>
    </row>
    <row r="31" spans="1:40" ht="15" x14ac:dyDescent="0.25">
      <c r="A31" t="s">
        <v>270</v>
      </c>
      <c r="H31">
        <v>0</v>
      </c>
      <c r="I31">
        <v>0</v>
      </c>
      <c r="J31">
        <v>0</v>
      </c>
      <c r="K31">
        <v>0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</row>
    <row r="32" spans="1:40" ht="15" x14ac:dyDescent="0.25">
      <c r="A32" t="s">
        <v>271</v>
      </c>
      <c r="C32">
        <v>0</v>
      </c>
      <c r="D32">
        <v>9.7383732228716394E-2</v>
      </c>
      <c r="E32">
        <v>6.3211085767568065E-2</v>
      </c>
      <c r="F32" s="53">
        <v>0.20232739921417539</v>
      </c>
      <c r="G32">
        <v>0.12571422536730678</v>
      </c>
      <c r="H32">
        <v>0.48645359078641137</v>
      </c>
      <c r="I32">
        <v>8.8570405316639844E-2</v>
      </c>
      <c r="J32">
        <v>3.2489028168373096E-2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e">
        <v>#DIV/0!</v>
      </c>
      <c r="R32" t="e">
        <v>#DIV/0!</v>
      </c>
      <c r="S32" t="e">
        <v>#DIV/0!</v>
      </c>
      <c r="T32" t="e">
        <v>#DIV/0!</v>
      </c>
      <c r="U32" t="e">
        <v>#DIV/0!</v>
      </c>
      <c r="V32" t="e">
        <v>#DIV/0!</v>
      </c>
      <c r="W32" t="e">
        <v>#DIV/0!</v>
      </c>
      <c r="X32" t="e">
        <v>#DIV/0!</v>
      </c>
      <c r="Y32" t="e">
        <v>#DIV/0!</v>
      </c>
      <c r="Z32" t="e">
        <v>#DIV/0!</v>
      </c>
      <c r="AA32" t="e">
        <v>#DIV/0!</v>
      </c>
      <c r="AB32" t="e">
        <v>#DIV/0!</v>
      </c>
      <c r="AC32" t="e">
        <v>#DIV/0!</v>
      </c>
      <c r="AD32" t="e">
        <v>#DIV/0!</v>
      </c>
      <c r="AE32" t="e">
        <v>#DIV/0!</v>
      </c>
      <c r="AF32" t="e">
        <v>#DIV/0!</v>
      </c>
      <c r="AG32" t="e">
        <v>#DIV/0!</v>
      </c>
      <c r="AH32" t="e">
        <v>#DIV/0!</v>
      </c>
      <c r="AI32" t="e">
        <v>#DIV/0!</v>
      </c>
      <c r="AJ32" t="e">
        <v>#DIV/0!</v>
      </c>
      <c r="AK32" t="e">
        <v>#DIV/0!</v>
      </c>
      <c r="AL32" t="e">
        <v>#DIV/0!</v>
      </c>
      <c r="AM32" t="e">
        <v>#DIV/0!</v>
      </c>
      <c r="AN32" t="e">
        <v>#DIV/0!</v>
      </c>
    </row>
    <row r="33" spans="1:40" ht="15" x14ac:dyDescent="0.25">
      <c r="A33" t="s">
        <v>272</v>
      </c>
      <c r="C33">
        <v>0</v>
      </c>
      <c r="D33">
        <v>0</v>
      </c>
      <c r="E33">
        <v>0</v>
      </c>
      <c r="F33" s="5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 t="e">
        <v>#DIV/0!</v>
      </c>
      <c r="AB33" t="e">
        <v>#DIV/0!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#DIV/0!</v>
      </c>
      <c r="AH33" t="e">
        <v>#DIV/0!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</row>
    <row r="34" spans="1:40" ht="15" x14ac:dyDescent="0.25">
      <c r="A34" t="s">
        <v>273</v>
      </c>
      <c r="C34">
        <v>0</v>
      </c>
      <c r="D34">
        <v>0</v>
      </c>
      <c r="E34">
        <v>0</v>
      </c>
      <c r="F34" s="53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e">
        <v>#DIV/0!</v>
      </c>
      <c r="R34" t="e">
        <v>#DIV/0!</v>
      </c>
      <c r="S34" t="e">
        <v>#DIV/0!</v>
      </c>
      <c r="T34" t="e">
        <v>#DIV/0!</v>
      </c>
      <c r="U34" t="e">
        <v>#DIV/0!</v>
      </c>
      <c r="V34" t="e">
        <v>#DIV/0!</v>
      </c>
      <c r="W34" t="e">
        <v>#DIV/0!</v>
      </c>
      <c r="X34" t="e">
        <v>#DIV/0!</v>
      </c>
      <c r="Y34" t="e">
        <v>#DIV/0!</v>
      </c>
      <c r="Z34" t="e">
        <v>#DIV/0!</v>
      </c>
      <c r="AA34" t="e">
        <v>#DIV/0!</v>
      </c>
      <c r="AB34" t="e">
        <v>#DIV/0!</v>
      </c>
      <c r="AC34" t="e">
        <v>#DIV/0!</v>
      </c>
      <c r="AD34" t="e">
        <v>#DIV/0!</v>
      </c>
      <c r="AE34" t="e">
        <v>#DIV/0!</v>
      </c>
      <c r="AF34" t="e">
        <v>#DIV/0!</v>
      </c>
      <c r="AG34" t="e">
        <v>#DIV/0!</v>
      </c>
      <c r="AH34" t="e">
        <v>#DIV/0!</v>
      </c>
      <c r="AI34" t="e">
        <v>#DIV/0!</v>
      </c>
      <c r="AJ34" t="e">
        <v>#DIV/0!</v>
      </c>
      <c r="AK34" t="e">
        <v>#DIV/0!</v>
      </c>
      <c r="AL34" t="e">
        <v>#DIV/0!</v>
      </c>
      <c r="AM34" t="e">
        <v>#DIV/0!</v>
      </c>
      <c r="AN34" t="e">
        <v>#DIV/0!</v>
      </c>
    </row>
    <row r="35" spans="1:40" ht="15" x14ac:dyDescent="0.25">
      <c r="A35" t="s">
        <v>274</v>
      </c>
      <c r="C35">
        <v>0.47475197387511009</v>
      </c>
      <c r="D35">
        <v>0.41064371676404227</v>
      </c>
      <c r="E35">
        <v>0.32418812218268089</v>
      </c>
      <c r="F35" s="53">
        <v>0.13220604078023934</v>
      </c>
      <c r="G35">
        <v>0.12827126275546141</v>
      </c>
      <c r="H35">
        <v>0</v>
      </c>
      <c r="I35">
        <v>0</v>
      </c>
      <c r="J35">
        <v>0.3962581564733203</v>
      </c>
      <c r="K35">
        <v>1.6029333610749288E-2</v>
      </c>
      <c r="L35">
        <v>0</v>
      </c>
      <c r="M35">
        <v>0</v>
      </c>
      <c r="N35">
        <v>0</v>
      </c>
      <c r="O35">
        <v>0</v>
      </c>
      <c r="P35">
        <v>0</v>
      </c>
      <c r="Q35" t="e">
        <v>#DIV/0!</v>
      </c>
      <c r="R35" t="e">
        <v>#DIV/0!</v>
      </c>
      <c r="S35" t="e">
        <v>#DIV/0!</v>
      </c>
      <c r="T35" t="e">
        <v>#DIV/0!</v>
      </c>
      <c r="U35" t="e">
        <v>#DIV/0!</v>
      </c>
      <c r="V35" t="e">
        <v>#DIV/0!</v>
      </c>
      <c r="W35" t="e">
        <v>#DIV/0!</v>
      </c>
      <c r="X35" t="e">
        <v>#DIV/0!</v>
      </c>
      <c r="Y35" t="e">
        <v>#DIV/0!</v>
      </c>
      <c r="Z35" t="e">
        <v>#DIV/0!</v>
      </c>
      <c r="AA35" t="e">
        <v>#DIV/0!</v>
      </c>
      <c r="AB35" t="e">
        <v>#DIV/0!</v>
      </c>
      <c r="AC35" t="e">
        <v>#DIV/0!</v>
      </c>
      <c r="AD35" t="e">
        <v>#DIV/0!</v>
      </c>
      <c r="AE35" t="e">
        <v>#DIV/0!</v>
      </c>
      <c r="AF35" t="e">
        <v>#DIV/0!</v>
      </c>
      <c r="AG35" t="e">
        <v>#DIV/0!</v>
      </c>
      <c r="AH35" t="e">
        <v>#DIV/0!</v>
      </c>
      <c r="AI35" t="e">
        <v>#DIV/0!</v>
      </c>
      <c r="AJ35" t="e">
        <v>#DIV/0!</v>
      </c>
      <c r="AK35" t="e">
        <v>#DIV/0!</v>
      </c>
      <c r="AL35" t="e">
        <v>#DIV/0!</v>
      </c>
      <c r="AM35" t="e">
        <v>#DIV/0!</v>
      </c>
      <c r="AN35" t="e">
        <v>#DIV/0!</v>
      </c>
    </row>
    <row r="36" spans="1:40" ht="15" x14ac:dyDescent="0.25">
      <c r="A36" t="s">
        <v>275</v>
      </c>
      <c r="C36">
        <v>0</v>
      </c>
      <c r="D36">
        <v>0</v>
      </c>
      <c r="E36">
        <v>0</v>
      </c>
      <c r="F36" s="53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</row>
    <row r="37" spans="1:40" ht="15" x14ac:dyDescent="0.25">
      <c r="A37" t="s">
        <v>276</v>
      </c>
      <c r="C37">
        <v>0</v>
      </c>
      <c r="D37">
        <v>0</v>
      </c>
      <c r="E37">
        <v>0</v>
      </c>
      <c r="F37" s="53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</row>
    <row r="38" spans="1:40" ht="15" x14ac:dyDescent="0.25">
      <c r="A38" t="s">
        <v>277</v>
      </c>
      <c r="C38">
        <v>0</v>
      </c>
      <c r="D38">
        <v>0</v>
      </c>
      <c r="E38">
        <v>0</v>
      </c>
      <c r="F38" s="53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</row>
    <row r="39" spans="1:40" ht="15" x14ac:dyDescent="0.25">
      <c r="A39" t="s">
        <v>278</v>
      </c>
      <c r="C39">
        <v>0.52132426700499823</v>
      </c>
      <c r="D39">
        <v>0.49006506690322216</v>
      </c>
      <c r="E39">
        <v>0.61119947709949574</v>
      </c>
      <c r="F39" s="53">
        <v>0.66072929270863356</v>
      </c>
      <c r="G39">
        <v>0.73529498572830898</v>
      </c>
      <c r="H39">
        <v>0.51354640921358863</v>
      </c>
      <c r="I39">
        <v>0.91142959468336016</v>
      </c>
      <c r="J39">
        <v>0.57125281535830663</v>
      </c>
      <c r="K39">
        <v>0.98397066638925068</v>
      </c>
      <c r="L39">
        <v>0</v>
      </c>
      <c r="M39">
        <v>0</v>
      </c>
      <c r="N39">
        <v>0</v>
      </c>
      <c r="O39">
        <v>0</v>
      </c>
      <c r="P39">
        <v>0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e">
        <v>#DIV/0!</v>
      </c>
      <c r="AA39" t="e">
        <v>#DIV/0!</v>
      </c>
      <c r="AB39" t="e">
        <v>#DIV/0!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#DIV/0!</v>
      </c>
      <c r="AH39" t="e">
        <v>#DIV/0!</v>
      </c>
      <c r="AI39" t="e">
        <v>#DIV/0!</v>
      </c>
      <c r="AJ39" t="e">
        <v>#DIV/0!</v>
      </c>
      <c r="AK39" t="e">
        <v>#DIV/0!</v>
      </c>
      <c r="AL39" t="e">
        <v>#DIV/0!</v>
      </c>
      <c r="AM39" t="e">
        <v>#DIV/0!</v>
      </c>
      <c r="AN39" t="e">
        <v>#DIV/0!</v>
      </c>
    </row>
    <row r="40" spans="1:40" ht="15" x14ac:dyDescent="0.25">
      <c r="A40" t="s">
        <v>117</v>
      </c>
      <c r="C40">
        <v>1</v>
      </c>
      <c r="D40">
        <v>1</v>
      </c>
      <c r="E40">
        <v>1</v>
      </c>
      <c r="F40" s="53">
        <v>1</v>
      </c>
      <c r="G40">
        <v>1</v>
      </c>
      <c r="H40">
        <v>1</v>
      </c>
      <c r="I40">
        <v>1</v>
      </c>
      <c r="J40">
        <v>1</v>
      </c>
      <c r="K40">
        <v>1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</row>
    <row r="42" spans="1:40" ht="15" x14ac:dyDescent="0.25">
      <c r="A42" t="s">
        <v>333</v>
      </c>
    </row>
    <row r="43" spans="1:40" ht="15" x14ac:dyDescent="0.25">
      <c r="C43" t="s">
        <v>334</v>
      </c>
      <c r="D43" t="s">
        <v>335</v>
      </c>
    </row>
    <row r="44" spans="1:40" ht="15" x14ac:dyDescent="0.25">
      <c r="A44" s="22" t="s">
        <v>271</v>
      </c>
      <c r="C44">
        <f>SUM(F19:AN19)</f>
        <v>745.89324534717389</v>
      </c>
      <c r="D44">
        <f>C44/$C$47</f>
        <v>0.13458807199676073</v>
      </c>
    </row>
    <row r="45" spans="1:40" ht="15" x14ac:dyDescent="0.25">
      <c r="A45" s="22" t="s">
        <v>274</v>
      </c>
      <c r="C45">
        <f>SUM(F22:AN22)</f>
        <v>976.32533121568031</v>
      </c>
      <c r="D45" s="22">
        <f t="shared" ref="D45:D46" si="0">C45/$C$47</f>
        <v>0.17616695792540218</v>
      </c>
    </row>
    <row r="46" spans="1:40" ht="15" x14ac:dyDescent="0.25">
      <c r="A46" s="22" t="s">
        <v>278</v>
      </c>
      <c r="C46">
        <f>SUM(F26:AN26)</f>
        <v>3819.8271209572499</v>
      </c>
      <c r="D46" s="22">
        <f t="shared" si="0"/>
        <v>0.68924497007783714</v>
      </c>
    </row>
    <row r="47" spans="1:40" ht="15" x14ac:dyDescent="0.25">
      <c r="A47" t="s">
        <v>332</v>
      </c>
      <c r="C47">
        <f>C44+C45+C46</f>
        <v>5542.0456975201041</v>
      </c>
    </row>
    <row r="49" spans="1:19" ht="15" x14ac:dyDescent="0.25">
      <c r="A49" t="s">
        <v>336</v>
      </c>
    </row>
    <row r="50" spans="1:19" ht="15" x14ac:dyDescent="0.25">
      <c r="B50" t="str">
        <f t="shared" ref="B50:B53" si="1">D43</f>
        <v>Fraction</v>
      </c>
    </row>
    <row r="51" spans="1:19" ht="15" x14ac:dyDescent="0.25">
      <c r="A51" s="22" t="s">
        <v>271</v>
      </c>
      <c r="B51">
        <f t="shared" si="1"/>
        <v>0.13458807199676073</v>
      </c>
      <c r="C51">
        <f>'E3 capital cost data'!$BQ$32</f>
        <v>2754.2358079999999</v>
      </c>
      <c r="D51">
        <f>B51*C51</f>
        <v>370.68728722316047</v>
      </c>
    </row>
    <row r="52" spans="1:19" ht="15" x14ac:dyDescent="0.25">
      <c r="A52" s="22" t="s">
        <v>274</v>
      </c>
      <c r="B52">
        <f t="shared" si="1"/>
        <v>0.17616695792540218</v>
      </c>
      <c r="C52">
        <f>'E3 capital cost data'!$BQ$35</f>
        <v>2256.9432310000002</v>
      </c>
      <c r="D52" s="22">
        <f t="shared" ref="D52:D53" si="2">B52*C52</f>
        <v>397.59882321559832</v>
      </c>
    </row>
    <row r="53" spans="1:19" x14ac:dyDescent="0.35">
      <c r="A53" s="22" t="s">
        <v>278</v>
      </c>
      <c r="B53">
        <f t="shared" si="1"/>
        <v>0.68924497007783714</v>
      </c>
      <c r="C53">
        <f>'E3 capital cost data'!$BQ$39</f>
        <v>2378.5588360000002</v>
      </c>
      <c r="D53" s="22">
        <f t="shared" si="2"/>
        <v>1639.4097137471952</v>
      </c>
    </row>
    <row r="54" spans="1:19" x14ac:dyDescent="0.35">
      <c r="D54" s="55">
        <f>D51+D52+D53</f>
        <v>2407.6958241859538</v>
      </c>
      <c r="E54" s="55" t="s">
        <v>337</v>
      </c>
      <c r="F54" s="55"/>
    </row>
    <row r="55" spans="1:19" x14ac:dyDescent="0.35">
      <c r="C55" t="s">
        <v>338</v>
      </c>
      <c r="D55">
        <f>D54*1000</f>
        <v>2407695.8241859539</v>
      </c>
    </row>
    <row r="57" spans="1:19" x14ac:dyDescent="0.35">
      <c r="A57" s="22" t="s">
        <v>270</v>
      </c>
      <c r="B57" s="22">
        <v>25.03200885</v>
      </c>
      <c r="C57" s="53">
        <v>24.842351499999999</v>
      </c>
      <c r="D57" s="22">
        <v>24.266217359999999</v>
      </c>
      <c r="E57" s="22">
        <v>24.266217359999999</v>
      </c>
      <c r="F57" s="22">
        <v>24.266217359999999</v>
      </c>
      <c r="G57" s="22">
        <v>24.266217359999999</v>
      </c>
      <c r="H57" s="22">
        <v>24.266217359999999</v>
      </c>
      <c r="I57" s="22">
        <v>24.266217359999999</v>
      </c>
      <c r="J57" s="22">
        <v>24.266217359999999</v>
      </c>
      <c r="K57" s="22">
        <v>24.266217359999999</v>
      </c>
      <c r="L57" s="22">
        <v>24.266217359999999</v>
      </c>
      <c r="M57" s="22">
        <v>24.266217359999999</v>
      </c>
      <c r="N57" s="22">
        <v>24.266217359999999</v>
      </c>
      <c r="O57" s="22">
        <v>24.266217359999999</v>
      </c>
      <c r="P57" s="22">
        <v>24.266217359999999</v>
      </c>
      <c r="Q57" s="22">
        <v>24.266217359999999</v>
      </c>
      <c r="R57" s="22">
        <v>24.266217359999999</v>
      </c>
      <c r="S57" s="22">
        <v>24.266217359999999</v>
      </c>
    </row>
    <row r="58" spans="1:19" x14ac:dyDescent="0.35">
      <c r="A58" s="22" t="s">
        <v>271</v>
      </c>
      <c r="B58" s="22">
        <v>48.812417259999997</v>
      </c>
      <c r="C58" s="53">
        <v>48.4483465</v>
      </c>
      <c r="D58" s="22">
        <v>47.344358290000002</v>
      </c>
      <c r="E58" s="22">
        <v>47.344358290000002</v>
      </c>
      <c r="F58" s="22">
        <v>47.344358290000002</v>
      </c>
      <c r="G58" s="22">
        <v>47.344358290000002</v>
      </c>
      <c r="H58" s="22">
        <v>47.344358290000002</v>
      </c>
      <c r="I58" s="22">
        <v>47.344358290000002</v>
      </c>
      <c r="J58" s="22">
        <v>47.344358290000002</v>
      </c>
      <c r="K58" s="22">
        <v>47.344358290000002</v>
      </c>
      <c r="L58" s="22">
        <v>47.344358290000002</v>
      </c>
      <c r="M58" s="22">
        <v>47.344358290000002</v>
      </c>
      <c r="N58" s="22">
        <v>47.344358290000002</v>
      </c>
      <c r="O58" s="22">
        <v>47.344358290000002</v>
      </c>
      <c r="P58" s="22">
        <v>47.344358290000002</v>
      </c>
      <c r="Q58" s="22">
        <v>47.344358290000002</v>
      </c>
      <c r="R58" s="22">
        <v>47.344358290000002</v>
      </c>
      <c r="S58" s="22">
        <v>47.344358290000002</v>
      </c>
    </row>
    <row r="59" spans="1:19" x14ac:dyDescent="0.35">
      <c r="A59" s="22" t="s">
        <v>272</v>
      </c>
      <c r="B59" s="22">
        <v>43.800677950000001</v>
      </c>
      <c r="C59" s="53">
        <v>43.474115130000001</v>
      </c>
      <c r="D59" s="22">
        <v>42.48100341</v>
      </c>
      <c r="E59" s="22">
        <v>42.48100341</v>
      </c>
      <c r="F59" s="22">
        <v>42.48100341</v>
      </c>
      <c r="G59" s="22">
        <v>42.48100341</v>
      </c>
      <c r="H59" s="22">
        <v>42.48100341</v>
      </c>
      <c r="I59" s="22">
        <v>42.48100341</v>
      </c>
      <c r="J59" s="22">
        <v>42.48100341</v>
      </c>
      <c r="K59" s="22">
        <v>42.48100341</v>
      </c>
      <c r="L59" s="22">
        <v>42.48100341</v>
      </c>
      <c r="M59" s="22">
        <v>42.48100341</v>
      </c>
      <c r="N59" s="22">
        <v>42.48100341</v>
      </c>
      <c r="O59" s="22">
        <v>42.48100341</v>
      </c>
      <c r="P59" s="22">
        <v>42.48100341</v>
      </c>
      <c r="Q59" s="22">
        <v>42.48100341</v>
      </c>
      <c r="R59" s="22">
        <v>42.48100341</v>
      </c>
      <c r="S59" s="22">
        <v>42.48100341</v>
      </c>
    </row>
    <row r="60" spans="1:19" x14ac:dyDescent="0.35">
      <c r="A60" s="22" t="s">
        <v>273</v>
      </c>
      <c r="B60" s="22">
        <v>40.036533769999998</v>
      </c>
      <c r="C60" s="53">
        <v>39.738268130000002</v>
      </c>
      <c r="D60" s="22">
        <v>38.832872850000001</v>
      </c>
      <c r="E60" s="22">
        <v>38.832872850000001</v>
      </c>
      <c r="F60" s="22">
        <v>38.832872850000001</v>
      </c>
      <c r="G60" s="22">
        <v>38.832872850000001</v>
      </c>
      <c r="H60" s="22">
        <v>38.832872850000001</v>
      </c>
      <c r="I60" s="22">
        <v>38.832872850000001</v>
      </c>
      <c r="J60" s="22">
        <v>38.832872850000001</v>
      </c>
      <c r="K60" s="22">
        <v>38.832872850000001</v>
      </c>
      <c r="L60" s="22">
        <v>38.832872850000001</v>
      </c>
      <c r="M60" s="22">
        <v>38.832872850000001</v>
      </c>
      <c r="N60" s="22">
        <v>38.832872850000001</v>
      </c>
      <c r="O60" s="22">
        <v>38.832872850000001</v>
      </c>
      <c r="P60" s="22">
        <v>38.832872850000001</v>
      </c>
      <c r="Q60" s="22">
        <v>38.832872850000001</v>
      </c>
      <c r="R60" s="22">
        <v>38.832872850000001</v>
      </c>
      <c r="S60" s="22">
        <v>38.832872850000001</v>
      </c>
    </row>
    <row r="61" spans="1:19" x14ac:dyDescent="0.35">
      <c r="A61" s="22" t="s">
        <v>274</v>
      </c>
      <c r="B61" s="22">
        <v>37.534250409999999</v>
      </c>
      <c r="C61" s="53">
        <v>37.254626369999997</v>
      </c>
      <c r="D61" s="22">
        <v>36.4058183</v>
      </c>
      <c r="E61" s="22">
        <v>36.4058183</v>
      </c>
      <c r="F61" s="22">
        <v>36.4058183</v>
      </c>
      <c r="G61" s="22">
        <v>36.4058183</v>
      </c>
      <c r="H61" s="22">
        <v>36.4058183</v>
      </c>
      <c r="I61" s="22">
        <v>36.4058183</v>
      </c>
      <c r="J61" s="22">
        <v>36.4058183</v>
      </c>
      <c r="K61" s="22">
        <v>36.4058183</v>
      </c>
      <c r="L61" s="22">
        <v>36.4058183</v>
      </c>
      <c r="M61" s="22">
        <v>36.4058183</v>
      </c>
      <c r="N61" s="22">
        <v>36.4058183</v>
      </c>
      <c r="O61" s="22">
        <v>36.4058183</v>
      </c>
      <c r="P61" s="22">
        <v>36.4058183</v>
      </c>
      <c r="Q61" s="22">
        <v>36.4058183</v>
      </c>
      <c r="R61" s="22">
        <v>36.4058183</v>
      </c>
      <c r="S61" s="22">
        <v>36.4058183</v>
      </c>
    </row>
    <row r="62" spans="1:19" x14ac:dyDescent="0.35">
      <c r="A62" s="22" t="s">
        <v>275</v>
      </c>
      <c r="B62" s="22">
        <v>48.812417259999997</v>
      </c>
      <c r="C62" s="53">
        <v>48.4483465</v>
      </c>
      <c r="D62" s="22">
        <v>47.344358290000002</v>
      </c>
      <c r="E62" s="22">
        <v>47.344358290000002</v>
      </c>
      <c r="F62" s="22">
        <v>47.344358290000002</v>
      </c>
      <c r="G62" s="22">
        <v>47.344358290000002</v>
      </c>
      <c r="H62" s="22">
        <v>47.344358290000002</v>
      </c>
      <c r="I62" s="22">
        <v>47.344358290000002</v>
      </c>
      <c r="J62" s="22">
        <v>47.344358290000002</v>
      </c>
      <c r="K62" s="22">
        <v>47.344358290000002</v>
      </c>
      <c r="L62" s="22">
        <v>47.344358290000002</v>
      </c>
      <c r="M62" s="22">
        <v>47.344358290000002</v>
      </c>
      <c r="N62" s="22">
        <v>47.344358290000002</v>
      </c>
      <c r="O62" s="22">
        <v>47.344358290000002</v>
      </c>
      <c r="P62" s="22">
        <v>47.344358290000002</v>
      </c>
      <c r="Q62" s="22">
        <v>47.344358290000002</v>
      </c>
      <c r="R62" s="22">
        <v>47.344358290000002</v>
      </c>
      <c r="S62" s="22">
        <v>47.344358290000002</v>
      </c>
    </row>
    <row r="63" spans="1:19" x14ac:dyDescent="0.35">
      <c r="A63" s="22" t="s">
        <v>276</v>
      </c>
      <c r="B63" s="22">
        <v>43.800677950000001</v>
      </c>
      <c r="C63" s="53">
        <v>43.474115130000001</v>
      </c>
      <c r="D63" s="22">
        <v>42.48100341</v>
      </c>
      <c r="E63" s="22">
        <v>42.48100341</v>
      </c>
      <c r="F63" s="22">
        <v>42.48100341</v>
      </c>
      <c r="G63" s="22">
        <v>42.48100341</v>
      </c>
      <c r="H63" s="22">
        <v>42.48100341</v>
      </c>
      <c r="I63" s="22">
        <v>42.48100341</v>
      </c>
      <c r="J63" s="22">
        <v>42.48100341</v>
      </c>
      <c r="K63" s="22">
        <v>42.48100341</v>
      </c>
      <c r="L63" s="22">
        <v>42.48100341</v>
      </c>
      <c r="M63" s="22">
        <v>42.48100341</v>
      </c>
      <c r="N63" s="22">
        <v>42.48100341</v>
      </c>
      <c r="O63" s="22">
        <v>42.48100341</v>
      </c>
      <c r="P63" s="22">
        <v>42.48100341</v>
      </c>
      <c r="Q63" s="22">
        <v>42.48100341</v>
      </c>
      <c r="R63" s="22">
        <v>42.48100341</v>
      </c>
      <c r="S63" s="22">
        <v>42.48100341</v>
      </c>
    </row>
    <row r="64" spans="1:19" x14ac:dyDescent="0.35">
      <c r="A64" s="22" t="s">
        <v>277</v>
      </c>
      <c r="B64" s="22">
        <v>40.041440680000001</v>
      </c>
      <c r="C64" s="53">
        <v>39.743021980000002</v>
      </c>
      <c r="D64" s="22">
        <v>38.832872850000001</v>
      </c>
      <c r="E64" s="22">
        <v>38.832872850000001</v>
      </c>
      <c r="F64" s="22">
        <v>38.832872850000001</v>
      </c>
      <c r="G64" s="22">
        <v>38.832872850000001</v>
      </c>
      <c r="H64" s="22">
        <v>38.832872850000001</v>
      </c>
      <c r="I64" s="22">
        <v>38.832872850000001</v>
      </c>
      <c r="J64" s="22">
        <v>38.832872850000001</v>
      </c>
      <c r="K64" s="22">
        <v>38.832872850000001</v>
      </c>
      <c r="L64" s="22">
        <v>38.832872850000001</v>
      </c>
      <c r="M64" s="22">
        <v>38.832872850000001</v>
      </c>
      <c r="N64" s="22">
        <v>38.832872850000001</v>
      </c>
      <c r="O64" s="22">
        <v>38.832872850000001</v>
      </c>
      <c r="P64" s="22">
        <v>38.832872850000001</v>
      </c>
      <c r="Q64" s="22">
        <v>38.832872850000001</v>
      </c>
      <c r="R64" s="22">
        <v>38.832872850000001</v>
      </c>
      <c r="S64" s="22">
        <v>38.832872850000001</v>
      </c>
    </row>
    <row r="65" spans="1:19" x14ac:dyDescent="0.35">
      <c r="A65" s="22" t="s">
        <v>278</v>
      </c>
      <c r="B65" s="22">
        <v>37.534250409999999</v>
      </c>
      <c r="C65" s="53">
        <v>37.254626369999997</v>
      </c>
      <c r="D65" s="22">
        <v>36.4058183</v>
      </c>
      <c r="E65" s="22">
        <v>36.4058183</v>
      </c>
      <c r="F65" s="22">
        <v>36.4058183</v>
      </c>
      <c r="G65" s="22">
        <v>36.4058183</v>
      </c>
      <c r="H65" s="22">
        <v>36.4058183</v>
      </c>
      <c r="I65" s="22">
        <v>36.4058183</v>
      </c>
      <c r="J65" s="22">
        <v>36.4058183</v>
      </c>
      <c r="K65" s="22">
        <v>36.4058183</v>
      </c>
      <c r="L65" s="22">
        <v>36.4058183</v>
      </c>
      <c r="M65" s="22">
        <v>36.4058183</v>
      </c>
      <c r="N65" s="22">
        <v>36.4058183</v>
      </c>
      <c r="O65" s="22">
        <v>36.4058183</v>
      </c>
      <c r="P65" s="22">
        <v>36.4058183</v>
      </c>
      <c r="Q65" s="22">
        <v>36.4058183</v>
      </c>
      <c r="R65" s="22">
        <v>36.4058183</v>
      </c>
      <c r="S65" s="22">
        <v>36.4058183</v>
      </c>
    </row>
    <row r="68" spans="1:19" ht="29" x14ac:dyDescent="0.35">
      <c r="B68" s="17" t="s">
        <v>85</v>
      </c>
      <c r="C68" s="57" t="s">
        <v>88</v>
      </c>
      <c r="D68" s="17" t="s">
        <v>86</v>
      </c>
    </row>
    <row r="69" spans="1:19" x14ac:dyDescent="0.35">
      <c r="B69">
        <f>$B$51*B58+$B$52*B61+$B$53*B65</f>
        <v>39.052157141999281</v>
      </c>
      <c r="C69" s="22">
        <f t="shared" ref="C69:D69" si="3">$B$51*C58+$B$52*C61+$B$53*C65</f>
        <v>38.761167580768031</v>
      </c>
      <c r="D69" s="22">
        <f t="shared" si="3"/>
        <v>37.878015307713568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workbookViewId="0">
      <selection activeCell="A16" sqref="A16:XFD16"/>
    </sheetView>
  </sheetViews>
  <sheetFormatPr defaultRowHeight="14.5" x14ac:dyDescent="0.35"/>
  <sheetData>
    <row r="1" spans="1:42" x14ac:dyDescent="0.25">
      <c r="B1">
        <v>2010</v>
      </c>
    </row>
    <row r="2" spans="1:42" x14ac:dyDescent="0.25">
      <c r="B2" t="s">
        <v>312</v>
      </c>
    </row>
    <row r="3" spans="1:42" x14ac:dyDescent="0.25">
      <c r="A3" t="s">
        <v>292</v>
      </c>
      <c r="B3">
        <v>1125</v>
      </c>
      <c r="C3">
        <v>1125</v>
      </c>
      <c r="D3">
        <v>1125</v>
      </c>
      <c r="E3">
        <v>1125</v>
      </c>
      <c r="F3">
        <v>1125</v>
      </c>
      <c r="G3">
        <v>1125</v>
      </c>
      <c r="H3">
        <v>1125</v>
      </c>
      <c r="I3">
        <v>1125</v>
      </c>
      <c r="J3">
        <v>1125</v>
      </c>
      <c r="K3">
        <v>1186</v>
      </c>
      <c r="L3">
        <v>1186</v>
      </c>
      <c r="M3">
        <v>1488</v>
      </c>
      <c r="N3">
        <v>1488</v>
      </c>
      <c r="O3">
        <v>1482.94875</v>
      </c>
      <c r="P3">
        <v>1443</v>
      </c>
      <c r="Q3">
        <v>1111.9124999999999</v>
      </c>
      <c r="R3">
        <v>1111.9124999999999</v>
      </c>
      <c r="S3">
        <v>1111.9124999999999</v>
      </c>
      <c r="T3">
        <v>1111.9124999999999</v>
      </c>
      <c r="U3">
        <v>847.84124999999995</v>
      </c>
      <c r="V3">
        <v>728.64750000000004</v>
      </c>
      <c r="W3">
        <v>678.65250000000003</v>
      </c>
      <c r="X3">
        <v>678.65250000000003</v>
      </c>
      <c r="Y3">
        <v>628.34249999999997</v>
      </c>
      <c r="Z3">
        <v>628.34249999999997</v>
      </c>
      <c r="AA3">
        <v>581.22749999999996</v>
      </c>
      <c r="AB3">
        <v>581.22749999999996</v>
      </c>
      <c r="AC3">
        <v>581.22749999999996</v>
      </c>
      <c r="AD3">
        <v>579.64125000000001</v>
      </c>
      <c r="AE3">
        <v>579.64125000000001</v>
      </c>
      <c r="AF3">
        <v>579.64125000000001</v>
      </c>
      <c r="AG3">
        <v>579.64125000000001</v>
      </c>
      <c r="AH3">
        <v>579.64125000000001</v>
      </c>
      <c r="AI3">
        <v>579.64125000000001</v>
      </c>
      <c r="AJ3">
        <v>579.64125000000001</v>
      </c>
      <c r="AK3">
        <v>579.64125000000001</v>
      </c>
      <c r="AL3">
        <v>579.64125000000001</v>
      </c>
      <c r="AM3">
        <v>579.64125000000001</v>
      </c>
      <c r="AN3">
        <v>579.64125000000001</v>
      </c>
      <c r="AO3">
        <v>579.64125000000001</v>
      </c>
      <c r="AP3">
        <v>437.46375</v>
      </c>
    </row>
    <row r="4" spans="1:42" x14ac:dyDescent="0.25">
      <c r="A4" t="s">
        <v>293</v>
      </c>
      <c r="B4">
        <v>1842</v>
      </c>
      <c r="C4">
        <v>1842</v>
      </c>
      <c r="D4">
        <v>1842</v>
      </c>
      <c r="E4">
        <v>3723</v>
      </c>
      <c r="F4">
        <v>4842</v>
      </c>
      <c r="G4">
        <v>4842</v>
      </c>
      <c r="H4">
        <v>4842</v>
      </c>
      <c r="I4">
        <v>4842</v>
      </c>
      <c r="J4">
        <v>4842</v>
      </c>
      <c r="K4">
        <v>4842</v>
      </c>
      <c r="L4">
        <v>4842</v>
      </c>
      <c r="M4">
        <v>5842</v>
      </c>
      <c r="N4">
        <v>5842</v>
      </c>
      <c r="O4">
        <v>5842</v>
      </c>
      <c r="P4">
        <v>5842</v>
      </c>
      <c r="Q4">
        <v>5842</v>
      </c>
      <c r="R4">
        <v>5842</v>
      </c>
      <c r="S4">
        <v>5842</v>
      </c>
      <c r="T4">
        <v>5842</v>
      </c>
      <c r="U4">
        <v>5842</v>
      </c>
      <c r="V4">
        <v>5842</v>
      </c>
      <c r="W4">
        <v>5842</v>
      </c>
      <c r="X4">
        <v>5842</v>
      </c>
      <c r="Y4">
        <v>5842</v>
      </c>
      <c r="Z4">
        <v>5842</v>
      </c>
      <c r="AA4">
        <v>5784.8611600000004</v>
      </c>
      <c r="AB4">
        <v>5784.8611600000004</v>
      </c>
      <c r="AC4">
        <v>5892.8085347392998</v>
      </c>
      <c r="AD4">
        <v>6154.3459585432702</v>
      </c>
      <c r="AE4">
        <v>6308.9789725296496</v>
      </c>
      <c r="AF4">
        <v>6462.8531566792199</v>
      </c>
      <c r="AG4">
        <v>7045.3593706710899</v>
      </c>
      <c r="AH4">
        <v>7377.4319188058098</v>
      </c>
      <c r="AI4">
        <v>8307.71012813784</v>
      </c>
      <c r="AJ4">
        <v>8499.6306604881593</v>
      </c>
      <c r="AK4">
        <v>9008.1090425585098</v>
      </c>
      <c r="AL4">
        <v>9144.3634556586403</v>
      </c>
      <c r="AM4">
        <v>9236.0489258045709</v>
      </c>
      <c r="AN4">
        <v>9272.9886725126198</v>
      </c>
      <c r="AO4">
        <v>8649.8989767533003</v>
      </c>
      <c r="AP4">
        <v>8300.7110367533005</v>
      </c>
    </row>
    <row r="5" spans="1:42" x14ac:dyDescent="0.25">
      <c r="A5" t="s">
        <v>294</v>
      </c>
      <c r="B5">
        <v>2875</v>
      </c>
      <c r="C5">
        <v>2875</v>
      </c>
      <c r="D5">
        <v>2875</v>
      </c>
      <c r="E5">
        <v>2286</v>
      </c>
      <c r="F5">
        <v>2286</v>
      </c>
      <c r="G5">
        <v>2286</v>
      </c>
      <c r="H5">
        <v>2286</v>
      </c>
      <c r="I5">
        <v>2286</v>
      </c>
      <c r="J5">
        <v>2286</v>
      </c>
      <c r="K5">
        <v>2286</v>
      </c>
      <c r="L5">
        <v>2286</v>
      </c>
      <c r="M5">
        <v>2286</v>
      </c>
      <c r="N5">
        <v>2286</v>
      </c>
      <c r="O5">
        <v>2286</v>
      </c>
      <c r="P5">
        <v>2286</v>
      </c>
      <c r="Q5">
        <v>2286</v>
      </c>
      <c r="R5">
        <v>2286</v>
      </c>
      <c r="S5">
        <v>2286</v>
      </c>
      <c r="T5">
        <v>2286</v>
      </c>
      <c r="U5">
        <v>2286</v>
      </c>
      <c r="V5">
        <v>2286</v>
      </c>
      <c r="W5">
        <v>2286</v>
      </c>
      <c r="X5">
        <v>2286</v>
      </c>
      <c r="Y5">
        <v>2286</v>
      </c>
      <c r="Z5">
        <v>2286</v>
      </c>
      <c r="AA5">
        <v>2286</v>
      </c>
      <c r="AB5">
        <v>2265.1837500000001</v>
      </c>
      <c r="AC5">
        <v>2265.1837500000001</v>
      </c>
      <c r="AD5">
        <v>2265.1837500000001</v>
      </c>
      <c r="AE5">
        <v>2265.1837500000001</v>
      </c>
      <c r="AF5">
        <v>2265.1837500000001</v>
      </c>
      <c r="AG5">
        <v>1688.91875</v>
      </c>
      <c r="AH5">
        <v>1270.0025000000001</v>
      </c>
      <c r="AI5">
        <v>675.02125000000001</v>
      </c>
      <c r="AJ5">
        <v>675.02125000000001</v>
      </c>
      <c r="AK5">
        <v>386.11250000000001</v>
      </c>
      <c r="AL5">
        <v>363.42874999999998</v>
      </c>
      <c r="AM5">
        <v>230.31625</v>
      </c>
      <c r="AN5">
        <v>140.32875000000001</v>
      </c>
      <c r="AO5">
        <v>49.91</v>
      </c>
      <c r="AP5">
        <v>0</v>
      </c>
    </row>
    <row r="6" spans="1:42" x14ac:dyDescent="0.25">
      <c r="A6" t="s">
        <v>295</v>
      </c>
      <c r="B6">
        <v>1761</v>
      </c>
      <c r="C6">
        <v>1761</v>
      </c>
      <c r="D6">
        <v>1761</v>
      </c>
      <c r="E6">
        <v>1573</v>
      </c>
      <c r="F6">
        <v>1573</v>
      </c>
      <c r="G6">
        <v>1573</v>
      </c>
      <c r="H6">
        <v>1573</v>
      </c>
      <c r="I6">
        <v>1559</v>
      </c>
      <c r="J6">
        <v>1559</v>
      </c>
      <c r="K6">
        <v>1559</v>
      </c>
      <c r="L6">
        <v>1559</v>
      </c>
      <c r="M6">
        <v>1559</v>
      </c>
      <c r="N6">
        <v>1559</v>
      </c>
      <c r="O6">
        <v>1559</v>
      </c>
      <c r="P6">
        <v>1509.00521</v>
      </c>
      <c r="Q6">
        <v>1509.00521</v>
      </c>
      <c r="R6">
        <v>1509.00521</v>
      </c>
      <c r="S6">
        <v>1509.00521</v>
      </c>
      <c r="T6">
        <v>1509.00521</v>
      </c>
      <c r="U6">
        <v>1509.00521</v>
      </c>
      <c r="V6">
        <v>1509.00521</v>
      </c>
      <c r="W6">
        <v>1466.21291</v>
      </c>
      <c r="X6">
        <v>1466.21291</v>
      </c>
      <c r="Y6">
        <v>1466.21291</v>
      </c>
      <c r="Z6">
        <v>1466.21291</v>
      </c>
      <c r="AA6">
        <v>1466.21291</v>
      </c>
      <c r="AB6">
        <v>1466.21291</v>
      </c>
      <c r="AC6">
        <v>1466.21291</v>
      </c>
      <c r="AD6">
        <v>1466.21291</v>
      </c>
      <c r="AE6">
        <v>1466.21291</v>
      </c>
      <c r="AF6">
        <v>1466.21291</v>
      </c>
      <c r="AG6">
        <v>1424.2306699999999</v>
      </c>
      <c r="AH6">
        <v>1283.5619899999999</v>
      </c>
      <c r="AI6">
        <v>1283.5619899999999</v>
      </c>
      <c r="AJ6">
        <v>1194.7723699999999</v>
      </c>
      <c r="AK6">
        <v>1194.7723699999999</v>
      </c>
      <c r="AL6">
        <v>1194.7723699999999</v>
      </c>
      <c r="AM6">
        <v>934.83115999999995</v>
      </c>
      <c r="AN6">
        <v>934.83115999999995</v>
      </c>
      <c r="AO6">
        <v>934.83115999999995</v>
      </c>
      <c r="AP6">
        <v>229.51544000000001</v>
      </c>
    </row>
    <row r="7" spans="1:42" x14ac:dyDescent="0.25">
      <c r="A7" t="s">
        <v>296</v>
      </c>
      <c r="B7">
        <v>184</v>
      </c>
      <c r="C7">
        <v>184</v>
      </c>
      <c r="D7">
        <v>184</v>
      </c>
      <c r="E7">
        <v>184</v>
      </c>
      <c r="F7">
        <v>184</v>
      </c>
      <c r="G7">
        <v>184</v>
      </c>
      <c r="H7">
        <v>184</v>
      </c>
      <c r="I7">
        <v>184</v>
      </c>
      <c r="J7">
        <v>184</v>
      </c>
      <c r="K7">
        <v>184</v>
      </c>
      <c r="L7">
        <v>54</v>
      </c>
      <c r="M7">
        <v>54</v>
      </c>
      <c r="N7">
        <v>54</v>
      </c>
      <c r="O7">
        <v>54</v>
      </c>
      <c r="P7">
        <v>54</v>
      </c>
      <c r="Q7">
        <v>54</v>
      </c>
      <c r="R7">
        <v>54</v>
      </c>
      <c r="S7">
        <v>54</v>
      </c>
      <c r="T7">
        <v>54</v>
      </c>
      <c r="U7">
        <v>54</v>
      </c>
      <c r="V7">
        <v>54</v>
      </c>
      <c r="W7">
        <v>54</v>
      </c>
      <c r="X7">
        <v>54</v>
      </c>
      <c r="Y7">
        <v>54</v>
      </c>
      <c r="Z7">
        <v>54</v>
      </c>
      <c r="AA7">
        <v>54</v>
      </c>
      <c r="AB7">
        <v>54</v>
      </c>
      <c r="AC7">
        <v>54</v>
      </c>
      <c r="AD7">
        <v>54</v>
      </c>
      <c r="AE7">
        <v>54</v>
      </c>
      <c r="AF7">
        <v>54</v>
      </c>
      <c r="AG7">
        <v>54</v>
      </c>
      <c r="AH7">
        <v>54</v>
      </c>
      <c r="AI7">
        <v>54</v>
      </c>
      <c r="AJ7">
        <v>54</v>
      </c>
      <c r="AK7">
        <v>54</v>
      </c>
      <c r="AL7">
        <v>54</v>
      </c>
      <c r="AM7">
        <v>54</v>
      </c>
      <c r="AN7">
        <v>54</v>
      </c>
      <c r="AO7">
        <v>54</v>
      </c>
      <c r="AP7">
        <v>54</v>
      </c>
    </row>
    <row r="9" spans="1:42" x14ac:dyDescent="0.25">
      <c r="B9" t="s">
        <v>317</v>
      </c>
    </row>
    <row r="10" spans="1:42" x14ac:dyDescent="0.25">
      <c r="A10" s="22" t="s">
        <v>292</v>
      </c>
      <c r="C10">
        <f>C3-B3</f>
        <v>0</v>
      </c>
      <c r="D10" s="22">
        <f t="shared" ref="D10:AP14" si="0">D3-C3</f>
        <v>0</v>
      </c>
      <c r="E10" s="22">
        <f t="shared" si="0"/>
        <v>0</v>
      </c>
      <c r="F10" s="22">
        <f t="shared" si="0"/>
        <v>0</v>
      </c>
      <c r="G10" s="22">
        <f t="shared" si="0"/>
        <v>0</v>
      </c>
      <c r="H10" s="22">
        <f t="shared" si="0"/>
        <v>0</v>
      </c>
      <c r="I10" s="22">
        <f t="shared" si="0"/>
        <v>0</v>
      </c>
      <c r="J10" s="22">
        <f t="shared" si="0"/>
        <v>0</v>
      </c>
      <c r="K10" s="22">
        <f t="shared" si="0"/>
        <v>61</v>
      </c>
      <c r="L10" s="22">
        <f t="shared" si="0"/>
        <v>0</v>
      </c>
      <c r="M10" s="22">
        <f t="shared" si="0"/>
        <v>302</v>
      </c>
      <c r="N10" s="22">
        <f t="shared" si="0"/>
        <v>0</v>
      </c>
      <c r="O10" s="22">
        <f t="shared" si="0"/>
        <v>-5.0512499999999818</v>
      </c>
      <c r="P10" s="22">
        <f t="shared" si="0"/>
        <v>-39.948750000000018</v>
      </c>
      <c r="Q10" s="22">
        <f t="shared" si="0"/>
        <v>-331.08750000000009</v>
      </c>
      <c r="R10" s="22">
        <f t="shared" si="0"/>
        <v>0</v>
      </c>
      <c r="S10" s="22">
        <f t="shared" si="0"/>
        <v>0</v>
      </c>
      <c r="T10" s="22">
        <f t="shared" si="0"/>
        <v>0</v>
      </c>
      <c r="U10" s="22">
        <f t="shared" si="0"/>
        <v>-264.07124999999996</v>
      </c>
      <c r="V10" s="22">
        <f t="shared" si="0"/>
        <v>-119.19374999999991</v>
      </c>
      <c r="W10" s="22">
        <f t="shared" si="0"/>
        <v>-49.995000000000005</v>
      </c>
      <c r="X10" s="22">
        <f t="shared" si="0"/>
        <v>0</v>
      </c>
      <c r="Y10" s="22">
        <f t="shared" si="0"/>
        <v>-50.310000000000059</v>
      </c>
      <c r="Z10" s="22">
        <f t="shared" si="0"/>
        <v>0</v>
      </c>
      <c r="AA10" s="22">
        <f t="shared" si="0"/>
        <v>-47.115000000000009</v>
      </c>
      <c r="AB10" s="22">
        <f t="shared" si="0"/>
        <v>0</v>
      </c>
      <c r="AC10" s="22">
        <f t="shared" si="0"/>
        <v>0</v>
      </c>
      <c r="AD10" s="22">
        <f t="shared" si="0"/>
        <v>-1.58624999999995</v>
      </c>
      <c r="AE10" s="22">
        <f t="shared" si="0"/>
        <v>0</v>
      </c>
      <c r="AF10" s="22">
        <f t="shared" si="0"/>
        <v>0</v>
      </c>
      <c r="AG10" s="22">
        <f t="shared" si="0"/>
        <v>0</v>
      </c>
      <c r="AH10" s="22">
        <f t="shared" si="0"/>
        <v>0</v>
      </c>
      <c r="AI10" s="22">
        <f t="shared" si="0"/>
        <v>0</v>
      </c>
      <c r="AJ10" s="22">
        <f t="shared" si="0"/>
        <v>0</v>
      </c>
      <c r="AK10" s="22">
        <f t="shared" si="0"/>
        <v>0</v>
      </c>
      <c r="AL10" s="22">
        <f t="shared" si="0"/>
        <v>0</v>
      </c>
      <c r="AM10" s="22">
        <f t="shared" si="0"/>
        <v>0</v>
      </c>
      <c r="AN10" s="22">
        <f t="shared" si="0"/>
        <v>0</v>
      </c>
      <c r="AO10" s="22">
        <f t="shared" si="0"/>
        <v>0</v>
      </c>
      <c r="AP10" s="22">
        <f t="shared" si="0"/>
        <v>-142.17750000000001</v>
      </c>
    </row>
    <row r="11" spans="1:42" x14ac:dyDescent="0.25">
      <c r="A11" s="22" t="s">
        <v>293</v>
      </c>
      <c r="C11" s="22">
        <f>C4-B4</f>
        <v>0</v>
      </c>
      <c r="D11" s="22">
        <f t="shared" ref="D11:R11" si="1">D4-C4</f>
        <v>0</v>
      </c>
      <c r="E11" s="22">
        <f t="shared" si="1"/>
        <v>1881</v>
      </c>
      <c r="F11" s="22">
        <f t="shared" si="1"/>
        <v>1119</v>
      </c>
      <c r="G11" s="22">
        <f t="shared" si="1"/>
        <v>0</v>
      </c>
      <c r="H11" s="22">
        <f t="shared" si="1"/>
        <v>0</v>
      </c>
      <c r="I11" s="22">
        <f t="shared" si="1"/>
        <v>0</v>
      </c>
      <c r="J11" s="22">
        <f t="shared" si="1"/>
        <v>0</v>
      </c>
      <c r="K11" s="22">
        <f t="shared" si="1"/>
        <v>0</v>
      </c>
      <c r="L11" s="22">
        <f t="shared" si="1"/>
        <v>0</v>
      </c>
      <c r="M11" s="22">
        <f t="shared" si="1"/>
        <v>1000</v>
      </c>
      <c r="N11" s="22">
        <f t="shared" si="1"/>
        <v>0</v>
      </c>
      <c r="O11" s="22">
        <f t="shared" si="1"/>
        <v>0</v>
      </c>
      <c r="P11" s="22">
        <f t="shared" si="1"/>
        <v>0</v>
      </c>
      <c r="Q11" s="22">
        <f t="shared" si="1"/>
        <v>0</v>
      </c>
      <c r="R11" s="22">
        <f t="shared" si="1"/>
        <v>0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22">
        <f t="shared" si="0"/>
        <v>0</v>
      </c>
      <c r="Y11" s="22">
        <f t="shared" si="0"/>
        <v>0</v>
      </c>
      <c r="Z11" s="22">
        <f t="shared" si="0"/>
        <v>0</v>
      </c>
      <c r="AA11" s="22">
        <f t="shared" si="0"/>
        <v>-57.138839999999618</v>
      </c>
      <c r="AB11" s="22">
        <f t="shared" si="0"/>
        <v>0</v>
      </c>
      <c r="AC11" s="22">
        <f t="shared" si="0"/>
        <v>107.94737473929945</v>
      </c>
      <c r="AD11" s="22">
        <f t="shared" si="0"/>
        <v>261.53742380397034</v>
      </c>
      <c r="AE11" s="22">
        <f t="shared" si="0"/>
        <v>154.63301398637941</v>
      </c>
      <c r="AF11" s="22">
        <f t="shared" si="0"/>
        <v>153.87418414957028</v>
      </c>
      <c r="AG11" s="22">
        <f t="shared" si="0"/>
        <v>582.50621399187003</v>
      </c>
      <c r="AH11" s="22">
        <f t="shared" si="0"/>
        <v>332.07254813471991</v>
      </c>
      <c r="AI11" s="22">
        <f t="shared" si="0"/>
        <v>930.2782093320302</v>
      </c>
      <c r="AJ11" s="22">
        <f t="shared" si="0"/>
        <v>191.92053235031926</v>
      </c>
      <c r="AK11" s="22">
        <f t="shared" si="0"/>
        <v>508.47838207035056</v>
      </c>
      <c r="AL11" s="22">
        <f t="shared" si="0"/>
        <v>136.25441310013048</v>
      </c>
      <c r="AM11" s="22">
        <f t="shared" si="0"/>
        <v>91.685470145930594</v>
      </c>
      <c r="AN11" s="22">
        <f t="shared" si="0"/>
        <v>36.939746708048915</v>
      </c>
      <c r="AO11" s="22">
        <f t="shared" si="0"/>
        <v>-623.08969575931951</v>
      </c>
      <c r="AP11" s="22">
        <f t="shared" si="0"/>
        <v>-349.1879399999998</v>
      </c>
    </row>
    <row r="12" spans="1:42" x14ac:dyDescent="0.25">
      <c r="A12" s="22" t="s">
        <v>294</v>
      </c>
      <c r="C12" s="22">
        <f>C5-B5</f>
        <v>0</v>
      </c>
      <c r="D12" s="22">
        <f t="shared" si="0"/>
        <v>0</v>
      </c>
      <c r="E12" s="22">
        <f t="shared" si="0"/>
        <v>-589</v>
      </c>
      <c r="F12" s="22">
        <f t="shared" si="0"/>
        <v>0</v>
      </c>
      <c r="G12" s="22">
        <f t="shared" si="0"/>
        <v>0</v>
      </c>
      <c r="H12" s="22">
        <f t="shared" si="0"/>
        <v>0</v>
      </c>
      <c r="I12" s="22">
        <f t="shared" si="0"/>
        <v>0</v>
      </c>
      <c r="J12" s="22">
        <f t="shared" si="0"/>
        <v>0</v>
      </c>
      <c r="K12" s="22">
        <f t="shared" si="0"/>
        <v>0</v>
      </c>
      <c r="L12" s="22">
        <f t="shared" si="0"/>
        <v>0</v>
      </c>
      <c r="M12" s="22">
        <f t="shared" si="0"/>
        <v>0</v>
      </c>
      <c r="N12" s="22">
        <f t="shared" si="0"/>
        <v>0</v>
      </c>
      <c r="O12" s="22">
        <f t="shared" si="0"/>
        <v>0</v>
      </c>
      <c r="P12" s="22">
        <f t="shared" si="0"/>
        <v>0</v>
      </c>
      <c r="Q12" s="22">
        <f t="shared" si="0"/>
        <v>0</v>
      </c>
      <c r="R12" s="22">
        <f t="shared" si="0"/>
        <v>0</v>
      </c>
      <c r="S12" s="22">
        <f t="shared" si="0"/>
        <v>0</v>
      </c>
      <c r="T12" s="22">
        <f t="shared" si="0"/>
        <v>0</v>
      </c>
      <c r="U12" s="22">
        <f t="shared" si="0"/>
        <v>0</v>
      </c>
      <c r="V12" s="22">
        <f t="shared" si="0"/>
        <v>0</v>
      </c>
      <c r="W12" s="22">
        <f t="shared" si="0"/>
        <v>0</v>
      </c>
      <c r="X12" s="22">
        <f t="shared" si="0"/>
        <v>0</v>
      </c>
      <c r="Y12" s="22">
        <f t="shared" si="0"/>
        <v>0</v>
      </c>
      <c r="Z12" s="22">
        <f t="shared" si="0"/>
        <v>0</v>
      </c>
      <c r="AA12" s="22">
        <f t="shared" si="0"/>
        <v>0</v>
      </c>
      <c r="AB12" s="22">
        <f t="shared" si="0"/>
        <v>-20.816249999999854</v>
      </c>
      <c r="AC12" s="22">
        <f t="shared" si="0"/>
        <v>0</v>
      </c>
      <c r="AD12" s="22">
        <f t="shared" si="0"/>
        <v>0</v>
      </c>
      <c r="AE12" s="22">
        <f t="shared" si="0"/>
        <v>0</v>
      </c>
      <c r="AF12" s="22">
        <f t="shared" si="0"/>
        <v>0</v>
      </c>
      <c r="AG12" s="22">
        <f t="shared" si="0"/>
        <v>-576.2650000000001</v>
      </c>
      <c r="AH12" s="22">
        <f t="shared" si="0"/>
        <v>-418.91624999999999</v>
      </c>
      <c r="AI12" s="22">
        <f t="shared" si="0"/>
        <v>-594.98125000000005</v>
      </c>
      <c r="AJ12" s="22">
        <f t="shared" si="0"/>
        <v>0</v>
      </c>
      <c r="AK12" s="22">
        <f t="shared" si="0"/>
        <v>-288.90875</v>
      </c>
      <c r="AL12" s="22">
        <f t="shared" si="0"/>
        <v>-22.683750000000032</v>
      </c>
      <c r="AM12" s="22">
        <f t="shared" si="0"/>
        <v>-133.11249999999998</v>
      </c>
      <c r="AN12" s="22">
        <f t="shared" si="0"/>
        <v>-89.987499999999983</v>
      </c>
      <c r="AO12" s="22">
        <f t="shared" si="0"/>
        <v>-90.418750000000017</v>
      </c>
      <c r="AP12" s="22">
        <f t="shared" si="0"/>
        <v>-49.91</v>
      </c>
    </row>
    <row r="13" spans="1:42" x14ac:dyDescent="0.25">
      <c r="A13" s="22" t="s">
        <v>295</v>
      </c>
      <c r="C13" s="22">
        <f>C6-B6</f>
        <v>0</v>
      </c>
      <c r="D13" s="22">
        <f t="shared" si="0"/>
        <v>0</v>
      </c>
      <c r="E13" s="22">
        <f t="shared" si="0"/>
        <v>-188</v>
      </c>
      <c r="F13" s="22">
        <f t="shared" si="0"/>
        <v>0</v>
      </c>
      <c r="G13" s="22">
        <f t="shared" si="0"/>
        <v>0</v>
      </c>
      <c r="H13" s="22">
        <f t="shared" si="0"/>
        <v>0</v>
      </c>
      <c r="I13" s="22">
        <f t="shared" si="0"/>
        <v>-14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  <c r="N13" s="22">
        <f t="shared" si="0"/>
        <v>0</v>
      </c>
      <c r="O13" s="22">
        <f t="shared" si="0"/>
        <v>0</v>
      </c>
      <c r="P13" s="22">
        <f t="shared" si="0"/>
        <v>-49.994789999999966</v>
      </c>
      <c r="Q13" s="22">
        <f t="shared" si="0"/>
        <v>0</v>
      </c>
      <c r="R13" s="22">
        <f t="shared" si="0"/>
        <v>0</v>
      </c>
      <c r="S13" s="22">
        <f t="shared" si="0"/>
        <v>0</v>
      </c>
      <c r="T13" s="22">
        <f t="shared" si="0"/>
        <v>0</v>
      </c>
      <c r="U13" s="22">
        <f t="shared" si="0"/>
        <v>0</v>
      </c>
      <c r="V13" s="22">
        <f t="shared" si="0"/>
        <v>0</v>
      </c>
      <c r="W13" s="22">
        <f t="shared" si="0"/>
        <v>-42.792300000000068</v>
      </c>
      <c r="X13" s="22">
        <f t="shared" si="0"/>
        <v>0</v>
      </c>
      <c r="Y13" s="22">
        <f t="shared" si="0"/>
        <v>0</v>
      </c>
      <c r="Z13" s="22">
        <f t="shared" si="0"/>
        <v>0</v>
      </c>
      <c r="AA13" s="22">
        <f t="shared" si="0"/>
        <v>0</v>
      </c>
      <c r="AB13" s="22">
        <f t="shared" si="0"/>
        <v>0</v>
      </c>
      <c r="AC13" s="22">
        <f t="shared" si="0"/>
        <v>0</v>
      </c>
      <c r="AD13" s="22">
        <f t="shared" si="0"/>
        <v>0</v>
      </c>
      <c r="AE13" s="22">
        <f t="shared" si="0"/>
        <v>0</v>
      </c>
      <c r="AF13" s="22">
        <f t="shared" si="0"/>
        <v>0</v>
      </c>
      <c r="AG13" s="22">
        <f t="shared" si="0"/>
        <v>-41.982240000000047</v>
      </c>
      <c r="AH13" s="22">
        <f t="shared" si="0"/>
        <v>-140.66867999999999</v>
      </c>
      <c r="AI13" s="22">
        <f t="shared" si="0"/>
        <v>0</v>
      </c>
      <c r="AJ13" s="22">
        <f t="shared" si="0"/>
        <v>-88.789620000000014</v>
      </c>
      <c r="AK13" s="22">
        <f t="shared" si="0"/>
        <v>0</v>
      </c>
      <c r="AL13" s="22">
        <f t="shared" si="0"/>
        <v>0</v>
      </c>
      <c r="AM13" s="22">
        <f t="shared" si="0"/>
        <v>-259.94120999999996</v>
      </c>
      <c r="AN13" s="22">
        <f t="shared" si="0"/>
        <v>0</v>
      </c>
      <c r="AO13" s="22">
        <f t="shared" si="0"/>
        <v>0</v>
      </c>
      <c r="AP13" s="22">
        <f t="shared" si="0"/>
        <v>-705.31571999999994</v>
      </c>
    </row>
    <row r="14" spans="1:42" x14ac:dyDescent="0.25">
      <c r="A14" s="22" t="s">
        <v>296</v>
      </c>
      <c r="C14" s="22">
        <f>C7-B7</f>
        <v>0</v>
      </c>
      <c r="D14" s="22">
        <f t="shared" si="0"/>
        <v>0</v>
      </c>
      <c r="E14" s="22">
        <f t="shared" si="0"/>
        <v>0</v>
      </c>
      <c r="F14" s="22">
        <f t="shared" si="0"/>
        <v>0</v>
      </c>
      <c r="G14" s="22">
        <f t="shared" si="0"/>
        <v>0</v>
      </c>
      <c r="H14" s="22">
        <f t="shared" si="0"/>
        <v>0</v>
      </c>
      <c r="I14" s="22">
        <f t="shared" si="0"/>
        <v>0</v>
      </c>
      <c r="J14" s="22">
        <f t="shared" si="0"/>
        <v>0</v>
      </c>
      <c r="K14" s="22">
        <f t="shared" si="0"/>
        <v>0</v>
      </c>
      <c r="L14" s="22">
        <f t="shared" si="0"/>
        <v>-130</v>
      </c>
      <c r="M14" s="22">
        <f t="shared" si="0"/>
        <v>0</v>
      </c>
      <c r="N14" s="22">
        <f t="shared" si="0"/>
        <v>0</v>
      </c>
      <c r="O14" s="22">
        <f t="shared" si="0"/>
        <v>0</v>
      </c>
      <c r="P14" s="22">
        <f t="shared" si="0"/>
        <v>0</v>
      </c>
      <c r="Q14" s="22">
        <f t="shared" si="0"/>
        <v>0</v>
      </c>
      <c r="R14" s="22">
        <f t="shared" si="0"/>
        <v>0</v>
      </c>
      <c r="S14" s="22">
        <f t="shared" si="0"/>
        <v>0</v>
      </c>
      <c r="T14" s="22">
        <f t="shared" si="0"/>
        <v>0</v>
      </c>
      <c r="U14" s="22">
        <f t="shared" si="0"/>
        <v>0</v>
      </c>
      <c r="V14" s="22">
        <f t="shared" si="0"/>
        <v>0</v>
      </c>
      <c r="W14" s="22">
        <f t="shared" si="0"/>
        <v>0</v>
      </c>
      <c r="X14" s="22">
        <f t="shared" si="0"/>
        <v>0</v>
      </c>
      <c r="Y14" s="22">
        <f t="shared" si="0"/>
        <v>0</v>
      </c>
      <c r="Z14" s="22">
        <f t="shared" si="0"/>
        <v>0</v>
      </c>
      <c r="AA14" s="22">
        <f t="shared" si="0"/>
        <v>0</v>
      </c>
      <c r="AB14" s="22">
        <f t="shared" si="0"/>
        <v>0</v>
      </c>
      <c r="AC14" s="22">
        <f t="shared" si="0"/>
        <v>0</v>
      </c>
      <c r="AD14" s="22">
        <f t="shared" si="0"/>
        <v>0</v>
      </c>
      <c r="AE14" s="22">
        <f t="shared" si="0"/>
        <v>0</v>
      </c>
      <c r="AF14" s="22">
        <f t="shared" si="0"/>
        <v>0</v>
      </c>
      <c r="AG14" s="22">
        <f t="shared" si="0"/>
        <v>0</v>
      </c>
      <c r="AH14" s="22">
        <f t="shared" si="0"/>
        <v>0</v>
      </c>
      <c r="AI14" s="22">
        <f t="shared" si="0"/>
        <v>0</v>
      </c>
      <c r="AJ14" s="22">
        <f t="shared" si="0"/>
        <v>0</v>
      </c>
      <c r="AK14" s="22">
        <f t="shared" si="0"/>
        <v>0</v>
      </c>
      <c r="AL14" s="22">
        <f t="shared" si="0"/>
        <v>0</v>
      </c>
      <c r="AM14" s="22">
        <f t="shared" si="0"/>
        <v>0</v>
      </c>
      <c r="AN14" s="22">
        <f t="shared" si="0"/>
        <v>0</v>
      </c>
      <c r="AO14" s="22">
        <f t="shared" si="0"/>
        <v>0</v>
      </c>
      <c r="AP14" s="22">
        <f t="shared" si="0"/>
        <v>0</v>
      </c>
    </row>
    <row r="17" spans="1:1" x14ac:dyDescent="0.25">
      <c r="A17" t="s">
        <v>351</v>
      </c>
    </row>
    <row r="18" spans="1:1" x14ac:dyDescent="0.25">
      <c r="A18" t="s">
        <v>350</v>
      </c>
    </row>
    <row r="20" spans="1:1" x14ac:dyDescent="0.25">
      <c r="A20" t="s">
        <v>352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G22" sqref="G22"/>
    </sheetView>
  </sheetViews>
  <sheetFormatPr defaultRowHeight="14.5" x14ac:dyDescent="0.35"/>
  <sheetData>
    <row r="2" spans="1:1" x14ac:dyDescent="0.25">
      <c r="A2" t="s">
        <v>318</v>
      </c>
    </row>
    <row r="3" spans="1:1" x14ac:dyDescent="0.25">
      <c r="A3" t="s">
        <v>341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opLeftCell="AC1" workbookViewId="0">
      <selection activeCell="B3" sqref="B3:AJ3"/>
    </sheetView>
  </sheetViews>
  <sheetFormatPr defaultRowHeight="14.5" x14ac:dyDescent="0.35"/>
  <sheetData>
    <row r="1" spans="1:36" x14ac:dyDescent="0.25">
      <c r="B1">
        <v>2016</v>
      </c>
    </row>
    <row r="2" spans="1:36" x14ac:dyDescent="0.25">
      <c r="A2" t="s">
        <v>17</v>
      </c>
      <c r="B2">
        <f>'E3 capital cost data'!BP27</f>
        <v>4039.5603599999999</v>
      </c>
      <c r="C2">
        <f>'E3 capital cost data'!BQ27</f>
        <v>4039.5603599999999</v>
      </c>
      <c r="D2">
        <f>'E3 capital cost data'!BR27</f>
        <v>4039.5603599999999</v>
      </c>
      <c r="E2">
        <f>'E3 capital cost data'!BS27</f>
        <v>4039.5603599999999</v>
      </c>
      <c r="F2">
        <f>'E3 capital cost data'!BT27</f>
        <v>4039.5603599999999</v>
      </c>
      <c r="G2">
        <f>'E3 capital cost data'!BU27</f>
        <v>4039.5603599999999</v>
      </c>
      <c r="H2">
        <f>'E3 capital cost data'!BV27</f>
        <v>4039.5603599999999</v>
      </c>
      <c r="I2">
        <f>'E3 capital cost data'!BW27</f>
        <v>4039.5603599999999</v>
      </c>
      <c r="J2">
        <f>'E3 capital cost data'!BX27</f>
        <v>4039.5603599999999</v>
      </c>
      <c r="K2">
        <f>'E3 capital cost data'!BY27</f>
        <v>4039.5603599999999</v>
      </c>
      <c r="L2">
        <f>'E3 capital cost data'!BZ27</f>
        <v>4039.5603599999999</v>
      </c>
      <c r="M2">
        <f>'E3 capital cost data'!CA27</f>
        <v>4039.5603599999999</v>
      </c>
      <c r="N2">
        <f>'E3 capital cost data'!CB27</f>
        <v>4039.5603599999999</v>
      </c>
      <c r="O2">
        <f>'E3 capital cost data'!CC27</f>
        <v>4039.5603599999999</v>
      </c>
      <c r="P2">
        <f>'E3 capital cost data'!CD27</f>
        <v>4039.5603599999999</v>
      </c>
      <c r="Q2">
        <f>'E3 capital cost data'!CE27</f>
        <v>4039.5603599999999</v>
      </c>
      <c r="R2">
        <f>'E3 capital cost data'!CF27</f>
        <v>4039.5603599999999</v>
      </c>
      <c r="S2">
        <f>'E3 capital cost data'!CG27</f>
        <v>4039.5603599999999</v>
      </c>
      <c r="T2">
        <f>'E3 capital cost data'!CH27</f>
        <v>4039.5603599999999</v>
      </c>
      <c r="U2">
        <f>'E3 capital cost data'!CI27</f>
        <v>4039.5603599999999</v>
      </c>
      <c r="V2">
        <f>'E3 capital cost data'!CJ27</f>
        <v>4039.5603599999999</v>
      </c>
      <c r="W2">
        <f>'E3 capital cost data'!CK27</f>
        <v>4039.5603599999999</v>
      </c>
      <c r="X2">
        <f>'E3 capital cost data'!CL27</f>
        <v>4039.5603599999999</v>
      </c>
      <c r="Y2">
        <f>'E3 capital cost data'!CM27</f>
        <v>4039.5603599999999</v>
      </c>
      <c r="Z2">
        <f>'E3 capital cost data'!CN27</f>
        <v>4039.5603599999999</v>
      </c>
      <c r="AA2">
        <f>'E3 capital cost data'!CO27</f>
        <v>4039.5603599999999</v>
      </c>
      <c r="AB2">
        <f>'E3 capital cost data'!CP27</f>
        <v>4039.5603599999999</v>
      </c>
      <c r="AC2">
        <f>'E3 capital cost data'!CQ27</f>
        <v>4039.5603599999999</v>
      </c>
      <c r="AD2">
        <f>'E3 capital cost data'!CR27</f>
        <v>4039.5603599999999</v>
      </c>
      <c r="AE2">
        <f>'E3 capital cost data'!CS27</f>
        <v>4039.5603599999999</v>
      </c>
      <c r="AF2">
        <f>'E3 capital cost data'!CT27</f>
        <v>4039.5603599999999</v>
      </c>
      <c r="AG2">
        <f>'E3 capital cost data'!CU27</f>
        <v>4039.5603599999999</v>
      </c>
      <c r="AH2">
        <f>'E3 capital cost data'!CV27</f>
        <v>4039.5603599999999</v>
      </c>
      <c r="AI2">
        <f>'E3 capital cost data'!CW27</f>
        <v>4039.5603599999999</v>
      </c>
      <c r="AJ2">
        <f>'E3 capital cost data'!CX27</f>
        <v>4039.5603599999999</v>
      </c>
    </row>
    <row r="3" spans="1:36" x14ac:dyDescent="0.25">
      <c r="B3">
        <f>B2*1000</f>
        <v>4039560.36</v>
      </c>
      <c r="C3" s="22">
        <f t="shared" ref="C3:AJ3" si="0">C2*1000</f>
        <v>4039560.36</v>
      </c>
      <c r="D3" s="22">
        <f t="shared" si="0"/>
        <v>4039560.36</v>
      </c>
      <c r="E3" s="22">
        <f t="shared" si="0"/>
        <v>4039560.36</v>
      </c>
      <c r="F3" s="22">
        <f t="shared" si="0"/>
        <v>4039560.36</v>
      </c>
      <c r="G3" s="22">
        <f t="shared" si="0"/>
        <v>4039560.36</v>
      </c>
      <c r="H3" s="22">
        <f t="shared" si="0"/>
        <v>4039560.36</v>
      </c>
      <c r="I3" s="22">
        <f t="shared" si="0"/>
        <v>4039560.36</v>
      </c>
      <c r="J3" s="22">
        <f t="shared" si="0"/>
        <v>4039560.36</v>
      </c>
      <c r="K3" s="22">
        <f t="shared" si="0"/>
        <v>4039560.36</v>
      </c>
      <c r="L3" s="22">
        <f t="shared" si="0"/>
        <v>4039560.36</v>
      </c>
      <c r="M3" s="22">
        <f t="shared" si="0"/>
        <v>4039560.36</v>
      </c>
      <c r="N3" s="22">
        <f t="shared" si="0"/>
        <v>4039560.36</v>
      </c>
      <c r="O3" s="22">
        <f t="shared" si="0"/>
        <v>4039560.36</v>
      </c>
      <c r="P3" s="22">
        <f t="shared" si="0"/>
        <v>4039560.36</v>
      </c>
      <c r="Q3" s="22">
        <f t="shared" si="0"/>
        <v>4039560.36</v>
      </c>
      <c r="R3" s="22">
        <f t="shared" si="0"/>
        <v>4039560.36</v>
      </c>
      <c r="S3" s="22">
        <f t="shared" si="0"/>
        <v>4039560.36</v>
      </c>
      <c r="T3" s="22">
        <f t="shared" si="0"/>
        <v>4039560.36</v>
      </c>
      <c r="U3" s="22">
        <f t="shared" si="0"/>
        <v>4039560.36</v>
      </c>
      <c r="V3" s="22">
        <f t="shared" si="0"/>
        <v>4039560.36</v>
      </c>
      <c r="W3" s="22">
        <f t="shared" si="0"/>
        <v>4039560.36</v>
      </c>
      <c r="X3" s="22">
        <f t="shared" si="0"/>
        <v>4039560.36</v>
      </c>
      <c r="Y3" s="22">
        <f t="shared" si="0"/>
        <v>4039560.36</v>
      </c>
      <c r="Z3" s="22">
        <f t="shared" si="0"/>
        <v>4039560.36</v>
      </c>
      <c r="AA3" s="22">
        <f t="shared" si="0"/>
        <v>4039560.36</v>
      </c>
      <c r="AB3" s="22">
        <f t="shared" si="0"/>
        <v>4039560.36</v>
      </c>
      <c r="AC3" s="22">
        <f t="shared" si="0"/>
        <v>4039560.36</v>
      </c>
      <c r="AD3" s="22">
        <f t="shared" si="0"/>
        <v>4039560.36</v>
      </c>
      <c r="AE3" s="22">
        <f t="shared" si="0"/>
        <v>4039560.36</v>
      </c>
      <c r="AF3" s="22">
        <f t="shared" si="0"/>
        <v>4039560.36</v>
      </c>
      <c r="AG3" s="22">
        <f t="shared" si="0"/>
        <v>4039560.36</v>
      </c>
      <c r="AH3" s="22">
        <f t="shared" si="0"/>
        <v>4039560.36</v>
      </c>
      <c r="AI3" s="22">
        <f t="shared" si="0"/>
        <v>4039560.36</v>
      </c>
      <c r="AJ3" s="22">
        <f t="shared" si="0"/>
        <v>4039560.36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17" sqref="A17"/>
    </sheetView>
  </sheetViews>
  <sheetFormatPr defaultRowHeight="14.5" x14ac:dyDescent="0.35"/>
  <sheetData>
    <row r="1" spans="1:1" x14ac:dyDescent="0.25">
      <c r="A1" t="s"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D18" sqref="D18"/>
    </sheetView>
  </sheetViews>
  <sheetFormatPr defaultRowHeight="14.5" x14ac:dyDescent="0.35"/>
  <sheetData>
    <row r="2" spans="1:7" x14ac:dyDescent="0.25">
      <c r="A2" t="s">
        <v>466</v>
      </c>
    </row>
    <row r="4" spans="1:7" x14ac:dyDescent="0.25">
      <c r="A4" s="22" t="s">
        <v>467</v>
      </c>
    </row>
    <row r="5" spans="1:7" x14ac:dyDescent="0.25">
      <c r="A5" s="22"/>
    </row>
    <row r="6" spans="1:7" x14ac:dyDescent="0.25">
      <c r="A6" s="1" t="s">
        <v>462</v>
      </c>
    </row>
    <row r="7" spans="1:7" x14ac:dyDescent="0.25">
      <c r="A7" s="52" t="s">
        <v>458</v>
      </c>
    </row>
    <row r="8" spans="1:7" x14ac:dyDescent="0.25">
      <c r="A8" s="52" t="s">
        <v>469</v>
      </c>
    </row>
    <row r="9" spans="1:7" x14ac:dyDescent="0.25">
      <c r="A9" s="52"/>
    </row>
    <row r="10" spans="1:7" x14ac:dyDescent="0.25">
      <c r="A10" s="52" t="s">
        <v>471</v>
      </c>
      <c r="F10" t="s">
        <v>338</v>
      </c>
      <c r="G10">
        <f>(1.65+1.65*0.12)*1000000</f>
        <v>1847999.9999999998</v>
      </c>
    </row>
    <row r="11" spans="1:7" x14ac:dyDescent="0.25">
      <c r="A11" s="52" t="s">
        <v>380</v>
      </c>
    </row>
    <row r="12" spans="1:7" x14ac:dyDescent="0.25">
      <c r="A12" s="52" t="s">
        <v>381</v>
      </c>
    </row>
    <row r="13" spans="1:7" x14ac:dyDescent="0.25">
      <c r="A13" s="52" t="s">
        <v>382</v>
      </c>
    </row>
    <row r="14" spans="1:7" x14ac:dyDescent="0.25">
      <c r="A14" s="22"/>
    </row>
    <row r="15" spans="1:7" x14ac:dyDescent="0.25">
      <c r="A15" s="22"/>
    </row>
    <row r="16" spans="1:7" x14ac:dyDescent="0.25">
      <c r="A16" s="92" t="s">
        <v>463</v>
      </c>
    </row>
    <row r="17" spans="1:4" x14ac:dyDescent="0.25">
      <c r="A17" s="22" t="s">
        <v>472</v>
      </c>
      <c r="D17">
        <f>40+40*0.12</f>
        <v>44.8</v>
      </c>
    </row>
    <row r="18" spans="1:4" x14ac:dyDescent="0.25">
      <c r="A18" s="22" t="s">
        <v>465</v>
      </c>
      <c r="D18">
        <f>D17*1000</f>
        <v>44800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E13" sqref="E13"/>
    </sheetView>
  </sheetViews>
  <sheetFormatPr defaultRowHeight="14.5" x14ac:dyDescent="0.35"/>
  <sheetData>
    <row r="1" spans="1:8" ht="15" x14ac:dyDescent="0.25">
      <c r="A1" t="s">
        <v>456</v>
      </c>
    </row>
    <row r="2" spans="1:8" ht="15" x14ac:dyDescent="0.25">
      <c r="A2" t="s">
        <v>468</v>
      </c>
    </row>
    <row r="4" spans="1:8" ht="15" x14ac:dyDescent="0.25">
      <c r="A4" s="1" t="s">
        <v>462</v>
      </c>
      <c r="B4" s="1"/>
      <c r="C4" s="1"/>
      <c r="D4" s="1"/>
      <c r="E4" s="1"/>
      <c r="F4" s="1"/>
      <c r="G4" s="1"/>
      <c r="H4" s="1"/>
    </row>
    <row r="5" spans="1:8" ht="15" x14ac:dyDescent="0.25">
      <c r="A5" s="52" t="s">
        <v>458</v>
      </c>
    </row>
    <row r="6" spans="1:8" x14ac:dyDescent="0.35">
      <c r="A6" s="52" t="s">
        <v>457</v>
      </c>
    </row>
    <row r="7" spans="1:8" ht="15" x14ac:dyDescent="0.25">
      <c r="A7" s="52"/>
    </row>
    <row r="8" spans="1:8" ht="15" x14ac:dyDescent="0.25">
      <c r="A8" s="52" t="s">
        <v>379</v>
      </c>
    </row>
    <row r="9" spans="1:8" ht="15" x14ac:dyDescent="0.25">
      <c r="A9" s="52" t="s">
        <v>380</v>
      </c>
    </row>
    <row r="10" spans="1:8" ht="15" x14ac:dyDescent="0.25">
      <c r="A10" s="52" t="s">
        <v>381</v>
      </c>
    </row>
    <row r="11" spans="1:8" ht="15" x14ac:dyDescent="0.25">
      <c r="A11" s="52" t="s">
        <v>382</v>
      </c>
      <c r="E11">
        <v>1.54</v>
      </c>
    </row>
    <row r="12" spans="1:8" ht="15" x14ac:dyDescent="0.25">
      <c r="E12">
        <f>E11*10^6</f>
        <v>1540000</v>
      </c>
      <c r="F12" t="s">
        <v>470</v>
      </c>
    </row>
    <row r="13" spans="1:8" ht="18" x14ac:dyDescent="0.25">
      <c r="A13" s="52" t="s">
        <v>459</v>
      </c>
    </row>
    <row r="14" spans="1:8" ht="15" x14ac:dyDescent="0.25">
      <c r="A14" s="52" t="s">
        <v>377</v>
      </c>
    </row>
    <row r="15" spans="1:8" ht="15" x14ac:dyDescent="0.25">
      <c r="A15" s="52" t="s">
        <v>460</v>
      </c>
    </row>
    <row r="16" spans="1:8" x14ac:dyDescent="0.35">
      <c r="A16" s="52" t="s">
        <v>378</v>
      </c>
    </row>
    <row r="17" spans="1:4" ht="15" x14ac:dyDescent="0.25">
      <c r="A17" s="3" t="s">
        <v>461</v>
      </c>
    </row>
    <row r="19" spans="1:4" ht="15" x14ac:dyDescent="0.25">
      <c r="A19" s="92" t="s">
        <v>463</v>
      </c>
    </row>
    <row r="20" spans="1:4" ht="15" x14ac:dyDescent="0.25">
      <c r="A20" t="s">
        <v>464</v>
      </c>
      <c r="D20">
        <f>12+12*0.12</f>
        <v>13.44</v>
      </c>
    </row>
    <row r="21" spans="1:4" ht="15" x14ac:dyDescent="0.25">
      <c r="A21" t="s">
        <v>465</v>
      </c>
      <c r="D21">
        <f>D20*1000</f>
        <v>13440</v>
      </c>
    </row>
  </sheetData>
  <hyperlinks>
    <hyperlink ref="A17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A29" sqref="A29"/>
    </sheetView>
  </sheetViews>
  <sheetFormatPr defaultColWidth="10.81640625" defaultRowHeight="14.5" x14ac:dyDescent="0.35"/>
  <cols>
    <col min="1" max="16384" width="10.81640625" style="22"/>
  </cols>
  <sheetData>
    <row r="1" spans="1:45" ht="15" x14ac:dyDescent="0.25">
      <c r="A1" s="1" t="s">
        <v>389</v>
      </c>
      <c r="B1" s="22" t="s">
        <v>390</v>
      </c>
    </row>
    <row r="2" spans="1:45" ht="15" x14ac:dyDescent="0.25">
      <c r="A2" s="1"/>
    </row>
    <row r="3" spans="1:45" ht="15" x14ac:dyDescent="0.25">
      <c r="A3" s="1"/>
      <c r="B3" s="22" t="s">
        <v>391</v>
      </c>
    </row>
    <row r="4" spans="1:45" ht="15" x14ac:dyDescent="0.25">
      <c r="A4" s="1"/>
      <c r="B4" s="22" t="s">
        <v>392</v>
      </c>
    </row>
    <row r="6" spans="1:45" ht="51" x14ac:dyDescent="0.25">
      <c r="A6" s="60" t="s">
        <v>393</v>
      </c>
      <c r="B6" s="61"/>
      <c r="C6" s="61"/>
      <c r="D6" s="62"/>
      <c r="E6" s="62"/>
      <c r="F6" s="63"/>
      <c r="G6" s="64"/>
      <c r="H6" s="65" t="s">
        <v>2</v>
      </c>
      <c r="I6" s="65" t="s">
        <v>394</v>
      </c>
      <c r="J6" s="65" t="s">
        <v>395</v>
      </c>
      <c r="K6" s="65" t="s">
        <v>396</v>
      </c>
      <c r="L6" s="65" t="s">
        <v>397</v>
      </c>
      <c r="M6" s="65" t="s">
        <v>398</v>
      </c>
      <c r="N6" s="65" t="s">
        <v>399</v>
      </c>
      <c r="O6" s="65" t="s">
        <v>400</v>
      </c>
      <c r="P6" s="65" t="s">
        <v>401</v>
      </c>
      <c r="Q6" s="65" t="s">
        <v>402</v>
      </c>
      <c r="R6" s="65" t="s">
        <v>403</v>
      </c>
      <c r="S6" s="65" t="s">
        <v>404</v>
      </c>
      <c r="T6" s="65" t="s">
        <v>405</v>
      </c>
      <c r="U6" s="65" t="s">
        <v>406</v>
      </c>
      <c r="V6" s="65" t="s">
        <v>30</v>
      </c>
      <c r="W6" s="65" t="s">
        <v>407</v>
      </c>
      <c r="X6" s="65" t="s">
        <v>301</v>
      </c>
      <c r="Y6" s="65" t="s">
        <v>408</v>
      </c>
      <c r="Z6" s="65" t="s">
        <v>281</v>
      </c>
      <c r="AA6" s="65" t="s">
        <v>302</v>
      </c>
      <c r="AB6" s="65" t="s">
        <v>409</v>
      </c>
      <c r="AC6" s="65" t="s">
        <v>410</v>
      </c>
      <c r="AD6" s="65" t="s">
        <v>411</v>
      </c>
      <c r="AE6" s="65" t="s">
        <v>412</v>
      </c>
      <c r="AF6" s="65" t="s">
        <v>413</v>
      </c>
      <c r="AG6" s="65" t="s">
        <v>414</v>
      </c>
      <c r="AH6" s="65" t="s">
        <v>415</v>
      </c>
      <c r="AI6" s="65" t="s">
        <v>416</v>
      </c>
      <c r="AJ6" s="65" t="s">
        <v>417</v>
      </c>
      <c r="AK6" s="65" t="s">
        <v>418</v>
      </c>
      <c r="AL6" s="66" t="s">
        <v>419</v>
      </c>
      <c r="AM6" s="64"/>
      <c r="AN6" s="67" t="s">
        <v>420</v>
      </c>
      <c r="AO6" s="64"/>
      <c r="AP6" s="64"/>
      <c r="AQ6" s="64"/>
      <c r="AR6" s="64"/>
      <c r="AS6" s="64"/>
    </row>
    <row r="7" spans="1:45" ht="15" x14ac:dyDescent="0.25">
      <c r="A7" s="68" t="s">
        <v>421</v>
      </c>
      <c r="B7" s="68"/>
      <c r="C7" s="69" t="s">
        <v>422</v>
      </c>
      <c r="D7" s="70" t="s">
        <v>423</v>
      </c>
      <c r="E7" s="70"/>
      <c r="F7" s="70"/>
      <c r="G7" s="64"/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1">
        <v>1</v>
      </c>
      <c r="P7" s="71">
        <v>1</v>
      </c>
      <c r="Q7" s="71">
        <v>1</v>
      </c>
      <c r="R7" s="71">
        <v>1</v>
      </c>
      <c r="S7" s="71">
        <v>1</v>
      </c>
      <c r="T7" s="71">
        <v>1</v>
      </c>
      <c r="U7" s="71">
        <v>1</v>
      </c>
      <c r="V7" s="71">
        <v>1</v>
      </c>
      <c r="W7" s="71">
        <v>1</v>
      </c>
      <c r="X7" s="71">
        <v>1</v>
      </c>
      <c r="Y7" s="71">
        <v>1</v>
      </c>
      <c r="Z7" s="71">
        <v>1</v>
      </c>
      <c r="AA7" s="71">
        <v>1</v>
      </c>
      <c r="AB7" s="71">
        <v>1</v>
      </c>
      <c r="AC7" s="71">
        <v>1</v>
      </c>
      <c r="AD7" s="71">
        <v>1</v>
      </c>
      <c r="AE7" s="71">
        <v>1</v>
      </c>
      <c r="AF7" s="71">
        <v>1</v>
      </c>
      <c r="AG7" s="71">
        <v>1</v>
      </c>
      <c r="AH7" s="71">
        <v>1</v>
      </c>
      <c r="AI7" s="71">
        <v>1</v>
      </c>
      <c r="AJ7" s="71">
        <v>1</v>
      </c>
      <c r="AK7" s="71">
        <v>1</v>
      </c>
      <c r="AL7" s="71">
        <v>1</v>
      </c>
      <c r="AM7" s="64"/>
      <c r="AN7" s="71">
        <v>1</v>
      </c>
      <c r="AO7" s="64"/>
      <c r="AP7" s="64"/>
      <c r="AQ7" s="64"/>
      <c r="AR7" s="64"/>
      <c r="AS7" s="64"/>
    </row>
    <row r="8" spans="1:45" ht="15" x14ac:dyDescent="0.25">
      <c r="A8" s="72"/>
      <c r="B8" s="72"/>
      <c r="C8" s="73" t="s">
        <v>424</v>
      </c>
      <c r="D8" s="73" t="s">
        <v>423</v>
      </c>
      <c r="E8" s="73"/>
      <c r="F8" s="73"/>
      <c r="G8" s="64"/>
      <c r="H8" s="74">
        <v>1</v>
      </c>
      <c r="I8" s="74">
        <v>1</v>
      </c>
      <c r="J8" s="74">
        <v>1</v>
      </c>
      <c r="K8" s="74">
        <v>1</v>
      </c>
      <c r="L8" s="74">
        <v>1</v>
      </c>
      <c r="M8" s="74">
        <v>1</v>
      </c>
      <c r="N8" s="74">
        <v>1</v>
      </c>
      <c r="O8" s="74">
        <v>1</v>
      </c>
      <c r="P8" s="74">
        <v>1</v>
      </c>
      <c r="Q8" s="74">
        <v>1</v>
      </c>
      <c r="R8" s="74">
        <v>1</v>
      </c>
      <c r="S8" s="74">
        <v>1</v>
      </c>
      <c r="T8" s="74">
        <v>1</v>
      </c>
      <c r="U8" s="74">
        <v>1</v>
      </c>
      <c r="V8" s="74">
        <v>1</v>
      </c>
      <c r="W8" s="74">
        <v>1</v>
      </c>
      <c r="X8" s="74">
        <v>1</v>
      </c>
      <c r="Y8" s="74">
        <v>1</v>
      </c>
      <c r="Z8" s="74">
        <v>1</v>
      </c>
      <c r="AA8" s="74">
        <v>1</v>
      </c>
      <c r="AB8" s="74">
        <v>1</v>
      </c>
      <c r="AC8" s="74">
        <v>1</v>
      </c>
      <c r="AD8" s="74">
        <v>1</v>
      </c>
      <c r="AE8" s="74">
        <v>1</v>
      </c>
      <c r="AF8" s="74">
        <v>1</v>
      </c>
      <c r="AG8" s="74">
        <v>1</v>
      </c>
      <c r="AH8" s="74">
        <v>1</v>
      </c>
      <c r="AI8" s="74">
        <v>1</v>
      </c>
      <c r="AJ8" s="74">
        <v>1</v>
      </c>
      <c r="AK8" s="74">
        <v>1</v>
      </c>
      <c r="AL8" s="74">
        <v>1</v>
      </c>
      <c r="AM8" s="64"/>
      <c r="AN8" s="74">
        <v>1</v>
      </c>
      <c r="AO8" s="64"/>
      <c r="AP8" s="64"/>
      <c r="AQ8" s="64"/>
      <c r="AR8" s="64"/>
      <c r="AS8" s="64"/>
    </row>
    <row r="9" spans="1:45" ht="15" x14ac:dyDescent="0.25">
      <c r="A9" s="72"/>
      <c r="B9" s="72"/>
      <c r="C9" s="73" t="s">
        <v>425</v>
      </c>
      <c r="D9" s="73" t="s">
        <v>423</v>
      </c>
      <c r="E9" s="73"/>
      <c r="F9" s="73"/>
      <c r="G9" s="64"/>
      <c r="H9" s="74">
        <v>0.9621621621621621</v>
      </c>
      <c r="I9" s="74">
        <v>0.97657657657657659</v>
      </c>
      <c r="J9" s="74">
        <v>0.97657657657657659</v>
      </c>
      <c r="K9" s="74">
        <v>0.98288288288288284</v>
      </c>
      <c r="L9" s="74">
        <v>0.98288288288288284</v>
      </c>
      <c r="M9" s="74">
        <v>0.9747747747747747</v>
      </c>
      <c r="N9" s="74">
        <v>0.97837837837837838</v>
      </c>
      <c r="O9" s="74">
        <v>0.95855855855855854</v>
      </c>
      <c r="P9" s="74">
        <v>0.95855855855855854</v>
      </c>
      <c r="Q9" s="74">
        <v>0.98288288288288284</v>
      </c>
      <c r="R9" s="74">
        <v>0.98288288288288284</v>
      </c>
      <c r="S9" s="74">
        <v>0.98288288288288284</v>
      </c>
      <c r="T9" s="74">
        <v>0.98288288288288284</v>
      </c>
      <c r="U9" s="74">
        <v>0.97657657657657659</v>
      </c>
      <c r="V9" s="74">
        <v>0.97657657657657659</v>
      </c>
      <c r="W9" s="74">
        <v>0.97657657657657659</v>
      </c>
      <c r="X9" s="74">
        <v>0.95315315315315308</v>
      </c>
      <c r="Y9" s="74">
        <v>0.96036036036036032</v>
      </c>
      <c r="Z9" s="74">
        <v>0.95675675675675675</v>
      </c>
      <c r="AA9" s="74">
        <v>0.97117117117117113</v>
      </c>
      <c r="AB9" s="74">
        <v>0.97117117117117113</v>
      </c>
      <c r="AC9" s="74">
        <v>0.98378378378378373</v>
      </c>
      <c r="AD9" s="74">
        <v>0.98378378378378373</v>
      </c>
      <c r="AE9" s="74">
        <v>0.98378378378378373</v>
      </c>
      <c r="AF9" s="74">
        <v>0.98378378378378373</v>
      </c>
      <c r="AG9" s="74">
        <v>0.98378378378378373</v>
      </c>
      <c r="AH9" s="74">
        <v>0.98378378378378373</v>
      </c>
      <c r="AI9" s="74">
        <v>1</v>
      </c>
      <c r="AJ9" s="74">
        <v>0.96036036036036032</v>
      </c>
      <c r="AK9" s="74">
        <v>0.98558558558558562</v>
      </c>
      <c r="AL9" s="74">
        <v>0.98558558558558562</v>
      </c>
      <c r="AM9" s="64"/>
      <c r="AN9" s="74">
        <v>0.97117117117117113</v>
      </c>
      <c r="AO9" s="64"/>
      <c r="AP9" s="75"/>
      <c r="AQ9" s="75"/>
      <c r="AR9" s="75"/>
      <c r="AS9" s="64"/>
    </row>
    <row r="10" spans="1:45" ht="15" x14ac:dyDescent="0.25">
      <c r="A10" s="72"/>
      <c r="B10" s="72"/>
      <c r="C10" s="73" t="s">
        <v>426</v>
      </c>
      <c r="D10" s="73" t="s">
        <v>423</v>
      </c>
      <c r="E10" s="73"/>
      <c r="F10" s="73"/>
      <c r="G10" s="64"/>
      <c r="H10" s="74">
        <v>1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1</v>
      </c>
      <c r="AD10" s="74">
        <v>1</v>
      </c>
      <c r="AE10" s="74">
        <v>1</v>
      </c>
      <c r="AF10" s="74">
        <v>1</v>
      </c>
      <c r="AG10" s="74">
        <v>1</v>
      </c>
      <c r="AH10" s="74">
        <v>1</v>
      </c>
      <c r="AI10" s="74">
        <v>1</v>
      </c>
      <c r="AJ10" s="74">
        <v>1</v>
      </c>
      <c r="AK10" s="74">
        <v>1</v>
      </c>
      <c r="AL10" s="74">
        <v>1</v>
      </c>
      <c r="AM10" s="76"/>
      <c r="AN10" s="74">
        <v>1</v>
      </c>
      <c r="AO10" s="64"/>
      <c r="AP10" s="75" t="s">
        <v>427</v>
      </c>
      <c r="AQ10" s="75" t="s">
        <v>428</v>
      </c>
      <c r="AR10" s="75" t="s">
        <v>429</v>
      </c>
      <c r="AS10" s="64" t="s">
        <v>430</v>
      </c>
    </row>
    <row r="11" spans="1:45" ht="15" x14ac:dyDescent="0.25">
      <c r="A11" s="72"/>
      <c r="B11" s="72"/>
      <c r="C11" s="73" t="s">
        <v>431</v>
      </c>
      <c r="D11" s="73" t="s">
        <v>423</v>
      </c>
      <c r="E11" s="73"/>
      <c r="F11" s="73"/>
      <c r="G11" s="64"/>
      <c r="H11" s="74">
        <v>1.1702702702702701</v>
      </c>
      <c r="I11" s="74">
        <v>1.1054054054054054</v>
      </c>
      <c r="J11" s="74">
        <v>1.1054054054054054</v>
      </c>
      <c r="K11" s="74">
        <v>1.077027027027027</v>
      </c>
      <c r="L11" s="74">
        <v>1.077027027027027</v>
      </c>
      <c r="M11" s="74">
        <v>1.1135135135135135</v>
      </c>
      <c r="N11" s="74">
        <v>1.0972972972972972</v>
      </c>
      <c r="O11" s="74">
        <v>1.1864864864864864</v>
      </c>
      <c r="P11" s="74">
        <v>1.1864864864864864</v>
      </c>
      <c r="Q11" s="74">
        <v>1.077027027027027</v>
      </c>
      <c r="R11" s="74">
        <v>1.077027027027027</v>
      </c>
      <c r="S11" s="74">
        <v>1.077027027027027</v>
      </c>
      <c r="T11" s="74">
        <v>1.077027027027027</v>
      </c>
      <c r="U11" s="74">
        <v>1.1054054054054054</v>
      </c>
      <c r="V11" s="74">
        <v>1.1054054054054054</v>
      </c>
      <c r="W11" s="74">
        <v>1.1054054054054054</v>
      </c>
      <c r="X11" s="74">
        <v>1.2108108108108107</v>
      </c>
      <c r="Y11" s="74">
        <v>1.1783783783783783</v>
      </c>
      <c r="Z11" s="74">
        <v>1.1945945945945944</v>
      </c>
      <c r="AA11" s="74">
        <v>1.1297297297297297</v>
      </c>
      <c r="AB11" s="74">
        <v>1.1297297297297297</v>
      </c>
      <c r="AC11" s="74">
        <v>1.0729729729729729</v>
      </c>
      <c r="AD11" s="74">
        <v>1.0729729729729729</v>
      </c>
      <c r="AE11" s="74">
        <v>1.0729729729729729</v>
      </c>
      <c r="AF11" s="74">
        <v>1.0729729729729729</v>
      </c>
      <c r="AG11" s="74">
        <v>1.0729729729729729</v>
      </c>
      <c r="AH11" s="74">
        <v>1.0729729729729729</v>
      </c>
      <c r="AI11" s="74">
        <v>1</v>
      </c>
      <c r="AJ11" s="74">
        <v>1.1783783783783783</v>
      </c>
      <c r="AK11" s="74">
        <v>1.0648648648648649</v>
      </c>
      <c r="AL11" s="74">
        <v>1.0648648648648649</v>
      </c>
      <c r="AM11" s="64"/>
      <c r="AN11" s="74">
        <v>1.1297297297297297</v>
      </c>
      <c r="AO11" s="64"/>
      <c r="AP11" s="75">
        <f>MIN(H11:AH11,AJ11:AL11)</f>
        <v>1.0648648648648649</v>
      </c>
      <c r="AQ11" s="75">
        <f>MAX(H11:AH11,AJ11:AL11)</f>
        <v>1.2108108108108107</v>
      </c>
      <c r="AR11" s="77">
        <f>AVERAGE(H11:AH11,AJ11:AL11)</f>
        <v>1.1110810810810812</v>
      </c>
      <c r="AS11" s="77">
        <f>AVERAGE(H11:AL11)</f>
        <v>1.1074978204010462</v>
      </c>
    </row>
    <row r="12" spans="1:45" ht="15" x14ac:dyDescent="0.25">
      <c r="A12" s="72"/>
      <c r="B12" s="72"/>
      <c r="C12" s="73" t="s">
        <v>432</v>
      </c>
      <c r="D12" s="73" t="s">
        <v>423</v>
      </c>
      <c r="E12" s="73"/>
      <c r="F12" s="73"/>
      <c r="G12" s="64"/>
      <c r="H12" s="74">
        <v>0.90540540540540548</v>
      </c>
      <c r="I12" s="74">
        <v>0.9414414414414416</v>
      </c>
      <c r="J12" s="74">
        <v>0.9414414414414416</v>
      </c>
      <c r="K12" s="74">
        <v>0.9572072072072072</v>
      </c>
      <c r="L12" s="74">
        <v>0.9572072072072072</v>
      </c>
      <c r="M12" s="74">
        <v>0.93693693693693691</v>
      </c>
      <c r="N12" s="74">
        <v>0.94594594594594594</v>
      </c>
      <c r="O12" s="74">
        <v>0.89639639639639646</v>
      </c>
      <c r="P12" s="74">
        <v>0.89639639639639646</v>
      </c>
      <c r="Q12" s="74">
        <v>0.9572072072072072</v>
      </c>
      <c r="R12" s="74">
        <v>0.9572072072072072</v>
      </c>
      <c r="S12" s="74">
        <v>0.9572072072072072</v>
      </c>
      <c r="T12" s="74">
        <v>0.9572072072072072</v>
      </c>
      <c r="U12" s="74">
        <v>0.94144144144144148</v>
      </c>
      <c r="V12" s="74">
        <v>0.94144144144144148</v>
      </c>
      <c r="W12" s="74">
        <v>0.94144144144144148</v>
      </c>
      <c r="X12" s="74">
        <v>0.88288288288288297</v>
      </c>
      <c r="Y12" s="74">
        <v>0.90090090090090091</v>
      </c>
      <c r="Z12" s="74">
        <v>0.89189189189189189</v>
      </c>
      <c r="AA12" s="74">
        <v>0.927927927927928</v>
      </c>
      <c r="AB12" s="74">
        <v>0.927927927927928</v>
      </c>
      <c r="AC12" s="74">
        <v>0.95945945945945943</v>
      </c>
      <c r="AD12" s="74">
        <v>0.95945945945945943</v>
      </c>
      <c r="AE12" s="74">
        <v>0.95945945945945943</v>
      </c>
      <c r="AF12" s="74">
        <v>0.95945945945945943</v>
      </c>
      <c r="AG12" s="74">
        <v>0.95945945945945943</v>
      </c>
      <c r="AH12" s="74">
        <v>0.95945945945945943</v>
      </c>
      <c r="AI12" s="74">
        <v>1</v>
      </c>
      <c r="AJ12" s="74">
        <v>0.90090090090090091</v>
      </c>
      <c r="AK12" s="74">
        <v>0.963963963963964</v>
      </c>
      <c r="AL12" s="74">
        <v>0.963963963963964</v>
      </c>
      <c r="AM12" s="64"/>
      <c r="AN12" s="74">
        <v>0.927927927927928</v>
      </c>
      <c r="AO12" s="64"/>
      <c r="AP12" s="75"/>
      <c r="AQ12" s="75"/>
      <c r="AR12" s="64"/>
      <c r="AS12" s="64"/>
    </row>
    <row r="13" spans="1:45" ht="15" x14ac:dyDescent="0.25">
      <c r="A13" s="72"/>
      <c r="B13" s="72"/>
      <c r="C13" s="73" t="s">
        <v>433</v>
      </c>
      <c r="D13" s="73" t="s">
        <v>423</v>
      </c>
      <c r="E13" s="73"/>
      <c r="F13" s="73"/>
      <c r="G13" s="64"/>
      <c r="H13" s="74">
        <v>0.99054054054054053</v>
      </c>
      <c r="I13" s="74">
        <v>0.9941441441441442</v>
      </c>
      <c r="J13" s="74">
        <v>0.9941441441441442</v>
      </c>
      <c r="K13" s="74">
        <v>0.99572072072072071</v>
      </c>
      <c r="L13" s="74">
        <v>0.99572072072072071</v>
      </c>
      <c r="M13" s="74">
        <v>0.99369369369369365</v>
      </c>
      <c r="N13" s="74">
        <v>0.99459459459459465</v>
      </c>
      <c r="O13" s="74">
        <v>0.98963963963963963</v>
      </c>
      <c r="P13" s="74">
        <v>0.98963963963963963</v>
      </c>
      <c r="Q13" s="74">
        <v>0.99572072072072071</v>
      </c>
      <c r="R13" s="74">
        <v>0.99572072072072071</v>
      </c>
      <c r="S13" s="74">
        <v>0.99572072072072071</v>
      </c>
      <c r="T13" s="74">
        <v>0.99572072072072071</v>
      </c>
      <c r="U13" s="74">
        <v>0.99414414414414409</v>
      </c>
      <c r="V13" s="74">
        <v>0.99414414414414409</v>
      </c>
      <c r="W13" s="74">
        <v>0.99414414414414409</v>
      </c>
      <c r="X13" s="74">
        <v>0.9882882882882883</v>
      </c>
      <c r="Y13" s="74">
        <v>0.99009009009009008</v>
      </c>
      <c r="Z13" s="74">
        <v>0.98918918918918919</v>
      </c>
      <c r="AA13" s="74">
        <v>0.99279279279279276</v>
      </c>
      <c r="AB13" s="74">
        <v>0.99279279279279276</v>
      </c>
      <c r="AC13" s="74">
        <v>0.99594594594594588</v>
      </c>
      <c r="AD13" s="74">
        <v>0.99594594594594588</v>
      </c>
      <c r="AE13" s="74">
        <v>0.99594594594594588</v>
      </c>
      <c r="AF13" s="74">
        <v>0.99594594594594588</v>
      </c>
      <c r="AG13" s="74">
        <v>0.99594594594594588</v>
      </c>
      <c r="AH13" s="74">
        <v>0.99594594594594588</v>
      </c>
      <c r="AI13" s="74">
        <v>1</v>
      </c>
      <c r="AJ13" s="74">
        <v>0.99009009009009008</v>
      </c>
      <c r="AK13" s="74">
        <v>0.99639639639639643</v>
      </c>
      <c r="AL13" s="74">
        <v>0.99639639639639643</v>
      </c>
      <c r="AM13" s="64"/>
      <c r="AN13" s="74">
        <v>0.99279279279279276</v>
      </c>
      <c r="AO13" s="64"/>
      <c r="AP13" s="75"/>
      <c r="AQ13" s="75"/>
      <c r="AR13" s="64"/>
      <c r="AS13" s="64"/>
    </row>
    <row r="14" spans="1:45" ht="15" x14ac:dyDescent="0.25">
      <c r="A14" s="72"/>
      <c r="B14" s="72"/>
      <c r="C14" s="73" t="s">
        <v>434</v>
      </c>
      <c r="D14" s="73" t="s">
        <v>423</v>
      </c>
      <c r="E14" s="73"/>
      <c r="F14" s="73"/>
      <c r="G14" s="64"/>
      <c r="H14" s="74">
        <v>0.95270270270270263</v>
      </c>
      <c r="I14" s="74">
        <v>0.97072072072072069</v>
      </c>
      <c r="J14" s="74">
        <v>0.97072072072072069</v>
      </c>
      <c r="K14" s="74">
        <v>0.97860360360360354</v>
      </c>
      <c r="L14" s="74">
        <v>0.97860360360360354</v>
      </c>
      <c r="M14" s="74">
        <v>0.96846846846846835</v>
      </c>
      <c r="N14" s="74">
        <v>0.97297297297297303</v>
      </c>
      <c r="O14" s="74">
        <v>0.94819819819819817</v>
      </c>
      <c r="P14" s="74">
        <v>0.94819819819819817</v>
      </c>
      <c r="Q14" s="74">
        <v>0.97860360360360354</v>
      </c>
      <c r="R14" s="74">
        <v>0.97860360360360354</v>
      </c>
      <c r="S14" s="74">
        <v>0.97860360360360354</v>
      </c>
      <c r="T14" s="74">
        <v>0.97860360360360354</v>
      </c>
      <c r="U14" s="74">
        <v>0.97072072072072069</v>
      </c>
      <c r="V14" s="74">
        <v>0.97072072072072069</v>
      </c>
      <c r="W14" s="74">
        <v>0.97072072072072069</v>
      </c>
      <c r="X14" s="74">
        <v>0.94144144144144137</v>
      </c>
      <c r="Y14" s="74">
        <v>0.9504504504504504</v>
      </c>
      <c r="Z14" s="74">
        <v>0.94594594594594594</v>
      </c>
      <c r="AA14" s="74">
        <v>0.96396396396396389</v>
      </c>
      <c r="AB14" s="74">
        <v>0.96396396396396389</v>
      </c>
      <c r="AC14" s="74">
        <v>0.97972972972972971</v>
      </c>
      <c r="AD14" s="74">
        <v>0.97972972972972971</v>
      </c>
      <c r="AE14" s="74">
        <v>0.97972972972972971</v>
      </c>
      <c r="AF14" s="74">
        <v>0.97972972972972971</v>
      </c>
      <c r="AG14" s="74">
        <v>0.97972972972972971</v>
      </c>
      <c r="AH14" s="74">
        <v>0.97972972972972971</v>
      </c>
      <c r="AI14" s="74">
        <v>1</v>
      </c>
      <c r="AJ14" s="74">
        <v>0.9504504504504504</v>
      </c>
      <c r="AK14" s="74">
        <v>0.98198198198198205</v>
      </c>
      <c r="AL14" s="74">
        <v>0.98198198198198205</v>
      </c>
      <c r="AM14" s="64"/>
      <c r="AN14" s="74">
        <v>0.96396396396396389</v>
      </c>
      <c r="AO14" s="64"/>
      <c r="AP14" s="75"/>
      <c r="AQ14" s="75"/>
      <c r="AR14" s="78"/>
      <c r="AS14" s="64"/>
    </row>
    <row r="15" spans="1:45" ht="15" x14ac:dyDescent="0.25">
      <c r="A15" s="72"/>
      <c r="B15" s="72"/>
      <c r="C15" s="73" t="s">
        <v>435</v>
      </c>
      <c r="D15" s="73" t="s">
        <v>423</v>
      </c>
      <c r="E15" s="73"/>
      <c r="F15" s="73"/>
      <c r="G15" s="64"/>
      <c r="H15" s="74">
        <v>0.97162162162162158</v>
      </c>
      <c r="I15" s="74">
        <v>0.9824324324324325</v>
      </c>
      <c r="J15" s="74">
        <v>0.9824324324324325</v>
      </c>
      <c r="K15" s="74">
        <v>0.98716216216216213</v>
      </c>
      <c r="L15" s="74">
        <v>0.98716216216216213</v>
      </c>
      <c r="M15" s="74">
        <v>0.98108108108108105</v>
      </c>
      <c r="N15" s="74">
        <v>0.98378378378378373</v>
      </c>
      <c r="O15" s="74">
        <v>0.9689189189189189</v>
      </c>
      <c r="P15" s="74">
        <v>0.9689189189189189</v>
      </c>
      <c r="Q15" s="74">
        <v>0.98716216216216213</v>
      </c>
      <c r="R15" s="74">
        <v>0.98716216216216213</v>
      </c>
      <c r="S15" s="74">
        <v>0.98716216216216213</v>
      </c>
      <c r="T15" s="74">
        <v>0.98716216216216213</v>
      </c>
      <c r="U15" s="74">
        <v>0.9824324324324325</v>
      </c>
      <c r="V15" s="74">
        <v>0.9824324324324325</v>
      </c>
      <c r="W15" s="74">
        <v>0.9824324324324325</v>
      </c>
      <c r="X15" s="74">
        <v>0.96486486486486489</v>
      </c>
      <c r="Y15" s="74">
        <v>0.97027027027027024</v>
      </c>
      <c r="Z15" s="74">
        <v>0.96756756756756757</v>
      </c>
      <c r="AA15" s="74">
        <v>0.97837837837837838</v>
      </c>
      <c r="AB15" s="74">
        <v>0.97837837837837838</v>
      </c>
      <c r="AC15" s="74">
        <v>0.98783783783783785</v>
      </c>
      <c r="AD15" s="74">
        <v>0.98783783783783785</v>
      </c>
      <c r="AE15" s="74">
        <v>0.98783783783783785</v>
      </c>
      <c r="AF15" s="74">
        <v>0.98783783783783785</v>
      </c>
      <c r="AG15" s="74">
        <v>0.98783783783783785</v>
      </c>
      <c r="AH15" s="74">
        <v>0.98783783783783785</v>
      </c>
      <c r="AI15" s="74">
        <v>1</v>
      </c>
      <c r="AJ15" s="74">
        <v>0.97027027027027024</v>
      </c>
      <c r="AK15" s="74">
        <v>0.9891891891891893</v>
      </c>
      <c r="AL15" s="74">
        <v>0.9891891891891893</v>
      </c>
      <c r="AM15" s="76"/>
      <c r="AN15" s="74">
        <v>0.97837837837837838</v>
      </c>
      <c r="AO15" s="64"/>
      <c r="AP15" s="75"/>
      <c r="AQ15" s="75"/>
      <c r="AR15" s="64"/>
      <c r="AS15" s="64"/>
    </row>
    <row r="16" spans="1:45" ht="15" x14ac:dyDescent="0.25">
      <c r="A16" s="72"/>
      <c r="B16" s="72"/>
      <c r="C16" s="73" t="s">
        <v>436</v>
      </c>
      <c r="D16" s="73" t="s">
        <v>423</v>
      </c>
      <c r="E16" s="73"/>
      <c r="F16" s="73"/>
      <c r="G16" s="64"/>
      <c r="H16" s="74">
        <v>0.95270270270270263</v>
      </c>
      <c r="I16" s="74">
        <v>0.97072072072072069</v>
      </c>
      <c r="J16" s="74">
        <v>0.97072072072072069</v>
      </c>
      <c r="K16" s="74">
        <v>0.97860360360360354</v>
      </c>
      <c r="L16" s="74">
        <v>0.97860360360360354</v>
      </c>
      <c r="M16" s="74">
        <v>0.96846846846846835</v>
      </c>
      <c r="N16" s="74">
        <v>0.97297297297297303</v>
      </c>
      <c r="O16" s="74">
        <v>0.94819819819819817</v>
      </c>
      <c r="P16" s="74">
        <v>0.94819819819819817</v>
      </c>
      <c r="Q16" s="74">
        <v>0.97860360360360354</v>
      </c>
      <c r="R16" s="74">
        <v>0.97860360360360354</v>
      </c>
      <c r="S16" s="74">
        <v>0.97860360360360354</v>
      </c>
      <c r="T16" s="74">
        <v>0.97860360360360354</v>
      </c>
      <c r="U16" s="74">
        <v>0.97072072072072069</v>
      </c>
      <c r="V16" s="74">
        <v>0.97072072072072069</v>
      </c>
      <c r="W16" s="74">
        <v>0.97072072072072069</v>
      </c>
      <c r="X16" s="74">
        <v>0.94144144144144137</v>
      </c>
      <c r="Y16" s="74">
        <v>0.9504504504504504</v>
      </c>
      <c r="Z16" s="74">
        <v>0.94594594594594594</v>
      </c>
      <c r="AA16" s="74">
        <v>0.96396396396396389</v>
      </c>
      <c r="AB16" s="74">
        <v>0.96396396396396389</v>
      </c>
      <c r="AC16" s="74">
        <v>0.97972972972972971</v>
      </c>
      <c r="AD16" s="74">
        <v>0.97972972972972971</v>
      </c>
      <c r="AE16" s="74">
        <v>0.97972972972972971</v>
      </c>
      <c r="AF16" s="74">
        <v>0.97972972972972971</v>
      </c>
      <c r="AG16" s="74">
        <v>0.97972972972972971</v>
      </c>
      <c r="AH16" s="74">
        <v>0.97972972972972971</v>
      </c>
      <c r="AI16" s="74">
        <v>1</v>
      </c>
      <c r="AJ16" s="74">
        <v>0.9504504504504504</v>
      </c>
      <c r="AK16" s="74">
        <v>0.98198198198198205</v>
      </c>
      <c r="AL16" s="74">
        <v>0.98198198198198205</v>
      </c>
      <c r="AM16" s="64"/>
      <c r="AN16" s="74">
        <v>0.96396396396396389</v>
      </c>
      <c r="AO16" s="64"/>
      <c r="AP16" s="75"/>
      <c r="AQ16" s="75"/>
      <c r="AR16" s="64"/>
      <c r="AS16" s="64"/>
    </row>
    <row r="17" spans="1:45" ht="15" x14ac:dyDescent="0.25">
      <c r="A17" s="72"/>
      <c r="B17" s="72"/>
      <c r="C17" s="73" t="s">
        <v>437</v>
      </c>
      <c r="D17" s="73" t="s">
        <v>423</v>
      </c>
      <c r="E17" s="73"/>
      <c r="F17" s="73"/>
      <c r="G17" s="64"/>
      <c r="H17" s="74">
        <v>1.0756756756756758</v>
      </c>
      <c r="I17" s="74">
        <v>1.0468468468468468</v>
      </c>
      <c r="J17" s="74">
        <v>1.0468468468468468</v>
      </c>
      <c r="K17" s="74">
        <v>1.0342342342342343</v>
      </c>
      <c r="L17" s="74">
        <v>1.0342342342342343</v>
      </c>
      <c r="M17" s="74">
        <v>1.0504504504504504</v>
      </c>
      <c r="N17" s="74">
        <v>1.0432432432432432</v>
      </c>
      <c r="O17" s="74">
        <v>1.0828828828828829</v>
      </c>
      <c r="P17" s="74">
        <v>1.0828828828828829</v>
      </c>
      <c r="Q17" s="74">
        <v>1.0342342342342343</v>
      </c>
      <c r="R17" s="74">
        <v>1.0342342342342343</v>
      </c>
      <c r="S17" s="74">
        <v>1.0342342342342343</v>
      </c>
      <c r="T17" s="74">
        <v>1.0342342342342343</v>
      </c>
      <c r="U17" s="74">
        <v>1.0468468468468468</v>
      </c>
      <c r="V17" s="74">
        <v>1.0468468468468468</v>
      </c>
      <c r="W17" s="74">
        <v>1.0468468468468468</v>
      </c>
      <c r="X17" s="74">
        <v>1.0936936936936936</v>
      </c>
      <c r="Y17" s="74">
        <v>1.0792792792792794</v>
      </c>
      <c r="Z17" s="74">
        <v>1.0864864864864865</v>
      </c>
      <c r="AA17" s="74">
        <v>1.0576576576576577</v>
      </c>
      <c r="AB17" s="74">
        <v>1.0576576576576577</v>
      </c>
      <c r="AC17" s="74">
        <v>1.0324324324324325</v>
      </c>
      <c r="AD17" s="74">
        <v>1.0324324324324325</v>
      </c>
      <c r="AE17" s="74">
        <v>1.0324324324324325</v>
      </c>
      <c r="AF17" s="74">
        <v>1.0324324324324325</v>
      </c>
      <c r="AG17" s="74">
        <v>1.0324324324324325</v>
      </c>
      <c r="AH17" s="74">
        <v>1.0324324324324325</v>
      </c>
      <c r="AI17" s="74">
        <v>1</v>
      </c>
      <c r="AJ17" s="74">
        <v>1.0792792792792794</v>
      </c>
      <c r="AK17" s="74">
        <v>1.028828828828829</v>
      </c>
      <c r="AL17" s="74">
        <v>1.028828828828829</v>
      </c>
      <c r="AM17" s="79"/>
      <c r="AN17" s="74">
        <v>1.0576576576576577</v>
      </c>
      <c r="AO17" s="79"/>
      <c r="AP17" s="75"/>
      <c r="AQ17" s="75"/>
      <c r="AR17" s="64"/>
      <c r="AS17" s="79"/>
    </row>
    <row r="18" spans="1:45" ht="15" x14ac:dyDescent="0.25">
      <c r="A18" s="72"/>
      <c r="B18" s="72"/>
      <c r="C18" s="73" t="s">
        <v>438</v>
      </c>
      <c r="D18" s="73" t="s">
        <v>423</v>
      </c>
      <c r="E18" s="73"/>
      <c r="F18" s="73"/>
      <c r="G18" s="80"/>
      <c r="H18" s="74">
        <v>1.0662162162162163</v>
      </c>
      <c r="I18" s="74">
        <v>1.0409909909909911</v>
      </c>
      <c r="J18" s="74">
        <v>1.0409909909909911</v>
      </c>
      <c r="K18" s="74">
        <v>1.0299549549549549</v>
      </c>
      <c r="L18" s="74">
        <v>1.0299549549549549</v>
      </c>
      <c r="M18" s="74">
        <v>1.0441441441441441</v>
      </c>
      <c r="N18" s="74">
        <v>1.0378378378378379</v>
      </c>
      <c r="O18" s="74">
        <v>1.0725225225225226</v>
      </c>
      <c r="P18" s="74">
        <v>1.0725225225225226</v>
      </c>
      <c r="Q18" s="74">
        <v>1.0299549549549549</v>
      </c>
      <c r="R18" s="74">
        <v>1.0299549549549549</v>
      </c>
      <c r="S18" s="74">
        <v>1.0299549549549549</v>
      </c>
      <c r="T18" s="74">
        <v>1.0299549549549549</v>
      </c>
      <c r="U18" s="74">
        <v>1.0409909909909909</v>
      </c>
      <c r="V18" s="74">
        <v>1.0409909909909909</v>
      </c>
      <c r="W18" s="74">
        <v>1.0409909909909909</v>
      </c>
      <c r="X18" s="74">
        <v>1.081981981981982</v>
      </c>
      <c r="Y18" s="74">
        <v>1.0693693693693693</v>
      </c>
      <c r="Z18" s="74">
        <v>1.0756756756756758</v>
      </c>
      <c r="AA18" s="74">
        <v>1.0504504504504504</v>
      </c>
      <c r="AB18" s="74">
        <v>1.0504504504504504</v>
      </c>
      <c r="AC18" s="74">
        <v>1.0283783783783784</v>
      </c>
      <c r="AD18" s="74">
        <v>1.0283783783783784</v>
      </c>
      <c r="AE18" s="74">
        <v>1.0283783783783784</v>
      </c>
      <c r="AF18" s="74">
        <v>1.0283783783783784</v>
      </c>
      <c r="AG18" s="74">
        <v>1.0283783783783784</v>
      </c>
      <c r="AH18" s="74">
        <v>1.0283783783783784</v>
      </c>
      <c r="AI18" s="74">
        <v>1</v>
      </c>
      <c r="AJ18" s="74">
        <v>1.0693693693693693</v>
      </c>
      <c r="AK18" s="74">
        <v>1.0252252252252254</v>
      </c>
      <c r="AL18" s="74">
        <v>1.0252252252252254</v>
      </c>
      <c r="AM18" s="72"/>
      <c r="AN18" s="74">
        <v>1.0504504504504504</v>
      </c>
      <c r="AO18" s="64"/>
      <c r="AP18" s="75"/>
      <c r="AQ18" s="75"/>
      <c r="AR18" s="75"/>
      <c r="AS18" s="64"/>
    </row>
    <row r="19" spans="1:45" ht="15" x14ac:dyDescent="0.25">
      <c r="A19" s="72"/>
      <c r="B19" s="72"/>
      <c r="C19" s="73" t="s">
        <v>439</v>
      </c>
      <c r="D19" s="73" t="s">
        <v>423</v>
      </c>
      <c r="E19" s="73"/>
      <c r="F19" s="73"/>
      <c r="G19" s="80"/>
      <c r="H19" s="74">
        <v>0.87702702702702706</v>
      </c>
      <c r="I19" s="74">
        <v>0.92387387387387387</v>
      </c>
      <c r="J19" s="74">
        <v>0.92387387387387387</v>
      </c>
      <c r="K19" s="74">
        <v>0.94436936936936933</v>
      </c>
      <c r="L19" s="74">
        <v>0.94436936936936933</v>
      </c>
      <c r="M19" s="74">
        <v>0.91801801801801797</v>
      </c>
      <c r="N19" s="74">
        <v>0.92972972972972967</v>
      </c>
      <c r="O19" s="74">
        <v>0.86531531531531525</v>
      </c>
      <c r="P19" s="74">
        <v>0.86531531531531525</v>
      </c>
      <c r="Q19" s="74">
        <v>0.94436936936936933</v>
      </c>
      <c r="R19" s="74">
        <v>0.94436936936936933</v>
      </c>
      <c r="S19" s="74">
        <v>0.94436936936936933</v>
      </c>
      <c r="T19" s="74">
        <v>0.94436936936936933</v>
      </c>
      <c r="U19" s="74">
        <v>0.92387387387387387</v>
      </c>
      <c r="V19" s="74">
        <v>0.92387387387387387</v>
      </c>
      <c r="W19" s="74">
        <v>0.92387387387387387</v>
      </c>
      <c r="X19" s="74">
        <v>0.84774774774774775</v>
      </c>
      <c r="Y19" s="74">
        <v>0.87117117117117115</v>
      </c>
      <c r="Z19" s="74">
        <v>0.85945945945945934</v>
      </c>
      <c r="AA19" s="74">
        <v>0.90630630630630626</v>
      </c>
      <c r="AB19" s="74">
        <v>0.90630630630630626</v>
      </c>
      <c r="AC19" s="74">
        <v>0.94729729729729728</v>
      </c>
      <c r="AD19" s="74">
        <v>0.94729729729729728</v>
      </c>
      <c r="AE19" s="74">
        <v>0.94729729729729728</v>
      </c>
      <c r="AF19" s="74">
        <v>0.94729729729729728</v>
      </c>
      <c r="AG19" s="74">
        <v>0.94729729729729728</v>
      </c>
      <c r="AH19" s="74">
        <v>0.94729729729729728</v>
      </c>
      <c r="AI19" s="74">
        <v>1</v>
      </c>
      <c r="AJ19" s="74">
        <v>0.87117117117117115</v>
      </c>
      <c r="AK19" s="74">
        <v>0.95315315315315319</v>
      </c>
      <c r="AL19" s="74">
        <v>0.95315315315315319</v>
      </c>
      <c r="AM19" s="81"/>
      <c r="AN19" s="74">
        <v>0.90630630630630626</v>
      </c>
      <c r="AO19" s="64"/>
      <c r="AP19" s="75"/>
      <c r="AQ19" s="75"/>
      <c r="AR19" s="75"/>
      <c r="AS19" s="64"/>
    </row>
    <row r="20" spans="1:45" x14ac:dyDescent="0.35">
      <c r="A20" s="72"/>
      <c r="B20" s="72"/>
      <c r="C20" s="73" t="s">
        <v>440</v>
      </c>
      <c r="D20" s="73" t="s">
        <v>423</v>
      </c>
      <c r="E20" s="73"/>
      <c r="F20" s="73"/>
      <c r="G20" s="64"/>
      <c r="H20" s="74">
        <v>0.95270270270270263</v>
      </c>
      <c r="I20" s="74">
        <v>0.97072072072072069</v>
      </c>
      <c r="J20" s="74">
        <v>0.97072072072072069</v>
      </c>
      <c r="K20" s="74">
        <v>0.97860360360360354</v>
      </c>
      <c r="L20" s="74">
        <v>0.97860360360360354</v>
      </c>
      <c r="M20" s="74">
        <v>0.96846846846846835</v>
      </c>
      <c r="N20" s="74">
        <v>0.97297297297297303</v>
      </c>
      <c r="O20" s="74">
        <v>0.94819819819819817</v>
      </c>
      <c r="P20" s="74">
        <v>0.94819819819819817</v>
      </c>
      <c r="Q20" s="74">
        <v>0.97860360360360354</v>
      </c>
      <c r="R20" s="74">
        <v>0.97860360360360354</v>
      </c>
      <c r="S20" s="74">
        <v>0.97860360360360354</v>
      </c>
      <c r="T20" s="74">
        <v>0.97860360360360354</v>
      </c>
      <c r="U20" s="74">
        <v>0.97072072072072069</v>
      </c>
      <c r="V20" s="74">
        <v>0.97072072072072069</v>
      </c>
      <c r="W20" s="74">
        <v>0.97072072072072069</v>
      </c>
      <c r="X20" s="74">
        <v>0.94144144144144137</v>
      </c>
      <c r="Y20" s="74">
        <v>0.9504504504504504</v>
      </c>
      <c r="Z20" s="74">
        <v>0.94594594594594594</v>
      </c>
      <c r="AA20" s="74">
        <v>0.96396396396396389</v>
      </c>
      <c r="AB20" s="74">
        <v>0.96396396396396389</v>
      </c>
      <c r="AC20" s="74">
        <v>0.97972972972972971</v>
      </c>
      <c r="AD20" s="74">
        <v>0.97972972972972971</v>
      </c>
      <c r="AE20" s="74">
        <v>0.97972972972972971</v>
      </c>
      <c r="AF20" s="74">
        <v>0.97972972972972971</v>
      </c>
      <c r="AG20" s="74">
        <v>0.97972972972972971</v>
      </c>
      <c r="AH20" s="74">
        <v>0.97972972972972971</v>
      </c>
      <c r="AI20" s="74">
        <v>1</v>
      </c>
      <c r="AJ20" s="74">
        <v>0.9504504504504504</v>
      </c>
      <c r="AK20" s="74">
        <v>0.98198198198198205</v>
      </c>
      <c r="AL20" s="74">
        <v>0.98198198198198205</v>
      </c>
      <c r="AM20" s="64"/>
      <c r="AN20" s="74">
        <v>0.96396396396396389</v>
      </c>
      <c r="AO20" s="64"/>
      <c r="AP20" s="75"/>
      <c r="AQ20" s="75"/>
      <c r="AR20" s="75"/>
      <c r="AS20" s="64"/>
    </row>
    <row r="21" spans="1:45" x14ac:dyDescent="0.35">
      <c r="A21" s="72"/>
      <c r="B21" s="72"/>
      <c r="C21" s="73" t="s">
        <v>441</v>
      </c>
      <c r="D21" s="73" t="s">
        <v>423</v>
      </c>
      <c r="E21" s="73"/>
      <c r="F21" s="73"/>
      <c r="G21" s="64"/>
      <c r="H21" s="74">
        <v>1.0662162162162163</v>
      </c>
      <c r="I21" s="74">
        <v>1.0409909909909911</v>
      </c>
      <c r="J21" s="74">
        <v>1.0409909909909911</v>
      </c>
      <c r="K21" s="74">
        <v>1.0299549549549549</v>
      </c>
      <c r="L21" s="74">
        <v>1.0299549549549549</v>
      </c>
      <c r="M21" s="74">
        <v>1.0441441441441441</v>
      </c>
      <c r="N21" s="74">
        <v>1.0378378378378379</v>
      </c>
      <c r="O21" s="74">
        <v>1.0725225225225226</v>
      </c>
      <c r="P21" s="74">
        <v>1.0725225225225226</v>
      </c>
      <c r="Q21" s="74">
        <v>1.0299549549549549</v>
      </c>
      <c r="R21" s="74">
        <v>1.0299549549549549</v>
      </c>
      <c r="S21" s="74">
        <v>1.0299549549549549</v>
      </c>
      <c r="T21" s="74">
        <v>1.0299549549549549</v>
      </c>
      <c r="U21" s="74">
        <v>1.0409909909909909</v>
      </c>
      <c r="V21" s="74">
        <v>1.0409909909909909</v>
      </c>
      <c r="W21" s="74">
        <v>1.0409909909909909</v>
      </c>
      <c r="X21" s="74">
        <v>1.081981981981982</v>
      </c>
      <c r="Y21" s="74">
        <v>1.0693693693693693</v>
      </c>
      <c r="Z21" s="74">
        <v>1.0756756756756758</v>
      </c>
      <c r="AA21" s="74">
        <v>1.0504504504504504</v>
      </c>
      <c r="AB21" s="74">
        <v>1.0504504504504504</v>
      </c>
      <c r="AC21" s="74">
        <v>1.0283783783783784</v>
      </c>
      <c r="AD21" s="74">
        <v>1.0283783783783784</v>
      </c>
      <c r="AE21" s="74">
        <v>1.0283783783783784</v>
      </c>
      <c r="AF21" s="74">
        <v>1.0283783783783784</v>
      </c>
      <c r="AG21" s="74">
        <v>1.0283783783783784</v>
      </c>
      <c r="AH21" s="74">
        <v>1.0283783783783784</v>
      </c>
      <c r="AI21" s="74">
        <v>1</v>
      </c>
      <c r="AJ21" s="74">
        <v>1.0693693693693693</v>
      </c>
      <c r="AK21" s="74">
        <v>1.0252252252252254</v>
      </c>
      <c r="AL21" s="74">
        <v>1.0252252252252254</v>
      </c>
      <c r="AM21" s="76"/>
      <c r="AN21" s="74">
        <v>1.0504504504504504</v>
      </c>
      <c r="AO21" s="64"/>
      <c r="AP21" s="75"/>
      <c r="AQ21" s="75"/>
      <c r="AR21" s="75"/>
      <c r="AS21" s="64"/>
    </row>
    <row r="22" spans="1:45" x14ac:dyDescent="0.35">
      <c r="A22" s="82"/>
      <c r="B22" s="82"/>
      <c r="C22" s="83" t="s">
        <v>442</v>
      </c>
      <c r="D22" s="83" t="s">
        <v>423</v>
      </c>
      <c r="E22" s="83"/>
      <c r="F22" s="73"/>
      <c r="G22" s="64"/>
      <c r="H22" s="84">
        <v>0.90540540540540548</v>
      </c>
      <c r="I22" s="84">
        <v>0.9414414414414416</v>
      </c>
      <c r="J22" s="84">
        <v>0.9414414414414416</v>
      </c>
      <c r="K22" s="84">
        <v>0.9572072072072072</v>
      </c>
      <c r="L22" s="84">
        <v>0.9572072072072072</v>
      </c>
      <c r="M22" s="84">
        <v>0.93693693693693691</v>
      </c>
      <c r="N22" s="84">
        <v>0.94594594594594594</v>
      </c>
      <c r="O22" s="84">
        <v>0.89639639639639646</v>
      </c>
      <c r="P22" s="84">
        <v>0.89639639639639646</v>
      </c>
      <c r="Q22" s="84">
        <v>0.9572072072072072</v>
      </c>
      <c r="R22" s="84">
        <v>0.9572072072072072</v>
      </c>
      <c r="S22" s="84">
        <v>0.9572072072072072</v>
      </c>
      <c r="T22" s="84">
        <v>0.9572072072072072</v>
      </c>
      <c r="U22" s="84">
        <v>0.94144144144144148</v>
      </c>
      <c r="V22" s="84">
        <v>0.94144144144144148</v>
      </c>
      <c r="W22" s="84">
        <v>0.94144144144144148</v>
      </c>
      <c r="X22" s="84">
        <v>0.88288288288288297</v>
      </c>
      <c r="Y22" s="84">
        <v>0.90090090090090091</v>
      </c>
      <c r="Z22" s="84">
        <v>0.89189189189189189</v>
      </c>
      <c r="AA22" s="84">
        <v>0.927927927927928</v>
      </c>
      <c r="AB22" s="84">
        <v>0.927927927927928</v>
      </c>
      <c r="AC22" s="84">
        <v>0.95945945945945943</v>
      </c>
      <c r="AD22" s="84">
        <v>0.95945945945945943</v>
      </c>
      <c r="AE22" s="84">
        <v>0.95945945945945943</v>
      </c>
      <c r="AF22" s="84">
        <v>0.95945945945945943</v>
      </c>
      <c r="AG22" s="84">
        <v>0.95945945945945943</v>
      </c>
      <c r="AH22" s="84">
        <v>0.95945945945945943</v>
      </c>
      <c r="AI22" s="84">
        <v>1</v>
      </c>
      <c r="AJ22" s="84">
        <v>0.90090090090090091</v>
      </c>
      <c r="AK22" s="84">
        <v>0.963963963963964</v>
      </c>
      <c r="AL22" s="84">
        <v>0.963963963963964</v>
      </c>
      <c r="AM22" s="76"/>
      <c r="AN22" s="84">
        <v>0.927927927927928</v>
      </c>
      <c r="AO22" s="64"/>
      <c r="AP22" s="75"/>
      <c r="AQ22" s="75"/>
      <c r="AR22" s="75"/>
      <c r="AS22" s="64"/>
    </row>
    <row r="24" spans="1:45" x14ac:dyDescent="0.35">
      <c r="A24" s="1" t="s">
        <v>443</v>
      </c>
    </row>
    <row r="25" spans="1:45" x14ac:dyDescent="0.35">
      <c r="B25" s="22" t="s">
        <v>444</v>
      </c>
      <c r="E25" s="85" t="s">
        <v>445</v>
      </c>
    </row>
    <row r="26" spans="1:45" x14ac:dyDescent="0.35">
      <c r="B26" s="86" t="s">
        <v>446</v>
      </c>
      <c r="C26" s="86" t="s">
        <v>447</v>
      </c>
      <c r="D26" s="86" t="s">
        <v>448</v>
      </c>
      <c r="E26" s="87" t="s">
        <v>448</v>
      </c>
      <c r="G26" s="86" t="str">
        <f>AN6</f>
        <v>Fixed O&amp;M</v>
      </c>
      <c r="I26" s="1" t="s">
        <v>449</v>
      </c>
    </row>
    <row r="27" spans="1:45" x14ac:dyDescent="0.35">
      <c r="A27" s="22" t="str">
        <f>C11</f>
        <v>California</v>
      </c>
      <c r="B27" s="86">
        <v>1.0649</v>
      </c>
      <c r="C27" s="86">
        <v>1.2108000000000001</v>
      </c>
      <c r="D27" s="88">
        <v>1.111</v>
      </c>
      <c r="E27" s="89">
        <v>1.107</v>
      </c>
      <c r="G27" s="18">
        <f>AN11</f>
        <v>1.1297297297297297</v>
      </c>
      <c r="I27" s="90">
        <f>AVERAGE(D27,G27)</f>
        <v>1.120364864864865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8"/>
  <sheetViews>
    <sheetView workbookViewId="0">
      <selection activeCell="G2" sqref="G2"/>
    </sheetView>
  </sheetViews>
  <sheetFormatPr defaultRowHeight="14.5" x14ac:dyDescent="0.35"/>
  <cols>
    <col min="2" max="2" width="17.26953125" customWidth="1"/>
    <col min="3" max="3" width="31" customWidth="1"/>
    <col min="4" max="5" width="17.26953125" customWidth="1"/>
    <col min="6" max="6" width="23.1796875" customWidth="1"/>
    <col min="7" max="7" width="17.26953125" customWidth="1"/>
    <col min="8" max="8" width="22.54296875" customWidth="1"/>
    <col min="9" max="9" width="17.26953125" customWidth="1"/>
    <col min="10" max="10" width="22.453125" customWidth="1"/>
    <col min="11" max="11" width="20.81640625" customWidth="1"/>
    <col min="12" max="12" width="28.1796875" customWidth="1"/>
    <col min="13" max="13" width="19.1796875" bestFit="1" customWidth="1"/>
    <col min="14" max="14" width="22.1796875" bestFit="1" customWidth="1"/>
  </cols>
  <sheetData>
    <row r="1" spans="1:14" ht="15" x14ac:dyDescent="0.25">
      <c r="A1" s="13" t="s">
        <v>3</v>
      </c>
      <c r="B1" s="13" t="s">
        <v>133</v>
      </c>
      <c r="C1" s="13" t="s">
        <v>35</v>
      </c>
      <c r="D1" s="13" t="s">
        <v>6</v>
      </c>
      <c r="E1" s="13" t="s">
        <v>7</v>
      </c>
      <c r="F1" s="13" t="s">
        <v>143</v>
      </c>
      <c r="G1" s="13" t="s">
        <v>10</v>
      </c>
      <c r="H1" s="13" t="s">
        <v>11</v>
      </c>
      <c r="I1" s="13" t="s">
        <v>8</v>
      </c>
      <c r="J1" s="13" t="s">
        <v>36</v>
      </c>
      <c r="K1" s="13" t="s">
        <v>37</v>
      </c>
      <c r="L1" s="13" t="s">
        <v>38</v>
      </c>
      <c r="M1" s="13" t="s">
        <v>147</v>
      </c>
      <c r="N1" s="13" t="s">
        <v>134</v>
      </c>
    </row>
    <row r="2" spans="1:14" ht="15" x14ac:dyDescent="0.25">
      <c r="A2" s="1">
        <v>2017</v>
      </c>
      <c r="B2" s="4">
        <f>'EIA Costs'!$D$4*INDEX('Cost Improvement and Off Wnd'!$B$127:$AL$135,MATCH("coal",'Cost Improvement and Off Wnd'!$A$127:$A$135,0),MATCH('CCaMC-BCCpUC'!$A2,'Cost Improvement and Off Wnd'!$B$126:$AL$126,0))*1000*About!$A$75</f>
        <v>6407604</v>
      </c>
      <c r="C2" s="50">
        <f t="shared" ref="C2:C35" si="0">1300*1000</f>
        <v>1300000</v>
      </c>
      <c r="D2" s="50">
        <f t="shared" ref="D2:D35" si="1">8000*1000</f>
        <v>8000000</v>
      </c>
      <c r="E2" s="50">
        <v>4039560.36</v>
      </c>
      <c r="F2" s="51">
        <f>'onshore wind'!$G$10</f>
        <v>1847999.9999999998</v>
      </c>
      <c r="G2" s="59">
        <f>'solar PV'!$E$12</f>
        <v>1540000</v>
      </c>
      <c r="H2" s="50">
        <f t="shared" ref="H2:H35" si="2">6000*1000</f>
        <v>6000000</v>
      </c>
      <c r="I2" s="4">
        <f t="shared" ref="I2:I35" si="3">5600*1000</f>
        <v>5600000</v>
      </c>
      <c r="J2" s="22">
        <f t="shared" ref="J2:J35" si="4">6632.8*1000</f>
        <v>6632800</v>
      </c>
      <c r="K2" s="4">
        <f>'EIA Costs'!$D$9*INDEX('Cost Improvement and Off Wnd'!$B$127:$AL$135,MATCH("natural gas peaker",'Cost Improvement and Off Wnd'!$A$127:$A$135,0),MATCH('CCaMC-BCCpUC'!$A2,'Cost Improvement and Off Wnd'!$B$126:$AL$126,0))*1000*About!$A$75</f>
        <v>654225.44741861895</v>
      </c>
      <c r="L2" s="50">
        <f t="shared" ref="L2:L35" si="5">950*1000</f>
        <v>950000</v>
      </c>
      <c r="M2" s="4">
        <f>B2*'Coal Cost Multipliers'!$B$33</f>
        <v>7426043.1913562696</v>
      </c>
      <c r="N2" s="54">
        <f>AVERAGE('Cost Improvement and Off Wnd'!$C$94:$C$122)*INDEX('Cost Improvement and Off Wnd'!$B$127:$AL$135,MATCH("offshore wind",'Cost Improvement and Off Wnd'!$A$127:$A$135,0),MATCH('CCaMC-BCCpUC'!$A2,'Cost Improvement and Off Wnd'!$B$126:$AL$126,0))*10^3*About!$A$77</f>
        <v>5406106.509524825</v>
      </c>
    </row>
    <row r="3" spans="1:14" ht="15" x14ac:dyDescent="0.25">
      <c r="A3" s="1">
        <v>2018</v>
      </c>
      <c r="B3" s="4">
        <f>'EIA Costs'!$D$4*INDEX('Cost Improvement and Off Wnd'!$B$127:$AL$135,MATCH("coal",'Cost Improvement and Off Wnd'!$A$127:$A$135,0),MATCH('CCaMC-BCCpUC'!$A3,'Cost Improvement and Off Wnd'!$B$126:$AL$126,0))*1000*About!$A$75</f>
        <v>6324501.0635977117</v>
      </c>
      <c r="C3" s="50">
        <f t="shared" si="0"/>
        <v>1300000</v>
      </c>
      <c r="D3" s="50">
        <f t="shared" si="1"/>
        <v>8000000</v>
      </c>
      <c r="E3" s="50">
        <v>4039560.36</v>
      </c>
      <c r="F3" s="4">
        <v>0</v>
      </c>
      <c r="G3" s="4">
        <v>0</v>
      </c>
      <c r="H3" s="50">
        <f t="shared" si="2"/>
        <v>6000000</v>
      </c>
      <c r="I3" s="4">
        <f t="shared" si="3"/>
        <v>5600000</v>
      </c>
      <c r="J3" s="22">
        <f t="shared" si="4"/>
        <v>6632800</v>
      </c>
      <c r="K3" s="4">
        <f>'EIA Costs'!$D$9*INDEX('Cost Improvement and Off Wnd'!$B$127:$AL$135,MATCH("natural gas peaker",'Cost Improvement and Off Wnd'!$A$127:$A$135,0),MATCH('CCaMC-BCCpUC'!$A3,'Cost Improvement and Off Wnd'!$B$126:$AL$126,0))*1000*About!$A$75</f>
        <v>652272.3387205411</v>
      </c>
      <c r="L3" s="50">
        <f t="shared" si="5"/>
        <v>950000</v>
      </c>
      <c r="M3" s="4">
        <f>B3*'Coal Cost Multipliers'!$B$33</f>
        <v>7329731.6847382076</v>
      </c>
      <c r="N3" s="54">
        <f>AVERAGE('Cost Improvement and Off Wnd'!$C$94:$C$122)*INDEX('Cost Improvement and Off Wnd'!$B$127:$AL$135,MATCH("offshore wind",'Cost Improvement and Off Wnd'!$A$127:$A$135,0),MATCH('CCaMC-BCCpUC'!$A3,'Cost Improvement and Off Wnd'!$B$126:$AL$126,0))*10^3*About!$A$77</f>
        <v>5302792.0569540178</v>
      </c>
    </row>
    <row r="4" spans="1:14" ht="15" x14ac:dyDescent="0.25">
      <c r="A4" s="1">
        <v>2019</v>
      </c>
      <c r="B4" s="4">
        <f>'EIA Costs'!$D$4*INDEX('Cost Improvement and Off Wnd'!$B$127:$AL$135,MATCH("coal",'Cost Improvement and Off Wnd'!$A$127:$A$135,0),MATCH('CCaMC-BCCpUC'!$A4,'Cost Improvement and Off Wnd'!$B$126:$AL$126,0))*1000*About!$A$75</f>
        <v>6227955.0314686652</v>
      </c>
      <c r="C4" s="50">
        <f t="shared" si="0"/>
        <v>1300000</v>
      </c>
      <c r="D4" s="50">
        <f t="shared" si="1"/>
        <v>8000000</v>
      </c>
      <c r="E4" s="50">
        <v>4039560.36</v>
      </c>
      <c r="F4" s="4">
        <v>0</v>
      </c>
      <c r="G4" s="4">
        <v>0</v>
      </c>
      <c r="H4" s="50">
        <f t="shared" si="2"/>
        <v>6000000</v>
      </c>
      <c r="I4" s="4">
        <f t="shared" si="3"/>
        <v>5600000</v>
      </c>
      <c r="J4" s="22">
        <f t="shared" si="4"/>
        <v>6632800</v>
      </c>
      <c r="K4" s="4">
        <f>'EIA Costs'!$D$9*INDEX('Cost Improvement and Off Wnd'!$B$127:$AL$135,MATCH("natural gas peaker",'Cost Improvement and Off Wnd'!$A$127:$A$135,0),MATCH('CCaMC-BCCpUC'!$A4,'Cost Improvement and Off Wnd'!$B$126:$AL$126,0))*1000*About!$A$75</f>
        <v>649811.88595093053</v>
      </c>
      <c r="L4" s="50">
        <f t="shared" si="5"/>
        <v>950000</v>
      </c>
      <c r="M4" s="4">
        <f>B4*'Coal Cost Multipliers'!$B$33</f>
        <v>7217840.4061035775</v>
      </c>
      <c r="N4" s="54">
        <f>AVERAGE('Cost Improvement and Off Wnd'!$C$94:$C$122)*INDEX('Cost Improvement and Off Wnd'!$B$127:$AL$135,MATCH("offshore wind",'Cost Improvement and Off Wnd'!$A$127:$A$135,0),MATCH('CCaMC-BCCpUC'!$A4,'Cost Improvement and Off Wnd'!$B$126:$AL$126,0))*10^3*About!$A$77</f>
        <v>5199477.6043832069</v>
      </c>
    </row>
    <row r="5" spans="1:14" ht="15" x14ac:dyDescent="0.25">
      <c r="A5" s="1">
        <v>2020</v>
      </c>
      <c r="B5" s="4">
        <f>'EIA Costs'!$D$4*INDEX('Cost Improvement and Off Wnd'!$B$127:$AL$135,MATCH("coal",'Cost Improvement and Off Wnd'!$A$127:$A$135,0),MATCH('CCaMC-BCCpUC'!$A5,'Cost Improvement and Off Wnd'!$B$126:$AL$126,0))*1000*About!$A$75</f>
        <v>6124223.8852365119</v>
      </c>
      <c r="C5" s="50">
        <f t="shared" si="0"/>
        <v>1300000</v>
      </c>
      <c r="D5" s="50">
        <f t="shared" si="1"/>
        <v>8000000</v>
      </c>
      <c r="E5" s="50">
        <v>4039560.36</v>
      </c>
      <c r="F5" s="4">
        <v>0</v>
      </c>
      <c r="G5" s="4">
        <v>0</v>
      </c>
      <c r="H5" s="50">
        <f t="shared" si="2"/>
        <v>6000000</v>
      </c>
      <c r="I5" s="4">
        <f t="shared" si="3"/>
        <v>5600000</v>
      </c>
      <c r="J5" s="22">
        <f t="shared" si="4"/>
        <v>6632800</v>
      </c>
      <c r="K5" s="4">
        <f>'EIA Costs'!$D$9*INDEX('Cost Improvement and Off Wnd'!$B$127:$AL$135,MATCH("natural gas peaker",'Cost Improvement and Off Wnd'!$A$127:$A$135,0),MATCH('CCaMC-BCCpUC'!$A5,'Cost Improvement and Off Wnd'!$B$126:$AL$126,0))*1000*About!$A$75</f>
        <v>645390.95246922853</v>
      </c>
      <c r="L5" s="50">
        <f t="shared" si="5"/>
        <v>950000</v>
      </c>
      <c r="M5" s="4">
        <f>B5*'Coal Cost Multipliers'!$B$33</f>
        <v>7097621.9949456993</v>
      </c>
      <c r="N5" s="54">
        <f>AVERAGE('Cost Improvement and Off Wnd'!$C$94:$C$122)*INDEX('Cost Improvement and Off Wnd'!$B$127:$AL$135,MATCH("offshore wind",'Cost Improvement and Off Wnd'!$A$127:$A$135,0),MATCH('CCaMC-BCCpUC'!$A5,'Cost Improvement and Off Wnd'!$B$126:$AL$126,0))*10^3*About!$A$77</f>
        <v>5096163.1518123988</v>
      </c>
    </row>
    <row r="6" spans="1:14" ht="15" x14ac:dyDescent="0.25">
      <c r="A6" s="1">
        <v>2021</v>
      </c>
      <c r="B6" s="4">
        <f>'EIA Costs'!$D$4*INDEX('Cost Improvement and Off Wnd'!$B$127:$AL$135,MATCH("coal",'Cost Improvement and Off Wnd'!$A$127:$A$135,0),MATCH('CCaMC-BCCpUC'!$A6,'Cost Improvement and Off Wnd'!$B$126:$AL$126,0))*1000*About!$A$75</f>
        <v>6088061.5576230651</v>
      </c>
      <c r="C6" s="50">
        <f t="shared" si="0"/>
        <v>1300000</v>
      </c>
      <c r="D6" s="50">
        <f t="shared" si="1"/>
        <v>8000000</v>
      </c>
      <c r="E6" s="50">
        <v>4039560.36</v>
      </c>
      <c r="F6" s="4">
        <v>0</v>
      </c>
      <c r="G6" s="4">
        <v>0</v>
      </c>
      <c r="H6" s="50">
        <f t="shared" si="2"/>
        <v>6000000</v>
      </c>
      <c r="I6" s="4">
        <f t="shared" si="3"/>
        <v>5600000</v>
      </c>
      <c r="J6" s="22">
        <f t="shared" si="4"/>
        <v>6632800</v>
      </c>
      <c r="K6" s="4">
        <f>'EIA Costs'!$D$9*INDEX('Cost Improvement and Off Wnd'!$B$127:$AL$135,MATCH("natural gas peaker",'Cost Improvement and Off Wnd'!$A$127:$A$135,0),MATCH('CCaMC-BCCpUC'!$A6,'Cost Improvement and Off Wnd'!$B$126:$AL$126,0))*1000*About!$A$75</f>
        <v>643437.69417805946</v>
      </c>
      <c r="L6" s="50">
        <f t="shared" si="5"/>
        <v>950000</v>
      </c>
      <c r="M6" s="4">
        <f>B6*'Coal Cost Multipliers'!$B$33</f>
        <v>7055711.944518514</v>
      </c>
      <c r="N6" s="54">
        <f>AVERAGE('Cost Improvement and Off Wnd'!$C$94:$C$122)*INDEX('Cost Improvement and Off Wnd'!$B$127:$AL$135,MATCH("offshore wind",'Cost Improvement and Off Wnd'!$A$127:$A$135,0),MATCH('CCaMC-BCCpUC'!$A6,'Cost Improvement and Off Wnd'!$B$126:$AL$126,0))*10^3*About!$A$77</f>
        <v>4969151.5928974757</v>
      </c>
    </row>
    <row r="7" spans="1:14" ht="15" x14ac:dyDescent="0.25">
      <c r="A7" s="1">
        <v>2022</v>
      </c>
      <c r="B7" s="4">
        <f>'EIA Costs'!$D$4*INDEX('Cost Improvement and Off Wnd'!$B$127:$AL$135,MATCH("coal",'Cost Improvement and Off Wnd'!$A$127:$A$135,0),MATCH('CCaMC-BCCpUC'!$A7,'Cost Improvement and Off Wnd'!$B$126:$AL$126,0))*1000*About!$A$75</f>
        <v>6057039.1972367624</v>
      </c>
      <c r="C7" s="50">
        <f t="shared" si="0"/>
        <v>1300000</v>
      </c>
      <c r="D7" s="50">
        <f t="shared" si="1"/>
        <v>8000000</v>
      </c>
      <c r="E7" s="50">
        <v>4039560.36</v>
      </c>
      <c r="F7" s="4">
        <v>0</v>
      </c>
      <c r="G7" s="4">
        <v>0</v>
      </c>
      <c r="H7" s="50">
        <f t="shared" si="2"/>
        <v>6000000</v>
      </c>
      <c r="I7" s="4">
        <f t="shared" si="3"/>
        <v>5600000</v>
      </c>
      <c r="J7" s="22">
        <f t="shared" si="4"/>
        <v>6632800</v>
      </c>
      <c r="K7" s="4">
        <f>'EIA Costs'!$D$9*INDEX('Cost Improvement and Off Wnd'!$B$127:$AL$135,MATCH("natural gas peaker",'Cost Improvement and Off Wnd'!$A$127:$A$135,0),MATCH('CCaMC-BCCpUC'!$A7,'Cost Improvement and Off Wnd'!$B$126:$AL$126,0))*1000*About!$A$75</f>
        <v>641442.67327765853</v>
      </c>
      <c r="L7" s="50">
        <f t="shared" si="5"/>
        <v>950000</v>
      </c>
      <c r="M7" s="4">
        <f>B7*'Coal Cost Multipliers'!$B$33</f>
        <v>7019758.8194304937</v>
      </c>
      <c r="N7" s="54">
        <f>AVERAGE('Cost Improvement and Off Wnd'!$C$94:$C$122)*INDEX('Cost Improvement and Off Wnd'!$B$127:$AL$135,MATCH("offshore wind",'Cost Improvement and Off Wnd'!$A$127:$A$135,0),MATCH('CCaMC-BCCpUC'!$A7,'Cost Improvement and Off Wnd'!$B$126:$AL$126,0))*10^3*About!$A$77</f>
        <v>4842140.0339825507</v>
      </c>
    </row>
    <row r="8" spans="1:14" ht="15" x14ac:dyDescent="0.25">
      <c r="A8" s="1">
        <v>2023</v>
      </c>
      <c r="B8" s="4">
        <f>'EIA Costs'!$D$4*INDEX('Cost Improvement and Off Wnd'!$B$127:$AL$135,MATCH("coal",'Cost Improvement and Off Wnd'!$A$127:$A$135,0),MATCH('CCaMC-BCCpUC'!$A8,'Cost Improvement and Off Wnd'!$B$126:$AL$126,0))*1000*About!$A$75</f>
        <v>6026017.9332363233</v>
      </c>
      <c r="C8" s="50">
        <f t="shared" si="0"/>
        <v>1300000</v>
      </c>
      <c r="D8" s="50">
        <f t="shared" si="1"/>
        <v>8000000</v>
      </c>
      <c r="E8" s="50">
        <v>4039560.36</v>
      </c>
      <c r="F8" s="4">
        <v>0</v>
      </c>
      <c r="G8" s="4">
        <v>0</v>
      </c>
      <c r="H8" s="50">
        <f t="shared" si="2"/>
        <v>6000000</v>
      </c>
      <c r="I8" s="4">
        <f t="shared" si="3"/>
        <v>5600000</v>
      </c>
      <c r="J8" s="22">
        <f t="shared" si="4"/>
        <v>6632800</v>
      </c>
      <c r="K8" s="4">
        <f>'EIA Costs'!$D$9*INDEX('Cost Improvement and Off Wnd'!$B$127:$AL$135,MATCH("natural gas peaker",'Cost Improvement and Off Wnd'!$A$127:$A$135,0),MATCH('CCaMC-BCCpUC'!$A8,'Cost Improvement and Off Wnd'!$B$126:$AL$126,0))*1000*About!$A$75</f>
        <v>639489.166581125</v>
      </c>
      <c r="L8" s="50">
        <f t="shared" si="5"/>
        <v>950000</v>
      </c>
      <c r="M8" s="4">
        <f>B8*'Coal Cost Multipliers'!$B$33</f>
        <v>6983806.9649904054</v>
      </c>
      <c r="N8" s="54">
        <f>AVERAGE('Cost Improvement and Off Wnd'!$C$94:$C$122)*INDEX('Cost Improvement and Off Wnd'!$B$127:$AL$135,MATCH("offshore wind",'Cost Improvement and Off Wnd'!$A$127:$A$135,0),MATCH('CCaMC-BCCpUC'!$A8,'Cost Improvement and Off Wnd'!$B$126:$AL$126,0))*10^3*About!$A$77</f>
        <v>4715128.4750676258</v>
      </c>
    </row>
    <row r="9" spans="1:14" ht="15" x14ac:dyDescent="0.25">
      <c r="A9" s="1">
        <v>2024</v>
      </c>
      <c r="B9" s="4">
        <f>'EIA Costs'!$D$4*INDEX('Cost Improvement and Off Wnd'!$B$127:$AL$135,MATCH("coal",'Cost Improvement and Off Wnd'!$A$127:$A$135,0),MATCH('CCaMC-BCCpUC'!$A9,'Cost Improvement and Off Wnd'!$B$126:$AL$126,0))*1000*About!$A$75</f>
        <v>5988254.6391228698</v>
      </c>
      <c r="C9" s="50">
        <f t="shared" si="0"/>
        <v>1300000</v>
      </c>
      <c r="D9" s="50">
        <f t="shared" si="1"/>
        <v>8000000</v>
      </c>
      <c r="E9" s="50">
        <v>4039560.36</v>
      </c>
      <c r="F9" s="4">
        <v>0</v>
      </c>
      <c r="G9" s="4">
        <v>0</v>
      </c>
      <c r="H9" s="50">
        <f t="shared" si="2"/>
        <v>6000000</v>
      </c>
      <c r="I9" s="4">
        <f t="shared" si="3"/>
        <v>5600000</v>
      </c>
      <c r="J9" s="22">
        <f t="shared" si="4"/>
        <v>6632800</v>
      </c>
      <c r="K9" s="4">
        <f>'EIA Costs'!$D$9*INDEX('Cost Improvement and Off Wnd'!$B$127:$AL$135,MATCH("natural gas peaker",'Cost Improvement and Off Wnd'!$A$127:$A$135,0),MATCH('CCaMC-BCCpUC'!$A9,'Cost Improvement and Off Wnd'!$B$126:$AL$126,0))*1000*About!$A$75</f>
        <v>637536.40933158563</v>
      </c>
      <c r="L9" s="50">
        <f t="shared" si="5"/>
        <v>950000</v>
      </c>
      <c r="M9" s="4">
        <f>B9*'Coal Cost Multipliers'!$B$33</f>
        <v>6940041.4867969342</v>
      </c>
      <c r="N9" s="54">
        <f>AVERAGE('Cost Improvement and Off Wnd'!$C$94:$C$122)*INDEX('Cost Improvement and Off Wnd'!$B$127:$AL$135,MATCH("offshore wind",'Cost Improvement and Off Wnd'!$A$127:$A$135,0),MATCH('CCaMC-BCCpUC'!$A9,'Cost Improvement and Off Wnd'!$B$126:$AL$126,0))*10^3*About!$A$77</f>
        <v>4687911.7124429978</v>
      </c>
    </row>
    <row r="10" spans="1:14" ht="15" x14ac:dyDescent="0.25">
      <c r="A10" s="1">
        <v>2025</v>
      </c>
      <c r="B10" s="4">
        <f>'EIA Costs'!$D$4*INDEX('Cost Improvement and Off Wnd'!$B$127:$AL$135,MATCH("coal",'Cost Improvement and Off Wnd'!$A$127:$A$135,0),MATCH('CCaMC-BCCpUC'!$A10,'Cost Improvement and Off Wnd'!$B$126:$AL$126,0))*1000*About!$A$75</f>
        <v>5955706.6670725187</v>
      </c>
      <c r="C10" s="50">
        <f t="shared" si="0"/>
        <v>1300000</v>
      </c>
      <c r="D10" s="50">
        <f t="shared" si="1"/>
        <v>8000000</v>
      </c>
      <c r="E10" s="50">
        <v>4039560.36</v>
      </c>
      <c r="F10" s="4">
        <v>0</v>
      </c>
      <c r="G10" s="4">
        <v>0</v>
      </c>
      <c r="H10" s="50">
        <f t="shared" si="2"/>
        <v>6000000</v>
      </c>
      <c r="I10" s="4">
        <f t="shared" si="3"/>
        <v>5600000</v>
      </c>
      <c r="J10" s="22">
        <f t="shared" si="4"/>
        <v>6632800</v>
      </c>
      <c r="K10" s="4">
        <f>'EIA Costs'!$D$9*INDEX('Cost Improvement and Off Wnd'!$B$127:$AL$135,MATCH("natural gas peaker",'Cost Improvement and Off Wnd'!$A$127:$A$135,0),MATCH('CCaMC-BCCpUC'!$A10,'Cost Improvement and Off Wnd'!$B$126:$AL$126,0))*1000*About!$A$75</f>
        <v>635482.86120436469</v>
      </c>
      <c r="L10" s="50">
        <f t="shared" si="5"/>
        <v>950000</v>
      </c>
      <c r="M10" s="4">
        <f>B10*'Coal Cost Multipliers'!$B$33</f>
        <v>6902320.265848049</v>
      </c>
      <c r="N10" s="54">
        <f>AVERAGE('Cost Improvement and Off Wnd'!$C$94:$C$122)*INDEX('Cost Improvement and Off Wnd'!$B$127:$AL$135,MATCH("offshore wind",'Cost Improvement and Off Wnd'!$A$127:$A$135,0),MATCH('CCaMC-BCCpUC'!$A10,'Cost Improvement and Off Wnd'!$B$126:$AL$126,0))*10^3*About!$A$77</f>
        <v>4660694.9498183709</v>
      </c>
    </row>
    <row r="11" spans="1:14" ht="15" x14ac:dyDescent="0.25">
      <c r="A11" s="1">
        <v>2026</v>
      </c>
      <c r="B11" s="4">
        <f>'EIA Costs'!$D$4*INDEX('Cost Improvement and Off Wnd'!$B$127:$AL$135,MATCH("coal",'Cost Improvement and Off Wnd'!$A$127:$A$135,0),MATCH('CCaMC-BCCpUC'!$A11,'Cost Improvement and Off Wnd'!$B$126:$AL$126,0))*1000*About!$A$75</f>
        <v>5916751.4649672946</v>
      </c>
      <c r="C11" s="50">
        <f t="shared" si="0"/>
        <v>1300000</v>
      </c>
      <c r="D11" s="50">
        <f t="shared" si="1"/>
        <v>8000000</v>
      </c>
      <c r="E11" s="50">
        <v>4039560.36</v>
      </c>
      <c r="F11" s="4">
        <v>0</v>
      </c>
      <c r="G11" s="4">
        <v>0</v>
      </c>
      <c r="H11" s="50">
        <f t="shared" si="2"/>
        <v>6000000</v>
      </c>
      <c r="I11" s="4">
        <f t="shared" si="3"/>
        <v>5600000</v>
      </c>
      <c r="J11" s="22">
        <f t="shared" si="4"/>
        <v>6632800</v>
      </c>
      <c r="K11" s="4">
        <f>'EIA Costs'!$D$9*INDEX('Cost Improvement and Off Wnd'!$B$127:$AL$135,MATCH("natural gas peaker",'Cost Improvement and Off Wnd'!$A$127:$A$135,0),MATCH('CCaMC-BCCpUC'!$A11,'Cost Improvement and Off Wnd'!$B$126:$AL$126,0))*1000*About!$A$75</f>
        <v>629014.61231266905</v>
      </c>
      <c r="L11" s="50">
        <f t="shared" si="5"/>
        <v>950000</v>
      </c>
      <c r="M11" s="4">
        <f>B11*'Coal Cost Multipliers'!$B$33</f>
        <v>6857173.4350886252</v>
      </c>
      <c r="N11" s="54">
        <f>AVERAGE('Cost Improvement and Off Wnd'!$C$94:$C$122)*INDEX('Cost Improvement and Off Wnd'!$B$127:$AL$135,MATCH("offshore wind",'Cost Improvement and Off Wnd'!$A$127:$A$135,0),MATCH('CCaMC-BCCpUC'!$A11,'Cost Improvement and Off Wnd'!$B$126:$AL$126,0))*10^3*About!$A$77</f>
        <v>4633478.1871937439</v>
      </c>
    </row>
    <row r="12" spans="1:14" ht="15" x14ac:dyDescent="0.25">
      <c r="A12" s="1">
        <v>2027</v>
      </c>
      <c r="B12" s="4">
        <f>'EIA Costs'!$D$4*INDEX('Cost Improvement and Off Wnd'!$B$127:$AL$135,MATCH("coal",'Cost Improvement and Off Wnd'!$A$127:$A$135,0),MATCH('CCaMC-BCCpUC'!$A12,'Cost Improvement and Off Wnd'!$B$126:$AL$126,0))*1000*About!$A$75</f>
        <v>5868954.29254534</v>
      </c>
      <c r="C12" s="50">
        <f t="shared" si="0"/>
        <v>1300000</v>
      </c>
      <c r="D12" s="50">
        <f t="shared" si="1"/>
        <v>8000000</v>
      </c>
      <c r="E12" s="50">
        <v>4039560.36</v>
      </c>
      <c r="F12" s="4">
        <v>0</v>
      </c>
      <c r="G12" s="4">
        <v>0</v>
      </c>
      <c r="H12" s="50">
        <f t="shared" si="2"/>
        <v>6000000</v>
      </c>
      <c r="I12" s="4">
        <f t="shared" si="3"/>
        <v>5600000</v>
      </c>
      <c r="J12" s="22">
        <f t="shared" si="4"/>
        <v>6632800</v>
      </c>
      <c r="K12" s="4">
        <f>'EIA Costs'!$D$9*INDEX('Cost Improvement and Off Wnd'!$B$127:$AL$135,MATCH("natural gas peaker",'Cost Improvement and Off Wnd'!$A$127:$A$135,0),MATCH('CCaMC-BCCpUC'!$A12,'Cost Improvement and Off Wnd'!$B$126:$AL$126,0))*1000*About!$A$75</f>
        <v>624104.63841106219</v>
      </c>
      <c r="L12" s="50">
        <f t="shared" si="5"/>
        <v>950000</v>
      </c>
      <c r="M12" s="4">
        <f>B12*'Coal Cost Multipliers'!$B$33</f>
        <v>6801779.2710875198</v>
      </c>
      <c r="N12" s="54">
        <f>AVERAGE('Cost Improvement and Off Wnd'!$C$94:$C$122)*INDEX('Cost Improvement and Off Wnd'!$B$127:$AL$135,MATCH("offshore wind",'Cost Improvement and Off Wnd'!$A$127:$A$135,0),MATCH('CCaMC-BCCpUC'!$A12,'Cost Improvement and Off Wnd'!$B$126:$AL$126,0))*10^3*About!$A$77</f>
        <v>4606261.424569116</v>
      </c>
    </row>
    <row r="13" spans="1:14" ht="15" x14ac:dyDescent="0.25">
      <c r="A13" s="1">
        <v>2028</v>
      </c>
      <c r="B13" s="4">
        <f>'EIA Costs'!$D$4*INDEX('Cost Improvement and Off Wnd'!$B$127:$AL$135,MATCH("coal",'Cost Improvement and Off Wnd'!$A$127:$A$135,0),MATCH('CCaMC-BCCpUC'!$A13,'Cost Improvement and Off Wnd'!$B$126:$AL$126,0))*1000*About!$A$75</f>
        <v>5836601.724217698</v>
      </c>
      <c r="C13" s="50">
        <f t="shared" si="0"/>
        <v>1300000</v>
      </c>
      <c r="D13" s="50">
        <f t="shared" si="1"/>
        <v>8000000</v>
      </c>
      <c r="E13" s="50">
        <v>4039560.36</v>
      </c>
      <c r="F13" s="4">
        <v>0</v>
      </c>
      <c r="G13" s="4">
        <v>0</v>
      </c>
      <c r="H13" s="50">
        <f t="shared" si="2"/>
        <v>6000000</v>
      </c>
      <c r="I13" s="4">
        <f t="shared" si="3"/>
        <v>5600000</v>
      </c>
      <c r="J13" s="22">
        <f t="shared" si="4"/>
        <v>6632800</v>
      </c>
      <c r="K13" s="4">
        <f>'EIA Costs'!$D$9*INDEX('Cost Improvement and Off Wnd'!$B$127:$AL$135,MATCH("natural gas peaker",'Cost Improvement and Off Wnd'!$A$127:$A$135,0),MATCH('CCaMC-BCCpUC'!$A13,'Cost Improvement and Off Wnd'!$B$126:$AL$126,0))*1000*About!$A$75</f>
        <v>619575.81905558321</v>
      </c>
      <c r="L13" s="50">
        <f t="shared" si="5"/>
        <v>950000</v>
      </c>
      <c r="M13" s="4">
        <f>B13*'Coal Cost Multipliers'!$B$33</f>
        <v>6764284.51177462</v>
      </c>
      <c r="N13" s="54">
        <f>AVERAGE('Cost Improvement and Off Wnd'!$C$94:$C$122)*INDEX('Cost Improvement and Off Wnd'!$B$127:$AL$135,MATCH("offshore wind",'Cost Improvement and Off Wnd'!$A$127:$A$135,0),MATCH('CCaMC-BCCpUC'!$A13,'Cost Improvement and Off Wnd'!$B$126:$AL$126,0))*10^3*About!$A$77</f>
        <v>4579044.6619444918</v>
      </c>
    </row>
    <row r="14" spans="1:14" ht="15" x14ac:dyDescent="0.25">
      <c r="A14" s="1">
        <v>2029</v>
      </c>
      <c r="B14" s="4">
        <f>'EIA Costs'!$D$4*INDEX('Cost Improvement and Off Wnd'!$B$127:$AL$135,MATCH("coal",'Cost Improvement and Off Wnd'!$A$127:$A$135,0),MATCH('CCaMC-BCCpUC'!$A14,'Cost Improvement and Off Wnd'!$B$126:$AL$126,0))*1000*About!$A$75</f>
        <v>5797589.0784554491</v>
      </c>
      <c r="C14" s="50">
        <f t="shared" si="0"/>
        <v>1300000</v>
      </c>
      <c r="D14" s="50">
        <f t="shared" si="1"/>
        <v>8000000</v>
      </c>
      <c r="E14" s="50">
        <v>4039560.36</v>
      </c>
      <c r="F14" s="4">
        <v>0</v>
      </c>
      <c r="G14" s="4">
        <v>0</v>
      </c>
      <c r="H14" s="50">
        <f t="shared" si="2"/>
        <v>6000000</v>
      </c>
      <c r="I14" s="4">
        <f t="shared" si="3"/>
        <v>5600000</v>
      </c>
      <c r="J14" s="22">
        <f t="shared" si="4"/>
        <v>6632800</v>
      </c>
      <c r="K14" s="4">
        <f>'EIA Costs'!$D$9*INDEX('Cost Improvement and Off Wnd'!$B$127:$AL$135,MATCH("natural gas peaker",'Cost Improvement and Off Wnd'!$A$127:$A$135,0),MATCH('CCaMC-BCCpUC'!$A14,'Cost Improvement and Off Wnd'!$B$126:$AL$126,0))*1000*About!$A$75</f>
        <v>616448.38075626816</v>
      </c>
      <c r="L14" s="50">
        <f t="shared" si="5"/>
        <v>950000</v>
      </c>
      <c r="M14" s="4">
        <f>B14*'Coal Cost Multipliers'!$B$33</f>
        <v>6719071.1071323324</v>
      </c>
      <c r="N14" s="54">
        <f>AVERAGE('Cost Improvement and Off Wnd'!$C$94:$C$122)*INDEX('Cost Improvement and Off Wnd'!$B$127:$AL$135,MATCH("offshore wind",'Cost Improvement and Off Wnd'!$A$127:$A$135,0),MATCH('CCaMC-BCCpUC'!$A14,'Cost Improvement and Off Wnd'!$B$126:$AL$126,0))*10^3*About!$A$77</f>
        <v>4551827.8993198639</v>
      </c>
    </row>
    <row r="15" spans="1:14" ht="15" x14ac:dyDescent="0.25">
      <c r="A15" s="1">
        <v>2030</v>
      </c>
      <c r="B15" s="4">
        <f>'EIA Costs'!$D$4*INDEX('Cost Improvement and Off Wnd'!$B$127:$AL$135,MATCH("coal",'Cost Improvement and Off Wnd'!$A$127:$A$135,0),MATCH('CCaMC-BCCpUC'!$A15,'Cost Improvement and Off Wnd'!$B$126:$AL$126,0))*1000*About!$A$75</f>
        <v>5754417.5964696556</v>
      </c>
      <c r="C15" s="50">
        <f t="shared" si="0"/>
        <v>1300000</v>
      </c>
      <c r="D15" s="50">
        <f t="shared" si="1"/>
        <v>8000000</v>
      </c>
      <c r="E15" s="50">
        <v>4039560.36</v>
      </c>
      <c r="F15" s="4">
        <v>0</v>
      </c>
      <c r="G15" s="4">
        <v>0</v>
      </c>
      <c r="H15" s="50">
        <f t="shared" si="2"/>
        <v>6000000</v>
      </c>
      <c r="I15" s="4">
        <f t="shared" si="3"/>
        <v>5600000</v>
      </c>
      <c r="J15" s="22">
        <f t="shared" si="4"/>
        <v>6632800</v>
      </c>
      <c r="K15" s="4">
        <f>'EIA Costs'!$D$9*INDEX('Cost Improvement and Off Wnd'!$B$127:$AL$135,MATCH("natural gas peaker",'Cost Improvement and Off Wnd'!$A$127:$A$135,0),MATCH('CCaMC-BCCpUC'!$A15,'Cost Improvement and Off Wnd'!$B$126:$AL$126,0))*1000*About!$A$75</f>
        <v>613103.989995774</v>
      </c>
      <c r="L15" s="50">
        <f t="shared" si="5"/>
        <v>950000</v>
      </c>
      <c r="M15" s="4">
        <f>B15*'Coal Cost Multipliers'!$B$33</f>
        <v>6669037.8513535168</v>
      </c>
      <c r="N15" s="54">
        <f>AVERAGE('Cost Improvement and Off Wnd'!$C$94:$C$122)*INDEX('Cost Improvement and Off Wnd'!$B$127:$AL$135,MATCH("offshore wind",'Cost Improvement and Off Wnd'!$A$127:$A$135,0),MATCH('CCaMC-BCCpUC'!$A15,'Cost Improvement and Off Wnd'!$B$126:$AL$126,0))*10^3*About!$A$77</f>
        <v>4524611.1366952369</v>
      </c>
    </row>
    <row r="16" spans="1:14" ht="15" x14ac:dyDescent="0.25">
      <c r="A16" s="1">
        <v>2031</v>
      </c>
      <c r="B16" s="4">
        <f>'EIA Costs'!$D$4*INDEX('Cost Improvement and Off Wnd'!$B$127:$AL$135,MATCH("coal",'Cost Improvement and Off Wnd'!$A$127:$A$135,0),MATCH('CCaMC-BCCpUC'!$A16,'Cost Improvement and Off Wnd'!$B$126:$AL$126,0))*1000*About!$A$75</f>
        <v>5715710.8490506802</v>
      </c>
      <c r="C16" s="50">
        <f t="shared" si="0"/>
        <v>1300000</v>
      </c>
      <c r="D16" s="50">
        <f t="shared" si="1"/>
        <v>8000000</v>
      </c>
      <c r="E16" s="50">
        <v>4039560.36</v>
      </c>
      <c r="F16" s="4">
        <v>0</v>
      </c>
      <c r="G16" s="4">
        <v>0</v>
      </c>
      <c r="H16" s="50">
        <f t="shared" si="2"/>
        <v>6000000</v>
      </c>
      <c r="I16" s="4">
        <f t="shared" si="3"/>
        <v>5600000</v>
      </c>
      <c r="J16" s="22">
        <f t="shared" si="4"/>
        <v>6632800</v>
      </c>
      <c r="K16" s="4">
        <f>'EIA Costs'!$D$9*INDEX('Cost Improvement and Off Wnd'!$B$127:$AL$135,MATCH("natural gas peaker",'Cost Improvement and Off Wnd'!$A$127:$A$135,0),MATCH('CCaMC-BCCpUC'!$A16,'Cost Improvement and Off Wnd'!$B$126:$AL$126,0))*1000*About!$A$75</f>
        <v>610100.70335621736</v>
      </c>
      <c r="L16" s="50">
        <f t="shared" si="5"/>
        <v>950000</v>
      </c>
      <c r="M16" s="4">
        <f>B16*'Coal Cost Multipliers'!$B$33</f>
        <v>6624178.9652347378</v>
      </c>
      <c r="N16" s="54">
        <f>AVERAGE('Cost Improvement and Off Wnd'!$C$94:$C$122)*INDEX('Cost Improvement and Off Wnd'!$B$127:$AL$135,MATCH("offshore wind",'Cost Improvement and Off Wnd'!$A$127:$A$135,0),MATCH('CCaMC-BCCpUC'!$A16,'Cost Improvement and Off Wnd'!$B$126:$AL$126,0))*10^3*About!$A$77</f>
        <v>4511274.9230091693</v>
      </c>
    </row>
    <row r="17" spans="1:14" ht="15" x14ac:dyDescent="0.25">
      <c r="A17" s="1">
        <v>2032</v>
      </c>
      <c r="B17" s="4">
        <f>'EIA Costs'!$D$4*INDEX('Cost Improvement and Off Wnd'!$B$127:$AL$135,MATCH("coal",'Cost Improvement and Off Wnd'!$A$127:$A$135,0),MATCH('CCaMC-BCCpUC'!$A17,'Cost Improvement and Off Wnd'!$B$126:$AL$126,0))*1000*About!$A$75</f>
        <v>5682778.383669503</v>
      </c>
      <c r="C17" s="50">
        <f t="shared" si="0"/>
        <v>1300000</v>
      </c>
      <c r="D17" s="50">
        <f t="shared" si="1"/>
        <v>8000000</v>
      </c>
      <c r="E17" s="50">
        <v>4039560.36</v>
      </c>
      <c r="F17" s="4">
        <v>0</v>
      </c>
      <c r="G17" s="4">
        <v>0</v>
      </c>
      <c r="H17" s="50">
        <f t="shared" si="2"/>
        <v>6000000</v>
      </c>
      <c r="I17" s="4">
        <f t="shared" si="3"/>
        <v>5600000</v>
      </c>
      <c r="J17" s="22">
        <f t="shared" si="4"/>
        <v>6632800</v>
      </c>
      <c r="K17" s="4">
        <f>'EIA Costs'!$D$9*INDEX('Cost Improvement and Off Wnd'!$B$127:$AL$135,MATCH("natural gas peaker",'Cost Improvement and Off Wnd'!$A$127:$A$135,0),MATCH('CCaMC-BCCpUC'!$A17,'Cost Improvement and Off Wnd'!$B$126:$AL$126,0))*1000*About!$A$75</f>
        <v>607777.3086571634</v>
      </c>
      <c r="L17" s="50">
        <f t="shared" si="5"/>
        <v>950000</v>
      </c>
      <c r="M17" s="4">
        <f>B17*'Coal Cost Multipliers'!$B$33</f>
        <v>6586012.1387082441</v>
      </c>
      <c r="N17" s="54">
        <f>AVERAGE('Cost Improvement and Off Wnd'!$C$94:$C$122)*INDEX('Cost Improvement and Off Wnd'!$B$127:$AL$135,MATCH("offshore wind",'Cost Improvement and Off Wnd'!$A$127:$A$135,0),MATCH('CCaMC-BCCpUC'!$A17,'Cost Improvement and Off Wnd'!$B$126:$AL$126,0))*10^3*About!$A$77</f>
        <v>4497938.7093231035</v>
      </c>
    </row>
    <row r="18" spans="1:14" ht="15" x14ac:dyDescent="0.25">
      <c r="A18" s="1">
        <v>2033</v>
      </c>
      <c r="B18" s="4">
        <f>'EIA Costs'!$D$4*INDEX('Cost Improvement and Off Wnd'!$B$127:$AL$135,MATCH("coal",'Cost Improvement and Off Wnd'!$A$127:$A$135,0),MATCH('CCaMC-BCCpUC'!$A18,'Cost Improvement and Off Wnd'!$B$126:$AL$126,0))*1000*About!$A$75</f>
        <v>5642193.7803548686</v>
      </c>
      <c r="C18" s="50">
        <f t="shared" si="0"/>
        <v>1300000</v>
      </c>
      <c r="D18" s="50">
        <f t="shared" si="1"/>
        <v>8000000</v>
      </c>
      <c r="E18" s="50">
        <v>4039560.36</v>
      </c>
      <c r="F18" s="4">
        <v>0</v>
      </c>
      <c r="G18" s="4">
        <v>0</v>
      </c>
      <c r="H18" s="50">
        <f t="shared" si="2"/>
        <v>6000000</v>
      </c>
      <c r="I18" s="4">
        <f t="shared" si="3"/>
        <v>5600000</v>
      </c>
      <c r="J18" s="22">
        <f t="shared" si="4"/>
        <v>6632800</v>
      </c>
      <c r="K18" s="4">
        <f>'EIA Costs'!$D$9*INDEX('Cost Improvement and Off Wnd'!$B$127:$AL$135,MATCH("natural gas peaker",'Cost Improvement and Off Wnd'!$A$127:$A$135,0),MATCH('CCaMC-BCCpUC'!$A18,'Cost Improvement and Off Wnd'!$B$126:$AL$126,0))*1000*About!$A$75</f>
        <v>605748.1000457817</v>
      </c>
      <c r="L18" s="50">
        <f t="shared" si="5"/>
        <v>950000</v>
      </c>
      <c r="M18" s="4">
        <f>B18*'Coal Cost Multipliers'!$B$33</f>
        <v>6538976.9259955771</v>
      </c>
      <c r="N18" s="54">
        <f>AVERAGE('Cost Improvement and Off Wnd'!$C$94:$C$122)*INDEX('Cost Improvement and Off Wnd'!$B$127:$AL$135,MATCH("offshore wind",'Cost Improvement and Off Wnd'!$A$127:$A$135,0),MATCH('CCaMC-BCCpUC'!$A18,'Cost Improvement and Off Wnd'!$B$126:$AL$126,0))*10^3*About!$A$77</f>
        <v>4484602.4956370359</v>
      </c>
    </row>
    <row r="19" spans="1:14" ht="15" x14ac:dyDescent="0.25">
      <c r="A19" s="1">
        <v>2034</v>
      </c>
      <c r="B19" s="4">
        <f>'EIA Costs'!$D$4*INDEX('Cost Improvement and Off Wnd'!$B$127:$AL$135,MATCH("coal",'Cost Improvement and Off Wnd'!$A$127:$A$135,0),MATCH('CCaMC-BCCpUC'!$A19,'Cost Improvement and Off Wnd'!$B$126:$AL$126,0))*1000*About!$A$75</f>
        <v>5606366.9449191354</v>
      </c>
      <c r="C19" s="50">
        <f t="shared" si="0"/>
        <v>1300000</v>
      </c>
      <c r="D19" s="50">
        <f t="shared" si="1"/>
        <v>8000000</v>
      </c>
      <c r="E19" s="50">
        <v>4039560.36</v>
      </c>
      <c r="F19" s="4">
        <v>0</v>
      </c>
      <c r="G19" s="4">
        <v>0</v>
      </c>
      <c r="H19" s="50">
        <f t="shared" si="2"/>
        <v>6000000</v>
      </c>
      <c r="I19" s="4">
        <f t="shared" si="3"/>
        <v>5600000</v>
      </c>
      <c r="J19" s="22">
        <f t="shared" si="4"/>
        <v>6632800</v>
      </c>
      <c r="K19" s="4">
        <f>'EIA Costs'!$D$9*INDEX('Cost Improvement and Off Wnd'!$B$127:$AL$135,MATCH("natural gas peaker",'Cost Improvement and Off Wnd'!$A$127:$A$135,0),MATCH('CCaMC-BCCpUC'!$A19,'Cost Improvement and Off Wnd'!$B$126:$AL$126,0))*1000*About!$A$75</f>
        <v>603684.81012468517</v>
      </c>
      <c r="L19" s="50">
        <f t="shared" si="5"/>
        <v>950000</v>
      </c>
      <c r="M19" s="4">
        <f>B19*'Coal Cost Multipliers'!$B$33</f>
        <v>6497455.6916378727</v>
      </c>
      <c r="N19" s="54">
        <f>AVERAGE('Cost Improvement and Off Wnd'!$C$94:$C$122)*INDEX('Cost Improvement and Off Wnd'!$B$127:$AL$135,MATCH("offshore wind",'Cost Improvement and Off Wnd'!$A$127:$A$135,0),MATCH('CCaMC-BCCpUC'!$A19,'Cost Improvement and Off Wnd'!$B$126:$AL$126,0))*10^3*About!$A$77</f>
        <v>4471266.2819509702</v>
      </c>
    </row>
    <row r="20" spans="1:14" ht="15" x14ac:dyDescent="0.25">
      <c r="A20" s="1">
        <v>2035</v>
      </c>
      <c r="B20" s="4">
        <f>'EIA Costs'!$D$4*INDEX('Cost Improvement and Off Wnd'!$B$127:$AL$135,MATCH("coal",'Cost Improvement and Off Wnd'!$A$127:$A$135,0),MATCH('CCaMC-BCCpUC'!$A20,'Cost Improvement and Off Wnd'!$B$126:$AL$126,0))*1000*About!$A$75</f>
        <v>5572150.0919803614</v>
      </c>
      <c r="C20" s="50">
        <f t="shared" si="0"/>
        <v>1300000</v>
      </c>
      <c r="D20" s="50">
        <f t="shared" si="1"/>
        <v>8000000</v>
      </c>
      <c r="E20" s="50">
        <v>4039560.36</v>
      </c>
      <c r="F20" s="4">
        <v>0</v>
      </c>
      <c r="G20" s="4">
        <v>0</v>
      </c>
      <c r="H20" s="50">
        <f t="shared" si="2"/>
        <v>6000000</v>
      </c>
      <c r="I20" s="4">
        <f t="shared" si="3"/>
        <v>5600000</v>
      </c>
      <c r="J20" s="22">
        <f t="shared" si="4"/>
        <v>6632800</v>
      </c>
      <c r="K20" s="4">
        <f>'EIA Costs'!$D$9*INDEX('Cost Improvement and Off Wnd'!$B$127:$AL$135,MATCH("natural gas peaker",'Cost Improvement and Off Wnd'!$A$127:$A$135,0),MATCH('CCaMC-BCCpUC'!$A20,'Cost Improvement and Off Wnd'!$B$126:$AL$126,0))*1000*About!$A$75</f>
        <v>601330.37504906254</v>
      </c>
      <c r="L20" s="50">
        <f t="shared" si="5"/>
        <v>950000</v>
      </c>
      <c r="M20" s="4">
        <f>B20*'Coal Cost Multipliers'!$B$33</f>
        <v>6457800.3340665214</v>
      </c>
      <c r="N20" s="54">
        <f>AVERAGE('Cost Improvement and Off Wnd'!$C$94:$C$122)*INDEX('Cost Improvement and Off Wnd'!$B$127:$AL$135,MATCH("offshore wind",'Cost Improvement and Off Wnd'!$A$127:$A$135,0),MATCH('CCaMC-BCCpUC'!$A20,'Cost Improvement and Off Wnd'!$B$126:$AL$126,0))*10^3*About!$A$77</f>
        <v>4457930.0682649007</v>
      </c>
    </row>
    <row r="21" spans="1:14" ht="15" x14ac:dyDescent="0.25">
      <c r="A21" s="1">
        <v>2036</v>
      </c>
      <c r="B21" s="4">
        <f>'EIA Costs'!$D$4*INDEX('Cost Improvement and Off Wnd'!$B$127:$AL$135,MATCH("coal",'Cost Improvement and Off Wnd'!$A$127:$A$135,0),MATCH('CCaMC-BCCpUC'!$A21,'Cost Improvement and Off Wnd'!$B$126:$AL$126,0))*1000*About!$A$75</f>
        <v>5539118.4834558573</v>
      </c>
      <c r="C21" s="50">
        <f t="shared" si="0"/>
        <v>1300000</v>
      </c>
      <c r="D21" s="50">
        <f t="shared" si="1"/>
        <v>8000000</v>
      </c>
      <c r="E21" s="50">
        <v>4039560.36</v>
      </c>
      <c r="F21" s="4">
        <v>0</v>
      </c>
      <c r="G21" s="4">
        <v>0</v>
      </c>
      <c r="H21" s="50">
        <f t="shared" si="2"/>
        <v>6000000</v>
      </c>
      <c r="I21" s="4">
        <f t="shared" si="3"/>
        <v>5600000</v>
      </c>
      <c r="J21" s="22">
        <f t="shared" si="4"/>
        <v>6632800</v>
      </c>
      <c r="K21" s="4">
        <f>'EIA Costs'!$D$9*INDEX('Cost Improvement and Off Wnd'!$B$127:$AL$135,MATCH("natural gas peaker",'Cost Improvement and Off Wnd'!$A$127:$A$135,0),MATCH('CCaMC-BCCpUC'!$A21,'Cost Improvement and Off Wnd'!$B$126:$AL$126,0))*1000*About!$A$75</f>
        <v>598957.8048655868</v>
      </c>
      <c r="L21" s="50">
        <f t="shared" si="5"/>
        <v>950000</v>
      </c>
      <c r="M21" s="4">
        <f>B21*'Coal Cost Multipliers'!$B$33</f>
        <v>6419518.6063594185</v>
      </c>
      <c r="N21" s="54">
        <f>AVERAGE('Cost Improvement and Off Wnd'!$C$94:$C$122)*INDEX('Cost Improvement and Off Wnd'!$B$127:$AL$135,MATCH("offshore wind",'Cost Improvement and Off Wnd'!$A$127:$A$135,0),MATCH('CCaMC-BCCpUC'!$A21,'Cost Improvement and Off Wnd'!$B$126:$AL$126,0))*10^3*About!$A$77</f>
        <v>4444593.854578835</v>
      </c>
    </row>
    <row r="22" spans="1:14" ht="15" x14ac:dyDescent="0.25">
      <c r="A22" s="1">
        <v>2037</v>
      </c>
      <c r="B22" s="4">
        <f>'EIA Costs'!$D$4*INDEX('Cost Improvement and Off Wnd'!$B$127:$AL$135,MATCH("coal",'Cost Improvement and Off Wnd'!$A$127:$A$135,0),MATCH('CCaMC-BCCpUC'!$A22,'Cost Improvement and Off Wnd'!$B$126:$AL$126,0))*1000*About!$A$75</f>
        <v>5500407.7330473047</v>
      </c>
      <c r="C22" s="50">
        <f t="shared" si="0"/>
        <v>1300000</v>
      </c>
      <c r="D22" s="50">
        <f t="shared" si="1"/>
        <v>8000000</v>
      </c>
      <c r="E22" s="50">
        <v>4039560.36</v>
      </c>
      <c r="F22" s="4">
        <v>0</v>
      </c>
      <c r="G22" s="4">
        <v>0</v>
      </c>
      <c r="H22" s="50">
        <f t="shared" si="2"/>
        <v>6000000</v>
      </c>
      <c r="I22" s="4">
        <f t="shared" si="3"/>
        <v>5600000</v>
      </c>
      <c r="J22" s="22">
        <f t="shared" si="4"/>
        <v>6632800</v>
      </c>
      <c r="K22" s="4">
        <f>'EIA Costs'!$D$9*INDEX('Cost Improvement and Off Wnd'!$B$127:$AL$135,MATCH("natural gas peaker",'Cost Improvement and Off Wnd'!$A$127:$A$135,0),MATCH('CCaMC-BCCpUC'!$A22,'Cost Improvement and Off Wnd'!$B$126:$AL$126,0))*1000*About!$A$75</f>
        <v>596955.4197425656</v>
      </c>
      <c r="L22" s="50">
        <f t="shared" si="5"/>
        <v>950000</v>
      </c>
      <c r="M22" s="4">
        <f>B22*'Coal Cost Multipliers'!$B$33</f>
        <v>6374655.0810067719</v>
      </c>
      <c r="N22" s="54">
        <f>AVERAGE('Cost Improvement and Off Wnd'!$C$94:$C$122)*INDEX('Cost Improvement and Off Wnd'!$B$127:$AL$135,MATCH("offshore wind",'Cost Improvement and Off Wnd'!$A$127:$A$135,0),MATCH('CCaMC-BCCpUC'!$A22,'Cost Improvement and Off Wnd'!$B$126:$AL$126,0))*10^3*About!$A$77</f>
        <v>4431257.6408927673</v>
      </c>
    </row>
    <row r="23" spans="1:14" x14ac:dyDescent="0.35">
      <c r="A23" s="1">
        <v>2038</v>
      </c>
      <c r="B23" s="4">
        <f>'EIA Costs'!$D$4*INDEX('Cost Improvement and Off Wnd'!$B$127:$AL$135,MATCH("coal",'Cost Improvement and Off Wnd'!$A$127:$A$135,0),MATCH('CCaMC-BCCpUC'!$A23,'Cost Improvement and Off Wnd'!$B$126:$AL$126,0))*1000*About!$A$75</f>
        <v>5468250.3014946543</v>
      </c>
      <c r="C23" s="50">
        <f t="shared" si="0"/>
        <v>1300000</v>
      </c>
      <c r="D23" s="50">
        <f t="shared" si="1"/>
        <v>8000000</v>
      </c>
      <c r="E23" s="50">
        <v>4039560.36</v>
      </c>
      <c r="F23" s="4">
        <v>0</v>
      </c>
      <c r="G23" s="4">
        <v>0</v>
      </c>
      <c r="H23" s="50">
        <f t="shared" si="2"/>
        <v>6000000</v>
      </c>
      <c r="I23" s="4">
        <f t="shared" si="3"/>
        <v>5600000</v>
      </c>
      <c r="J23" s="22">
        <f t="shared" si="4"/>
        <v>6632800</v>
      </c>
      <c r="K23" s="4">
        <f>'EIA Costs'!$D$9*INDEX('Cost Improvement and Off Wnd'!$B$127:$AL$135,MATCH("natural gas peaker",'Cost Improvement and Off Wnd'!$A$127:$A$135,0),MATCH('CCaMC-BCCpUC'!$A23,'Cost Improvement and Off Wnd'!$B$126:$AL$126,0))*1000*About!$A$75</f>
        <v>594440.08024455211</v>
      </c>
      <c r="L23" s="50">
        <f t="shared" si="5"/>
        <v>950000</v>
      </c>
      <c r="M23" s="4">
        <f>B23*'Coal Cost Multipliers'!$B$33</f>
        <v>6337386.4739528615</v>
      </c>
      <c r="N23" s="54">
        <f>AVERAGE('Cost Improvement and Off Wnd'!$C$94:$C$122)*INDEX('Cost Improvement and Off Wnd'!$B$127:$AL$135,MATCH("offshore wind",'Cost Improvement and Off Wnd'!$A$127:$A$135,0),MATCH('CCaMC-BCCpUC'!$A23,'Cost Improvement and Off Wnd'!$B$126:$AL$126,0))*10^3*About!$A$77</f>
        <v>4417921.4272067007</v>
      </c>
    </row>
    <row r="24" spans="1:14" x14ac:dyDescent="0.35">
      <c r="A24" s="1">
        <v>2039</v>
      </c>
      <c r="B24" s="4">
        <f>'EIA Costs'!$D$4*INDEX('Cost Improvement and Off Wnd'!$B$127:$AL$135,MATCH("coal",'Cost Improvement and Off Wnd'!$A$127:$A$135,0),MATCH('CCaMC-BCCpUC'!$A24,'Cost Improvement and Off Wnd'!$B$126:$AL$126,0))*1000*About!$A$75</f>
        <v>5432367.0167962778</v>
      </c>
      <c r="C24" s="50">
        <f t="shared" si="0"/>
        <v>1300000</v>
      </c>
      <c r="D24" s="50">
        <f t="shared" si="1"/>
        <v>8000000</v>
      </c>
      <c r="E24" s="50">
        <v>4039560.36</v>
      </c>
      <c r="F24" s="4">
        <v>0</v>
      </c>
      <c r="G24" s="4">
        <v>0</v>
      </c>
      <c r="H24" s="50">
        <f t="shared" si="2"/>
        <v>6000000</v>
      </c>
      <c r="I24" s="4">
        <f t="shared" si="3"/>
        <v>5600000</v>
      </c>
      <c r="J24" s="22">
        <f t="shared" si="4"/>
        <v>6632800</v>
      </c>
      <c r="K24" s="4">
        <f>'EIA Costs'!$D$9*INDEX('Cost Improvement and Off Wnd'!$B$127:$AL$135,MATCH("natural gas peaker",'Cost Improvement and Off Wnd'!$A$127:$A$135,0),MATCH('CCaMC-BCCpUC'!$A24,'Cost Improvement and Off Wnd'!$B$126:$AL$126,0))*1000*About!$A$75</f>
        <v>592434.16432381817</v>
      </c>
      <c r="L24" s="50">
        <f t="shared" si="5"/>
        <v>950000</v>
      </c>
      <c r="M24" s="4">
        <f>B24*'Coal Cost Multipliers'!$B$33</f>
        <v>6295799.8181579839</v>
      </c>
      <c r="N24" s="54">
        <f>AVERAGE('Cost Improvement and Off Wnd'!$C$94:$C$122)*INDEX('Cost Improvement and Off Wnd'!$B$127:$AL$135,MATCH("offshore wind",'Cost Improvement and Off Wnd'!$A$127:$A$135,0),MATCH('CCaMC-BCCpUC'!$A24,'Cost Improvement and Off Wnd'!$B$126:$AL$126,0))*10^3*About!$A$77</f>
        <v>4404585.2135206331</v>
      </c>
    </row>
    <row r="25" spans="1:14" x14ac:dyDescent="0.35">
      <c r="A25" s="1">
        <v>2040</v>
      </c>
      <c r="B25" s="4">
        <f>'EIA Costs'!$D$4*INDEX('Cost Improvement and Off Wnd'!$B$127:$AL$135,MATCH("coal",'Cost Improvement and Off Wnd'!$A$127:$A$135,0),MATCH('CCaMC-BCCpUC'!$A25,'Cost Improvement and Off Wnd'!$B$126:$AL$126,0))*1000*About!$A$75</f>
        <v>5398484.411653229</v>
      </c>
      <c r="C25" s="50">
        <f t="shared" si="0"/>
        <v>1300000</v>
      </c>
      <c r="D25" s="50">
        <f t="shared" si="1"/>
        <v>8000000</v>
      </c>
      <c r="E25" s="50">
        <v>4039560.36</v>
      </c>
      <c r="F25" s="4">
        <v>0</v>
      </c>
      <c r="G25" s="4">
        <v>0</v>
      </c>
      <c r="H25" s="50">
        <f t="shared" si="2"/>
        <v>6000000</v>
      </c>
      <c r="I25" s="4">
        <f t="shared" si="3"/>
        <v>5600000</v>
      </c>
      <c r="J25" s="22">
        <f t="shared" si="4"/>
        <v>6632800</v>
      </c>
      <c r="K25" s="4">
        <f>'EIA Costs'!$D$9*INDEX('Cost Improvement and Off Wnd'!$B$127:$AL$135,MATCH("natural gas peaker",'Cost Improvement and Off Wnd'!$A$127:$A$135,0),MATCH('CCaMC-BCCpUC'!$A25,'Cost Improvement and Off Wnd'!$B$126:$AL$126,0))*1000*About!$A$75</f>
        <v>590089.47107294935</v>
      </c>
      <c r="L25" s="50">
        <f t="shared" si="5"/>
        <v>950000</v>
      </c>
      <c r="M25" s="4">
        <f>B25*'Coal Cost Multipliers'!$B$33</f>
        <v>6256531.8344892133</v>
      </c>
      <c r="N25" s="54">
        <f>AVERAGE('Cost Improvement and Off Wnd'!$C$94:$C$122)*INDEX('Cost Improvement and Off Wnd'!$B$127:$AL$135,MATCH("offshore wind",'Cost Improvement and Off Wnd'!$A$127:$A$135,0),MATCH('CCaMC-BCCpUC'!$A25,'Cost Improvement and Off Wnd'!$B$126:$AL$126,0))*10^3*About!$A$77</f>
        <v>4391248.9998345645</v>
      </c>
    </row>
    <row r="26" spans="1:14" x14ac:dyDescent="0.35">
      <c r="A26" s="1">
        <v>2041</v>
      </c>
      <c r="B26" s="4">
        <f>'EIA Costs'!$D$4*INDEX('Cost Improvement and Off Wnd'!$B$127:$AL$135,MATCH("coal",'Cost Improvement and Off Wnd'!$A$127:$A$135,0),MATCH('CCaMC-BCCpUC'!$A26,'Cost Improvement and Off Wnd'!$B$126:$AL$126,0))*1000*About!$A$75</f>
        <v>5362891.0931715863</v>
      </c>
      <c r="C26" s="50">
        <f t="shared" si="0"/>
        <v>1300000</v>
      </c>
      <c r="D26" s="50">
        <f t="shared" si="1"/>
        <v>8000000</v>
      </c>
      <c r="E26" s="50">
        <v>4039560.36</v>
      </c>
      <c r="F26" s="4">
        <v>0</v>
      </c>
      <c r="G26" s="4">
        <v>0</v>
      </c>
      <c r="H26" s="50">
        <f t="shared" si="2"/>
        <v>6000000</v>
      </c>
      <c r="I26" s="4">
        <f t="shared" si="3"/>
        <v>5600000</v>
      </c>
      <c r="J26" s="22">
        <f t="shared" si="4"/>
        <v>6632800</v>
      </c>
      <c r="K26" s="4">
        <f>'EIA Costs'!$D$9*INDEX('Cost Improvement and Off Wnd'!$B$127:$AL$135,MATCH("natural gas peaker",'Cost Improvement and Off Wnd'!$A$127:$A$135,0),MATCH('CCaMC-BCCpUC'!$A26,'Cost Improvement and Off Wnd'!$B$126:$AL$126,0))*1000*About!$A$75</f>
        <v>587788.019180667</v>
      </c>
      <c r="L26" s="50">
        <f t="shared" si="5"/>
        <v>950000</v>
      </c>
      <c r="M26" s="4">
        <f>B26*'Coal Cost Multipliers'!$B$33</f>
        <v>6215281.2328027831</v>
      </c>
      <c r="N26" s="54">
        <f>AVERAGE('Cost Improvement and Off Wnd'!$C$94:$C$122)*INDEX('Cost Improvement and Off Wnd'!$B$127:$AL$135,MATCH("offshore wind",'Cost Improvement and Off Wnd'!$A$127:$A$135,0),MATCH('CCaMC-BCCpUC'!$A26,'Cost Improvement and Off Wnd'!$B$126:$AL$126,0))*10^3*About!$A$77</f>
        <v>4378344.7551329583</v>
      </c>
    </row>
    <row r="27" spans="1:14" x14ac:dyDescent="0.35">
      <c r="A27" s="1">
        <v>2042</v>
      </c>
      <c r="B27" s="4">
        <f>'EIA Costs'!$D$4*INDEX('Cost Improvement and Off Wnd'!$B$127:$AL$135,MATCH("coal",'Cost Improvement and Off Wnd'!$A$127:$A$135,0),MATCH('CCaMC-BCCpUC'!$A27,'Cost Improvement and Off Wnd'!$B$126:$AL$126,0))*1000*About!$A$75</f>
        <v>5327297.7746899435</v>
      </c>
      <c r="C27" s="50">
        <f t="shared" si="0"/>
        <v>1300000</v>
      </c>
      <c r="D27" s="50">
        <f t="shared" si="1"/>
        <v>8000000</v>
      </c>
      <c r="E27" s="50">
        <v>4039560.36</v>
      </c>
      <c r="F27" s="4">
        <v>0</v>
      </c>
      <c r="G27" s="4">
        <v>0</v>
      </c>
      <c r="H27" s="50">
        <f t="shared" si="2"/>
        <v>6000000</v>
      </c>
      <c r="I27" s="4">
        <f t="shared" si="3"/>
        <v>5600000</v>
      </c>
      <c r="J27" s="22">
        <f t="shared" si="4"/>
        <v>6632800</v>
      </c>
      <c r="K27" s="4">
        <f>'EIA Costs'!$D$9*INDEX('Cost Improvement and Off Wnd'!$B$127:$AL$135,MATCH("natural gas peaker",'Cost Improvement and Off Wnd'!$A$127:$A$135,0),MATCH('CCaMC-BCCpUC'!$A27,'Cost Improvement and Off Wnd'!$B$126:$AL$126,0))*1000*About!$A$75</f>
        <v>585486.56728838454</v>
      </c>
      <c r="L27" s="50">
        <f t="shared" si="5"/>
        <v>950000</v>
      </c>
      <c r="M27" s="4">
        <f>B27*'Coal Cost Multipliers'!$B$33</f>
        <v>6174030.631116352</v>
      </c>
      <c r="N27" s="54">
        <f>AVERAGE('Cost Improvement and Off Wnd'!$C$94:$C$122)*INDEX('Cost Improvement and Off Wnd'!$B$127:$AL$135,MATCH("offshore wind",'Cost Improvement and Off Wnd'!$A$127:$A$135,0),MATCH('CCaMC-BCCpUC'!$A27,'Cost Improvement and Off Wnd'!$B$126:$AL$126,0))*10^3*About!$A$77</f>
        <v>4365440.5104313511</v>
      </c>
    </row>
    <row r="28" spans="1:14" x14ac:dyDescent="0.35">
      <c r="A28" s="1">
        <v>2043</v>
      </c>
      <c r="B28" s="4">
        <f>'EIA Costs'!$D$4*INDEX('Cost Improvement and Off Wnd'!$B$127:$AL$135,MATCH("coal",'Cost Improvement and Off Wnd'!$A$127:$A$135,0),MATCH('CCaMC-BCCpUC'!$A28,'Cost Improvement and Off Wnd'!$B$126:$AL$126,0))*1000*About!$A$75</f>
        <v>5291704.4562082998</v>
      </c>
      <c r="C28" s="50">
        <f t="shared" si="0"/>
        <v>1300000</v>
      </c>
      <c r="D28" s="50">
        <f t="shared" si="1"/>
        <v>8000000</v>
      </c>
      <c r="E28" s="50">
        <v>4039560.36</v>
      </c>
      <c r="F28" s="4">
        <v>0</v>
      </c>
      <c r="G28" s="4">
        <v>0</v>
      </c>
      <c r="H28" s="50">
        <f t="shared" si="2"/>
        <v>6000000</v>
      </c>
      <c r="I28" s="4">
        <f t="shared" si="3"/>
        <v>5600000</v>
      </c>
      <c r="J28" s="22">
        <f t="shared" si="4"/>
        <v>6632800</v>
      </c>
      <c r="K28" s="4">
        <f>'EIA Costs'!$D$9*INDEX('Cost Improvement and Off Wnd'!$B$127:$AL$135,MATCH("natural gas peaker",'Cost Improvement and Off Wnd'!$A$127:$A$135,0),MATCH('CCaMC-BCCpUC'!$A28,'Cost Improvement and Off Wnd'!$B$126:$AL$126,0))*1000*About!$A$75</f>
        <v>583185.11539610196</v>
      </c>
      <c r="L28" s="50">
        <f t="shared" si="5"/>
        <v>950000</v>
      </c>
      <c r="M28" s="4">
        <f>B28*'Coal Cost Multipliers'!$B$33</f>
        <v>6132780.0294299209</v>
      </c>
      <c r="N28" s="54">
        <f>AVERAGE('Cost Improvement and Off Wnd'!$C$94:$C$122)*INDEX('Cost Improvement and Off Wnd'!$B$127:$AL$135,MATCH("offshore wind",'Cost Improvement and Off Wnd'!$A$127:$A$135,0),MATCH('CCaMC-BCCpUC'!$A28,'Cost Improvement and Off Wnd'!$B$126:$AL$126,0))*10^3*About!$A$77</f>
        <v>4352536.2657297431</v>
      </c>
    </row>
    <row r="29" spans="1:14" x14ac:dyDescent="0.35">
      <c r="A29" s="1">
        <v>2044</v>
      </c>
      <c r="B29" s="4">
        <f>'EIA Costs'!$D$4*INDEX('Cost Improvement and Off Wnd'!$B$127:$AL$135,MATCH("coal",'Cost Improvement and Off Wnd'!$A$127:$A$135,0),MATCH('CCaMC-BCCpUC'!$A29,'Cost Improvement and Off Wnd'!$B$126:$AL$126,0))*1000*About!$A$75</f>
        <v>5256111.1377266571</v>
      </c>
      <c r="C29" s="50">
        <f t="shared" si="0"/>
        <v>1300000</v>
      </c>
      <c r="D29" s="50">
        <f t="shared" si="1"/>
        <v>8000000</v>
      </c>
      <c r="E29" s="50">
        <v>4039560.36</v>
      </c>
      <c r="F29" s="4">
        <v>0</v>
      </c>
      <c r="G29" s="4">
        <v>0</v>
      </c>
      <c r="H29" s="50">
        <f t="shared" si="2"/>
        <v>6000000</v>
      </c>
      <c r="I29" s="4">
        <f t="shared" si="3"/>
        <v>5600000</v>
      </c>
      <c r="J29" s="22">
        <f t="shared" si="4"/>
        <v>6632800</v>
      </c>
      <c r="K29" s="4">
        <f>'EIA Costs'!$D$9*INDEX('Cost Improvement and Off Wnd'!$B$127:$AL$135,MATCH("natural gas peaker",'Cost Improvement and Off Wnd'!$A$127:$A$135,0),MATCH('CCaMC-BCCpUC'!$A29,'Cost Improvement and Off Wnd'!$B$126:$AL$126,0))*1000*About!$A$75</f>
        <v>580883.66350381961</v>
      </c>
      <c r="L29" s="50">
        <f t="shared" si="5"/>
        <v>950000</v>
      </c>
      <c r="M29" s="4">
        <f>B29*'Coal Cost Multipliers'!$B$33</f>
        <v>6091529.4277434908</v>
      </c>
      <c r="N29" s="54">
        <f>AVERAGE('Cost Improvement and Off Wnd'!$C$94:$C$122)*INDEX('Cost Improvement and Off Wnd'!$B$127:$AL$135,MATCH("offshore wind",'Cost Improvement and Off Wnd'!$A$127:$A$135,0),MATCH('CCaMC-BCCpUC'!$A29,'Cost Improvement and Off Wnd'!$B$126:$AL$126,0))*10^3*About!$A$77</f>
        <v>4339632.0210281368</v>
      </c>
    </row>
    <row r="30" spans="1:14" x14ac:dyDescent="0.35">
      <c r="A30" s="1">
        <v>2045</v>
      </c>
      <c r="B30" s="4">
        <f>'EIA Costs'!$D$4*INDEX('Cost Improvement and Off Wnd'!$B$127:$AL$135,MATCH("coal",'Cost Improvement and Off Wnd'!$A$127:$A$135,0),MATCH('CCaMC-BCCpUC'!$A30,'Cost Improvement and Off Wnd'!$B$126:$AL$126,0))*1000*About!$A$75</f>
        <v>5220517.8192450143</v>
      </c>
      <c r="C30" s="50">
        <f t="shared" si="0"/>
        <v>1300000</v>
      </c>
      <c r="D30" s="50">
        <f t="shared" si="1"/>
        <v>8000000</v>
      </c>
      <c r="E30" s="50">
        <v>4039560.36</v>
      </c>
      <c r="F30" s="4">
        <v>0</v>
      </c>
      <c r="G30" s="4">
        <v>0</v>
      </c>
      <c r="H30" s="50">
        <f t="shared" si="2"/>
        <v>6000000</v>
      </c>
      <c r="I30" s="4">
        <f t="shared" si="3"/>
        <v>5600000</v>
      </c>
      <c r="J30" s="22">
        <f t="shared" si="4"/>
        <v>6632800</v>
      </c>
      <c r="K30" s="4">
        <f>'EIA Costs'!$D$9*INDEX('Cost Improvement and Off Wnd'!$B$127:$AL$135,MATCH("natural gas peaker",'Cost Improvement and Off Wnd'!$A$127:$A$135,0),MATCH('CCaMC-BCCpUC'!$A30,'Cost Improvement and Off Wnd'!$B$126:$AL$126,0))*1000*About!$A$75</f>
        <v>578582.21161153703</v>
      </c>
      <c r="L30" s="50">
        <f t="shared" si="5"/>
        <v>950000</v>
      </c>
      <c r="M30" s="4">
        <f>B30*'Coal Cost Multipliers'!$B$33</f>
        <v>6050278.8260570597</v>
      </c>
      <c r="N30" s="54">
        <f>AVERAGE('Cost Improvement and Off Wnd'!$C$94:$C$122)*INDEX('Cost Improvement and Off Wnd'!$B$127:$AL$135,MATCH("offshore wind",'Cost Improvement and Off Wnd'!$A$127:$A$135,0),MATCH('CCaMC-BCCpUC'!$A30,'Cost Improvement and Off Wnd'!$B$126:$AL$126,0))*10^3*About!$A$77</f>
        <v>4326727.7763265288</v>
      </c>
    </row>
    <row r="31" spans="1:14" x14ac:dyDescent="0.35">
      <c r="A31" s="1">
        <v>2046</v>
      </c>
      <c r="B31" s="4">
        <f>'EIA Costs'!$D$4*INDEX('Cost Improvement and Off Wnd'!$B$127:$AL$135,MATCH("coal",'Cost Improvement and Off Wnd'!$A$127:$A$135,0),MATCH('CCaMC-BCCpUC'!$A31,'Cost Improvement and Off Wnd'!$B$126:$AL$126,0))*1000*About!$A$75</f>
        <v>5184924.5007633707</v>
      </c>
      <c r="C31" s="50">
        <f t="shared" si="0"/>
        <v>1300000</v>
      </c>
      <c r="D31" s="50">
        <f t="shared" si="1"/>
        <v>8000000</v>
      </c>
      <c r="E31" s="50">
        <v>4039560.36</v>
      </c>
      <c r="F31" s="4">
        <v>0</v>
      </c>
      <c r="G31" s="4">
        <v>0</v>
      </c>
      <c r="H31" s="50">
        <f t="shared" si="2"/>
        <v>6000000</v>
      </c>
      <c r="I31" s="4">
        <f t="shared" si="3"/>
        <v>5600000</v>
      </c>
      <c r="J31" s="22">
        <f t="shared" si="4"/>
        <v>6632800</v>
      </c>
      <c r="K31" s="4">
        <f>'EIA Costs'!$D$9*INDEX('Cost Improvement and Off Wnd'!$B$127:$AL$135,MATCH("natural gas peaker",'Cost Improvement and Off Wnd'!$A$127:$A$135,0),MATCH('CCaMC-BCCpUC'!$A31,'Cost Improvement and Off Wnd'!$B$126:$AL$126,0))*1000*About!$A$75</f>
        <v>576280.75971925457</v>
      </c>
      <c r="L31" s="50">
        <f t="shared" si="5"/>
        <v>950000</v>
      </c>
      <c r="M31" s="4">
        <f>B31*'Coal Cost Multipliers'!$B$33</f>
        <v>6009028.2243706286</v>
      </c>
      <c r="N31" s="54">
        <f>AVERAGE('Cost Improvement and Off Wnd'!$C$94:$C$122)*INDEX('Cost Improvement and Off Wnd'!$B$127:$AL$135,MATCH("offshore wind",'Cost Improvement and Off Wnd'!$A$127:$A$135,0),MATCH('CCaMC-BCCpUC'!$A31,'Cost Improvement and Off Wnd'!$B$126:$AL$126,0))*10^3*About!$A$77</f>
        <v>4313823.5316249179</v>
      </c>
    </row>
    <row r="32" spans="1:14" x14ac:dyDescent="0.35">
      <c r="A32" s="1">
        <v>2047</v>
      </c>
      <c r="B32" s="4">
        <f>'EIA Costs'!$D$4*INDEX('Cost Improvement and Off Wnd'!$B$127:$AL$135,MATCH("coal",'Cost Improvement and Off Wnd'!$A$127:$A$135,0),MATCH('CCaMC-BCCpUC'!$A32,'Cost Improvement and Off Wnd'!$B$126:$AL$126,0))*1000*About!$A$75</f>
        <v>5149331.1822817288</v>
      </c>
      <c r="C32" s="50">
        <f t="shared" si="0"/>
        <v>1300000</v>
      </c>
      <c r="D32" s="50">
        <f t="shared" si="1"/>
        <v>8000000</v>
      </c>
      <c r="E32" s="50">
        <v>4039560.36</v>
      </c>
      <c r="F32" s="4">
        <v>0</v>
      </c>
      <c r="G32" s="4">
        <v>0</v>
      </c>
      <c r="H32" s="50">
        <f t="shared" si="2"/>
        <v>6000000</v>
      </c>
      <c r="I32" s="4">
        <f t="shared" si="3"/>
        <v>5600000</v>
      </c>
      <c r="J32" s="22">
        <f t="shared" si="4"/>
        <v>6632800</v>
      </c>
      <c r="K32" s="4">
        <f>'EIA Costs'!$D$9*INDEX('Cost Improvement and Off Wnd'!$B$127:$AL$135,MATCH("natural gas peaker",'Cost Improvement and Off Wnd'!$A$127:$A$135,0),MATCH('CCaMC-BCCpUC'!$A32,'Cost Improvement and Off Wnd'!$B$126:$AL$126,0))*1000*About!$A$75</f>
        <v>573979.3078269721</v>
      </c>
      <c r="L32" s="50">
        <f t="shared" si="5"/>
        <v>950000</v>
      </c>
      <c r="M32" s="4">
        <f>B32*'Coal Cost Multipliers'!$B$33</f>
        <v>5967777.6226841994</v>
      </c>
      <c r="N32" s="54">
        <f>AVERAGE('Cost Improvement and Off Wnd'!$C$94:$C$122)*INDEX('Cost Improvement and Off Wnd'!$B$127:$AL$135,MATCH("offshore wind",'Cost Improvement and Off Wnd'!$A$127:$A$135,0),MATCH('CCaMC-BCCpUC'!$A32,'Cost Improvement and Off Wnd'!$B$126:$AL$126,0))*10^3*About!$A$77</f>
        <v>4300919.2869233117</v>
      </c>
    </row>
    <row r="33" spans="1:14" x14ac:dyDescent="0.35">
      <c r="A33" s="1">
        <v>2048</v>
      </c>
      <c r="B33" s="4">
        <f>'EIA Costs'!$D$4*INDEX('Cost Improvement and Off Wnd'!$B$127:$AL$135,MATCH("coal",'Cost Improvement and Off Wnd'!$A$127:$A$135,0),MATCH('CCaMC-BCCpUC'!$A33,'Cost Improvement and Off Wnd'!$B$126:$AL$126,0))*1000*About!$A$75</f>
        <v>5113737.8638000861</v>
      </c>
      <c r="C33" s="50">
        <f t="shared" si="0"/>
        <v>1300000</v>
      </c>
      <c r="D33" s="50">
        <f t="shared" si="1"/>
        <v>8000000</v>
      </c>
      <c r="E33" s="50">
        <v>4039560.36</v>
      </c>
      <c r="F33" s="4">
        <v>0</v>
      </c>
      <c r="G33" s="4">
        <v>0</v>
      </c>
      <c r="H33" s="50">
        <f t="shared" si="2"/>
        <v>6000000</v>
      </c>
      <c r="I33" s="4">
        <f t="shared" si="3"/>
        <v>5600000</v>
      </c>
      <c r="J33" s="22">
        <f t="shared" si="4"/>
        <v>6632800</v>
      </c>
      <c r="K33" s="4">
        <f>'EIA Costs'!$D$9*INDEX('Cost Improvement and Off Wnd'!$B$127:$AL$135,MATCH("natural gas peaker",'Cost Improvement and Off Wnd'!$A$127:$A$135,0),MATCH('CCaMC-BCCpUC'!$A33,'Cost Improvement and Off Wnd'!$B$126:$AL$126,0))*1000*About!$A$75</f>
        <v>571677.85593468964</v>
      </c>
      <c r="L33" s="50">
        <f t="shared" si="5"/>
        <v>950000</v>
      </c>
      <c r="M33" s="4">
        <f>B33*'Coal Cost Multipliers'!$B$33</f>
        <v>5926527.0209977683</v>
      </c>
      <c r="N33" s="54">
        <f>AVERAGE('Cost Improvement and Off Wnd'!$C$94:$C$122)*INDEX('Cost Improvement and Off Wnd'!$B$127:$AL$135,MATCH("offshore wind",'Cost Improvement and Off Wnd'!$A$127:$A$135,0),MATCH('CCaMC-BCCpUC'!$A33,'Cost Improvement and Off Wnd'!$B$126:$AL$126,0))*10^3*About!$A$77</f>
        <v>4288015.0422217054</v>
      </c>
    </row>
    <row r="34" spans="1:14" x14ac:dyDescent="0.35">
      <c r="A34" s="1">
        <v>2049</v>
      </c>
      <c r="B34" s="4">
        <f>'EIA Costs'!$D$4*INDEX('Cost Improvement and Off Wnd'!$B$127:$AL$135,MATCH("coal",'Cost Improvement and Off Wnd'!$A$127:$A$135,0),MATCH('CCaMC-BCCpUC'!$A34,'Cost Improvement and Off Wnd'!$B$126:$AL$126,0))*1000*About!$A$75</f>
        <v>5078144.5453184424</v>
      </c>
      <c r="C34" s="50">
        <f t="shared" si="0"/>
        <v>1300000</v>
      </c>
      <c r="D34" s="50">
        <f t="shared" si="1"/>
        <v>8000000</v>
      </c>
      <c r="E34" s="50">
        <v>4039560.36</v>
      </c>
      <c r="F34" s="4">
        <v>0</v>
      </c>
      <c r="G34" s="4">
        <v>0</v>
      </c>
      <c r="H34" s="50">
        <f t="shared" si="2"/>
        <v>6000000</v>
      </c>
      <c r="I34" s="4">
        <f t="shared" si="3"/>
        <v>5600000</v>
      </c>
      <c r="J34" s="22">
        <f t="shared" si="4"/>
        <v>6632800</v>
      </c>
      <c r="K34" s="4">
        <f>'EIA Costs'!$D$9*INDEX('Cost Improvement and Off Wnd'!$B$127:$AL$135,MATCH("natural gas peaker",'Cost Improvement and Off Wnd'!$A$127:$A$135,0),MATCH('CCaMC-BCCpUC'!$A34,'Cost Improvement and Off Wnd'!$B$126:$AL$126,0))*1000*About!$A$75</f>
        <v>569376.40404240706</v>
      </c>
      <c r="L34" s="50">
        <f t="shared" si="5"/>
        <v>950000</v>
      </c>
      <c r="M34" s="4">
        <f>B34*'Coal Cost Multipliers'!$B$33</f>
        <v>5885276.4193113372</v>
      </c>
      <c r="N34" s="54">
        <f>AVERAGE('Cost Improvement and Off Wnd'!$C$94:$C$122)*INDEX('Cost Improvement and Off Wnd'!$B$127:$AL$135,MATCH("offshore wind",'Cost Improvement and Off Wnd'!$A$127:$A$135,0),MATCH('CCaMC-BCCpUC'!$A34,'Cost Improvement and Off Wnd'!$B$126:$AL$126,0))*10^3*About!$A$77</f>
        <v>4275110.7975200973</v>
      </c>
    </row>
    <row r="35" spans="1:14" x14ac:dyDescent="0.35">
      <c r="A35" s="1">
        <v>2050</v>
      </c>
      <c r="B35" s="4">
        <f>'EIA Costs'!$D$4*INDEX('Cost Improvement and Off Wnd'!$B$127:$AL$135,MATCH("coal",'Cost Improvement and Off Wnd'!$A$127:$A$135,0),MATCH('CCaMC-BCCpUC'!$A35,'Cost Improvement and Off Wnd'!$B$126:$AL$126,0))*1000*About!$A$75</f>
        <v>5042551.2268367996</v>
      </c>
      <c r="C35" s="50">
        <f t="shared" si="0"/>
        <v>1300000</v>
      </c>
      <c r="D35" s="50">
        <f t="shared" si="1"/>
        <v>8000000</v>
      </c>
      <c r="E35" s="50">
        <v>4039560.36</v>
      </c>
      <c r="F35" s="4">
        <v>0</v>
      </c>
      <c r="G35" s="4">
        <v>0</v>
      </c>
      <c r="H35" s="50">
        <f t="shared" si="2"/>
        <v>6000000</v>
      </c>
      <c r="I35" s="4">
        <f t="shared" si="3"/>
        <v>5600000</v>
      </c>
      <c r="J35" s="22">
        <f t="shared" si="4"/>
        <v>6632800</v>
      </c>
      <c r="K35" s="4">
        <f>'EIA Costs'!$D$9*INDEX('Cost Improvement and Off Wnd'!$B$127:$AL$135,MATCH("natural gas peaker",'Cost Improvement and Off Wnd'!$A$127:$A$135,0),MATCH('CCaMC-BCCpUC'!$A35,'Cost Improvement and Off Wnd'!$B$126:$AL$126,0))*1000*About!$A$75</f>
        <v>567074.95215012471</v>
      </c>
      <c r="L35" s="50">
        <f t="shared" si="5"/>
        <v>950000</v>
      </c>
      <c r="M35" s="4">
        <f>B35*'Coal Cost Multipliers'!$B$33</f>
        <v>5844025.817624907</v>
      </c>
      <c r="N35" s="54">
        <f>AVERAGE('Cost Improvement and Off Wnd'!$C$94:$C$122)*INDEX('Cost Improvement and Off Wnd'!$B$127:$AL$135,MATCH("offshore wind",'Cost Improvement and Off Wnd'!$A$127:$A$135,0),MATCH('CCaMC-BCCpUC'!$A35,'Cost Improvement and Off Wnd'!$B$126:$AL$126,0))*10^3*About!$A$77</f>
        <v>4262206.5528184893</v>
      </c>
    </row>
    <row r="36" spans="1:14" x14ac:dyDescent="0.35">
      <c r="B36" s="12"/>
    </row>
    <row r="37" spans="1:14" x14ac:dyDescent="0.35">
      <c r="B37" s="12"/>
    </row>
    <row r="38" spans="1:14" x14ac:dyDescent="0.35">
      <c r="B38" s="12"/>
      <c r="E38" s="50"/>
      <c r="F38" s="50"/>
      <c r="G38" s="50"/>
      <c r="H38" s="50"/>
      <c r="L38" s="50"/>
    </row>
    <row r="39" spans="1:14" x14ac:dyDescent="0.35">
      <c r="B39" s="12"/>
      <c r="L39" s="50"/>
    </row>
    <row r="40" spans="1:14" x14ac:dyDescent="0.35">
      <c r="B40" s="12"/>
      <c r="L40" s="50"/>
    </row>
    <row r="41" spans="1:14" x14ac:dyDescent="0.35">
      <c r="B41" s="12"/>
      <c r="L41" s="50"/>
    </row>
    <row r="42" spans="1:14" x14ac:dyDescent="0.35">
      <c r="B42" s="12"/>
      <c r="L42" s="50"/>
    </row>
    <row r="43" spans="1:14" x14ac:dyDescent="0.35">
      <c r="B43" s="12"/>
    </row>
    <row r="44" spans="1:14" x14ac:dyDescent="0.35">
      <c r="B44" s="12"/>
    </row>
    <row r="45" spans="1:14" x14ac:dyDescent="0.35">
      <c r="B45" s="12"/>
    </row>
    <row r="46" spans="1:14" x14ac:dyDescent="0.35">
      <c r="B46" s="12"/>
    </row>
    <row r="47" spans="1:14" x14ac:dyDescent="0.35">
      <c r="B47" s="12"/>
    </row>
    <row r="48" spans="1:14" x14ac:dyDescent="0.35">
      <c r="B4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4" sqref="B4"/>
    </sheetView>
  </sheetViews>
  <sheetFormatPr defaultColWidth="9.1796875" defaultRowHeight="14.5" x14ac:dyDescent="0.35"/>
  <cols>
    <col min="1" max="1" width="33.26953125" style="22" customWidth="1"/>
    <col min="2" max="4" width="24" style="22" customWidth="1"/>
    <col min="5" max="16384" width="9.1796875" style="22"/>
  </cols>
  <sheetData>
    <row r="1" spans="1:4" x14ac:dyDescent="0.25">
      <c r="A1" s="5" t="s">
        <v>22</v>
      </c>
      <c r="B1" s="17" t="s">
        <v>85</v>
      </c>
      <c r="C1" s="17" t="s">
        <v>88</v>
      </c>
      <c r="D1" s="17" t="s">
        <v>86</v>
      </c>
    </row>
    <row r="2" spans="1:4" x14ac:dyDescent="0.25">
      <c r="A2" s="22" t="s">
        <v>15</v>
      </c>
      <c r="B2" s="16">
        <f>'E3 variable O and M'!$H$5</f>
        <v>4.5762711864406702</v>
      </c>
      <c r="C2" s="16">
        <f>'E3 variable O and M'!$H$5</f>
        <v>4.5762711864406702</v>
      </c>
      <c r="D2" s="16">
        <f>'E3 variable O and M'!$H$5</f>
        <v>4.5762711864406702</v>
      </c>
    </row>
    <row r="3" spans="1:4" x14ac:dyDescent="0.25">
      <c r="A3" s="22" t="s">
        <v>31</v>
      </c>
      <c r="B3" s="22">
        <f>'E3 variable O and M'!$B$7</f>
        <v>5.2966101694915197</v>
      </c>
      <c r="C3" s="22">
        <f>'E3 variable O and M'!$H$12</f>
        <v>5.21186440677966</v>
      </c>
      <c r="D3" s="22">
        <f>'E3 variable O and M'!$H$12</f>
        <v>5.21186440677966</v>
      </c>
    </row>
    <row r="4" spans="1:4" x14ac:dyDescent="0.25">
      <c r="A4" s="22" t="s">
        <v>16</v>
      </c>
      <c r="B4" s="16">
        <f>'E3 variable O and M'!$H$4</f>
        <v>0.49788135593220301</v>
      </c>
      <c r="C4" s="16">
        <f>'E3 variable O and M'!$H$4</f>
        <v>0.49788135593220301</v>
      </c>
      <c r="D4" s="16">
        <f>'E3 variable O and M'!$H$4</f>
        <v>0.49788135593220301</v>
      </c>
    </row>
    <row r="5" spans="1:4" x14ac:dyDescent="0.25">
      <c r="A5" s="22" t="s">
        <v>17</v>
      </c>
      <c r="B5" s="16">
        <v>0</v>
      </c>
      <c r="C5" s="16">
        <v>0</v>
      </c>
      <c r="D5" s="16">
        <f>'E3 variable O and M'!$H$24</f>
        <v>3.4957627118643999</v>
      </c>
    </row>
    <row r="6" spans="1:4" x14ac:dyDescent="0.25">
      <c r="A6" s="22" t="s">
        <v>132</v>
      </c>
      <c r="B6" s="16">
        <f>'E3 variable O and M'!$H$27</f>
        <v>0</v>
      </c>
      <c r="C6" s="16">
        <f>'E3 variable O and M'!$H$27</f>
        <v>0</v>
      </c>
      <c r="D6" s="16">
        <f>'E3 variable O and M'!$H$27</f>
        <v>0</v>
      </c>
    </row>
    <row r="7" spans="1:4" x14ac:dyDescent="0.25">
      <c r="A7" s="22" t="s">
        <v>18</v>
      </c>
      <c r="B7" s="4">
        <f>'E3 variable O and M'!$H$26</f>
        <v>0</v>
      </c>
      <c r="C7" s="4">
        <f>'E3 variable O and M'!$H$26</f>
        <v>0</v>
      </c>
      <c r="D7" s="4">
        <f>'E3 variable O and M'!$H$26</f>
        <v>0</v>
      </c>
    </row>
    <row r="8" spans="1:4" x14ac:dyDescent="0.25">
      <c r="A8" s="22" t="s">
        <v>19</v>
      </c>
      <c r="B8" s="4">
        <f>'E3 variable O and M'!$H$25</f>
        <v>0</v>
      </c>
      <c r="C8" s="4">
        <f>'E3 variable O and M'!$H$25</f>
        <v>0</v>
      </c>
      <c r="D8" s="4">
        <f>'E3 variable O and M'!$H$25</f>
        <v>0</v>
      </c>
    </row>
    <row r="9" spans="1:4" x14ac:dyDescent="0.25">
      <c r="A9" s="22" t="s">
        <v>20</v>
      </c>
      <c r="B9" s="56">
        <f>'E3 variable O and M'!$H$22</f>
        <v>11.716101694915199</v>
      </c>
      <c r="C9" s="56">
        <f>'E3 variable O and M'!$H$22</f>
        <v>11.716101694915199</v>
      </c>
      <c r="D9" s="56">
        <f>'E3 variable O and M'!$H$22</f>
        <v>11.716101694915199</v>
      </c>
    </row>
    <row r="10" spans="1:4" x14ac:dyDescent="0.25">
      <c r="A10" s="22" t="s">
        <v>32</v>
      </c>
      <c r="B10" s="4">
        <f>'E3 variable O and M'!$H$23</f>
        <v>31.769067796610098</v>
      </c>
      <c r="C10" s="4">
        <f>'E3 variable O and M'!$H$23</f>
        <v>31.769067796610098</v>
      </c>
      <c r="D10" s="4">
        <f>'E3 variable O and M'!$H$23</f>
        <v>31.769067796610098</v>
      </c>
    </row>
    <row r="11" spans="1:4" x14ac:dyDescent="0.25">
      <c r="A11" s="22" t="s">
        <v>33</v>
      </c>
      <c r="B11" s="16">
        <f>B12</f>
        <v>5.2966101694915197</v>
      </c>
      <c r="C11" s="16">
        <f>$B$12</f>
        <v>5.2966101694915197</v>
      </c>
      <c r="D11" s="16">
        <f>D12</f>
        <v>5.2966101694915197</v>
      </c>
    </row>
    <row r="12" spans="1:4" x14ac:dyDescent="0.25">
      <c r="A12" s="22" t="s">
        <v>34</v>
      </c>
      <c r="B12" s="16">
        <f>'E3 variable O and M'!$F$15</f>
        <v>5.2966101694915197</v>
      </c>
      <c r="C12" s="16">
        <f>'E3 variable O and M'!$F$15</f>
        <v>5.2966101694915197</v>
      </c>
      <c r="D12" s="16">
        <f>'E3 variable O and M'!$F$15</f>
        <v>5.2966101694915197</v>
      </c>
    </row>
    <row r="13" spans="1:4" x14ac:dyDescent="0.25">
      <c r="A13" s="22" t="s">
        <v>146</v>
      </c>
      <c r="B13" s="16">
        <f>B2*'Coal Cost Multipliers'!$B$34</f>
        <v>7.7527417746759593</v>
      </c>
      <c r="C13" s="16">
        <f>C2*'Coal Cost Multipliers'!$B$34</f>
        <v>7.7527417746759593</v>
      </c>
      <c r="D13" s="16">
        <f>D2*'Coal Cost Multipliers'!$B$34</f>
        <v>7.7527417746759593</v>
      </c>
    </row>
    <row r="14" spans="1:4" x14ac:dyDescent="0.25">
      <c r="A14" s="22" t="s">
        <v>131</v>
      </c>
      <c r="B14" s="16">
        <f t="shared" ref="B14:D14" si="0">B6</f>
        <v>0</v>
      </c>
      <c r="C14" s="16">
        <f t="shared" si="0"/>
        <v>0</v>
      </c>
      <c r="D14" s="16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D30" sqref="D30"/>
    </sheetView>
  </sheetViews>
  <sheetFormatPr defaultRowHeight="14.5" x14ac:dyDescent="0.35"/>
  <cols>
    <col min="1" max="1" width="33.26953125" customWidth="1"/>
    <col min="2" max="2" width="23.1796875" customWidth="1"/>
    <col min="3" max="3" width="28.54296875" customWidth="1"/>
    <col min="4" max="4" width="23.1796875" customWidth="1"/>
  </cols>
  <sheetData>
    <row r="1" spans="1:4" x14ac:dyDescent="0.25">
      <c r="A1" s="5" t="s">
        <v>21</v>
      </c>
      <c r="B1" s="17" t="s">
        <v>85</v>
      </c>
      <c r="C1" s="17" t="s">
        <v>88</v>
      </c>
      <c r="D1" s="17" t="s">
        <v>86</v>
      </c>
    </row>
    <row r="2" spans="1:4" x14ac:dyDescent="0.25">
      <c r="A2" t="s">
        <v>130</v>
      </c>
      <c r="B2" s="4">
        <f>'EIA Costs'!F2*1000</f>
        <v>31160</v>
      </c>
      <c r="C2" s="4">
        <f>B2</f>
        <v>31160</v>
      </c>
      <c r="D2" s="4">
        <f>'EIA Costs'!F4*1000</f>
        <v>72800</v>
      </c>
    </row>
    <row r="3" spans="1:4" x14ac:dyDescent="0.25">
      <c r="A3" t="s">
        <v>31</v>
      </c>
      <c r="B3" s="4">
        <f>'E3 fixed O and M'!$BM$9*10^3</f>
        <v>30000</v>
      </c>
      <c r="C3" s="4">
        <f>'E3 fixed O and M'!$BO$14*1000</f>
        <v>12163.82454</v>
      </c>
      <c r="D3" s="4">
        <f>'E3 fixed O and M'!$BO$14*1000</f>
        <v>12163.82454</v>
      </c>
    </row>
    <row r="4" spans="1:4" x14ac:dyDescent="0.25">
      <c r="A4" t="s">
        <v>16</v>
      </c>
      <c r="B4" s="4">
        <f>'E3 fixed O and M'!$BO$6*1000</f>
        <v>121900.4252</v>
      </c>
      <c r="C4" s="4">
        <f>'E3 fixed O and M'!$BO$6*1000</f>
        <v>121900.4252</v>
      </c>
      <c r="D4" s="4">
        <f>'E3 fixed O and M'!$BO$6*1000</f>
        <v>121900.4252</v>
      </c>
    </row>
    <row r="5" spans="1:4" x14ac:dyDescent="0.25">
      <c r="A5" t="s">
        <v>17</v>
      </c>
      <c r="B5" s="4">
        <f>'E3 fixed O and M'!$BO$22*1000</f>
        <v>50575.708310000002</v>
      </c>
      <c r="C5" s="4">
        <f>'E3 fixed O and M'!$BO$22*1000</f>
        <v>50575.708310000002</v>
      </c>
      <c r="D5" s="4">
        <f>'E3 fixed O and M'!$BR$27*1000</f>
        <v>33930.313699999999</v>
      </c>
    </row>
    <row r="6" spans="1:4" x14ac:dyDescent="0.25">
      <c r="A6" t="s">
        <v>132</v>
      </c>
      <c r="B6" s="4">
        <f>'onshore wind'!$D$18</f>
        <v>44800</v>
      </c>
      <c r="C6" s="4">
        <f>'onshore wind'!$D$18</f>
        <v>44800</v>
      </c>
      <c r="D6" s="4">
        <f>'onshore wind'!$D$18</f>
        <v>44800</v>
      </c>
    </row>
    <row r="7" spans="1:4" x14ac:dyDescent="0.25">
      <c r="A7" t="s">
        <v>18</v>
      </c>
      <c r="B7" s="4">
        <f>'solar PV'!$D$21</f>
        <v>13440</v>
      </c>
      <c r="C7" s="4">
        <f>'solar PV'!$D$21</f>
        <v>13440</v>
      </c>
      <c r="D7" s="4">
        <f>'solar PV'!$D$21</f>
        <v>13440</v>
      </c>
    </row>
    <row r="8" spans="1:4" x14ac:dyDescent="0.25">
      <c r="A8" t="s">
        <v>19</v>
      </c>
      <c r="B8" s="4">
        <f>34.6364048*1000</f>
        <v>34636.404800000004</v>
      </c>
      <c r="C8" s="4">
        <f>33.91753022*1000</f>
        <v>33917.530220000001</v>
      </c>
      <c r="D8" s="4">
        <f>33.92710923*1000</f>
        <v>33927.109230000002</v>
      </c>
    </row>
    <row r="9" spans="1:4" x14ac:dyDescent="0.25">
      <c r="A9" t="s">
        <v>20</v>
      </c>
      <c r="B9" s="4">
        <f>'E3 fixed O and M'!BM25*1000</f>
        <v>215875.33730000001</v>
      </c>
      <c r="C9" s="4">
        <f>'E3 fixed O and M'!BO25*1000</f>
        <v>214406.44010000001</v>
      </c>
      <c r="D9" s="4">
        <f>'E3 fixed O and M'!BR25*1000</f>
        <v>208080.72440000001</v>
      </c>
    </row>
    <row r="10" spans="1:4" x14ac:dyDescent="0.25">
      <c r="A10" t="s">
        <v>32</v>
      </c>
      <c r="B10" s="4">
        <f>'E3 fixed O and M'!BM26*1000</f>
        <v>305091.18669999996</v>
      </c>
      <c r="C10" s="4">
        <f>'E3 fixed O and M'!BP26*1000</f>
        <v>303659.1004</v>
      </c>
      <c r="D10" s="4">
        <f>'E3 fixed O and M'!BR26*1000</f>
        <v>300976.1311</v>
      </c>
    </row>
    <row r="11" spans="1:4" x14ac:dyDescent="0.25">
      <c r="A11" t="s">
        <v>33</v>
      </c>
      <c r="B11" s="4">
        <f>B12</f>
        <v>18918.15395</v>
      </c>
      <c r="C11" s="4">
        <f>C12</f>
        <v>18918.15395</v>
      </c>
      <c r="D11" s="4">
        <f>D12</f>
        <v>18918.15395</v>
      </c>
    </row>
    <row r="12" spans="1:4" x14ac:dyDescent="0.25">
      <c r="A12" t="s">
        <v>34</v>
      </c>
      <c r="B12" s="4">
        <f>'E3 fixed O and M'!$BP$18*1000</f>
        <v>18918.15395</v>
      </c>
      <c r="C12" s="4">
        <f>'E3 fixed O and M'!$BP$18*1000</f>
        <v>18918.15395</v>
      </c>
      <c r="D12" s="4">
        <f>'E3 fixed O and M'!$BP$18*1000</f>
        <v>18918.15395</v>
      </c>
    </row>
    <row r="13" spans="1:4" x14ac:dyDescent="0.25">
      <c r="A13" t="s">
        <v>146</v>
      </c>
      <c r="B13" s="4">
        <f>B2*'Coal Cost Multipliers'!$B$35</f>
        <v>31160</v>
      </c>
      <c r="C13" s="4">
        <f>C2*'Coal Cost Multipliers'!$B$35</f>
        <v>31160</v>
      </c>
      <c r="D13" s="4">
        <f>D2*'Coal Cost Multipliers'!$B$35</f>
        <v>72800</v>
      </c>
    </row>
    <row r="14" spans="1:4" x14ac:dyDescent="0.25">
      <c r="A14" t="s">
        <v>131</v>
      </c>
      <c r="B14" s="4">
        <f>'Cost Improvement and Off Wnd'!$B$7*B6</f>
        <v>83820.086010624844</v>
      </c>
      <c r="C14" s="4">
        <f>'Cost Improvement and Off Wnd'!$B$7*C6</f>
        <v>83820.086010624844</v>
      </c>
      <c r="D14" s="4">
        <f>'Cost Improvement and Off Wnd'!$B$7*B6</f>
        <v>83820.086010624844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workbookViewId="0">
      <selection activeCell="B7" sqref="B7:L10"/>
    </sheetView>
  </sheetViews>
  <sheetFormatPr defaultRowHeight="14.5" x14ac:dyDescent="0.35"/>
  <cols>
    <col min="1" max="1" width="39" customWidth="1"/>
  </cols>
  <sheetData>
    <row r="1" spans="1:42" x14ac:dyDescent="0.25">
      <c r="A1" s="22" t="s">
        <v>364</v>
      </c>
      <c r="B1" s="22">
        <v>2010</v>
      </c>
      <c r="C1" s="22">
        <v>2011</v>
      </c>
      <c r="D1" s="22">
        <v>2012</v>
      </c>
      <c r="E1" s="22">
        <v>2013</v>
      </c>
      <c r="F1" s="22">
        <v>2014</v>
      </c>
      <c r="G1" s="22">
        <v>2015</v>
      </c>
      <c r="H1" s="22">
        <v>2016</v>
      </c>
      <c r="I1" s="22">
        <v>2017</v>
      </c>
      <c r="J1" s="22">
        <v>2018</v>
      </c>
      <c r="K1" s="22">
        <v>2019</v>
      </c>
      <c r="L1" s="22">
        <v>2020</v>
      </c>
      <c r="M1" s="22">
        <v>2021</v>
      </c>
      <c r="N1" s="22">
        <v>2022</v>
      </c>
      <c r="O1" s="22">
        <v>2023</v>
      </c>
      <c r="P1" s="22">
        <v>2024</v>
      </c>
      <c r="Q1" s="22">
        <v>2025</v>
      </c>
      <c r="R1" s="22">
        <v>2026</v>
      </c>
      <c r="S1" s="22">
        <v>2027</v>
      </c>
      <c r="T1" s="22">
        <v>2028</v>
      </c>
      <c r="U1" s="22">
        <v>2029</v>
      </c>
      <c r="V1" s="22">
        <v>2030</v>
      </c>
      <c r="W1" s="22">
        <v>2031</v>
      </c>
      <c r="X1" s="22">
        <v>2032</v>
      </c>
      <c r="Y1" s="22">
        <v>2033</v>
      </c>
      <c r="Z1" s="22">
        <v>2034</v>
      </c>
      <c r="AA1" s="22">
        <v>2035</v>
      </c>
      <c r="AB1" s="22">
        <v>2036</v>
      </c>
      <c r="AC1" s="22">
        <v>2037</v>
      </c>
      <c r="AD1" s="22">
        <v>2038</v>
      </c>
      <c r="AE1" s="22">
        <v>2039</v>
      </c>
      <c r="AF1" s="22">
        <v>2040</v>
      </c>
      <c r="AG1" s="22">
        <v>2041</v>
      </c>
      <c r="AH1" s="22">
        <v>2042</v>
      </c>
      <c r="AI1" s="22">
        <v>2043</v>
      </c>
      <c r="AJ1" s="22">
        <v>2044</v>
      </c>
      <c r="AK1" s="22">
        <v>2045</v>
      </c>
      <c r="AL1" s="22">
        <v>2046</v>
      </c>
      <c r="AM1" s="22">
        <v>2047</v>
      </c>
      <c r="AN1" s="22">
        <v>2048</v>
      </c>
      <c r="AO1" s="22">
        <v>2049</v>
      </c>
      <c r="AP1" s="22">
        <v>2050</v>
      </c>
    </row>
    <row r="2" spans="1:42" x14ac:dyDescent="0.25">
      <c r="A2" s="22" t="s">
        <v>305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x14ac:dyDescent="0.25">
      <c r="A3" s="22" t="s">
        <v>306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x14ac:dyDescent="0.25">
      <c r="A4" s="22" t="s">
        <v>281</v>
      </c>
      <c r="B4" s="22">
        <v>0.49788135593220301</v>
      </c>
      <c r="C4" s="22">
        <v>0.49788135593220301</v>
      </c>
      <c r="D4" s="22">
        <v>0.49788135593220301</v>
      </c>
      <c r="E4" s="22">
        <v>0.49788135593220301</v>
      </c>
      <c r="F4" s="22">
        <v>0.49788135593220301</v>
      </c>
      <c r="G4" s="22">
        <v>0.49788135593220301</v>
      </c>
      <c r="H4" s="22">
        <v>0.49788135593220301</v>
      </c>
      <c r="I4" s="22">
        <v>0.49788135593220301</v>
      </c>
      <c r="J4" s="22">
        <v>0.49788135593220301</v>
      </c>
      <c r="K4" s="22">
        <v>0.49788135593220301</v>
      </c>
      <c r="L4" s="22">
        <v>0.49788135593220301</v>
      </c>
      <c r="M4" s="22">
        <v>0.49788135593220301</v>
      </c>
      <c r="N4" s="22">
        <v>0.49788135593220301</v>
      </c>
      <c r="O4" s="22">
        <v>0.49788135593220301</v>
      </c>
      <c r="P4" s="22">
        <v>0.49788135593220301</v>
      </c>
      <c r="Q4" s="22">
        <v>0.49788135593220301</v>
      </c>
      <c r="R4" s="22">
        <v>0.49788135593220301</v>
      </c>
      <c r="S4" s="22">
        <v>0.49788135593220301</v>
      </c>
      <c r="T4" s="22">
        <v>0.49788135593220301</v>
      </c>
      <c r="U4" s="22">
        <v>0.49788135593220301</v>
      </c>
      <c r="V4" s="22">
        <v>0.49788135593220301</v>
      </c>
      <c r="W4" s="22">
        <v>0.49788135593220301</v>
      </c>
      <c r="X4" s="22">
        <v>0.49788135593220301</v>
      </c>
      <c r="Y4" s="22">
        <v>0.49788135593220301</v>
      </c>
      <c r="Z4" s="22">
        <v>0.49788135593220301</v>
      </c>
      <c r="AA4" s="22">
        <v>0.49788135593220301</v>
      </c>
      <c r="AB4" s="22">
        <v>0.49788135593220301</v>
      </c>
      <c r="AC4" s="22">
        <v>0.49788135593220301</v>
      </c>
      <c r="AD4" s="22">
        <v>0.49788135593220301</v>
      </c>
      <c r="AE4" s="22">
        <v>0.49788135593220301</v>
      </c>
      <c r="AF4" s="22">
        <v>0.49788135593220301</v>
      </c>
      <c r="AG4" s="22">
        <v>0.49788135593220301</v>
      </c>
      <c r="AH4" s="22">
        <v>0.49788135593220301</v>
      </c>
      <c r="AI4" s="22">
        <v>0.49788135593220301</v>
      </c>
      <c r="AJ4" s="22">
        <v>0.49788135593220301</v>
      </c>
      <c r="AK4" s="22">
        <v>0.49788135593220301</v>
      </c>
      <c r="AL4" s="22">
        <v>0.49788135593220301</v>
      </c>
      <c r="AM4" s="22">
        <v>0.49788135593220301</v>
      </c>
      <c r="AN4" s="22">
        <v>0.49788135593220301</v>
      </c>
      <c r="AO4" s="22">
        <v>0.49788135593220301</v>
      </c>
      <c r="AP4" s="22">
        <v>0.49788135593220301</v>
      </c>
    </row>
    <row r="5" spans="1:42" x14ac:dyDescent="0.25">
      <c r="A5" s="22" t="s">
        <v>282</v>
      </c>
      <c r="B5" s="22">
        <v>4.5762711864406702</v>
      </c>
      <c r="C5" s="22">
        <v>4.5762711864406702</v>
      </c>
      <c r="D5" s="22">
        <v>4.5762711864406702</v>
      </c>
      <c r="E5" s="22">
        <v>4.5762711864406702</v>
      </c>
      <c r="F5" s="22">
        <v>4.5762711864406702</v>
      </c>
      <c r="G5" s="22">
        <v>4.5762711864406702</v>
      </c>
      <c r="H5" s="22">
        <v>4.5762711864406702</v>
      </c>
      <c r="I5" s="22">
        <v>4.5762711864406702</v>
      </c>
      <c r="J5" s="22">
        <v>4.5762711864406702</v>
      </c>
      <c r="K5" s="22">
        <v>4.5762711864406702</v>
      </c>
      <c r="L5" s="22">
        <v>4.5762711864406702</v>
      </c>
      <c r="M5" s="22">
        <v>4.5762711864406702</v>
      </c>
      <c r="N5" s="22">
        <v>4.5762711864406702</v>
      </c>
      <c r="O5" s="22">
        <v>4.5762711864406702</v>
      </c>
      <c r="P5" s="22">
        <v>4.5762711864406702</v>
      </c>
      <c r="Q5" s="22">
        <v>4.5762711864406702</v>
      </c>
      <c r="R5" s="22">
        <v>4.5762711864406702</v>
      </c>
      <c r="S5" s="22">
        <v>4.5762711864406702</v>
      </c>
      <c r="T5" s="22">
        <v>4.5762711864406702</v>
      </c>
      <c r="U5" s="22">
        <v>4.5762711864406702</v>
      </c>
      <c r="V5" s="22">
        <v>4.5762711864406702</v>
      </c>
      <c r="W5" s="22">
        <v>4.5762711864406702</v>
      </c>
      <c r="X5" s="22">
        <v>4.5762711864406702</v>
      </c>
      <c r="Y5" s="22">
        <v>4.5762711864406702</v>
      </c>
      <c r="Z5" s="22">
        <v>4.5762711864406702</v>
      </c>
      <c r="AA5" s="22">
        <v>4.5762711864406702</v>
      </c>
      <c r="AB5" s="22">
        <v>4.5762711864406702</v>
      </c>
      <c r="AC5" s="22">
        <v>4.5762711864406702</v>
      </c>
      <c r="AD5" s="22">
        <v>4.5762711864406702</v>
      </c>
      <c r="AE5" s="22">
        <v>4.5762711864406702</v>
      </c>
      <c r="AF5" s="22">
        <v>4.5762711864406702</v>
      </c>
      <c r="AG5" s="22">
        <v>4.5762711864406702</v>
      </c>
      <c r="AH5" s="22">
        <v>4.5762711864406702</v>
      </c>
      <c r="AI5" s="22">
        <v>4.5762711864406702</v>
      </c>
      <c r="AJ5" s="22">
        <v>4.5762711864406702</v>
      </c>
      <c r="AK5" s="22">
        <v>4.5762711864406702</v>
      </c>
      <c r="AL5" s="22">
        <v>4.5762711864406702</v>
      </c>
      <c r="AM5" s="22">
        <v>4.5762711864406702</v>
      </c>
      <c r="AN5" s="22">
        <v>4.5762711864406702</v>
      </c>
      <c r="AO5" s="22">
        <v>4.5762711864406702</v>
      </c>
      <c r="AP5" s="22">
        <v>4.5762711864406702</v>
      </c>
    </row>
    <row r="6" spans="1:42" x14ac:dyDescent="0.25">
      <c r="A6" s="22" t="s">
        <v>283</v>
      </c>
      <c r="B6" s="22">
        <v>4.5762711864406702</v>
      </c>
      <c r="C6" s="22">
        <v>4.5762711864406702</v>
      </c>
      <c r="D6" s="22">
        <v>4.5762711864406702</v>
      </c>
      <c r="E6" s="22">
        <v>4.5762711864406702</v>
      </c>
      <c r="F6" s="22">
        <v>4.5762711864406702</v>
      </c>
      <c r="G6" s="22">
        <v>4.5762711864406702</v>
      </c>
      <c r="H6" s="22">
        <v>4.5762711864406702</v>
      </c>
      <c r="I6" s="22">
        <v>4.5762711864406702</v>
      </c>
      <c r="J6" s="22">
        <v>4.5762711864406702</v>
      </c>
      <c r="K6" s="22">
        <v>4.5762711864406702</v>
      </c>
      <c r="L6" s="22">
        <v>4.5762711864406702</v>
      </c>
      <c r="M6" s="22">
        <v>4.5762711864406702</v>
      </c>
      <c r="N6" s="22">
        <v>4.5762711864406702</v>
      </c>
      <c r="O6" s="22">
        <v>4.5762711864406702</v>
      </c>
      <c r="P6" s="22">
        <v>4.5762711864406702</v>
      </c>
      <c r="Q6" s="22">
        <v>4.5762711864406702</v>
      </c>
      <c r="R6" s="22">
        <v>4.5762711864406702</v>
      </c>
      <c r="S6" s="22">
        <v>4.5762711864406702</v>
      </c>
      <c r="T6" s="22">
        <v>4.5762711864406702</v>
      </c>
      <c r="U6" s="22">
        <v>4.5762711864406702</v>
      </c>
      <c r="V6" s="22">
        <v>4.5762711864406702</v>
      </c>
      <c r="W6" s="22">
        <v>4.5762711864406702</v>
      </c>
      <c r="X6" s="22">
        <v>4.5762711864406702</v>
      </c>
      <c r="Y6" s="22">
        <v>4.5762711864406702</v>
      </c>
      <c r="Z6" s="22">
        <v>4.5762711864406702</v>
      </c>
      <c r="AA6" s="22">
        <v>4.5762711864406702</v>
      </c>
      <c r="AB6" s="22">
        <v>4.5762711864406702</v>
      </c>
      <c r="AC6" s="22">
        <v>4.5762711864406702</v>
      </c>
      <c r="AD6" s="22">
        <v>4.5762711864406702</v>
      </c>
      <c r="AE6" s="22">
        <v>4.5762711864406702</v>
      </c>
      <c r="AF6" s="22">
        <v>4.5762711864406702</v>
      </c>
      <c r="AG6" s="22">
        <v>4.5762711864406702</v>
      </c>
      <c r="AH6" s="22">
        <v>4.5762711864406702</v>
      </c>
      <c r="AI6" s="22">
        <v>4.5762711864406702</v>
      </c>
      <c r="AJ6" s="22">
        <v>4.5762711864406702</v>
      </c>
      <c r="AK6" s="22">
        <v>4.5762711864406702</v>
      </c>
      <c r="AL6" s="22">
        <v>4.5762711864406702</v>
      </c>
      <c r="AM6" s="22">
        <v>4.5762711864406702</v>
      </c>
      <c r="AN6" s="22">
        <v>4.5762711864406702</v>
      </c>
      <c r="AO6" s="22">
        <v>4.5762711864406702</v>
      </c>
      <c r="AP6" s="22">
        <v>4.5762711864406702</v>
      </c>
    </row>
    <row r="7" spans="1:42" x14ac:dyDescent="0.25">
      <c r="A7" s="22" t="s">
        <v>284</v>
      </c>
      <c r="B7" s="22">
        <v>5.2966101694915197</v>
      </c>
      <c r="C7" s="22">
        <v>5.2966101694915197</v>
      </c>
      <c r="D7" s="22">
        <v>5.2966101694915197</v>
      </c>
      <c r="E7" s="22">
        <v>5.2966101694915197</v>
      </c>
      <c r="F7" s="22">
        <v>5.2966101694915197</v>
      </c>
      <c r="G7" s="22">
        <v>5.2966101694915197</v>
      </c>
      <c r="H7" s="22">
        <v>5.2966101694915197</v>
      </c>
      <c r="I7" s="22">
        <v>5.2966101694915197</v>
      </c>
      <c r="J7" s="22">
        <v>5.2966101694915197</v>
      </c>
      <c r="K7" s="22">
        <v>5.2966101694915197</v>
      </c>
      <c r="L7" s="22">
        <v>5.2966101694915197</v>
      </c>
      <c r="M7" s="22">
        <v>5.2966101694915197</v>
      </c>
      <c r="N7" s="22">
        <v>5.2966101694915197</v>
      </c>
      <c r="O7" s="22">
        <v>5.2966101694915197</v>
      </c>
      <c r="P7" s="22">
        <v>5.2966101694915197</v>
      </c>
      <c r="Q7" s="22">
        <v>5.2966101694915197</v>
      </c>
      <c r="R7" s="22">
        <v>5.2966101694915197</v>
      </c>
      <c r="S7" s="22">
        <v>5.2966101694915197</v>
      </c>
      <c r="T7" s="22">
        <v>5.2966101694915197</v>
      </c>
      <c r="U7" s="22">
        <v>5.2966101694915197</v>
      </c>
      <c r="V7" s="22">
        <v>5.2966101694915197</v>
      </c>
      <c r="W7" s="22">
        <v>5.2966101694915197</v>
      </c>
      <c r="X7" s="22">
        <v>5.2966101694915197</v>
      </c>
      <c r="Y7" s="22">
        <v>5.2966101694915197</v>
      </c>
      <c r="Z7" s="22">
        <v>5.2966101694915197</v>
      </c>
      <c r="AA7" s="22">
        <v>5.2966101694915197</v>
      </c>
      <c r="AB7" s="22">
        <v>5.2966101694915197</v>
      </c>
      <c r="AC7" s="22">
        <v>5.2966101694915197</v>
      </c>
      <c r="AD7" s="22">
        <v>5.2966101694915197</v>
      </c>
      <c r="AE7" s="22">
        <v>5.2966101694915197</v>
      </c>
      <c r="AF7" s="22">
        <v>5.2966101694915197</v>
      </c>
      <c r="AG7" s="22">
        <v>5.2966101694915197</v>
      </c>
      <c r="AH7" s="22">
        <v>5.2966101694915197</v>
      </c>
      <c r="AI7" s="22">
        <v>5.2966101694915197</v>
      </c>
      <c r="AJ7" s="22">
        <v>5.2966101694915197</v>
      </c>
      <c r="AK7" s="22">
        <v>5.2966101694915197</v>
      </c>
      <c r="AL7" s="22">
        <v>5.2966101694915197</v>
      </c>
      <c r="AM7" s="22">
        <v>5.2966101694915197</v>
      </c>
      <c r="AN7" s="22">
        <v>5.2966101694915197</v>
      </c>
      <c r="AO7" s="22">
        <v>5.2966101694915197</v>
      </c>
      <c r="AP7" s="22">
        <v>5.2966101694915197</v>
      </c>
    </row>
    <row r="8" spans="1:42" x14ac:dyDescent="0.25">
      <c r="A8" s="22" t="s">
        <v>285</v>
      </c>
      <c r="B8" s="22">
        <v>5.2966101694915197</v>
      </c>
      <c r="C8" s="22">
        <v>5.2966101694915197</v>
      </c>
      <c r="D8" s="22">
        <v>5.2966101694915197</v>
      </c>
      <c r="E8" s="22">
        <v>5.2966101694915197</v>
      </c>
      <c r="F8" s="22">
        <v>5.2966101694915197</v>
      </c>
      <c r="G8" s="22">
        <v>5.2966101694915197</v>
      </c>
      <c r="H8" s="22">
        <v>5.2966101694915197</v>
      </c>
      <c r="I8" s="22">
        <v>5.2966101694915197</v>
      </c>
      <c r="J8" s="22">
        <v>5.2966101694915197</v>
      </c>
      <c r="K8" s="22">
        <v>5.2966101694915197</v>
      </c>
      <c r="L8" s="22">
        <v>5.2966101694915197</v>
      </c>
      <c r="M8" s="22">
        <v>5.2966101694915197</v>
      </c>
      <c r="N8" s="22">
        <v>5.2966101694915197</v>
      </c>
      <c r="O8" s="22">
        <v>5.2966101694915197</v>
      </c>
      <c r="P8" s="22">
        <v>5.2966101694915197</v>
      </c>
      <c r="Q8" s="22">
        <v>5.2966101694915197</v>
      </c>
      <c r="R8" s="22">
        <v>5.2966101694915197</v>
      </c>
      <c r="S8" s="22">
        <v>5.2966101694915197</v>
      </c>
      <c r="T8" s="22">
        <v>5.2966101694915197</v>
      </c>
      <c r="U8" s="22">
        <v>5.2966101694915197</v>
      </c>
      <c r="V8" s="22">
        <v>5.2966101694915197</v>
      </c>
      <c r="W8" s="22">
        <v>5.2966101694915197</v>
      </c>
      <c r="X8" s="22">
        <v>5.2966101694915197</v>
      </c>
      <c r="Y8" s="22">
        <v>5.2966101694915197</v>
      </c>
      <c r="Z8" s="22">
        <v>5.2966101694915197</v>
      </c>
      <c r="AA8" s="22">
        <v>5.2966101694915197</v>
      </c>
      <c r="AB8" s="22">
        <v>5.2966101694915197</v>
      </c>
      <c r="AC8" s="22">
        <v>5.2966101694915197</v>
      </c>
      <c r="AD8" s="22">
        <v>5.2966101694915197</v>
      </c>
      <c r="AE8" s="22">
        <v>5.2966101694915197</v>
      </c>
      <c r="AF8" s="22">
        <v>5.2966101694915197</v>
      </c>
      <c r="AG8" s="22">
        <v>5.2966101694915197</v>
      </c>
      <c r="AH8" s="22">
        <v>5.2966101694915197</v>
      </c>
      <c r="AI8" s="22">
        <v>5.2966101694915197</v>
      </c>
      <c r="AJ8" s="22">
        <v>5.2966101694915197</v>
      </c>
      <c r="AK8" s="22">
        <v>5.2966101694915197</v>
      </c>
      <c r="AL8" s="22">
        <v>5.2966101694915197</v>
      </c>
      <c r="AM8" s="22">
        <v>5.2966101694915197</v>
      </c>
      <c r="AN8" s="22">
        <v>5.2966101694915197</v>
      </c>
      <c r="AO8" s="22">
        <v>5.2966101694915197</v>
      </c>
      <c r="AP8" s="22">
        <v>5.2966101694915197</v>
      </c>
    </row>
    <row r="9" spans="1:42" x14ac:dyDescent="0.25">
      <c r="A9" s="22" t="s">
        <v>286</v>
      </c>
      <c r="B9" s="22">
        <v>5.2966101694915197</v>
      </c>
      <c r="C9" s="22">
        <v>5.2966101694915197</v>
      </c>
      <c r="D9" s="22">
        <v>5.2966101694915197</v>
      </c>
      <c r="E9" s="22">
        <v>5.2966101694915197</v>
      </c>
      <c r="F9" s="22">
        <v>5.2966101694915197</v>
      </c>
      <c r="G9" s="22">
        <v>5.2966101694915197</v>
      </c>
      <c r="H9" s="22">
        <v>5.2966101694915197</v>
      </c>
      <c r="I9" s="22">
        <v>5.2966101694915197</v>
      </c>
      <c r="J9" s="22">
        <v>5.2966101694915197</v>
      </c>
      <c r="K9" s="22">
        <v>5.2966101694915197</v>
      </c>
      <c r="L9" s="22">
        <v>5.2966101694915197</v>
      </c>
      <c r="M9" s="22">
        <v>5.2966101694915197</v>
      </c>
      <c r="N9" s="22">
        <v>5.2966101694915197</v>
      </c>
      <c r="O9" s="22">
        <v>5.2966101694915197</v>
      </c>
      <c r="P9" s="22">
        <v>5.2966101694915197</v>
      </c>
      <c r="Q9" s="22">
        <v>5.2966101694915197</v>
      </c>
      <c r="R9" s="22">
        <v>5.2966101694915197</v>
      </c>
      <c r="S9" s="22">
        <v>5.2966101694915197</v>
      </c>
      <c r="T9" s="22">
        <v>5.2966101694915197</v>
      </c>
      <c r="U9" s="22">
        <v>5.2966101694915197</v>
      </c>
      <c r="V9" s="22">
        <v>5.2966101694915197</v>
      </c>
      <c r="W9" s="22">
        <v>5.2966101694915197</v>
      </c>
      <c r="X9" s="22">
        <v>5.2966101694915197</v>
      </c>
      <c r="Y9" s="22">
        <v>5.2966101694915197</v>
      </c>
      <c r="Z9" s="22">
        <v>5.2966101694915197</v>
      </c>
      <c r="AA9" s="22">
        <v>5.2966101694915197</v>
      </c>
      <c r="AB9" s="22">
        <v>5.2966101694915197</v>
      </c>
      <c r="AC9" s="22">
        <v>5.2966101694915197</v>
      </c>
      <c r="AD9" s="22">
        <v>5.2966101694915197</v>
      </c>
      <c r="AE9" s="22">
        <v>5.2966101694915197</v>
      </c>
      <c r="AF9" s="22">
        <v>5.2966101694915197</v>
      </c>
      <c r="AG9" s="22">
        <v>5.2966101694915197</v>
      </c>
      <c r="AH9" s="22">
        <v>5.2966101694915197</v>
      </c>
      <c r="AI9" s="22">
        <v>5.2966101694915197</v>
      </c>
      <c r="AJ9" s="22">
        <v>5.2966101694915197</v>
      </c>
      <c r="AK9" s="22">
        <v>5.2966101694915197</v>
      </c>
      <c r="AL9" s="22">
        <v>5.2966101694915197</v>
      </c>
      <c r="AM9" s="22">
        <v>5.2966101694915197</v>
      </c>
      <c r="AN9" s="22">
        <v>5.2966101694915197</v>
      </c>
      <c r="AO9" s="22">
        <v>5.2966101694915197</v>
      </c>
      <c r="AP9" s="22">
        <v>5.2966101694915197</v>
      </c>
    </row>
    <row r="10" spans="1:42" x14ac:dyDescent="0.25">
      <c r="A10" s="22" t="s">
        <v>287</v>
      </c>
      <c r="B10" s="22">
        <v>5.2966101694915197</v>
      </c>
      <c r="C10" s="22">
        <v>5.2966101694915197</v>
      </c>
      <c r="D10" s="22">
        <v>5.2966101694915197</v>
      </c>
      <c r="E10" s="22">
        <v>5.2966101694915197</v>
      </c>
      <c r="F10" s="22">
        <v>5.2966101694915197</v>
      </c>
      <c r="G10" s="22">
        <v>5.2966101694915197</v>
      </c>
      <c r="H10" s="22">
        <v>5.2966101694915197</v>
      </c>
      <c r="I10" s="22">
        <v>5.2966101694915197</v>
      </c>
      <c r="J10" s="22">
        <v>5.2966101694915197</v>
      </c>
      <c r="K10" s="22">
        <v>5.2966101694915197</v>
      </c>
      <c r="L10" s="22">
        <v>5.2966101694915197</v>
      </c>
      <c r="M10" s="22">
        <v>5.2966101694915197</v>
      </c>
      <c r="N10" s="22">
        <v>5.2966101694915197</v>
      </c>
      <c r="O10" s="22">
        <v>5.2966101694915197</v>
      </c>
      <c r="P10" s="22">
        <v>5.2966101694915197</v>
      </c>
      <c r="Q10" s="22">
        <v>5.2966101694915197</v>
      </c>
      <c r="R10" s="22">
        <v>5.2966101694915197</v>
      </c>
      <c r="S10" s="22">
        <v>5.2966101694915197</v>
      </c>
      <c r="T10" s="22">
        <v>5.2966101694915197</v>
      </c>
      <c r="U10" s="22">
        <v>5.2966101694915197</v>
      </c>
      <c r="V10" s="22">
        <v>5.2966101694915197</v>
      </c>
      <c r="W10" s="22">
        <v>5.2966101694915197</v>
      </c>
      <c r="X10" s="22">
        <v>5.2966101694915197</v>
      </c>
      <c r="Y10" s="22">
        <v>5.2966101694915197</v>
      </c>
      <c r="Z10" s="22">
        <v>5.2966101694915197</v>
      </c>
      <c r="AA10" s="22">
        <v>5.2966101694915197</v>
      </c>
      <c r="AB10" s="22">
        <v>5.2966101694915197</v>
      </c>
      <c r="AC10" s="22">
        <v>5.2966101694915197</v>
      </c>
      <c r="AD10" s="22">
        <v>5.2966101694915197</v>
      </c>
      <c r="AE10" s="22">
        <v>5.2966101694915197</v>
      </c>
      <c r="AF10" s="22">
        <v>5.2966101694915197</v>
      </c>
      <c r="AG10" s="22">
        <v>5.2966101694915197</v>
      </c>
      <c r="AH10" s="22">
        <v>5.2966101694915197</v>
      </c>
      <c r="AI10" s="22">
        <v>5.2966101694915197</v>
      </c>
      <c r="AJ10" s="22">
        <v>5.2966101694915197</v>
      </c>
      <c r="AK10" s="22">
        <v>5.2966101694915197</v>
      </c>
      <c r="AL10" s="22">
        <v>5.2966101694915197</v>
      </c>
      <c r="AM10" s="22">
        <v>5.2966101694915197</v>
      </c>
      <c r="AN10" s="22">
        <v>5.2966101694915197</v>
      </c>
      <c r="AO10" s="22">
        <v>5.2966101694915197</v>
      </c>
      <c r="AP10" s="22">
        <v>5.2966101694915197</v>
      </c>
    </row>
    <row r="11" spans="1:42" x14ac:dyDescent="0.25">
      <c r="A11" s="22" t="s">
        <v>288</v>
      </c>
      <c r="B11" s="22">
        <v>5.21186440677966</v>
      </c>
      <c r="C11" s="22">
        <v>5.21186440677966</v>
      </c>
      <c r="D11" s="22">
        <v>5.21186440677966</v>
      </c>
      <c r="E11" s="22">
        <v>5.21186440677966</v>
      </c>
      <c r="F11" s="22">
        <v>5.21186440677966</v>
      </c>
      <c r="G11" s="22">
        <v>5.21186440677966</v>
      </c>
      <c r="H11" s="22">
        <v>5.21186440677966</v>
      </c>
      <c r="I11" s="22">
        <v>5.21186440677966</v>
      </c>
      <c r="J11" s="22">
        <v>5.21186440677966</v>
      </c>
      <c r="K11" s="22">
        <v>5.21186440677966</v>
      </c>
      <c r="L11" s="22">
        <v>5.21186440677966</v>
      </c>
      <c r="M11" s="22">
        <v>5.21186440677966</v>
      </c>
      <c r="N11" s="22">
        <v>5.21186440677966</v>
      </c>
      <c r="O11" s="22">
        <v>5.21186440677966</v>
      </c>
      <c r="P11" s="22">
        <v>5.21186440677966</v>
      </c>
      <c r="Q11" s="22">
        <v>5.21186440677966</v>
      </c>
      <c r="R11" s="22">
        <v>5.21186440677966</v>
      </c>
      <c r="S11" s="22">
        <v>5.21186440677966</v>
      </c>
      <c r="T11" s="22">
        <v>5.21186440677966</v>
      </c>
      <c r="U11" s="22">
        <v>5.21186440677966</v>
      </c>
      <c r="V11" s="22">
        <v>5.21186440677966</v>
      </c>
      <c r="W11" s="22">
        <v>5.21186440677966</v>
      </c>
      <c r="X11" s="22">
        <v>5.21186440677966</v>
      </c>
      <c r="Y11" s="22">
        <v>5.21186440677966</v>
      </c>
      <c r="Z11" s="22">
        <v>5.21186440677966</v>
      </c>
      <c r="AA11" s="22">
        <v>5.21186440677966</v>
      </c>
      <c r="AB11" s="22">
        <v>5.21186440677966</v>
      </c>
      <c r="AC11" s="22">
        <v>5.21186440677966</v>
      </c>
      <c r="AD11" s="22">
        <v>5.21186440677966</v>
      </c>
      <c r="AE11" s="22">
        <v>5.21186440677966</v>
      </c>
      <c r="AF11" s="22">
        <v>5.21186440677966</v>
      </c>
      <c r="AG11" s="22">
        <v>5.21186440677966</v>
      </c>
      <c r="AH11" s="22">
        <v>5.21186440677966</v>
      </c>
      <c r="AI11" s="22">
        <v>5.21186440677966</v>
      </c>
      <c r="AJ11" s="22">
        <v>5.21186440677966</v>
      </c>
      <c r="AK11" s="22">
        <v>5.21186440677966</v>
      </c>
      <c r="AL11" s="22">
        <v>5.21186440677966</v>
      </c>
      <c r="AM11" s="22">
        <v>5.21186440677966</v>
      </c>
      <c r="AN11" s="22">
        <v>5.21186440677966</v>
      </c>
      <c r="AO11" s="22">
        <v>5.21186440677966</v>
      </c>
      <c r="AP11" s="22">
        <v>5.21186440677966</v>
      </c>
    </row>
    <row r="12" spans="1:42" x14ac:dyDescent="0.25">
      <c r="A12" s="22" t="s">
        <v>289</v>
      </c>
      <c r="B12" s="22">
        <v>5.21186440677966</v>
      </c>
      <c r="C12" s="22">
        <v>5.21186440677966</v>
      </c>
      <c r="D12" s="22">
        <v>5.21186440677966</v>
      </c>
      <c r="E12" s="22">
        <v>5.21186440677966</v>
      </c>
      <c r="F12" s="22">
        <v>5.21186440677966</v>
      </c>
      <c r="G12" s="22">
        <v>5.21186440677966</v>
      </c>
      <c r="H12" s="22">
        <v>5.21186440677966</v>
      </c>
      <c r="I12" s="22">
        <v>5.21186440677966</v>
      </c>
      <c r="J12" s="22">
        <v>5.21186440677966</v>
      </c>
      <c r="K12" s="22">
        <v>5.21186440677966</v>
      </c>
      <c r="L12" s="22">
        <v>5.21186440677966</v>
      </c>
      <c r="M12" s="22">
        <v>5.21186440677966</v>
      </c>
      <c r="N12" s="22">
        <v>5.21186440677966</v>
      </c>
      <c r="O12" s="22">
        <v>5.21186440677966</v>
      </c>
      <c r="P12" s="22">
        <v>5.21186440677966</v>
      </c>
      <c r="Q12" s="22">
        <v>5.21186440677966</v>
      </c>
      <c r="R12" s="22">
        <v>5.21186440677966</v>
      </c>
      <c r="S12" s="22">
        <v>5.21186440677966</v>
      </c>
      <c r="T12" s="22">
        <v>5.21186440677966</v>
      </c>
      <c r="U12" s="22">
        <v>5.21186440677966</v>
      </c>
      <c r="V12" s="22">
        <v>5.21186440677966</v>
      </c>
      <c r="W12" s="22">
        <v>5.21186440677966</v>
      </c>
      <c r="X12" s="22">
        <v>5.21186440677966</v>
      </c>
      <c r="Y12" s="22">
        <v>5.21186440677966</v>
      </c>
      <c r="Z12" s="22">
        <v>5.21186440677966</v>
      </c>
      <c r="AA12" s="22">
        <v>5.21186440677966</v>
      </c>
      <c r="AB12" s="22">
        <v>5.21186440677966</v>
      </c>
      <c r="AC12" s="22">
        <v>5.21186440677966</v>
      </c>
      <c r="AD12" s="22">
        <v>5.21186440677966</v>
      </c>
      <c r="AE12" s="22">
        <v>5.21186440677966</v>
      </c>
      <c r="AF12" s="22">
        <v>5.21186440677966</v>
      </c>
      <c r="AG12" s="22">
        <v>5.21186440677966</v>
      </c>
      <c r="AH12" s="22">
        <v>5.21186440677966</v>
      </c>
      <c r="AI12" s="22">
        <v>5.21186440677966</v>
      </c>
      <c r="AJ12" s="22">
        <v>5.21186440677966</v>
      </c>
      <c r="AK12" s="22">
        <v>5.21186440677966</v>
      </c>
      <c r="AL12" s="22">
        <v>5.21186440677966</v>
      </c>
      <c r="AM12" s="22">
        <v>5.21186440677966</v>
      </c>
      <c r="AN12" s="22">
        <v>5.21186440677966</v>
      </c>
      <c r="AO12" s="22">
        <v>5.21186440677966</v>
      </c>
      <c r="AP12" s="22">
        <v>5.21186440677966</v>
      </c>
    </row>
    <row r="13" spans="1:42" x14ac:dyDescent="0.25">
      <c r="A13" s="22" t="s">
        <v>290</v>
      </c>
      <c r="B13" s="22">
        <v>10.593220338983</v>
      </c>
      <c r="C13" s="22">
        <v>10.593220338983</v>
      </c>
      <c r="D13" s="22">
        <v>10.593220338983</v>
      </c>
      <c r="E13" s="22">
        <v>10.593220338983</v>
      </c>
      <c r="F13" s="22">
        <v>10.593220338983</v>
      </c>
      <c r="G13" s="22">
        <v>10.593220338983</v>
      </c>
      <c r="H13" s="22">
        <v>10.593220338983</v>
      </c>
      <c r="I13" s="22">
        <v>10.593220338983</v>
      </c>
      <c r="J13" s="22">
        <v>10.593220338983</v>
      </c>
      <c r="K13" s="22">
        <v>10.593220338983</v>
      </c>
      <c r="L13" s="22">
        <v>10.593220338983</v>
      </c>
      <c r="M13" s="22">
        <v>10.593220338983</v>
      </c>
      <c r="N13" s="22">
        <v>10.593220338983</v>
      </c>
      <c r="O13" s="22">
        <v>10.593220338983</v>
      </c>
      <c r="P13" s="22">
        <v>10.593220338983</v>
      </c>
      <c r="Q13" s="22">
        <v>10.593220338983</v>
      </c>
      <c r="R13" s="22">
        <v>10.593220338983</v>
      </c>
      <c r="S13" s="22">
        <v>10.593220338983</v>
      </c>
      <c r="T13" s="22">
        <v>10.593220338983</v>
      </c>
      <c r="U13" s="22">
        <v>10.593220338983</v>
      </c>
      <c r="V13" s="22">
        <v>10.593220338983</v>
      </c>
      <c r="W13" s="22">
        <v>10.593220338983</v>
      </c>
      <c r="X13" s="22">
        <v>10.593220338983</v>
      </c>
      <c r="Y13" s="22">
        <v>10.593220338983</v>
      </c>
      <c r="Z13" s="22">
        <v>10.593220338983</v>
      </c>
      <c r="AA13" s="22">
        <v>10.593220338983</v>
      </c>
      <c r="AB13" s="22">
        <v>10.593220338983</v>
      </c>
      <c r="AC13" s="22">
        <v>10.593220338983</v>
      </c>
      <c r="AD13" s="22">
        <v>10.593220338983</v>
      </c>
      <c r="AE13" s="22">
        <v>10.593220338983</v>
      </c>
      <c r="AF13" s="22">
        <v>10.593220338983</v>
      </c>
      <c r="AG13" s="22">
        <v>10.593220338983</v>
      </c>
      <c r="AH13" s="22">
        <v>10.593220338983</v>
      </c>
      <c r="AI13" s="22">
        <v>10.593220338983</v>
      </c>
      <c r="AJ13" s="22">
        <v>10.593220338983</v>
      </c>
      <c r="AK13" s="22">
        <v>10.593220338983</v>
      </c>
      <c r="AL13" s="22">
        <v>10.593220338983</v>
      </c>
      <c r="AM13" s="22">
        <v>10.593220338983</v>
      </c>
      <c r="AN13" s="22">
        <v>10.593220338983</v>
      </c>
      <c r="AO13" s="22">
        <v>10.593220338983</v>
      </c>
      <c r="AP13" s="22">
        <v>10.593220338983</v>
      </c>
    </row>
    <row r="14" spans="1:42" x14ac:dyDescent="0.25">
      <c r="A14" s="22" t="s">
        <v>291</v>
      </c>
      <c r="B14" s="22">
        <v>5.21186440677966</v>
      </c>
      <c r="C14" s="22">
        <v>5.21186440677966</v>
      </c>
      <c r="D14" s="22">
        <v>5.21186440677966</v>
      </c>
      <c r="E14" s="22">
        <v>5.21186440677966</v>
      </c>
      <c r="F14" s="22">
        <v>5.21186440677966</v>
      </c>
      <c r="G14" s="22">
        <v>5.21186440677966</v>
      </c>
      <c r="H14" s="22">
        <v>5.21186440677966</v>
      </c>
      <c r="I14" s="22">
        <v>5.21186440677966</v>
      </c>
      <c r="J14" s="22">
        <v>5.21186440677966</v>
      </c>
      <c r="K14" s="22">
        <v>5.21186440677966</v>
      </c>
      <c r="L14" s="22">
        <v>5.21186440677966</v>
      </c>
      <c r="M14" s="22">
        <v>5.21186440677966</v>
      </c>
      <c r="N14" s="22">
        <v>5.21186440677966</v>
      </c>
      <c r="O14" s="22">
        <v>5.21186440677966</v>
      </c>
      <c r="P14" s="22">
        <v>5.21186440677966</v>
      </c>
      <c r="Q14" s="22">
        <v>5.21186440677966</v>
      </c>
      <c r="R14" s="22">
        <v>5.21186440677966</v>
      </c>
      <c r="S14" s="22">
        <v>5.21186440677966</v>
      </c>
      <c r="T14" s="22">
        <v>5.21186440677966</v>
      </c>
      <c r="U14" s="22">
        <v>5.21186440677966</v>
      </c>
      <c r="V14" s="22">
        <v>5.21186440677966</v>
      </c>
      <c r="W14" s="22">
        <v>5.21186440677966</v>
      </c>
      <c r="X14" s="22">
        <v>5.21186440677966</v>
      </c>
      <c r="Y14" s="22">
        <v>5.21186440677966</v>
      </c>
      <c r="Z14" s="22">
        <v>5.21186440677966</v>
      </c>
      <c r="AA14" s="22">
        <v>5.21186440677966</v>
      </c>
      <c r="AB14" s="22">
        <v>5.21186440677966</v>
      </c>
      <c r="AC14" s="22">
        <v>5.21186440677966</v>
      </c>
      <c r="AD14" s="22">
        <v>5.21186440677966</v>
      </c>
      <c r="AE14" s="22">
        <v>5.21186440677966</v>
      </c>
      <c r="AF14" s="22">
        <v>5.21186440677966</v>
      </c>
      <c r="AG14" s="22">
        <v>5.21186440677966</v>
      </c>
      <c r="AH14" s="22">
        <v>5.21186440677966</v>
      </c>
      <c r="AI14" s="22">
        <v>5.21186440677966</v>
      </c>
      <c r="AJ14" s="22">
        <v>5.21186440677966</v>
      </c>
      <c r="AK14" s="22">
        <v>5.21186440677966</v>
      </c>
      <c r="AL14" s="22">
        <v>5.21186440677966</v>
      </c>
      <c r="AM14" s="22">
        <v>5.21186440677966</v>
      </c>
      <c r="AN14" s="22">
        <v>5.21186440677966</v>
      </c>
      <c r="AO14" s="22">
        <v>5.21186440677966</v>
      </c>
      <c r="AP14" s="22">
        <v>5.21186440677966</v>
      </c>
    </row>
    <row r="15" spans="1:42" x14ac:dyDescent="0.25">
      <c r="A15" s="22" t="s">
        <v>292</v>
      </c>
      <c r="B15" s="22">
        <v>5.2966101694915197</v>
      </c>
      <c r="C15" s="22">
        <v>5.2966101694915197</v>
      </c>
      <c r="D15" s="22">
        <v>5.2966101694915197</v>
      </c>
      <c r="E15" s="22">
        <v>5.2966101694915197</v>
      </c>
      <c r="F15" s="22">
        <v>5.2966101694915197</v>
      </c>
      <c r="G15" s="22">
        <v>5.2966101694915197</v>
      </c>
      <c r="H15" s="22">
        <v>5.2966101694915197</v>
      </c>
      <c r="I15" s="22">
        <v>5.2966101694915197</v>
      </c>
      <c r="J15" s="22">
        <v>5.2966101694915197</v>
      </c>
      <c r="K15" s="22">
        <v>5.2966101694915197</v>
      </c>
      <c r="L15" s="22">
        <v>5.2966101694915197</v>
      </c>
      <c r="M15" s="22">
        <v>5.2966101694915197</v>
      </c>
      <c r="N15" s="22">
        <v>5.2966101694915197</v>
      </c>
      <c r="O15" s="22">
        <v>5.2966101694915197</v>
      </c>
      <c r="P15" s="22">
        <v>5.2966101694915197</v>
      </c>
      <c r="Q15" s="22">
        <v>5.2966101694915197</v>
      </c>
      <c r="R15" s="22">
        <v>5.2966101694915197</v>
      </c>
      <c r="S15" s="22">
        <v>5.2966101694915197</v>
      </c>
      <c r="T15" s="22">
        <v>5.2966101694915197</v>
      </c>
      <c r="U15" s="22">
        <v>5.2966101694915197</v>
      </c>
      <c r="V15" s="22">
        <v>5.2966101694915197</v>
      </c>
      <c r="W15" s="22">
        <v>5.2966101694915197</v>
      </c>
      <c r="X15" s="22">
        <v>5.2966101694915197</v>
      </c>
      <c r="Y15" s="22">
        <v>5.2966101694915197</v>
      </c>
      <c r="Z15" s="22">
        <v>5.2966101694915197</v>
      </c>
      <c r="AA15" s="22">
        <v>5.2966101694915197</v>
      </c>
      <c r="AB15" s="22">
        <v>5.2966101694915197</v>
      </c>
      <c r="AC15" s="22">
        <v>5.2966101694915197</v>
      </c>
      <c r="AD15" s="22">
        <v>5.2966101694915197</v>
      </c>
      <c r="AE15" s="22">
        <v>5.2966101694915197</v>
      </c>
      <c r="AF15" s="22">
        <v>5.2966101694915197</v>
      </c>
      <c r="AG15" s="22">
        <v>5.2966101694915197</v>
      </c>
      <c r="AH15" s="22">
        <v>5.2966101694915197</v>
      </c>
      <c r="AI15" s="22">
        <v>5.2966101694915197</v>
      </c>
      <c r="AJ15" s="22">
        <v>5.2966101694915197</v>
      </c>
      <c r="AK15" s="22">
        <v>5.2966101694915197</v>
      </c>
      <c r="AL15" s="22">
        <v>5.2966101694915197</v>
      </c>
      <c r="AM15" s="22">
        <v>5.2966101694915197</v>
      </c>
      <c r="AN15" s="22">
        <v>5.2966101694915197</v>
      </c>
      <c r="AO15" s="22">
        <v>5.2966101694915197</v>
      </c>
      <c r="AP15" s="22">
        <v>5.2966101694915197</v>
      </c>
    </row>
    <row r="16" spans="1:42" x14ac:dyDescent="0.25">
      <c r="A16" s="22" t="s">
        <v>293</v>
      </c>
      <c r="B16" s="22">
        <v>5.2966101694915197</v>
      </c>
      <c r="C16" s="22">
        <v>5.2966101694915197</v>
      </c>
      <c r="D16" s="22">
        <v>5.2966101694915197</v>
      </c>
      <c r="E16" s="22">
        <v>5.2966101694915197</v>
      </c>
      <c r="F16" s="22">
        <v>5.2966101694915197</v>
      </c>
      <c r="G16" s="22">
        <v>5.2966101694915197</v>
      </c>
      <c r="H16" s="22">
        <v>5.2966101694915197</v>
      </c>
      <c r="I16" s="22">
        <v>5.2966101694915197</v>
      </c>
      <c r="J16" s="22">
        <v>5.2966101694915197</v>
      </c>
      <c r="K16" s="22">
        <v>5.2966101694915197</v>
      </c>
      <c r="L16" s="22">
        <v>5.2966101694915197</v>
      </c>
      <c r="M16" s="22">
        <v>5.2966101694915197</v>
      </c>
      <c r="N16" s="22">
        <v>5.2966101694915197</v>
      </c>
      <c r="O16" s="22">
        <v>5.2966101694915197</v>
      </c>
      <c r="P16" s="22">
        <v>5.2966101694915197</v>
      </c>
      <c r="Q16" s="22">
        <v>5.2966101694915197</v>
      </c>
      <c r="R16" s="22">
        <v>5.2966101694915197</v>
      </c>
      <c r="S16" s="22">
        <v>5.2966101694915197</v>
      </c>
      <c r="T16" s="22">
        <v>5.2966101694915197</v>
      </c>
      <c r="U16" s="22">
        <v>5.2966101694915197</v>
      </c>
      <c r="V16" s="22">
        <v>5.2966101694915197</v>
      </c>
      <c r="W16" s="22">
        <v>5.2966101694915197</v>
      </c>
      <c r="X16" s="22">
        <v>5.2966101694915197</v>
      </c>
      <c r="Y16" s="22">
        <v>5.2966101694915197</v>
      </c>
      <c r="Z16" s="22">
        <v>5.2966101694915197</v>
      </c>
      <c r="AA16" s="22">
        <v>5.2966101694915197</v>
      </c>
      <c r="AB16" s="22">
        <v>5.2966101694915197</v>
      </c>
      <c r="AC16" s="22">
        <v>5.2966101694915197</v>
      </c>
      <c r="AD16" s="22">
        <v>5.2966101694915197</v>
      </c>
      <c r="AE16" s="22">
        <v>5.2966101694915197</v>
      </c>
      <c r="AF16" s="22">
        <v>5.2966101694915197</v>
      </c>
      <c r="AG16" s="22">
        <v>5.2966101694915197</v>
      </c>
      <c r="AH16" s="22">
        <v>5.2966101694915197</v>
      </c>
      <c r="AI16" s="22">
        <v>5.2966101694915197</v>
      </c>
      <c r="AJ16" s="22">
        <v>5.2966101694915197</v>
      </c>
      <c r="AK16" s="22">
        <v>5.2966101694915197</v>
      </c>
      <c r="AL16" s="22">
        <v>5.2966101694915197</v>
      </c>
      <c r="AM16" s="22">
        <v>5.2966101694915197</v>
      </c>
      <c r="AN16" s="22">
        <v>5.2966101694915197</v>
      </c>
      <c r="AO16" s="22">
        <v>5.2966101694915197</v>
      </c>
      <c r="AP16" s="22">
        <v>5.2966101694915197</v>
      </c>
    </row>
    <row r="17" spans="1:42" x14ac:dyDescent="0.25">
      <c r="A17" s="22" t="s">
        <v>294</v>
      </c>
      <c r="B17" s="22">
        <v>5.2966101694915197</v>
      </c>
      <c r="C17" s="22">
        <v>5.2966101694915197</v>
      </c>
      <c r="D17" s="22">
        <v>5.2966101694915197</v>
      </c>
      <c r="E17" s="22">
        <v>5.2966101694915197</v>
      </c>
      <c r="F17" s="22">
        <v>5.2966101694915197</v>
      </c>
      <c r="G17" s="22">
        <v>5.2966101694915197</v>
      </c>
      <c r="H17" s="22">
        <v>5.2966101694915197</v>
      </c>
      <c r="I17" s="22">
        <v>5.2966101694915197</v>
      </c>
      <c r="J17" s="22">
        <v>5.2966101694915197</v>
      </c>
      <c r="K17" s="22">
        <v>5.2966101694915197</v>
      </c>
      <c r="L17" s="22">
        <v>5.2966101694915197</v>
      </c>
      <c r="M17" s="22">
        <v>5.2966101694915197</v>
      </c>
      <c r="N17" s="22">
        <v>5.2966101694915197</v>
      </c>
      <c r="O17" s="22">
        <v>5.2966101694915197</v>
      </c>
      <c r="P17" s="22">
        <v>5.2966101694915197</v>
      </c>
      <c r="Q17" s="22">
        <v>5.2966101694915197</v>
      </c>
      <c r="R17" s="22">
        <v>5.2966101694915197</v>
      </c>
      <c r="S17" s="22">
        <v>5.2966101694915197</v>
      </c>
      <c r="T17" s="22">
        <v>5.2966101694915197</v>
      </c>
      <c r="U17" s="22">
        <v>5.2966101694915197</v>
      </c>
      <c r="V17" s="22">
        <v>5.2966101694915197</v>
      </c>
      <c r="W17" s="22">
        <v>5.2966101694915197</v>
      </c>
      <c r="X17" s="22">
        <v>5.2966101694915197</v>
      </c>
      <c r="Y17" s="22">
        <v>5.2966101694915197</v>
      </c>
      <c r="Z17" s="22">
        <v>5.2966101694915197</v>
      </c>
      <c r="AA17" s="22">
        <v>5.2966101694915197</v>
      </c>
      <c r="AB17" s="22">
        <v>5.2966101694915197</v>
      </c>
      <c r="AC17" s="22">
        <v>5.2966101694915197</v>
      </c>
      <c r="AD17" s="22">
        <v>5.2966101694915197</v>
      </c>
      <c r="AE17" s="22">
        <v>5.2966101694915197</v>
      </c>
      <c r="AF17" s="22">
        <v>5.2966101694915197</v>
      </c>
      <c r="AG17" s="22">
        <v>5.2966101694915197</v>
      </c>
      <c r="AH17" s="22">
        <v>5.2966101694915197</v>
      </c>
      <c r="AI17" s="22">
        <v>5.2966101694915197</v>
      </c>
      <c r="AJ17" s="22">
        <v>5.2966101694915197</v>
      </c>
      <c r="AK17" s="22">
        <v>5.2966101694915197</v>
      </c>
      <c r="AL17" s="22">
        <v>5.2966101694915197</v>
      </c>
      <c r="AM17" s="22">
        <v>5.2966101694915197</v>
      </c>
      <c r="AN17" s="22">
        <v>5.2966101694915197</v>
      </c>
      <c r="AO17" s="22">
        <v>5.2966101694915197</v>
      </c>
      <c r="AP17" s="22">
        <v>5.2966101694915197</v>
      </c>
    </row>
    <row r="18" spans="1:42" x14ac:dyDescent="0.25">
      <c r="A18" s="22" t="s">
        <v>295</v>
      </c>
      <c r="B18" s="22">
        <v>5.2966101694915197</v>
      </c>
      <c r="C18" s="22">
        <v>5.2966101694915197</v>
      </c>
      <c r="D18" s="22">
        <v>5.2966101694915197</v>
      </c>
      <c r="E18" s="22">
        <v>5.2966101694915197</v>
      </c>
      <c r="F18" s="22">
        <v>5.2966101694915197</v>
      </c>
      <c r="G18" s="22">
        <v>5.2966101694915197</v>
      </c>
      <c r="H18" s="22">
        <v>5.2966101694915197</v>
      </c>
      <c r="I18" s="22">
        <v>5.2966101694915197</v>
      </c>
      <c r="J18" s="22">
        <v>5.2966101694915197</v>
      </c>
      <c r="K18" s="22">
        <v>5.2966101694915197</v>
      </c>
      <c r="L18" s="22">
        <v>5.2966101694915197</v>
      </c>
      <c r="M18" s="22">
        <v>5.2966101694915197</v>
      </c>
      <c r="N18" s="22">
        <v>5.2966101694915197</v>
      </c>
      <c r="O18" s="22">
        <v>5.2966101694915197</v>
      </c>
      <c r="P18" s="22">
        <v>5.2966101694915197</v>
      </c>
      <c r="Q18" s="22">
        <v>5.2966101694915197</v>
      </c>
      <c r="R18" s="22">
        <v>5.2966101694915197</v>
      </c>
      <c r="S18" s="22">
        <v>5.2966101694915197</v>
      </c>
      <c r="T18" s="22">
        <v>5.2966101694915197</v>
      </c>
      <c r="U18" s="22">
        <v>5.2966101694915197</v>
      </c>
      <c r="V18" s="22">
        <v>5.2966101694915197</v>
      </c>
      <c r="W18" s="22">
        <v>5.2966101694915197</v>
      </c>
      <c r="X18" s="22">
        <v>5.2966101694915197</v>
      </c>
      <c r="Y18" s="22">
        <v>5.2966101694915197</v>
      </c>
      <c r="Z18" s="22">
        <v>5.2966101694915197</v>
      </c>
      <c r="AA18" s="22">
        <v>5.2966101694915197</v>
      </c>
      <c r="AB18" s="22">
        <v>5.2966101694915197</v>
      </c>
      <c r="AC18" s="22">
        <v>5.2966101694915197</v>
      </c>
      <c r="AD18" s="22">
        <v>5.2966101694915197</v>
      </c>
      <c r="AE18" s="22">
        <v>5.2966101694915197</v>
      </c>
      <c r="AF18" s="22">
        <v>5.2966101694915197</v>
      </c>
      <c r="AG18" s="22">
        <v>5.2966101694915197</v>
      </c>
      <c r="AH18" s="22">
        <v>5.2966101694915197</v>
      </c>
      <c r="AI18" s="22">
        <v>5.2966101694915197</v>
      </c>
      <c r="AJ18" s="22">
        <v>5.2966101694915197</v>
      </c>
      <c r="AK18" s="22">
        <v>5.2966101694915197</v>
      </c>
      <c r="AL18" s="22">
        <v>5.2966101694915197</v>
      </c>
      <c r="AM18" s="22">
        <v>5.2966101694915197</v>
      </c>
      <c r="AN18" s="22">
        <v>5.2966101694915197</v>
      </c>
      <c r="AO18" s="22">
        <v>5.2966101694915197</v>
      </c>
      <c r="AP18" s="22">
        <v>5.2966101694915197</v>
      </c>
    </row>
    <row r="19" spans="1:42" x14ac:dyDescent="0.25">
      <c r="A19" s="22" t="s">
        <v>296</v>
      </c>
      <c r="B19" s="22">
        <v>5.2966101694915197</v>
      </c>
      <c r="C19" s="22">
        <v>5.2966101694915197</v>
      </c>
      <c r="D19" s="22">
        <v>5.2966101694915197</v>
      </c>
      <c r="E19" s="22">
        <v>5.2966101694915197</v>
      </c>
      <c r="F19" s="22">
        <v>5.2966101694915197</v>
      </c>
      <c r="G19" s="22">
        <v>5.2966101694915197</v>
      </c>
      <c r="H19" s="22">
        <v>5.2966101694915197</v>
      </c>
      <c r="I19" s="22">
        <v>5.2966101694915197</v>
      </c>
      <c r="J19" s="22">
        <v>5.2966101694915197</v>
      </c>
      <c r="K19" s="22">
        <v>5.2966101694915197</v>
      </c>
      <c r="L19" s="22">
        <v>5.2966101694915197</v>
      </c>
      <c r="M19" s="22">
        <v>5.2966101694915197</v>
      </c>
      <c r="N19" s="22">
        <v>5.2966101694915197</v>
      </c>
      <c r="O19" s="22">
        <v>5.2966101694915197</v>
      </c>
      <c r="P19" s="22">
        <v>5.2966101694915197</v>
      </c>
      <c r="Q19" s="22">
        <v>5.2966101694915197</v>
      </c>
      <c r="R19" s="22">
        <v>5.2966101694915197</v>
      </c>
      <c r="S19" s="22">
        <v>5.2966101694915197</v>
      </c>
      <c r="T19" s="22">
        <v>5.2966101694915197</v>
      </c>
      <c r="U19" s="22">
        <v>5.2966101694915197</v>
      </c>
      <c r="V19" s="22">
        <v>5.2966101694915197</v>
      </c>
      <c r="W19" s="22">
        <v>5.2966101694915197</v>
      </c>
      <c r="X19" s="22">
        <v>5.2966101694915197</v>
      </c>
      <c r="Y19" s="22">
        <v>5.2966101694915197</v>
      </c>
      <c r="Z19" s="22">
        <v>5.2966101694915197</v>
      </c>
      <c r="AA19" s="22">
        <v>5.2966101694915197</v>
      </c>
      <c r="AB19" s="22">
        <v>5.2966101694915197</v>
      </c>
      <c r="AC19" s="22">
        <v>5.2966101694915197</v>
      </c>
      <c r="AD19" s="22">
        <v>5.2966101694915197</v>
      </c>
      <c r="AE19" s="22">
        <v>5.2966101694915197</v>
      </c>
      <c r="AF19" s="22">
        <v>5.2966101694915197</v>
      </c>
      <c r="AG19" s="22">
        <v>5.2966101694915197</v>
      </c>
      <c r="AH19" s="22">
        <v>5.2966101694915197</v>
      </c>
      <c r="AI19" s="22">
        <v>5.2966101694915197</v>
      </c>
      <c r="AJ19" s="22">
        <v>5.2966101694915197</v>
      </c>
      <c r="AK19" s="22">
        <v>5.2966101694915197</v>
      </c>
      <c r="AL19" s="22">
        <v>5.2966101694915197</v>
      </c>
      <c r="AM19" s="22">
        <v>5.2966101694915197</v>
      </c>
      <c r="AN19" s="22">
        <v>5.2966101694915197</v>
      </c>
      <c r="AO19" s="22">
        <v>5.2966101694915197</v>
      </c>
      <c r="AP19" s="22">
        <v>5.2966101694915197</v>
      </c>
    </row>
    <row r="20" spans="1:42" x14ac:dyDescent="0.25">
      <c r="A20" s="22" t="s">
        <v>297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</row>
    <row r="21" spans="1:42" x14ac:dyDescent="0.25">
      <c r="A21" s="22" t="s">
        <v>365</v>
      </c>
      <c r="B21" s="22">
        <v>5.2966101694915197</v>
      </c>
      <c r="C21" s="22">
        <v>5.2966101694915197</v>
      </c>
      <c r="D21" s="22">
        <v>5.2966101694915197</v>
      </c>
      <c r="E21" s="22">
        <v>5.2966101694915197</v>
      </c>
      <c r="F21" s="22">
        <v>5.2966101694915197</v>
      </c>
      <c r="G21" s="22">
        <v>5.2966101694915197</v>
      </c>
      <c r="H21" s="22">
        <v>5.2966101694915197</v>
      </c>
      <c r="I21" s="22">
        <v>5.2966101694915197</v>
      </c>
      <c r="J21" s="22">
        <v>5.2966101694915197</v>
      </c>
      <c r="K21" s="22">
        <v>5.2966101694915197</v>
      </c>
      <c r="L21" s="22">
        <v>5.2966101694915197</v>
      </c>
      <c r="M21" s="22">
        <v>5.2966101694915197</v>
      </c>
      <c r="N21" s="22">
        <v>5.2966101694915197</v>
      </c>
      <c r="O21" s="22">
        <v>5.2966101694915197</v>
      </c>
      <c r="P21" s="22">
        <v>5.2966101694915197</v>
      </c>
      <c r="Q21" s="22">
        <v>5.2966101694915197</v>
      </c>
      <c r="R21" s="22">
        <v>5.2966101694915197</v>
      </c>
      <c r="S21" s="22">
        <v>5.2966101694915197</v>
      </c>
      <c r="T21" s="22">
        <v>5.2966101694915197</v>
      </c>
      <c r="U21" s="22">
        <v>5.2966101694915197</v>
      </c>
      <c r="V21" s="22">
        <v>5.2966101694915197</v>
      </c>
      <c r="W21" s="22">
        <v>5.2966101694915197</v>
      </c>
      <c r="X21" s="22">
        <v>5.2966101694915197</v>
      </c>
      <c r="Y21" s="22">
        <v>5.2966101694915197</v>
      </c>
      <c r="Z21" s="22">
        <v>5.2966101694915197</v>
      </c>
      <c r="AA21" s="22">
        <v>5.2966101694915197</v>
      </c>
      <c r="AB21" s="22">
        <v>5.2966101694915197</v>
      </c>
      <c r="AC21" s="22">
        <v>5.2966101694915197</v>
      </c>
      <c r="AD21" s="22">
        <v>5.2966101694915197</v>
      </c>
      <c r="AE21" s="22">
        <v>5.2966101694915197</v>
      </c>
      <c r="AF21" s="22">
        <v>5.2966101694915197</v>
      </c>
      <c r="AG21" s="22">
        <v>5.2966101694915197</v>
      </c>
      <c r="AH21" s="22">
        <v>5.2966101694915197</v>
      </c>
      <c r="AI21" s="22">
        <v>5.2966101694915197</v>
      </c>
      <c r="AJ21" s="22">
        <v>5.2966101694915197</v>
      </c>
      <c r="AK21" s="22">
        <v>5.2966101694915197</v>
      </c>
      <c r="AL21" s="22">
        <v>5.2966101694915197</v>
      </c>
      <c r="AM21" s="22">
        <v>5.2966101694915197</v>
      </c>
      <c r="AN21" s="22">
        <v>5.2966101694915197</v>
      </c>
      <c r="AO21" s="22">
        <v>5.2966101694915197</v>
      </c>
      <c r="AP21" s="22">
        <v>5.2966101694915197</v>
      </c>
    </row>
    <row r="22" spans="1:42" x14ac:dyDescent="0.25">
      <c r="A22" s="22" t="s">
        <v>2</v>
      </c>
      <c r="B22" s="22">
        <v>11.716101694915199</v>
      </c>
      <c r="C22" s="22">
        <v>11.716101694915199</v>
      </c>
      <c r="D22" s="22">
        <v>11.716101694915199</v>
      </c>
      <c r="E22" s="22">
        <v>11.716101694915199</v>
      </c>
      <c r="F22" s="22">
        <v>11.716101694915199</v>
      </c>
      <c r="G22" s="22">
        <v>11.716101694915199</v>
      </c>
      <c r="H22" s="22">
        <v>11.716101694915199</v>
      </c>
      <c r="I22" s="22">
        <v>11.716101694915199</v>
      </c>
      <c r="J22" s="22">
        <v>11.716101694915199</v>
      </c>
      <c r="K22" s="22">
        <v>11.716101694915199</v>
      </c>
      <c r="L22" s="22">
        <v>11.716101694915199</v>
      </c>
      <c r="M22" s="22">
        <v>11.716101694915199</v>
      </c>
      <c r="N22" s="22">
        <v>11.716101694915199</v>
      </c>
      <c r="O22" s="22">
        <v>11.716101694915199</v>
      </c>
      <c r="P22" s="22">
        <v>11.716101694915199</v>
      </c>
      <c r="Q22" s="22">
        <v>11.716101694915199</v>
      </c>
      <c r="R22" s="22">
        <v>11.716101694915199</v>
      </c>
      <c r="S22" s="22">
        <v>11.716101694915199</v>
      </c>
      <c r="T22" s="22">
        <v>11.716101694915199</v>
      </c>
      <c r="U22" s="22">
        <v>11.716101694915199</v>
      </c>
      <c r="V22" s="22">
        <v>11.716101694915199</v>
      </c>
      <c r="W22" s="22">
        <v>11.716101694915199</v>
      </c>
      <c r="X22" s="22">
        <v>11.716101694915199</v>
      </c>
      <c r="Y22" s="22">
        <v>11.716101694915199</v>
      </c>
      <c r="Z22" s="22">
        <v>11.716101694915199</v>
      </c>
      <c r="AA22" s="22">
        <v>11.716101694915199</v>
      </c>
      <c r="AB22" s="22">
        <v>11.716101694915199</v>
      </c>
      <c r="AC22" s="22">
        <v>11.716101694915199</v>
      </c>
      <c r="AD22" s="22">
        <v>11.716101694915199</v>
      </c>
      <c r="AE22" s="22">
        <v>11.716101694915199</v>
      </c>
      <c r="AF22" s="22">
        <v>11.716101694915199</v>
      </c>
      <c r="AG22" s="22">
        <v>11.716101694915199</v>
      </c>
      <c r="AH22" s="22">
        <v>11.716101694915199</v>
      </c>
      <c r="AI22" s="22">
        <v>11.716101694915199</v>
      </c>
      <c r="AJ22" s="22">
        <v>11.716101694915199</v>
      </c>
      <c r="AK22" s="22">
        <v>11.716101694915199</v>
      </c>
      <c r="AL22" s="22">
        <v>11.716101694915199</v>
      </c>
      <c r="AM22" s="22">
        <v>11.716101694915199</v>
      </c>
      <c r="AN22" s="22">
        <v>11.716101694915199</v>
      </c>
      <c r="AO22" s="22">
        <v>11.716101694915199</v>
      </c>
      <c r="AP22" s="22">
        <v>11.716101694915199</v>
      </c>
    </row>
    <row r="23" spans="1:42" x14ac:dyDescent="0.35">
      <c r="A23" s="22" t="s">
        <v>30</v>
      </c>
      <c r="B23" s="22">
        <v>31.769067796610098</v>
      </c>
      <c r="C23" s="22">
        <v>31.769067796610098</v>
      </c>
      <c r="D23" s="22">
        <v>31.769067796610098</v>
      </c>
      <c r="E23" s="22">
        <v>31.769067796610098</v>
      </c>
      <c r="F23" s="22">
        <v>31.769067796610098</v>
      </c>
      <c r="G23" s="22">
        <v>31.769067796610098</v>
      </c>
      <c r="H23" s="22">
        <v>31.769067796610098</v>
      </c>
      <c r="I23" s="22">
        <v>31.769067796610098</v>
      </c>
      <c r="J23" s="22">
        <v>31.769067796610098</v>
      </c>
      <c r="K23" s="22">
        <v>31.769067796610098</v>
      </c>
      <c r="L23" s="22">
        <v>31.769067796610098</v>
      </c>
      <c r="M23" s="22">
        <v>31.769067796610098</v>
      </c>
      <c r="N23" s="22">
        <v>31.769067796610098</v>
      </c>
      <c r="O23" s="22">
        <v>31.769067796610098</v>
      </c>
      <c r="P23" s="22">
        <v>31.769067796610098</v>
      </c>
      <c r="Q23" s="22">
        <v>31.769067796610098</v>
      </c>
      <c r="R23" s="22">
        <v>31.769067796610098</v>
      </c>
      <c r="S23" s="22">
        <v>31.769067796610098</v>
      </c>
      <c r="T23" s="22">
        <v>31.769067796610098</v>
      </c>
      <c r="U23" s="22">
        <v>31.769067796610098</v>
      </c>
      <c r="V23" s="22">
        <v>31.769067796610098</v>
      </c>
      <c r="W23" s="22">
        <v>31.769067796610098</v>
      </c>
      <c r="X23" s="22">
        <v>31.769067796610098</v>
      </c>
      <c r="Y23" s="22">
        <v>31.769067796610098</v>
      </c>
      <c r="Z23" s="22">
        <v>31.769067796610098</v>
      </c>
      <c r="AA23" s="22">
        <v>31.769067796610098</v>
      </c>
      <c r="AB23" s="22">
        <v>31.769067796610098</v>
      </c>
      <c r="AC23" s="22">
        <v>31.769067796610098</v>
      </c>
      <c r="AD23" s="22">
        <v>31.769067796610098</v>
      </c>
      <c r="AE23" s="22">
        <v>31.769067796610098</v>
      </c>
      <c r="AF23" s="22">
        <v>31.769067796610098</v>
      </c>
      <c r="AG23" s="22">
        <v>31.769067796610098</v>
      </c>
      <c r="AH23" s="22">
        <v>31.769067796610098</v>
      </c>
      <c r="AI23" s="22">
        <v>31.769067796610098</v>
      </c>
      <c r="AJ23" s="22">
        <v>31.769067796610098</v>
      </c>
      <c r="AK23" s="22">
        <v>31.769067796610098</v>
      </c>
      <c r="AL23" s="22">
        <v>31.769067796610098</v>
      </c>
      <c r="AM23" s="22">
        <v>31.769067796610098</v>
      </c>
      <c r="AN23" s="22">
        <v>31.769067796610098</v>
      </c>
      <c r="AO23" s="22">
        <v>31.769067796610098</v>
      </c>
      <c r="AP23" s="22">
        <v>31.769067796610098</v>
      </c>
    </row>
    <row r="24" spans="1:42" x14ac:dyDescent="0.35">
      <c r="A24" s="22" t="s">
        <v>366</v>
      </c>
      <c r="B24" s="22">
        <v>3.4957627118643999</v>
      </c>
      <c r="C24" s="22">
        <v>3.4957627118643999</v>
      </c>
      <c r="D24" s="22">
        <v>3.4957627118643999</v>
      </c>
      <c r="E24" s="22">
        <v>3.4957627118643999</v>
      </c>
      <c r="F24" s="22">
        <v>3.4957627118643999</v>
      </c>
      <c r="G24" s="22">
        <v>3.4957627118643999</v>
      </c>
      <c r="H24" s="22">
        <v>3.4957627118643999</v>
      </c>
      <c r="I24" s="22">
        <v>3.4957627118643999</v>
      </c>
      <c r="J24" s="22">
        <v>3.4957627118643999</v>
      </c>
      <c r="K24" s="22">
        <v>3.4957627118643999</v>
      </c>
      <c r="L24" s="22">
        <v>3.4957627118643999</v>
      </c>
      <c r="M24" s="22">
        <v>3.4957627118643999</v>
      </c>
      <c r="N24" s="22">
        <v>3.4957627118643999</v>
      </c>
      <c r="O24" s="22">
        <v>3.4957627118643999</v>
      </c>
      <c r="P24" s="22">
        <v>3.4957627118643999</v>
      </c>
      <c r="Q24" s="22">
        <v>3.4957627118643999</v>
      </c>
      <c r="R24" s="22">
        <v>3.4957627118643999</v>
      </c>
      <c r="S24" s="22">
        <v>3.4957627118643999</v>
      </c>
      <c r="T24" s="22">
        <v>3.4957627118643999</v>
      </c>
      <c r="U24" s="22">
        <v>3.4957627118643999</v>
      </c>
      <c r="V24" s="22">
        <v>3.4957627118643999</v>
      </c>
      <c r="W24" s="22">
        <v>3.4957627118643999</v>
      </c>
      <c r="X24" s="22">
        <v>3.4957627118643999</v>
      </c>
      <c r="Y24" s="22">
        <v>3.4957627118643999</v>
      </c>
      <c r="Z24" s="22">
        <v>3.4957627118643999</v>
      </c>
      <c r="AA24" s="22">
        <v>3.4957627118643999</v>
      </c>
      <c r="AB24" s="22">
        <v>3.4957627118643999</v>
      </c>
      <c r="AC24" s="22">
        <v>3.4957627118643999</v>
      </c>
      <c r="AD24" s="22">
        <v>3.4957627118643999</v>
      </c>
      <c r="AE24" s="22">
        <v>3.4957627118643999</v>
      </c>
      <c r="AF24" s="22">
        <v>3.4957627118643999</v>
      </c>
      <c r="AG24" s="22">
        <v>3.4957627118643999</v>
      </c>
      <c r="AH24" s="22">
        <v>3.4957627118643999</v>
      </c>
      <c r="AI24" s="22">
        <v>3.4957627118643999</v>
      </c>
      <c r="AJ24" s="22">
        <v>3.4957627118643999</v>
      </c>
      <c r="AK24" s="22">
        <v>3.4957627118643999</v>
      </c>
      <c r="AL24" s="22">
        <v>3.4957627118643999</v>
      </c>
      <c r="AM24" s="22">
        <v>3.4957627118643999</v>
      </c>
      <c r="AN24" s="22">
        <v>3.4957627118643999</v>
      </c>
      <c r="AO24" s="22">
        <v>3.4957627118643999</v>
      </c>
      <c r="AP24" s="22">
        <v>3.4957627118643999</v>
      </c>
    </row>
    <row r="25" spans="1:42" x14ac:dyDescent="0.35">
      <c r="A25" s="22" t="s">
        <v>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</row>
    <row r="26" spans="1:42" x14ac:dyDescent="0.35">
      <c r="A26" s="22" t="s">
        <v>367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</row>
    <row r="27" spans="1:42" x14ac:dyDescent="0.35">
      <c r="A27" s="22" t="s">
        <v>268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</row>
    <row r="28" spans="1:42" x14ac:dyDescent="0.35">
      <c r="A28" s="22" t="s">
        <v>368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</row>
    <row r="29" spans="1:42" x14ac:dyDescent="0.35">
      <c r="A29" s="22" t="s">
        <v>369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</row>
    <row r="30" spans="1:42" x14ac:dyDescent="0.35">
      <c r="A30" s="22" t="s">
        <v>307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</row>
    <row r="31" spans="1:42" x14ac:dyDescent="0.35">
      <c r="A31" s="22" t="s">
        <v>308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</row>
    <row r="32" spans="1:42" x14ac:dyDescent="0.35">
      <c r="A32" s="22" t="s">
        <v>309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</row>
    <row r="33" spans="1:42" x14ac:dyDescent="0.35">
      <c r="A33" s="22" t="s">
        <v>310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</row>
    <row r="34" spans="1:42" x14ac:dyDescent="0.35">
      <c r="A34" s="22" t="s">
        <v>311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E3 data how to locate</vt:lpstr>
      <vt:lpstr>onshore wind</vt:lpstr>
      <vt:lpstr>solar PV</vt:lpstr>
      <vt:lpstr>California cost adjustment</vt:lpstr>
      <vt:lpstr>CCaMC-BCCpUC</vt:lpstr>
      <vt:lpstr>CCaMC-VOaMCpUC</vt:lpstr>
      <vt:lpstr>CCaMC-AFOaMCpUC</vt:lpstr>
      <vt:lpstr>E3 variable O and M</vt:lpstr>
      <vt:lpstr>E3 capital cost data</vt:lpstr>
      <vt:lpstr>E3 fixed O and M</vt:lpstr>
      <vt:lpstr>EIA Costs</vt:lpstr>
      <vt:lpstr>Coal Cost Multipliers</vt:lpstr>
      <vt:lpstr>Cost Improvement and Off Wnd</vt:lpstr>
      <vt:lpstr>recent trends utility scale PV</vt:lpstr>
      <vt:lpstr>Utility scale PV types</vt:lpstr>
      <vt:lpstr>CT installed types</vt:lpstr>
      <vt:lpstr>On forecasting prices</vt:lpstr>
      <vt:lpstr>Convert E3 data to MW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2014-02-14T06:19:38Z</dcterms:created>
  <dcterms:modified xsi:type="dcterms:W3CDTF">2018-10-04T23:21:11Z</dcterms:modified>
</cp:coreProperties>
</file>