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30" windowWidth="24920" windowHeight="10980" activeTab="8"/>
  </bookViews>
  <sheets>
    <sheet name="About" sheetId="1" r:id="rId1"/>
    <sheet name="Flexibility Points" sheetId="2" r:id="rId2"/>
    <sheet name="FPC-FPPpUPC" sheetId="3" r:id="rId3"/>
    <sheet name="FPC-FPPpUPH" sheetId="4" r:id="rId4"/>
    <sheet name="FPC-FPPpUBS" sheetId="6" r:id="rId5"/>
    <sheet name="FPC-FPPpUDRC" sheetId="5" r:id="rId6"/>
    <sheet name="FPC-FPPpUTCAMRB" sheetId="16" r:id="rId7"/>
    <sheet name="FPC-FPPpEV" sheetId="19" r:id="rId8"/>
    <sheet name="CA Transmission Connectivity" sheetId="8" r:id="rId9"/>
    <sheet name="Paths into California" sheetId="27" r:id="rId10"/>
    <sheet name="Curtailment Calculations" sheetId="31" r:id="rId11"/>
    <sheet name="Target Max FP Used" sheetId="18" r:id="rId12"/>
    <sheet name="FPC-BTCC" sheetId="7" r:id="rId13"/>
    <sheet name="FPC-CTOC" sheetId="25" r:id="rId14"/>
    <sheet name="FPC-CSOC" sheetId="13" r:id="rId15"/>
    <sheet name="FPC-CFOC" sheetId="14" r:id="rId16"/>
    <sheet name="FPC-CZOC" sheetId="15" r:id="rId17"/>
    <sheet name="FPC-TMFoFPU" sheetId="17" r:id="rId18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45621"/>
  <pivotCaches>
    <pivotCache cacheId="9" r:id="rId19"/>
    <pivotCache cacheId="10" r:id="rId20"/>
    <pivotCache cacheId="11" r:id="rId21"/>
  </pivotCaches>
</workbook>
</file>

<file path=xl/calcChain.xml><?xml version="1.0" encoding="utf-8"?>
<calcChain xmlns="http://schemas.openxmlformats.org/spreadsheetml/2006/main">
  <c r="B40" i="8" l="1"/>
  <c r="B35" i="8"/>
  <c r="H4" i="31" l="1"/>
  <c r="K9" i="31" l="1"/>
  <c r="J9" i="31"/>
  <c r="I9" i="31"/>
  <c r="I10" i="31"/>
  <c r="H9" i="31"/>
  <c r="B7" i="8" l="1"/>
  <c r="D50" i="8" l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AB50" i="8" s="1"/>
  <c r="AC50" i="8" s="1"/>
  <c r="AD50" i="8" s="1"/>
  <c r="AE50" i="8" s="1"/>
  <c r="AF50" i="8" s="1"/>
  <c r="AG50" i="8" s="1"/>
  <c r="AH50" i="8" s="1"/>
  <c r="AI50" i="8" s="1"/>
  <c r="C50" i="8"/>
  <c r="B24" i="8" l="1"/>
  <c r="J44" i="31" l="1"/>
  <c r="H44" i="31"/>
  <c r="I28" i="31"/>
  <c r="J28" i="31"/>
  <c r="K28" i="31"/>
  <c r="H28" i="31"/>
  <c r="I27" i="31"/>
  <c r="I44" i="31" s="1"/>
  <c r="J27" i="31"/>
  <c r="K27" i="31"/>
  <c r="K44" i="31" s="1"/>
  <c r="H27" i="31"/>
  <c r="H5" i="31"/>
  <c r="I5" i="31"/>
  <c r="J5" i="31"/>
  <c r="K5" i="31"/>
  <c r="H6" i="31"/>
  <c r="I6" i="31"/>
  <c r="J6" i="31"/>
  <c r="K6" i="31"/>
  <c r="H7" i="31"/>
  <c r="I7" i="31"/>
  <c r="J7" i="31"/>
  <c r="K7" i="31"/>
  <c r="H8" i="31"/>
  <c r="I8" i="31"/>
  <c r="J8" i="31"/>
  <c r="K8" i="31"/>
  <c r="H10" i="31"/>
  <c r="J10" i="31"/>
  <c r="K10" i="31"/>
  <c r="H11" i="31"/>
  <c r="I11" i="31"/>
  <c r="J11" i="31"/>
  <c r="K11" i="31"/>
  <c r="I4" i="31"/>
  <c r="J4" i="31"/>
  <c r="K4" i="31"/>
  <c r="H42" i="31" l="1"/>
  <c r="I42" i="31"/>
  <c r="K42" i="31"/>
  <c r="J42" i="31"/>
  <c r="D35" i="27" l="1"/>
  <c r="B47" i="2" l="1"/>
  <c r="B48" i="2"/>
  <c r="B46" i="2"/>
  <c r="B6" i="2" l="1"/>
  <c r="D3" i="2"/>
  <c r="D4" i="2"/>
  <c r="D5" i="2"/>
  <c r="D7" i="2"/>
  <c r="D2" i="2"/>
  <c r="K32" i="31" l="1"/>
  <c r="J32" i="31"/>
  <c r="H32" i="31"/>
  <c r="I32" i="31"/>
  <c r="I33" i="31"/>
  <c r="K33" i="31"/>
  <c r="H33" i="31"/>
  <c r="J33" i="31"/>
  <c r="J31" i="31"/>
  <c r="I31" i="31"/>
  <c r="H31" i="31"/>
  <c r="K31" i="31"/>
  <c r="B2" i="6"/>
  <c r="B28" i="2"/>
  <c r="B37" i="8"/>
  <c r="B2" i="5"/>
  <c r="B38" i="8"/>
  <c r="D6" i="2"/>
  <c r="B36" i="8"/>
  <c r="B2" i="3"/>
  <c r="K34" i="31" l="1"/>
  <c r="J34" i="31"/>
  <c r="I34" i="31"/>
  <c r="H34" i="31"/>
  <c r="B63" i="2"/>
  <c r="B7" i="19" s="1"/>
  <c r="B61" i="2"/>
  <c r="B2" i="19" s="1"/>
  <c r="B62" i="2"/>
  <c r="B3" i="19" s="1"/>
  <c r="B2" i="4"/>
  <c r="B42" i="8" l="1"/>
  <c r="B2" i="7" l="1"/>
  <c r="C2" i="7" s="1"/>
  <c r="E2" i="7" l="1"/>
  <c r="M2" i="7"/>
  <c r="U2" i="7"/>
  <c r="AC2" i="7"/>
  <c r="D2" i="7"/>
  <c r="AD2" i="7"/>
  <c r="Y2" i="7"/>
  <c r="R2" i="7"/>
  <c r="AH2" i="7"/>
  <c r="K2" i="7"/>
  <c r="AA2" i="7"/>
  <c r="T2" i="7"/>
  <c r="F2" i="7"/>
  <c r="N2" i="7"/>
  <c r="V2" i="7"/>
  <c r="G2" i="7"/>
  <c r="O2" i="7"/>
  <c r="W2" i="7"/>
  <c r="AE2" i="7"/>
  <c r="H2" i="7"/>
  <c r="I38" i="31" s="1"/>
  <c r="P2" i="7"/>
  <c r="K38" i="31" s="1"/>
  <c r="X2" i="7"/>
  <c r="AF2" i="7"/>
  <c r="Q2" i="7"/>
  <c r="AG2" i="7"/>
  <c r="Z2" i="7"/>
  <c r="S2" i="7"/>
  <c r="AI2" i="7"/>
  <c r="AB2" i="7"/>
  <c r="AJ2" i="7"/>
  <c r="I2" i="7"/>
  <c r="L2" i="7"/>
  <c r="J38" i="31" s="1"/>
  <c r="J2" i="7"/>
  <c r="H38" i="31" l="1"/>
  <c r="H40" i="31" s="1"/>
  <c r="H43" i="31" s="1"/>
  <c r="I40" i="31"/>
  <c r="I43" i="31" s="1"/>
  <c r="K40" i="31" l="1"/>
  <c r="K43" i="31" s="1"/>
  <c r="J40" i="31"/>
  <c r="J43" i="31" s="1"/>
</calcChain>
</file>

<file path=xl/sharedStrings.xml><?xml version="1.0" encoding="utf-8"?>
<sst xmlns="http://schemas.openxmlformats.org/spreadsheetml/2006/main" count="3514" uniqueCount="422">
  <si>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</si>
  <si>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</si>
  <si>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</si>
  <si>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</si>
  <si>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</si>
  <si>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</si>
  <si>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</si>
  <si>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</si>
  <si>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</si>
  <si>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</si>
  <si>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</si>
  <si>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</si>
  <si>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</si>
  <si>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</si>
  <si>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</si>
  <si>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</si>
  <si>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</si>
  <si>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</si>
  <si>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</si>
  <si>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</si>
  <si>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</si>
  <si>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</si>
  <si>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</si>
  <si>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</si>
  <si>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</si>
  <si>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</si>
  <si>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</si>
  <si>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</si>
  <si>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</si>
  <si>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</si>
  <si>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</si>
  <si>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</si>
  <si>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</si>
  <si>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</si>
  <si>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</si>
  <si>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</si>
  <si>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</si>
  <si>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</si>
  <si>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</si>
  <si>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Flexibility Points per Unit for Various Technologies</t>
  </si>
  <si>
    <t>Procedure for Flexibility Points per Unit for Various Technologies</t>
  </si>
  <si>
    <t>Gas-CT</t>
  </si>
  <si>
    <t>GW</t>
  </si>
  <si>
    <t>PV</t>
  </si>
  <si>
    <t>Wind-Onshore</t>
  </si>
  <si>
    <t>Wind-Offshore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</si>
  <si>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</si>
  <si>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</si>
  <si>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</si>
  <si>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</si>
  <si>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</si>
  <si>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</si>
  <si>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</si>
  <si>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</si>
  <si>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Flexibility points per NG CT</t>
  </si>
  <si>
    <t>Total flexibility points provided</t>
  </si>
  <si>
    <t>Transmission Connectivity Coefficient</t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</si>
  <si>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</si>
  <si>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</si>
  <si>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</si>
  <si>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</si>
  <si>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</si>
  <si>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</si>
  <si>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Flexibility points per Unit DR</t>
  </si>
  <si>
    <t>Flexibility points per unit batteries</t>
  </si>
  <si>
    <t>GW Additional Wind Integrated</t>
  </si>
  <si>
    <t>Biomass</t>
  </si>
  <si>
    <t>Geothermal</t>
  </si>
  <si>
    <t>Hydro</t>
  </si>
  <si>
    <t>Wind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</si>
  <si>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</si>
  <si>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</si>
  <si>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</si>
  <si>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</si>
  <si>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</si>
  <si>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</si>
  <si>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</si>
  <si>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</si>
  <si>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</si>
  <si>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</si>
  <si>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</si>
  <si>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</si>
  <si>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</si>
  <si>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</si>
  <si>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</si>
  <si>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</si>
  <si>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</si>
  <si>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</si>
  <si>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</si>
  <si>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</si>
  <si>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</si>
  <si>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</si>
  <si>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</si>
  <si>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</si>
  <si>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</si>
  <si>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</si>
  <si>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</si>
  <si>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</si>
  <si>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</si>
  <si>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</si>
  <si>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</si>
  <si>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</si>
  <si>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</si>
  <si>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</si>
  <si>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</si>
  <si>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</si>
  <si>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</si>
  <si>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The target maximum fraction of FP used represents the level</t>
  </si>
  <si>
    <t>of curtailment which utilities seek to avoid by building more</t>
  </si>
  <si>
    <t>For the U.S., we assume this value is accurate for the start year and</t>
  </si>
  <si>
    <t>scale it up in subsequent years by the percentage increase in</t>
  </si>
  <si>
    <t>transmission capacity relative to the start year (all in the BAU case).</t>
  </si>
  <si>
    <t>From variable BTC BAU Transmission Capacity:</t>
  </si>
  <si>
    <t>BAU Transmission Capacity (MW*miles)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</si>
  <si>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</si>
  <si>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</si>
  <si>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</si>
  <si>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</si>
  <si>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</si>
  <si>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</si>
  <si>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</si>
  <si>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</si>
  <si>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Electric Vehicles</t>
  </si>
  <si>
    <t>Vehicle Type</t>
  </si>
  <si>
    <t>FP per EV</t>
  </si>
  <si>
    <t>or if they will partially discharge at times of need to provide power to the grid in times of need.  However,</t>
  </si>
  <si>
    <t>they will not be as effective at providing FP as dedicated grid batteries, because:</t>
  </si>
  <si>
    <t>A) some regions simply won't support using EVs for grid balancing</t>
  </si>
  <si>
    <t>B) some owners won't agree to allow their EV to be used for grid balancing</t>
  </si>
  <si>
    <t>C) some EVs will be in use and thus not connected to the grid</t>
  </si>
  <si>
    <t>D) some EVs will already be fully charged, so they cannot contribute to balancing unless discharging is permitted</t>
  </si>
  <si>
    <t>share of owners who allow their EV to be used for balancing</t>
  </si>
  <si>
    <t>We use a series of mutlipliers (all assumptions) to reduce the FP rate from Evs to accont for each of these conditions:</t>
  </si>
  <si>
    <t>FP per MW of EV battery capacity</t>
  </si>
  <si>
    <t>This has more to do with the charger and less to do with the size of the battery inside the EV.</t>
  </si>
  <si>
    <t>Level 1 charging</t>
  </si>
  <si>
    <t>https://pluginamerica.org/understanding-electric-vehicle-charging/</t>
  </si>
  <si>
    <t>Charge Type</t>
  </si>
  <si>
    <t>Typical Rate (kW)</t>
  </si>
  <si>
    <t>Level 2 charging</t>
  </si>
  <si>
    <t>Level 3 / Fast charging</t>
  </si>
  <si>
    <t>Source</t>
  </si>
  <si>
    <t>These rates don't refer to the maximum charge rates allowed by the standards of each type (the max allowed</t>
  </si>
  <si>
    <t>based on what is available from an ordinary home outlet.  Level 2 is based on the type of public charging</t>
  </si>
  <si>
    <t>for level 2 is around 19.2 kW, and there is no maximum for level 3).  They refer to what is typical.  Level 1 is</t>
  </si>
  <si>
    <t>https://electrek.co/2016/07/20/tesla-supercharger-capacity-increase-145-kw/</t>
  </si>
  <si>
    <t>Tesla supercharger.</t>
  </si>
  <si>
    <t>stations being installed around the U.S. today.  Level 3 is based on the best rate by any existing Tesla using a</t>
  </si>
  <si>
    <t>http://www.mychevroletvolt.com/ev-home-charging-station-faqs-is-level-2-240v-charging-worth-it</t>
  </si>
  <si>
    <t>Vehicle type</t>
  </si>
  <si>
    <t>Share of L1 charging</t>
  </si>
  <si>
    <t>Share of L2 charging</t>
  </si>
  <si>
    <t>Share of L3 charging</t>
  </si>
  <si>
    <t>We assume that when a vehicle is plugged in, the share of time it is using each type of charger is as follows.</t>
  </si>
  <si>
    <t>Electric trains are assumed to use an electrified rail, not batteries.  We disregard electric aircraft and ships, if any.</t>
  </si>
  <si>
    <t>This will be overwhelmingly determined by whatever is the default setting</t>
  </si>
  <si>
    <t>Next, we conver to MW, to match the unit used for FP in the EPS:</t>
  </si>
  <si>
    <t>Typical Rate (MW)</t>
  </si>
  <si>
    <t>It is possible that electric vehicles (EVs) may provide flexibility points, either if they alter their charging rate</t>
  </si>
  <si>
    <t>share of regions that support using EVs for balancing</t>
  </si>
  <si>
    <t>share of EVs plugged in at peak electricity demand times</t>
  </si>
  <si>
    <t>share of EVs not already fully charged, or which allow discharging</t>
  </si>
  <si>
    <t>We need the maximum charge (or discharge) rate of EVs (in MW), not the battery capacity (in kWh).</t>
  </si>
  <si>
    <t>Interruptible Load (DR)</t>
  </si>
  <si>
    <t>http://www.energy.ca.gov/2017publications/CEC-200-2017-003/CEC-200-2017-003.pdf</t>
  </si>
  <si>
    <t>Generation Capacity in 2017</t>
  </si>
  <si>
    <t>We take the existing capacity of CA resources and estimate the number of flexibility points demanded and consumed</t>
  </si>
  <si>
    <t>We combined in the EPS with our flexibility point calculations, this produces results consistent with observed curtailment.</t>
  </si>
  <si>
    <t>Gas Peaker Plants</t>
  </si>
  <si>
    <t>California Energy Commission</t>
  </si>
  <si>
    <t>Table 3</t>
  </si>
  <si>
    <t>Electricity Generation Capacity &amp; Energy</t>
  </si>
  <si>
    <t>http://www.energy.ca.gov/almanac/electricity_data/electric_generation_capacity.html</t>
  </si>
  <si>
    <t>Demand Response and Battery Storage Capacity</t>
  </si>
  <si>
    <t>Pumped Hydro Capacity</t>
  </si>
  <si>
    <t>EIA</t>
  </si>
  <si>
    <t>Electric Power Monthly for April 2018</t>
  </si>
  <si>
    <t>https://www.eia.gov/electricity/monthly/xls/table_6_02_a.xlsx</t>
  </si>
  <si>
    <t>Table 6.2.A</t>
  </si>
  <si>
    <t>equation, which we use in the model.  We must provide the numbers as  separate</t>
  </si>
  <si>
    <t xml:space="preserve">Note that the moel currently supports up to a second order polynomial, but we currently </t>
  </si>
  <si>
    <t>use just a single order polynomial for the curtailment calculations.</t>
  </si>
  <si>
    <t>These calculations are used in estimating the curtailment functions based on CA curtailment rates and should NOT be updated to use region-specific data when adapting the EPS to a new region.</t>
  </si>
  <si>
    <t>peaker plants.</t>
  </si>
  <si>
    <t>Third Order Term</t>
  </si>
  <si>
    <t>FPC Curtailment Third Order Coeff</t>
  </si>
  <si>
    <t>Solar</t>
  </si>
  <si>
    <t>CAISO</t>
  </si>
  <si>
    <t>available, usable flexibility points.  We do this by combining five scenarios for California</t>
  </si>
  <si>
    <t>from a recent LBNL report with historical curtailment data that provide the necessary information to</t>
  </si>
  <si>
    <t>Once we have our data points, we apply a curve fit to create a polynomial</t>
  </si>
  <si>
    <t>https://www.caiso.com/Documents/2015SummerAssessment.pdf</t>
  </si>
  <si>
    <t xml:space="preserve">CAISO paths per resource above. </t>
  </si>
  <si>
    <t>Path 66</t>
  </si>
  <si>
    <t>Path 65</t>
  </si>
  <si>
    <t>Path 27</t>
  </si>
  <si>
    <t>Path 46</t>
  </si>
  <si>
    <t>Path 45</t>
  </si>
  <si>
    <t xml:space="preserve">sum </t>
  </si>
  <si>
    <t>Even though these are described as "CAISO" transmission paths, they are actually more all encompassing</t>
  </si>
  <si>
    <t>For example, Path 27 most serves LA DWP.</t>
  </si>
  <si>
    <t>"Path 27 is a +/- 500 kV DC bipole line that runs from the Intermountain station in central Utah to the Adelanto substation in southern California. T</t>
  </si>
  <si>
    <t>he path is often refered to as IPPDC. Nearly 60 percent of the path’s capacity is allocated to LADWP. The remaining 40 percent is split between five southern California municipalities."</t>
  </si>
  <si>
    <t>https://www.wecc.biz/Reliability/2011Plan_Path_WriteUps.pdf</t>
  </si>
  <si>
    <t>Solano</t>
  </si>
  <si>
    <t>Row Labels</t>
  </si>
  <si>
    <t>BANC</t>
  </si>
  <si>
    <t>IID</t>
  </si>
  <si>
    <t>LDWP</t>
  </si>
  <si>
    <t>Grand Total</t>
  </si>
  <si>
    <t>Column Labels</t>
  </si>
  <si>
    <t>Flexibility Points Available</t>
  </si>
  <si>
    <t>For CA, this value is unbounded.</t>
  </si>
  <si>
    <t>Natural Gas Peaker</t>
  </si>
  <si>
    <t>period</t>
  </si>
  <si>
    <t>zone</t>
  </si>
  <si>
    <t>contract</t>
  </si>
  <si>
    <t>technology</t>
  </si>
  <si>
    <t>BANC_CCGT</t>
  </si>
  <si>
    <t>BANC_Peaker</t>
  </si>
  <si>
    <t>Small_Hydro</t>
  </si>
  <si>
    <t>CAISO_Advanced_CCGT</t>
  </si>
  <si>
    <t>CAISO_Aero_CT</t>
  </si>
  <si>
    <t>CAISO_CCGT1</t>
  </si>
  <si>
    <t>CAISO_CCGT2</t>
  </si>
  <si>
    <t>CAISO_CHP</t>
  </si>
  <si>
    <t>Pumped_Hydro</t>
  </si>
  <si>
    <t>Flow_Battery</t>
  </si>
  <si>
    <t>Li_Battery</t>
  </si>
  <si>
    <t>CAISO_Nuclear</t>
  </si>
  <si>
    <t>CAISO_Peaker1</t>
  </si>
  <si>
    <t>CAISO_Peaker2</t>
  </si>
  <si>
    <t>CAISO_Reciprocating_Engine</t>
  </si>
  <si>
    <t>CAISO_ST</t>
  </si>
  <si>
    <t>CAISO_Conventional_DR</t>
  </si>
  <si>
    <t>Customer_PV</t>
  </si>
  <si>
    <t>IID_CCGT</t>
  </si>
  <si>
    <t>IID_Peaker</t>
  </si>
  <si>
    <t>LDWP_CCGT</t>
  </si>
  <si>
    <t>LDWP_Coal</t>
  </si>
  <si>
    <t>LDWP_Nuclear</t>
  </si>
  <si>
    <t>LDWP_Peaker</t>
  </si>
  <si>
    <t>NW</t>
  </si>
  <si>
    <t>NW_CCGT</t>
  </si>
  <si>
    <t>NW_Coal</t>
  </si>
  <si>
    <t>NW_Nuclear</t>
  </si>
  <si>
    <t>NW_Peaker</t>
  </si>
  <si>
    <t>SW</t>
  </si>
  <si>
    <t>SW_CCGT</t>
  </si>
  <si>
    <t>SW_Coal</t>
  </si>
  <si>
    <t>SW_Nuclear</t>
  </si>
  <si>
    <t>SW_Peaker</t>
  </si>
  <si>
    <t>Flexible_Load_Shift</t>
  </si>
  <si>
    <t>Hydrogen_Electrolysis_Load</t>
  </si>
  <si>
    <t>Sum of total_capacity_mw</t>
  </si>
  <si>
    <t>Customer PV</t>
  </si>
  <si>
    <t>Energy Storage</t>
  </si>
  <si>
    <t>Utility PV</t>
  </si>
  <si>
    <t>scheduled_curtailment_mwh_per_year</t>
  </si>
  <si>
    <t>subhourly_curtailment_mwh_per_year</t>
  </si>
  <si>
    <t>curtailment_cost_$_per_year</t>
  </si>
  <si>
    <t>Sum of CurtailmentSum</t>
  </si>
  <si>
    <t>net_energy_mwh_per_year</t>
  </si>
  <si>
    <t>net_subhourly_energy_mwh_per_year</t>
  </si>
  <si>
    <t>units_started_per_year</t>
  </si>
  <si>
    <t>units_shut_down_per_year</t>
  </si>
  <si>
    <t>EV_Batteries</t>
  </si>
  <si>
    <t>Sum of net_energy_mwh_per_year</t>
  </si>
  <si>
    <t>Curtaliment Rate (Utility PV)</t>
  </si>
  <si>
    <t>Curtailment Rate (All PV)</t>
  </si>
  <si>
    <t>TCC</t>
  </si>
  <si>
    <t>Flexibility Points Consumed (all solar)</t>
  </si>
  <si>
    <t>Total Flexibility Points</t>
  </si>
  <si>
    <t>Curtailment Rate</t>
  </si>
  <si>
    <t>resource</t>
  </si>
  <si>
    <t>planned_capacity_mw</t>
  </si>
  <si>
    <t>new_build_mw</t>
  </si>
  <si>
    <t>cumulative_new_build_mw</t>
  </si>
  <si>
    <t>total_capacity_mw</t>
  </si>
  <si>
    <t>retrofit_mw</t>
  </si>
  <si>
    <t>cumulative_retrofitted_capacity_mw</t>
  </si>
  <si>
    <t>transmission_zone</t>
  </si>
  <si>
    <t>fully_deliverable_capacity_mw</t>
  </si>
  <si>
    <t>energy_only_capacity_mw</t>
  </si>
  <si>
    <t>new_build_flexible_load_capacity_mwh_per_day</t>
  </si>
  <si>
    <t>total_flexible_load_capacity_mwh_per_day</t>
  </si>
  <si>
    <t>hydrogen_electrolysis_capacity_mw</t>
  </si>
  <si>
    <t>capacity_limit_dual_$</t>
  </si>
  <si>
    <t>unit_size_mw</t>
  </si>
  <si>
    <t>total_units</t>
  </si>
  <si>
    <t>Arizona_Wind</t>
  </si>
  <si>
    <t>Riverside_East_Palm_Springs</t>
  </si>
  <si>
    <t>BANC_Biomass_for_Other</t>
  </si>
  <si>
    <t>BANC_Geothermal_for_Other</t>
  </si>
  <si>
    <t>BANC_Hydro</t>
  </si>
  <si>
    <t>BANC_Small_Hydro_for_CAISO</t>
  </si>
  <si>
    <t>BANC_Small_Hydro_for_Other</t>
  </si>
  <si>
    <t>BANC_Solar_for_Other</t>
  </si>
  <si>
    <t>BANC_Wind_for_Other</t>
  </si>
  <si>
    <t>CAISO_Biomass_for_CAISO</t>
  </si>
  <si>
    <t>CAISO_Biomass_for_Other</t>
  </si>
  <si>
    <t>CAISO_Existing_Pumped_Storage</t>
  </si>
  <si>
    <t>CAISO_Geothermal_for_CAISO</t>
  </si>
  <si>
    <t>CAISO_Geothermal_for_Other</t>
  </si>
  <si>
    <t>CAISO_Hydro</t>
  </si>
  <si>
    <t>CAISO_New_Flow_Battery</t>
  </si>
  <si>
    <t>CAISO_New_Li_Battery</t>
  </si>
  <si>
    <t>CAISO_New_Pumped_Storage</t>
  </si>
  <si>
    <t>CAISO_Shed_DR_Existing</t>
  </si>
  <si>
    <t>CAISO_Shed_DR_Tranche1</t>
  </si>
  <si>
    <t>CAISO_Shed_DR_Tranche2</t>
  </si>
  <si>
    <t>CAISO_Shed_DR_Tranche3</t>
  </si>
  <si>
    <t>CAISO_Shed_DR_Tranche4</t>
  </si>
  <si>
    <t>CAISO_Shed_DR_Tranche5</t>
  </si>
  <si>
    <t>CAISO_Shed_DR_Tranche6</t>
  </si>
  <si>
    <t>CAISO_Shed_DR_Tranche7</t>
  </si>
  <si>
    <t>CAISO_Shed_DR_Tranche8</t>
  </si>
  <si>
    <t>CAISO_Small_Hydro_for_CAISO</t>
  </si>
  <si>
    <t>CAISO_Small_Hydro_for_Other</t>
  </si>
  <si>
    <t>CAISO_Solar_for_CAISO</t>
  </si>
  <si>
    <t>CAISO_Solar_for_Other</t>
  </si>
  <si>
    <t>CAISO_Storage_Mandate</t>
  </si>
  <si>
    <t>CAISO_Wind_for_CAISO</t>
  </si>
  <si>
    <t>CAISO_Wind_for_Other</t>
  </si>
  <si>
    <t>Central_Valley_North_Los_Banos_Solar</t>
  </si>
  <si>
    <t>Central_Valley_North_Los_Banos</t>
  </si>
  <si>
    <t>Central_Valley_North_Los_Banos_Wind</t>
  </si>
  <si>
    <t>Distributed_Solar</t>
  </si>
  <si>
    <t>None</t>
  </si>
  <si>
    <t>Distributed_Wind</t>
  </si>
  <si>
    <t>Greater_Carrizo_Wind</t>
  </si>
  <si>
    <t>Greater_Carrizo</t>
  </si>
  <si>
    <t>Greater_Imperial_Geothermal</t>
  </si>
  <si>
    <t>Greater_Imperial</t>
  </si>
  <si>
    <t>Greater_Imperial_Solar</t>
  </si>
  <si>
    <t>IID_Biomass_for_Other</t>
  </si>
  <si>
    <t>IID_Geothermal_for_CAISO</t>
  </si>
  <si>
    <t>IID_Geothermal_for_Other</t>
  </si>
  <si>
    <t>IID_Hydro</t>
  </si>
  <si>
    <t>IID_Small_Hydro_for_Other</t>
  </si>
  <si>
    <t>IID_Solar_for_CAISO</t>
  </si>
  <si>
    <t>IID_Solar_for_Other</t>
  </si>
  <si>
    <t>IID_Wind_for_Other</t>
  </si>
  <si>
    <t>InState_Biomass</t>
  </si>
  <si>
    <t>Kramer_Inyokern_Solar</t>
  </si>
  <si>
    <t>Kramer_Inyokern</t>
  </si>
  <si>
    <t>LDWP_Biomass_for_Other</t>
  </si>
  <si>
    <t>LDWP_Geothermal_for_Other</t>
  </si>
  <si>
    <t>LDWP_Hydro</t>
  </si>
  <si>
    <t>LDWP_Small_Hydro_for_Other</t>
  </si>
  <si>
    <t>LDWP_Solar_for_Other</t>
  </si>
  <si>
    <t>LDWP_Wind_for_CAISO</t>
  </si>
  <si>
    <t>LDWP_Wind_for_Other</t>
  </si>
  <si>
    <t>NW_Biomass_for_CAISO</t>
  </si>
  <si>
    <t>NW_Biomass_for_Other</t>
  </si>
  <si>
    <t>NW_Ext_Tx_Wind</t>
  </si>
  <si>
    <t>Northern_California</t>
  </si>
  <si>
    <t>NW_Geothermal_for_CAISO</t>
  </si>
  <si>
    <t>NW_Geothermal_for_Other</t>
  </si>
  <si>
    <t>NW_Hydro</t>
  </si>
  <si>
    <t>NW_Small_Hydro_for_CAISO</t>
  </si>
  <si>
    <t>NW_Small_Hydro_for_Other</t>
  </si>
  <si>
    <t>NW_Solar_for_Other</t>
  </si>
  <si>
    <t>NW_Wind_for_CAISO</t>
  </si>
  <si>
    <t>NW_Wind_for_Other</t>
  </si>
  <si>
    <t>New_Mexico_Wind</t>
  </si>
  <si>
    <t>Northern_California_Solar</t>
  </si>
  <si>
    <t>Northern_California_Wind</t>
  </si>
  <si>
    <t>Pacific_Northwest_Wind</t>
  </si>
  <si>
    <t>Riverside_East_Palm_Springs_Solar</t>
  </si>
  <si>
    <t>Riverside_East_Palm_Springs_Wind</t>
  </si>
  <si>
    <t>SW_Biomass_for_Other</t>
  </si>
  <si>
    <t>SW_Ext_Tx_Wind</t>
  </si>
  <si>
    <t>SW_Geothermal_for_Other</t>
  </si>
  <si>
    <t>SW_Hydro</t>
  </si>
  <si>
    <t>SW_Small_Hydro_for_Other</t>
  </si>
  <si>
    <t>SW_Solar_for_CAISO</t>
  </si>
  <si>
    <t>SW_Solar_for_Other</t>
  </si>
  <si>
    <t>SW_Wind_for_CAISO</t>
  </si>
  <si>
    <t>SW_Wind_for_Other</t>
  </si>
  <si>
    <t>Solano_Solar</t>
  </si>
  <si>
    <t>Solano_Wind</t>
  </si>
  <si>
    <t>Southern_Nevada_Geothermal</t>
  </si>
  <si>
    <t>Mountain_Pass_El_Dorado</t>
  </si>
  <si>
    <t>Southern_Nevada_Solar</t>
  </si>
  <si>
    <t>Tehachapi_Solar</t>
  </si>
  <si>
    <t>Tehachapi</t>
  </si>
  <si>
    <t>Tehachapi_Wind</t>
  </si>
  <si>
    <t>Westlands_Solar</t>
  </si>
  <si>
    <t>Westlands</t>
  </si>
  <si>
    <t>Wyoming_Wind</t>
  </si>
  <si>
    <t>Flexible_Load_Shift_CAISO</t>
  </si>
  <si>
    <t>Transmission Flex Points</t>
  </si>
  <si>
    <t>Fraction of Flexibility Points Sonsumed</t>
  </si>
  <si>
    <t>Methodology</t>
  </si>
  <si>
    <t xml:space="preserve">We take capacity and curtaliment from the IEPR RESOLVE model </t>
  </si>
  <si>
    <t>for the Hybrid Conforming Portfolio without retirements, only including</t>
  </si>
  <si>
    <t>in-CAISO capacity. We also add in EVs and intererrgional transmission</t>
  </si>
  <si>
    <t xml:space="preserve">to align with the EPS. Main differences are thought to be </t>
  </si>
  <si>
    <t>to be due to different resources mixes in BAU.</t>
  </si>
  <si>
    <t>http://www.cpuc.ca.gov/General.aspx?id=6442460272</t>
  </si>
  <si>
    <t>Solar thermal (CEC 2017 empirical)</t>
  </si>
  <si>
    <t>Annual summary of generation and capacity</t>
  </si>
  <si>
    <t>Generation capacity</t>
  </si>
  <si>
    <t>Installed In-State Electric Generation Capacity and generation by Fuel Type (MW)</t>
  </si>
  <si>
    <t>Relevant input data</t>
  </si>
  <si>
    <t>BAU Demand Respond - DRC.xlsx</t>
  </si>
  <si>
    <t>Battery storage, BGrBSC.xlss</t>
  </si>
  <si>
    <t>Modeling results released as part of the IRP process</t>
  </si>
  <si>
    <t>2017 IEPR version of the RESOLVE model</t>
  </si>
  <si>
    <t>Energy + Environmental Economic, Inc.</t>
  </si>
  <si>
    <t>Time series results on flexibilty parameters and curtailment results</t>
  </si>
  <si>
    <t>Version used: "Hybrid Conforming Portolio results without 40-year age-based retirement of fossil generation."</t>
  </si>
  <si>
    <t>https://www.cpuc.ca.gov/General.aspx?id=6442460272</t>
  </si>
  <si>
    <t>(Accessed May 15, 2019)</t>
  </si>
  <si>
    <t>Start year levels from EPS</t>
  </si>
  <si>
    <t>Electric Vehicles (zero at this time)</t>
  </si>
  <si>
    <t xml:space="preserve">For the 2030 target exercise, only about 10 years away, assume this functionality has not yet been achieved. </t>
  </si>
  <si>
    <t xml:space="preserve">Retain the material below for possible future use. </t>
  </si>
  <si>
    <t>Pumped hydro</t>
  </si>
  <si>
    <t>Battery storage</t>
  </si>
  <si>
    <t>Pumped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</si>
</sst>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8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7" fillId="0" borderId="0" xfId="0" applyFont="1"/>
    <xf numFmtId="166" fontId="0" fillId="0" borderId="0" xfId="0" applyNumberFormat="1"/>
    <xf numFmtId="0" fontId="1" fillId="4" borderId="0" xfId="0" applyFont="1" applyFill="1"/>
    <xf numFmtId="11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0" fillId="5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right"/>
    </xf>
    <xf numFmtId="11" fontId="0" fillId="0" borderId="0" xfId="0" applyNumberFormat="1" applyFill="1"/>
    <xf numFmtId="0" fontId="1" fillId="6" borderId="0" xfId="0" applyFont="1" applyFill="1"/>
    <xf numFmtId="11" fontId="0" fillId="6" borderId="0" xfId="0" applyNumberFormat="1" applyFill="1"/>
    <xf numFmtId="0" fontId="1" fillId="7" borderId="0" xfId="0" applyFont="1" applyFill="1"/>
    <xf numFmtId="0" fontId="0" fillId="7" borderId="0" xfId="0" applyFill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2" fillId="0" borderId="0" xfId="1" applyAlignment="1"/>
    <xf numFmtId="168" fontId="0" fillId="0" borderId="0" xfId="4" applyNumberFormat="1" applyFont="1"/>
    <xf numFmtId="0" fontId="0" fillId="0" borderId="0" xfId="0" pivotButton="1"/>
    <xf numFmtId="0" fontId="0" fillId="0" borderId="0" xfId="0" applyFont="1"/>
    <xf numFmtId="0" fontId="2" fillId="0" borderId="0" xfId="1"/>
    <xf numFmtId="0" fontId="0" fillId="8" borderId="0" xfId="0" applyFill="1"/>
    <xf numFmtId="1" fontId="0" fillId="8" borderId="0" xfId="0" applyNumberFormat="1" applyFill="1"/>
    <xf numFmtId="0" fontId="0" fillId="0" borderId="0" xfId="0" applyFill="1" applyAlignment="1"/>
    <xf numFmtId="0" fontId="1" fillId="9" borderId="0" xfId="0" applyFont="1" applyFill="1" applyAlignment="1"/>
    <xf numFmtId="0" fontId="0" fillId="9" borderId="0" xfId="0" applyFill="1" applyAlignment="1"/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2">
    <dxf>
      <numFmt numFmtId="1" formatCode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Flexibility Points Consumed</a:t>
            </a:r>
          </a:p>
        </c:rich>
      </c:tx>
      <c:layout>
        <c:manualLayout>
          <c:xMode val="edge"/>
          <c:yMode val="edge"/>
          <c:x val="0.13770792924946371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'Curtailment Calculations'!$G$44</c:f>
              <c:strCache>
                <c:ptCount val="1"/>
                <c:pt idx="0">
                  <c:v>Curtailment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0.5"/>
            <c:intercept val="-0.1"/>
            <c:dispRSqr val="0"/>
            <c:dispEq val="1"/>
            <c:trendlineLbl>
              <c:layout>
                <c:manualLayout>
                  <c:x val="1.1233595800524934E-3"/>
                  <c:y val="6.4672645086030914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'Curtailment Calculations'!$H$43:$M$43</c:f>
              <c:numCache>
                <c:formatCode>General</c:formatCode>
                <c:ptCount val="6"/>
                <c:pt idx="0">
                  <c:v>1.1573518596240371</c:v>
                </c:pt>
                <c:pt idx="1">
                  <c:v>1.7458360297864441</c:v>
                </c:pt>
                <c:pt idx="2">
                  <c:v>2.0833291579418947</c:v>
                </c:pt>
                <c:pt idx="3">
                  <c:v>2.4463495739455716</c:v>
                </c:pt>
              </c:numCache>
            </c:numRef>
          </c:xVal>
          <c:yVal>
            <c:numRef>
              <c:f>'Curtailment Calculations'!$H$44:$M$44</c:f>
              <c:numCache>
                <c:formatCode>General</c:formatCode>
                <c:ptCount val="6"/>
                <c:pt idx="0">
                  <c:v>1.5758435285502404E-3</c:v>
                </c:pt>
                <c:pt idx="1">
                  <c:v>3.3890439577342932E-2</c:v>
                </c:pt>
                <c:pt idx="2">
                  <c:v>3.9704697358328309E-2</c:v>
                </c:pt>
                <c:pt idx="3">
                  <c:v>6.7370584923834534E-2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3D-4EDA-9073-8AC74558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13248"/>
        <c:axId val="520615040"/>
      </c:scatterChart>
      <c:valAx>
        <c:axId val="5206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5040"/>
        <c:crosses val="autoZero"/>
        <c:crossBetween val="midCat"/>
      </c:valAx>
      <c:valAx>
        <c:axId val="520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11</xdr:col>
      <xdr:colOff>341849</xdr:colOff>
      <xdr:row>25</xdr:row>
      <xdr:rowOff>4763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90500"/>
          <a:ext cx="6475949" cy="4576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1374774</xdr:colOff>
      <xdr:row>45</xdr:row>
      <xdr:rowOff>12700</xdr:rowOff>
    </xdr:from>
    <xdr:to>
      <xdr:col>12</xdr:col>
      <xdr:colOff>542924</xdr:colOff>
      <xdr:row>63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3584.596952662039" createdVersion="6" refreshedVersion="6" minRefreshableVersion="3" recordCount="480">
  <cacheSource type="worksheet">
    <worksheetSource ref="A441:T921" sheet="Curtailment Calculations"/>
  </cacheSource>
  <cacheFields count="20">
    <cacheField name="period" numFmtId="0">
      <sharedItems containsSemiMixedTypes="0" containsString="0" containsNumber="1" containsInteger="1" minValue="2018" maxValue="2030" count="4">
        <n v="2018"/>
        <n v="2022"/>
        <n v="2026"/>
        <n v="2030"/>
      </sharedItems>
    </cacheField>
    <cacheField name="resource" numFmtId="0">
      <sharedItems/>
    </cacheField>
    <cacheField name="zone" numFmtId="0">
      <sharedItems/>
    </cacheField>
    <cacheField name="contract" numFmtId="0">
      <sharedItems/>
    </cacheField>
    <cacheField name="technology" numFmtId="0">
      <sharedItems count="39">
        <s v="Wind"/>
        <s v="Biomass"/>
        <s v="BANC_CCGT"/>
        <s v="Geothermal"/>
        <s v="Hydro"/>
        <s v="BANC_Peaker"/>
        <s v="Small_Hydro"/>
        <s v="Solar"/>
        <s v="CAISO_Advanced_CCGT"/>
        <s v="CAISO_Aero_CT"/>
        <s v="CAISO_CCGT1"/>
        <s v="CAISO_CCGT2"/>
        <s v="CAISO_CHP"/>
        <s v="Pumped_Hydro"/>
        <s v="Flow_Battery"/>
        <s v="Li_Battery"/>
        <s v="CAISO_Nuclear"/>
        <s v="CAISO_Peaker1"/>
        <s v="CAISO_Peaker2"/>
        <s v="CAISO_Reciprocating_Engine"/>
        <s v="CAISO_ST"/>
        <s v="CAISO_Conventional_DR"/>
        <s v="Customer_PV"/>
        <s v="IID_CCGT"/>
        <s v="IID_Peaker"/>
        <s v="LDWP_CCGT"/>
        <s v="LDWP_Coal"/>
        <s v="LDWP_Nuclear"/>
        <s v="LDWP_Peaker"/>
        <s v="NW_CCGT"/>
        <s v="NW_Coal"/>
        <s v="NW_Nuclear"/>
        <s v="NW_Peaker"/>
        <s v="SW_CCGT"/>
        <s v="SW_Coal"/>
        <s v="SW_Nuclear"/>
        <s v="SW_Peaker"/>
        <s v="Flexible_Load_Shift"/>
        <s v="Hydrogen_Electrolysis_Load"/>
      </sharedItems>
    </cacheField>
    <cacheField name="planned_capacity_mw" numFmtId="0">
      <sharedItems containsString="0" containsBlank="1" containsNumber="1" minValue="0" maxValue="34379.199999999997"/>
    </cacheField>
    <cacheField name="new_build_mw" numFmtId="0">
      <sharedItems containsString="0" containsBlank="1" containsNumber="1" containsInteger="1" minValue="0" maxValue="1521"/>
    </cacheField>
    <cacheField name="cumulative_new_build_mw" numFmtId="0">
      <sharedItems containsString="0" containsBlank="1" containsNumber="1" containsInteger="1" minValue="0" maxValue="1521"/>
    </cacheField>
    <cacheField name="total_capacity_mw" numFmtId="0">
      <sharedItems containsString="0" containsBlank="1" containsNumber="1" minValue="0" maxValue="34379.199999999997"/>
    </cacheField>
    <cacheField name="retrofit_mw" numFmtId="0">
      <sharedItems containsNonDate="0" containsString="0" containsBlank="1"/>
    </cacheField>
    <cacheField name="cumulative_retrofitted_capacity_mw" numFmtId="0">
      <sharedItems containsNonDate="0" containsString="0" containsBlank="1"/>
    </cacheField>
    <cacheField name="transmission_zone" numFmtId="0">
      <sharedItems containsBlank="1"/>
    </cacheField>
    <cacheField name="fully_deliverable_capacity_mw" numFmtId="0">
      <sharedItems containsString="0" containsBlank="1" containsNumber="1" minValue="0" maxValue="970"/>
    </cacheField>
    <cacheField name="energy_only_capacity_mw" numFmtId="0">
      <sharedItems containsString="0" containsBlank="1" containsNumber="1" minValue="0" maxValue="881"/>
    </cacheField>
    <cacheField name="new_build_flexible_load_capacity_mwh_per_day" numFmtId="0">
      <sharedItems containsString="0" containsBlank="1" containsNumber="1" containsInteger="1" minValue="0" maxValue="0"/>
    </cacheField>
    <cacheField name="total_flexible_load_capacity_mwh_per_day" numFmtId="0">
      <sharedItems containsString="0" containsBlank="1" containsNumber="1" containsInteger="1" minValue="0" maxValue="0"/>
    </cacheField>
    <cacheField name="hydrogen_electrolysis_capacity_mw" numFmtId="0">
      <sharedItems containsString="0" containsBlank="1" containsNumber="1" containsInteger="1" minValue="0" maxValue="0"/>
    </cacheField>
    <cacheField name="capacity_limit_dual_$" numFmtId="0">
      <sharedItems containsString="0" containsBlank="1" containsNumber="1" minValue="-374970.16" maxValue="0"/>
    </cacheField>
    <cacheField name="unit_size_mw" numFmtId="0">
      <sharedItems containsString="0" containsBlank="1" containsNumber="1" minValue="1" maxValue="900"/>
    </cacheField>
    <cacheField name="total_units" numFmtId="0">
      <sharedItems containsString="0" containsBlank="1" containsNumber="1" minValue="0" maxValue="1752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bie Orvis" refreshedDate="43584.596953009263" createdVersion="6" refreshedVersion="6" minRefreshableVersion="3" recordCount="340">
  <cacheSource type="worksheet">
    <worksheetSource ref="A98:I438" sheet="Curtailment Calculations"/>
  </cacheSource>
  <cacheFields count="9">
    <cacheField name="zone" numFmtId="0">
      <sharedItems/>
    </cacheField>
    <cacheField name="contract" numFmtId="0">
      <sharedItems/>
    </cacheField>
    <cacheField name="technology" numFmtId="0">
      <sharedItems count="40">
        <s v="BANC_CCGT"/>
        <s v="BANC_Peaker"/>
        <s v="Biomass"/>
        <s v="Geothermal"/>
        <s v="Hydro"/>
        <s v="Small_Hydro"/>
        <s v="Solar"/>
        <s v="Wind"/>
        <s v="CAISO_Advanced_CCGT"/>
        <s v="CAISO_Aero_CT"/>
        <s v="CAISO_CCGT1"/>
        <s v="CAISO_CCGT2"/>
        <s v="CAISO_CHP"/>
        <s v="CAISO_Conventional_DR"/>
        <s v="CAISO_Nuclear"/>
        <s v="CAISO_Peaker1"/>
        <s v="CAISO_Peaker2"/>
        <s v="CAISO_Reciprocating_Engine"/>
        <s v="CAISO_ST"/>
        <s v="Customer_PV"/>
        <s v="EV_Batteries"/>
        <s v="Flexible_Load_Shift"/>
        <s v="Flow_Battery"/>
        <s v="Hydrogen_Electrolysis_Load"/>
        <s v="Li_Battery"/>
        <s v="Pumped_Hydro"/>
        <s v="IID_CCGT"/>
        <s v="IID_Peaker"/>
        <s v="LDWP_CCGT"/>
        <s v="LDWP_Coal"/>
        <s v="LDWP_Nuclear"/>
        <s v="LDWP_Peaker"/>
        <s v="NW_CCGT"/>
        <s v="NW_Coal"/>
        <s v="NW_Nuclear"/>
        <s v="NW_Peaker"/>
        <s v="SW_CCGT"/>
        <s v="SW_Coal"/>
        <s v="SW_Nuclear"/>
        <s v="SW_Peaker"/>
      </sharedItems>
    </cacheField>
    <cacheField name="period" numFmtId="0">
      <sharedItems containsSemiMixedTypes="0" containsString="0" containsNumber="1" containsInteger="1" minValue="2018" maxValue="2030" count="4">
        <n v="2018"/>
        <n v="2022"/>
        <n v="2026"/>
        <n v="2030"/>
      </sharedItems>
    </cacheField>
    <cacheField name="net_energy_mwh_per_year" numFmtId="0">
      <sharedItems containsSemiMixedTypes="0" containsString="0" containsNumber="1" minValue="-2262857.2315051099" maxValue="143465208.951069"/>
    </cacheField>
    <cacheField name="net_subhourly_energy_mwh_per_year" numFmtId="0">
      <sharedItems containsSemiMixedTypes="0" containsString="0" containsNumber="1" minValue="-692253.79130682198" maxValue="1303964.0640931299"/>
    </cacheField>
    <cacheField name="scheduled_curtailment_mwh_per_year" numFmtId="0">
      <sharedItems containsSemiMixedTypes="0" containsString="0" containsNumber="1" minValue="0" maxValue="1809210.5780912"/>
    </cacheField>
    <cacheField name="units_started_per_year" numFmtId="0">
      <sharedItems containsString="0" containsBlank="1" containsNumber="1" minValue="0" maxValue="22227.8766960539"/>
    </cacheField>
    <cacheField name="units_shut_down_per_year" numFmtId="0">
      <sharedItems containsString="0" containsBlank="1" containsNumber="1" minValue="0" maxValue="22227.876696053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bie Orvis" refreshedDate="43584.596953703702" createdVersion="6" refreshedVersion="6" minRefreshableVersion="3" recordCount="48">
  <cacheSource type="worksheet">
    <worksheetSource ref="A46:F94" sheet="Curtailment Calculations"/>
  </cacheSource>
  <cacheFields count="7">
    <cacheField name="zone" numFmtId="0">
      <sharedItems/>
    </cacheField>
    <cacheField name="contract" numFmtId="0">
      <sharedItems/>
    </cacheField>
    <cacheField name="period" numFmtId="0">
      <sharedItems containsSemiMixedTypes="0" containsString="0" containsNumber="1" containsInteger="1" minValue="2018" maxValue="2030" count="4">
        <n v="2018"/>
        <n v="2022"/>
        <n v="2026"/>
        <n v="2030"/>
      </sharedItems>
    </cacheField>
    <cacheField name="scheduled_curtailment_mwh_per_year" numFmtId="0">
      <sharedItems containsSemiMixedTypes="0" containsString="0" containsNumber="1" minValue="0" maxValue="2822266.4553831099"/>
    </cacheField>
    <cacheField name="subhourly_curtailment_mwh_per_year" numFmtId="0">
      <sharedItems containsString="0" containsBlank="1" containsNumber="1" minValue="42803.906385963499" maxValue="1871242.62756902"/>
    </cacheField>
    <cacheField name="curtailment_cost_$_per_year" numFmtId="0">
      <sharedItems containsSemiMixedTypes="0" containsString="0" containsNumber="1" containsInteger="1" minValue="0" maxValue="0"/>
    </cacheField>
    <cacheField name="CurtailmentSum" numFmtId="0" formula="scheduled_curtailment_mwh_per_year+subhourly_curtailment_mwh_per_yea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s v="Arizona_Wind"/>
    <s v="CAISO"/>
    <s v="CAISO"/>
    <x v="0"/>
    <n v="0"/>
    <n v="0"/>
    <n v="0"/>
    <n v="0"/>
    <m/>
    <m/>
    <s v="Riverside_East_Palm_Springs"/>
    <n v="0"/>
    <n v="0"/>
    <m/>
    <m/>
    <m/>
    <n v="-113451.66"/>
    <m/>
    <m/>
  </r>
  <r>
    <x v="0"/>
    <s v="BANC_Biomass_for_Other"/>
    <s v="BANC"/>
    <s v="BANC"/>
    <x v="1"/>
    <n v="7.72"/>
    <m/>
    <m/>
    <n v="7.72"/>
    <m/>
    <m/>
    <m/>
    <m/>
    <m/>
    <m/>
    <m/>
    <m/>
    <m/>
    <m/>
    <m/>
  </r>
  <r>
    <x v="0"/>
    <s v="BANC_CCGT"/>
    <s v="BANC"/>
    <s v="BANC"/>
    <x v="2"/>
    <n v="1874.06"/>
    <m/>
    <m/>
    <n v="1874.06"/>
    <m/>
    <m/>
    <m/>
    <m/>
    <m/>
    <m/>
    <m/>
    <m/>
    <m/>
    <n v="234.26"/>
    <n v="8"/>
  </r>
  <r>
    <x v="0"/>
    <s v="BANC_Geothermal_for_Other"/>
    <s v="BANC"/>
    <s v="BANC"/>
    <x v="3"/>
    <n v="0"/>
    <m/>
    <m/>
    <n v="0"/>
    <m/>
    <m/>
    <m/>
    <m/>
    <m/>
    <m/>
    <m/>
    <m/>
    <m/>
    <m/>
    <m/>
  </r>
  <r>
    <x v="0"/>
    <s v="BANC_Hydro"/>
    <s v="BANC"/>
    <s v="BANC"/>
    <x v="4"/>
    <n v="2742.3"/>
    <m/>
    <m/>
    <n v="2742.3"/>
    <m/>
    <m/>
    <m/>
    <m/>
    <m/>
    <m/>
    <m/>
    <m/>
    <m/>
    <m/>
    <m/>
  </r>
  <r>
    <x v="0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0"/>
    <s v="BANC_Small_Hydro_for_CAISO"/>
    <s v="BANC"/>
    <s v="CAISO"/>
    <x v="6"/>
    <n v="2.81"/>
    <m/>
    <m/>
    <n v="2.81"/>
    <m/>
    <m/>
    <m/>
    <m/>
    <m/>
    <m/>
    <m/>
    <m/>
    <m/>
    <m/>
    <m/>
  </r>
  <r>
    <x v="0"/>
    <s v="BANC_Small_Hydro_for_Other"/>
    <s v="BANC"/>
    <s v="BANC"/>
    <x v="6"/>
    <n v="18.39"/>
    <m/>
    <m/>
    <n v="18.39"/>
    <m/>
    <m/>
    <m/>
    <m/>
    <m/>
    <m/>
    <m/>
    <m/>
    <m/>
    <m/>
    <m/>
  </r>
  <r>
    <x v="0"/>
    <s v="BANC_Solar_for_Other"/>
    <s v="BANC"/>
    <s v="BANC"/>
    <x v="7"/>
    <n v="123.5"/>
    <m/>
    <m/>
    <n v="123.5"/>
    <m/>
    <m/>
    <m/>
    <m/>
    <m/>
    <m/>
    <m/>
    <m/>
    <m/>
    <m/>
    <m/>
  </r>
  <r>
    <x v="0"/>
    <s v="BANC_Wind_for_Other"/>
    <s v="BANC"/>
    <s v="BANC"/>
    <x v="0"/>
    <n v="0"/>
    <m/>
    <m/>
    <n v="0"/>
    <m/>
    <m/>
    <m/>
    <m/>
    <m/>
    <m/>
    <m/>
    <m/>
    <m/>
    <m/>
    <m/>
  </r>
  <r>
    <x v="0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0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0"/>
    <s v="CAISO_Biomass_for_CAISO"/>
    <s v="CAISO"/>
    <s v="CAISO"/>
    <x v="1"/>
    <n v="715.07"/>
    <m/>
    <m/>
    <n v="715.07"/>
    <m/>
    <m/>
    <m/>
    <m/>
    <m/>
    <m/>
    <m/>
    <m/>
    <m/>
    <m/>
    <m/>
  </r>
  <r>
    <x v="0"/>
    <s v="CAISO_Biomass_for_Other"/>
    <s v="CAISO"/>
    <s v="BANC"/>
    <x v="1"/>
    <n v="60.25"/>
    <m/>
    <m/>
    <n v="60.25"/>
    <m/>
    <m/>
    <m/>
    <m/>
    <m/>
    <m/>
    <m/>
    <m/>
    <m/>
    <m/>
    <m/>
  </r>
  <r>
    <x v="0"/>
    <s v="CAISO_CCGT1"/>
    <s v="CAISO"/>
    <s v="CAISO"/>
    <x v="10"/>
    <n v="12418.87"/>
    <m/>
    <m/>
    <n v="12418.87"/>
    <m/>
    <m/>
    <m/>
    <m/>
    <m/>
    <m/>
    <m/>
    <m/>
    <m/>
    <n v="483.71"/>
    <n v="25.67"/>
  </r>
  <r>
    <x v="0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0"/>
    <s v="CAISO_CHP"/>
    <s v="CAISO"/>
    <s v="CAISO"/>
    <x v="12"/>
    <n v="1684.87"/>
    <m/>
    <m/>
    <n v="1684.87"/>
    <m/>
    <m/>
    <m/>
    <m/>
    <m/>
    <m/>
    <m/>
    <m/>
    <m/>
    <m/>
    <m/>
  </r>
  <r>
    <x v="0"/>
    <s v="CAISO_Existing_Pumped_Storage"/>
    <s v="CAISO"/>
    <s v="CAISO"/>
    <x v="13"/>
    <n v="1832"/>
    <m/>
    <m/>
    <n v="1832"/>
    <m/>
    <m/>
    <m/>
    <m/>
    <m/>
    <m/>
    <m/>
    <m/>
    <m/>
    <m/>
    <m/>
  </r>
  <r>
    <x v="0"/>
    <s v="CAISO_Geothermal_for_CAISO"/>
    <s v="CAISO"/>
    <s v="CAISO"/>
    <x v="3"/>
    <n v="1017.42"/>
    <m/>
    <m/>
    <n v="1017.42"/>
    <m/>
    <m/>
    <m/>
    <m/>
    <m/>
    <m/>
    <m/>
    <m/>
    <m/>
    <m/>
    <m/>
  </r>
  <r>
    <x v="0"/>
    <s v="CAISO_Geothermal_for_Other"/>
    <s v="CAISO"/>
    <s v="BANC"/>
    <x v="3"/>
    <n v="254.89"/>
    <m/>
    <m/>
    <n v="254.89"/>
    <m/>
    <m/>
    <m/>
    <m/>
    <m/>
    <m/>
    <m/>
    <m/>
    <m/>
    <m/>
    <m/>
  </r>
  <r>
    <x v="0"/>
    <s v="CAISO_Hydro"/>
    <s v="CAISO"/>
    <s v="CAISO"/>
    <x v="4"/>
    <n v="7843.85"/>
    <m/>
    <m/>
    <n v="7843.85"/>
    <m/>
    <m/>
    <m/>
    <m/>
    <m/>
    <m/>
    <m/>
    <m/>
    <m/>
    <m/>
    <m/>
  </r>
  <r>
    <x v="0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0"/>
    <s v="CAISO_New_Li_Battery"/>
    <s v="CAISO"/>
    <s v="CAISO"/>
    <x v="15"/>
    <n v="0"/>
    <n v="0"/>
    <n v="0"/>
    <n v="0"/>
    <m/>
    <m/>
    <m/>
    <m/>
    <m/>
    <m/>
    <m/>
    <m/>
    <n v="0"/>
    <m/>
    <m/>
  </r>
  <r>
    <x v="0"/>
    <s v="CAISO_New_Pumped_Storage"/>
    <s v="CAISO"/>
    <s v="CAISO"/>
    <x v="13"/>
    <n v="0"/>
    <n v="0"/>
    <n v="0"/>
    <n v="0"/>
    <m/>
    <m/>
    <m/>
    <m/>
    <m/>
    <m/>
    <m/>
    <m/>
    <n v="-190989.68"/>
    <m/>
    <m/>
  </r>
  <r>
    <x v="0"/>
    <s v="CAISO_Nuclear"/>
    <s v="CAISO"/>
    <s v="CAISO"/>
    <x v="16"/>
    <n v="2922.05"/>
    <m/>
    <m/>
    <n v="2922.05"/>
    <m/>
    <m/>
    <m/>
    <m/>
    <m/>
    <m/>
    <m/>
    <m/>
    <m/>
    <m/>
    <m/>
  </r>
  <r>
    <x v="0"/>
    <s v="CAISO_Peaker1"/>
    <s v="CAISO"/>
    <s v="CAISO"/>
    <x v="17"/>
    <n v="5195.3999999999996"/>
    <m/>
    <m/>
    <n v="5195.3999999999996"/>
    <m/>
    <m/>
    <m/>
    <m/>
    <m/>
    <m/>
    <m/>
    <m/>
    <m/>
    <n v="62.26"/>
    <n v="83.45"/>
  </r>
  <r>
    <x v="0"/>
    <s v="CAISO_Peaker2"/>
    <s v="CAISO"/>
    <s v="CAISO"/>
    <x v="18"/>
    <n v="2859.23"/>
    <m/>
    <m/>
    <n v="2859.23"/>
    <m/>
    <m/>
    <m/>
    <m/>
    <m/>
    <m/>
    <m/>
    <m/>
    <m/>
    <n v="45.37"/>
    <n v="63.02"/>
  </r>
  <r>
    <x v="0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0"/>
    <s v="CAISO_ST"/>
    <s v="CAISO"/>
    <s v="CAISO"/>
    <x v="20"/>
    <n v="6416.22"/>
    <m/>
    <m/>
    <n v="6416.22"/>
    <m/>
    <m/>
    <m/>
    <m/>
    <m/>
    <m/>
    <m/>
    <m/>
    <m/>
    <n v="336.64"/>
    <n v="19.059999999999999"/>
  </r>
  <r>
    <x v="0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0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0"/>
    <s v="CAISO_Small_Hydro_for_CAISO"/>
    <s v="CAISO"/>
    <s v="CAISO"/>
    <x v="6"/>
    <n v="460.65"/>
    <m/>
    <m/>
    <n v="460.65"/>
    <m/>
    <m/>
    <m/>
    <m/>
    <m/>
    <m/>
    <m/>
    <m/>
    <m/>
    <m/>
    <m/>
  </r>
  <r>
    <x v="0"/>
    <s v="CAISO_Small_Hydro_for_Other"/>
    <s v="CAISO"/>
    <s v="BANC"/>
    <x v="6"/>
    <n v="24.17"/>
    <m/>
    <m/>
    <n v="24.17"/>
    <m/>
    <m/>
    <m/>
    <m/>
    <m/>
    <m/>
    <m/>
    <m/>
    <m/>
    <m/>
    <m/>
  </r>
  <r>
    <x v="0"/>
    <s v="CAISO_Solar_for_CAISO"/>
    <s v="CAISO"/>
    <s v="CAISO"/>
    <x v="7"/>
    <n v="10216.48"/>
    <m/>
    <m/>
    <n v="10216.48"/>
    <m/>
    <m/>
    <m/>
    <m/>
    <m/>
    <m/>
    <m/>
    <m/>
    <m/>
    <m/>
    <m/>
  </r>
  <r>
    <x v="0"/>
    <s v="CAISO_Solar_for_Other"/>
    <s v="CAISO"/>
    <s v="BANC"/>
    <x v="7"/>
    <n v="42.01"/>
    <m/>
    <m/>
    <n v="42.01"/>
    <m/>
    <m/>
    <m/>
    <m/>
    <m/>
    <m/>
    <m/>
    <m/>
    <m/>
    <m/>
    <m/>
  </r>
  <r>
    <x v="0"/>
    <s v="CAISO_Storage_Mandate"/>
    <s v="CAISO"/>
    <s v="CAISO"/>
    <x v="15"/>
    <n v="689.75"/>
    <m/>
    <m/>
    <n v="689.75"/>
    <m/>
    <m/>
    <m/>
    <m/>
    <m/>
    <m/>
    <m/>
    <m/>
    <m/>
    <m/>
    <m/>
  </r>
  <r>
    <x v="0"/>
    <s v="CAISO_Wind_for_CAISO"/>
    <s v="CAISO"/>
    <s v="CAISO"/>
    <x v="0"/>
    <n v="6005.01"/>
    <m/>
    <m/>
    <n v="6005.01"/>
    <m/>
    <m/>
    <m/>
    <m/>
    <m/>
    <m/>
    <m/>
    <m/>
    <m/>
    <m/>
    <m/>
  </r>
  <r>
    <x v="0"/>
    <s v="CAISO_Wind_for_Other"/>
    <s v="CAISO"/>
    <s v="BANC"/>
    <x v="0"/>
    <n v="455.69"/>
    <m/>
    <m/>
    <n v="455.69"/>
    <m/>
    <m/>
    <m/>
    <m/>
    <m/>
    <m/>
    <m/>
    <m/>
    <m/>
    <m/>
    <m/>
  </r>
  <r>
    <x v="0"/>
    <s v="Central_Valley_North_Los_Banos_Solar"/>
    <s v="CAISO"/>
    <s v="CAISO"/>
    <x v="7"/>
    <n v="0"/>
    <n v="0"/>
    <n v="0"/>
    <n v="0"/>
    <m/>
    <m/>
    <s v="Central_Valley_North_Los_Banos"/>
    <n v="0"/>
    <n v="0"/>
    <m/>
    <m/>
    <m/>
    <n v="0"/>
    <m/>
    <m/>
  </r>
  <r>
    <x v="0"/>
    <s v="Central_Valley_North_Los_Banos_Wind"/>
    <s v="CAISO"/>
    <s v="CAISO"/>
    <x v="0"/>
    <n v="0"/>
    <n v="141"/>
    <n v="141"/>
    <n v="141"/>
    <m/>
    <m/>
    <s v="Central_Valley_North_Los_Banos"/>
    <n v="141"/>
    <n v="0"/>
    <m/>
    <m/>
    <m/>
    <n v="0"/>
    <m/>
    <m/>
  </r>
  <r>
    <x v="0"/>
    <s v="Customer_PV"/>
    <s v="CAISO"/>
    <s v="CAISO"/>
    <x v="22"/>
    <n v="7281.17"/>
    <m/>
    <m/>
    <n v="7281.17"/>
    <m/>
    <m/>
    <m/>
    <m/>
    <m/>
    <m/>
    <m/>
    <m/>
    <m/>
    <m/>
    <m/>
  </r>
  <r>
    <x v="0"/>
    <s v="Distributed_Solar"/>
    <s v="CAISO"/>
    <s v="CAISO"/>
    <x v="7"/>
    <n v="0"/>
    <n v="0"/>
    <n v="0"/>
    <n v="0"/>
    <m/>
    <m/>
    <s v="None"/>
    <n v="0"/>
    <n v="0"/>
    <m/>
    <m/>
    <m/>
    <n v="0"/>
    <m/>
    <m/>
  </r>
  <r>
    <x v="0"/>
    <s v="Distributed_Wind"/>
    <s v="CAISO"/>
    <s v="CAISO"/>
    <x v="0"/>
    <n v="0"/>
    <n v="0"/>
    <n v="0"/>
    <n v="0"/>
    <m/>
    <m/>
    <s v="None"/>
    <n v="0"/>
    <n v="0"/>
    <m/>
    <m/>
    <m/>
    <n v="0"/>
    <m/>
    <m/>
  </r>
  <r>
    <x v="0"/>
    <s v="Greater_Carrizo_Wind"/>
    <s v="CAISO"/>
    <s v="CAISO"/>
    <x v="0"/>
    <n v="0"/>
    <n v="0"/>
    <n v="0"/>
    <n v="0"/>
    <m/>
    <m/>
    <s v="Greater_Carrizo"/>
    <n v="0"/>
    <n v="0"/>
    <m/>
    <m/>
    <m/>
    <n v="0"/>
    <m/>
    <m/>
  </r>
  <r>
    <x v="0"/>
    <s v="Greater_Imperial_Geothermal"/>
    <s v="CAISO"/>
    <s v="CAISO"/>
    <x v="3"/>
    <n v="0"/>
    <n v="0"/>
    <n v="0"/>
    <n v="0"/>
    <m/>
    <m/>
    <s v="Greater_Imperial"/>
    <n v="0"/>
    <n v="0"/>
    <m/>
    <m/>
    <m/>
    <n v="0"/>
    <m/>
    <m/>
  </r>
  <r>
    <x v="0"/>
    <s v="Greater_Imperial_Solar"/>
    <s v="CAISO"/>
    <s v="CAISO"/>
    <x v="7"/>
    <n v="0"/>
    <n v="0"/>
    <n v="0"/>
    <n v="0"/>
    <m/>
    <m/>
    <s v="Greater_Imperial"/>
    <n v="0"/>
    <n v="0"/>
    <m/>
    <m/>
    <m/>
    <n v="0"/>
    <m/>
    <m/>
  </r>
  <r>
    <x v="0"/>
    <s v="IID_Biomass_for_Other"/>
    <s v="IID"/>
    <s v="IID"/>
    <x v="1"/>
    <n v="0"/>
    <m/>
    <m/>
    <n v="0"/>
    <m/>
    <m/>
    <m/>
    <m/>
    <m/>
    <m/>
    <m/>
    <m/>
    <m/>
    <m/>
    <m/>
  </r>
  <r>
    <x v="0"/>
    <s v="IID_CCGT"/>
    <s v="IID"/>
    <s v="IID"/>
    <x v="23"/>
    <n v="255.3"/>
    <m/>
    <m/>
    <n v="255.3"/>
    <m/>
    <m/>
    <m/>
    <m/>
    <m/>
    <m/>
    <m/>
    <m/>
    <m/>
    <n v="127.65"/>
    <n v="2"/>
  </r>
  <r>
    <x v="0"/>
    <s v="IID_Geothermal_for_CAISO"/>
    <s v="IID"/>
    <s v="CAISO"/>
    <x v="3"/>
    <n v="336.77"/>
    <m/>
    <m/>
    <n v="336.77"/>
    <m/>
    <m/>
    <m/>
    <m/>
    <m/>
    <m/>
    <m/>
    <m/>
    <m/>
    <m/>
    <m/>
  </r>
  <r>
    <x v="0"/>
    <s v="IID_Geothermal_for_Other"/>
    <s v="IID"/>
    <s v="IID"/>
    <x v="3"/>
    <n v="91.62"/>
    <m/>
    <m/>
    <n v="91.62"/>
    <m/>
    <m/>
    <m/>
    <m/>
    <m/>
    <m/>
    <m/>
    <m/>
    <m/>
    <m/>
    <m/>
  </r>
  <r>
    <x v="0"/>
    <s v="IID_Hydro"/>
    <s v="IID"/>
    <s v="IID"/>
    <x v="4"/>
    <n v="84.5"/>
    <m/>
    <m/>
    <n v="84.5"/>
    <m/>
    <m/>
    <m/>
    <m/>
    <m/>
    <m/>
    <m/>
    <m/>
    <m/>
    <m/>
    <m/>
  </r>
  <r>
    <x v="0"/>
    <s v="IID_Peaker"/>
    <s v="IID"/>
    <s v="IID"/>
    <x v="24"/>
    <n v="634.1"/>
    <m/>
    <m/>
    <n v="634.1"/>
    <m/>
    <m/>
    <m/>
    <m/>
    <m/>
    <m/>
    <m/>
    <m/>
    <m/>
    <n v="40.700000000000003"/>
    <n v="15.58"/>
  </r>
  <r>
    <x v="0"/>
    <s v="IID_Small_Hydro_for_Other"/>
    <s v="IID"/>
    <s v="IID"/>
    <x v="6"/>
    <n v="30.87"/>
    <m/>
    <m/>
    <n v="30.87"/>
    <m/>
    <m/>
    <m/>
    <m/>
    <m/>
    <m/>
    <m/>
    <m/>
    <m/>
    <m/>
    <m/>
  </r>
  <r>
    <x v="0"/>
    <s v="IID_Solar_for_CAISO"/>
    <s v="IID"/>
    <s v="CAISO"/>
    <x v="7"/>
    <n v="23.16"/>
    <m/>
    <m/>
    <n v="23.16"/>
    <m/>
    <m/>
    <m/>
    <m/>
    <m/>
    <m/>
    <m/>
    <m/>
    <m/>
    <m/>
    <m/>
  </r>
  <r>
    <x v="0"/>
    <s v="IID_Solar_for_Other"/>
    <s v="IID"/>
    <s v="IID"/>
    <x v="7"/>
    <n v="53.1"/>
    <m/>
    <m/>
    <n v="53.1"/>
    <m/>
    <m/>
    <m/>
    <m/>
    <m/>
    <m/>
    <m/>
    <m/>
    <m/>
    <m/>
    <m/>
  </r>
  <r>
    <x v="0"/>
    <s v="IID_Wind_for_Other"/>
    <s v="IID"/>
    <s v="IID"/>
    <x v="0"/>
    <n v="0"/>
    <m/>
    <m/>
    <n v="0"/>
    <m/>
    <m/>
    <m/>
    <m/>
    <m/>
    <m/>
    <m/>
    <m/>
    <m/>
    <m/>
    <m/>
  </r>
  <r>
    <x v="0"/>
    <s v="InState_Biomass"/>
    <s v="CAISO"/>
    <s v="CAISO"/>
    <x v="1"/>
    <n v="0"/>
    <n v="0"/>
    <n v="0"/>
    <n v="0"/>
    <m/>
    <m/>
    <s v="None"/>
    <n v="0"/>
    <n v="0"/>
    <m/>
    <m/>
    <m/>
    <n v="0"/>
    <m/>
    <m/>
  </r>
  <r>
    <x v="0"/>
    <s v="Kramer_Inyokern_Solar"/>
    <s v="CAISO"/>
    <s v="CAISO"/>
    <x v="7"/>
    <n v="0"/>
    <n v="0"/>
    <n v="0"/>
    <n v="0"/>
    <m/>
    <m/>
    <s v="Kramer_Inyokern"/>
    <n v="0"/>
    <n v="0"/>
    <m/>
    <m/>
    <m/>
    <n v="0"/>
    <m/>
    <m/>
  </r>
  <r>
    <x v="0"/>
    <s v="LDWP_Biomass_for_Other"/>
    <s v="LDWP"/>
    <s v="LDWP"/>
    <x v="1"/>
    <n v="3.74"/>
    <m/>
    <m/>
    <n v="3.74"/>
    <m/>
    <m/>
    <m/>
    <m/>
    <m/>
    <m/>
    <m/>
    <m/>
    <m/>
    <m/>
    <m/>
  </r>
  <r>
    <x v="0"/>
    <s v="LDWP_CCGT"/>
    <s v="LDWP"/>
    <s v="LDWP"/>
    <x v="25"/>
    <n v="1935.9"/>
    <m/>
    <m/>
    <n v="1935.9"/>
    <m/>
    <m/>
    <m/>
    <m/>
    <m/>
    <m/>
    <m/>
    <m/>
    <m/>
    <n v="215.1"/>
    <n v="9"/>
  </r>
  <r>
    <x v="0"/>
    <s v="LDWP_Coal"/>
    <s v="LDWP"/>
    <s v="LDWP"/>
    <x v="26"/>
    <n v="1800"/>
    <m/>
    <m/>
    <n v="1800"/>
    <m/>
    <m/>
    <m/>
    <m/>
    <m/>
    <m/>
    <m/>
    <m/>
    <m/>
    <n v="900"/>
    <n v="2"/>
  </r>
  <r>
    <x v="0"/>
    <s v="LDWP_Geothermal_for_Other"/>
    <s v="LDWP"/>
    <s v="LDWP"/>
    <x v="3"/>
    <n v="86.76"/>
    <m/>
    <m/>
    <n v="86.76"/>
    <m/>
    <m/>
    <m/>
    <m/>
    <m/>
    <m/>
    <m/>
    <m/>
    <m/>
    <m/>
    <m/>
  </r>
  <r>
    <x v="0"/>
    <s v="LDWP_Hydro"/>
    <s v="LDWP"/>
    <s v="LDWP"/>
    <x v="4"/>
    <n v="1938.88"/>
    <m/>
    <m/>
    <n v="1938.88"/>
    <m/>
    <m/>
    <m/>
    <m/>
    <m/>
    <m/>
    <m/>
    <m/>
    <m/>
    <m/>
    <m/>
  </r>
  <r>
    <x v="0"/>
    <s v="LDWP_Nuclear"/>
    <s v="LDWP"/>
    <s v="LDWP"/>
    <x v="27"/>
    <n v="456.69"/>
    <m/>
    <m/>
    <n v="456.69"/>
    <m/>
    <m/>
    <m/>
    <m/>
    <m/>
    <m/>
    <m/>
    <m/>
    <m/>
    <m/>
    <m/>
  </r>
  <r>
    <x v="0"/>
    <s v="LDWP_Peaker"/>
    <s v="LDWP"/>
    <s v="LDWP"/>
    <x v="28"/>
    <n v="2759.2"/>
    <m/>
    <m/>
    <n v="2759.2"/>
    <m/>
    <m/>
    <m/>
    <m/>
    <m/>
    <m/>
    <m/>
    <m/>
    <m/>
    <n v="73.63"/>
    <n v="37.47"/>
  </r>
  <r>
    <x v="0"/>
    <s v="LDWP_Small_Hydro_for_Other"/>
    <s v="LDWP"/>
    <s v="LDWP"/>
    <x v="6"/>
    <n v="57.75"/>
    <m/>
    <m/>
    <n v="57.75"/>
    <m/>
    <m/>
    <m/>
    <m/>
    <m/>
    <m/>
    <m/>
    <m/>
    <m/>
    <m/>
    <m/>
  </r>
  <r>
    <x v="0"/>
    <s v="LDWP_Solar_for_Other"/>
    <s v="LDWP"/>
    <s v="LDWP"/>
    <x v="7"/>
    <n v="975.21"/>
    <m/>
    <m/>
    <n v="975.21"/>
    <m/>
    <m/>
    <m/>
    <m/>
    <m/>
    <m/>
    <m/>
    <m/>
    <m/>
    <m/>
    <m/>
  </r>
  <r>
    <x v="0"/>
    <s v="LDWP_Wind_for_CAISO"/>
    <s v="LDWP"/>
    <s v="CAISO"/>
    <x v="0"/>
    <n v="3.95"/>
    <m/>
    <m/>
    <n v="3.95"/>
    <m/>
    <m/>
    <m/>
    <m/>
    <m/>
    <m/>
    <m/>
    <m/>
    <m/>
    <m/>
    <m/>
  </r>
  <r>
    <x v="0"/>
    <s v="LDWP_Wind_for_Other"/>
    <s v="LDWP"/>
    <s v="LDWP"/>
    <x v="0"/>
    <n v="328.86"/>
    <m/>
    <m/>
    <n v="328.86"/>
    <m/>
    <m/>
    <m/>
    <m/>
    <m/>
    <m/>
    <m/>
    <m/>
    <m/>
    <m/>
    <m/>
  </r>
  <r>
    <x v="0"/>
    <s v="NW_Biomass_for_CAISO"/>
    <s v="NW"/>
    <s v="CAISO"/>
    <x v="1"/>
    <n v="9.98"/>
    <m/>
    <m/>
    <n v="9.98"/>
    <m/>
    <m/>
    <m/>
    <m/>
    <m/>
    <m/>
    <m/>
    <m/>
    <m/>
    <m/>
    <m/>
  </r>
  <r>
    <x v="0"/>
    <s v="NW_Biomass_for_Other"/>
    <s v="NW"/>
    <s v="NW"/>
    <x v="1"/>
    <n v="644.71"/>
    <m/>
    <m/>
    <n v="644.71"/>
    <m/>
    <m/>
    <m/>
    <m/>
    <m/>
    <m/>
    <m/>
    <m/>
    <m/>
    <m/>
    <m/>
  </r>
  <r>
    <x v="0"/>
    <s v="NW_CCGT"/>
    <s v="NW"/>
    <s v="NW"/>
    <x v="29"/>
    <n v="9594.31"/>
    <m/>
    <m/>
    <n v="9594.31"/>
    <m/>
    <m/>
    <m/>
    <m/>
    <m/>
    <m/>
    <m/>
    <m/>
    <m/>
    <n v="337"/>
    <n v="28.47"/>
  </r>
  <r>
    <x v="0"/>
    <s v="NW_Coal"/>
    <s v="NW"/>
    <s v="NW"/>
    <x v="30"/>
    <n v="10764.8"/>
    <m/>
    <m/>
    <n v="10764.8"/>
    <m/>
    <m/>
    <m/>
    <m/>
    <m/>
    <m/>
    <m/>
    <m/>
    <m/>
    <n v="305"/>
    <n v="35.29"/>
  </r>
  <r>
    <x v="0"/>
    <s v="NW_Ext_Tx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0"/>
    <s v="NW_Geothermal_for_CAISO"/>
    <s v="NW"/>
    <s v="CAISO"/>
    <x v="3"/>
    <n v="6.46"/>
    <m/>
    <m/>
    <n v="6.46"/>
    <m/>
    <m/>
    <m/>
    <m/>
    <m/>
    <m/>
    <m/>
    <m/>
    <m/>
    <m/>
    <m/>
  </r>
  <r>
    <x v="0"/>
    <s v="NW_Geothermal_for_Other"/>
    <s v="NW"/>
    <s v="NW"/>
    <x v="3"/>
    <n v="133.63"/>
    <m/>
    <m/>
    <n v="133.63"/>
    <m/>
    <m/>
    <m/>
    <m/>
    <m/>
    <m/>
    <m/>
    <m/>
    <m/>
    <m/>
    <m/>
  </r>
  <r>
    <x v="0"/>
    <s v="NW_Hydro"/>
    <s v="NW"/>
    <s v="NW"/>
    <x v="4"/>
    <n v="34379.199999999997"/>
    <m/>
    <m/>
    <n v="34379.199999999997"/>
    <m/>
    <m/>
    <m/>
    <m/>
    <m/>
    <m/>
    <m/>
    <m/>
    <m/>
    <m/>
    <m/>
  </r>
  <r>
    <x v="0"/>
    <s v="NW_Nuclear"/>
    <s v="NW"/>
    <s v="NW"/>
    <x v="31"/>
    <n v="1170"/>
    <m/>
    <m/>
    <n v="1170"/>
    <m/>
    <m/>
    <m/>
    <m/>
    <m/>
    <m/>
    <m/>
    <m/>
    <m/>
    <m/>
    <m/>
  </r>
  <r>
    <x v="0"/>
    <s v="NW_Peaker"/>
    <s v="NW"/>
    <s v="NW"/>
    <x v="32"/>
    <n v="3327.37"/>
    <m/>
    <m/>
    <n v="3327.37"/>
    <m/>
    <m/>
    <m/>
    <m/>
    <m/>
    <m/>
    <m/>
    <m/>
    <m/>
    <n v="28"/>
    <n v="118.83"/>
  </r>
  <r>
    <x v="0"/>
    <s v="NW_Small_Hydro_for_CAISO"/>
    <s v="NW"/>
    <s v="CAISO"/>
    <x v="6"/>
    <n v="2.73"/>
    <m/>
    <m/>
    <n v="2.73"/>
    <m/>
    <m/>
    <m/>
    <m/>
    <m/>
    <m/>
    <m/>
    <m/>
    <m/>
    <m/>
    <m/>
  </r>
  <r>
    <x v="0"/>
    <s v="NW_Small_Hydro_for_Other"/>
    <s v="NW"/>
    <s v="NW"/>
    <x v="6"/>
    <n v="2.73"/>
    <m/>
    <m/>
    <n v="2.73"/>
    <m/>
    <m/>
    <m/>
    <m/>
    <m/>
    <m/>
    <m/>
    <m/>
    <m/>
    <m/>
    <m/>
  </r>
  <r>
    <x v="0"/>
    <s v="NW_Solar_for_Other"/>
    <s v="NW"/>
    <s v="NW"/>
    <x v="7"/>
    <n v="427.51"/>
    <m/>
    <m/>
    <n v="427.51"/>
    <m/>
    <m/>
    <m/>
    <m/>
    <m/>
    <m/>
    <m/>
    <m/>
    <m/>
    <m/>
    <m/>
  </r>
  <r>
    <x v="0"/>
    <s v="NW_Wind_for_CAISO"/>
    <s v="NW"/>
    <s v="CAISO"/>
    <x v="0"/>
    <n v="1345.76"/>
    <m/>
    <m/>
    <n v="1345.76"/>
    <m/>
    <m/>
    <m/>
    <m/>
    <m/>
    <m/>
    <m/>
    <m/>
    <m/>
    <m/>
    <m/>
  </r>
  <r>
    <x v="0"/>
    <s v="NW_Wind_for_Other"/>
    <s v="NW"/>
    <s v="NW"/>
    <x v="0"/>
    <n v="8250.56"/>
    <m/>
    <m/>
    <n v="8250.56"/>
    <m/>
    <m/>
    <m/>
    <m/>
    <m/>
    <m/>
    <m/>
    <m/>
    <m/>
    <m/>
    <m/>
  </r>
  <r>
    <x v="0"/>
    <s v="New_Mexico_Wind"/>
    <s v="CAISO"/>
    <s v="CAISO"/>
    <x v="0"/>
    <n v="0"/>
    <n v="0"/>
    <n v="0"/>
    <n v="0"/>
    <m/>
    <m/>
    <s v="Riverside_East_Palm_Springs"/>
    <n v="0"/>
    <n v="0"/>
    <m/>
    <m/>
    <m/>
    <n v="-206613.83"/>
    <m/>
    <m/>
  </r>
  <r>
    <x v="0"/>
    <s v="Northern_California_Solar"/>
    <s v="CAISO"/>
    <s v="CAISO"/>
    <x v="7"/>
    <n v="0"/>
    <n v="0"/>
    <n v="0"/>
    <n v="0"/>
    <m/>
    <m/>
    <s v="Northern_California"/>
    <n v="0"/>
    <n v="0"/>
    <m/>
    <m/>
    <m/>
    <n v="0"/>
    <m/>
    <m/>
  </r>
  <r>
    <x v="0"/>
    <s v="Northern_California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0"/>
    <s v="Pacific_Northwest_Wind"/>
    <s v="CAISO"/>
    <s v="CAISO"/>
    <x v="0"/>
    <n v="0"/>
    <n v="0"/>
    <n v="0"/>
    <n v="0"/>
    <m/>
    <m/>
    <s v="Northern_California"/>
    <n v="0"/>
    <n v="0"/>
    <m/>
    <m/>
    <m/>
    <n v="-22818.18"/>
    <m/>
    <m/>
  </r>
  <r>
    <x v="0"/>
    <s v="Riverside_East_Palm_Springs_Solar"/>
    <s v="CAISO"/>
    <s v="CAISO"/>
    <x v="7"/>
    <n v="0"/>
    <n v="0"/>
    <n v="0"/>
    <n v="0"/>
    <m/>
    <m/>
    <s v="Riverside_East_Palm_Springs"/>
    <n v="0"/>
    <n v="0"/>
    <m/>
    <m/>
    <m/>
    <n v="0"/>
    <m/>
    <m/>
  </r>
  <r>
    <x v="0"/>
    <s v="Riverside_East_Palm_Springs_Wind"/>
    <s v="CAISO"/>
    <s v="CAISO"/>
    <x v="0"/>
    <n v="0"/>
    <n v="40"/>
    <n v="40"/>
    <n v="40"/>
    <m/>
    <m/>
    <s v="Riverside_East_Palm_Springs"/>
    <n v="40"/>
    <n v="0"/>
    <m/>
    <m/>
    <m/>
    <n v="0"/>
    <m/>
    <m/>
  </r>
  <r>
    <x v="0"/>
    <s v="SW_Biomass_for_Other"/>
    <s v="SW"/>
    <s v="SW"/>
    <x v="1"/>
    <n v="37.4"/>
    <m/>
    <m/>
    <n v="37.4"/>
    <m/>
    <m/>
    <m/>
    <m/>
    <m/>
    <m/>
    <m/>
    <m/>
    <m/>
    <m/>
    <m/>
  </r>
  <r>
    <x v="0"/>
    <s v="SW_CCGT"/>
    <s v="SW"/>
    <s v="SW"/>
    <x v="33"/>
    <n v="19863.05"/>
    <m/>
    <m/>
    <n v="19863.05"/>
    <m/>
    <m/>
    <m/>
    <m/>
    <m/>
    <m/>
    <m/>
    <m/>
    <m/>
    <n v="372"/>
    <n v="53.4"/>
  </r>
  <r>
    <x v="0"/>
    <s v="SW_Coal"/>
    <s v="SW"/>
    <s v="SW"/>
    <x v="34"/>
    <n v="9100.5"/>
    <m/>
    <m/>
    <n v="9100.5"/>
    <m/>
    <m/>
    <m/>
    <m/>
    <m/>
    <m/>
    <m/>
    <m/>
    <m/>
    <n v="414"/>
    <n v="21.98"/>
  </r>
  <r>
    <x v="0"/>
    <s v="SW_Ext_Tx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0"/>
    <s v="SW_Geothermal_for_Other"/>
    <s v="SW"/>
    <s v="SW"/>
    <x v="3"/>
    <n v="406.91"/>
    <m/>
    <m/>
    <n v="406.91"/>
    <m/>
    <m/>
    <m/>
    <m/>
    <m/>
    <m/>
    <m/>
    <m/>
    <m/>
    <m/>
    <m/>
  </r>
  <r>
    <x v="0"/>
    <s v="SW_Hydro"/>
    <s v="SW"/>
    <s v="SW"/>
    <x v="4"/>
    <n v="3990.67"/>
    <m/>
    <m/>
    <n v="3990.67"/>
    <m/>
    <m/>
    <m/>
    <m/>
    <m/>
    <m/>
    <m/>
    <m/>
    <m/>
    <m/>
    <m/>
  </r>
  <r>
    <x v="0"/>
    <s v="SW_Nuclear"/>
    <s v="SW"/>
    <s v="SW"/>
    <x v="35"/>
    <n v="2858.26"/>
    <m/>
    <m/>
    <n v="2858.26"/>
    <m/>
    <m/>
    <m/>
    <m/>
    <m/>
    <m/>
    <m/>
    <m/>
    <m/>
    <m/>
    <m/>
  </r>
  <r>
    <x v="0"/>
    <s v="SW_Peaker"/>
    <s v="SW"/>
    <s v="SW"/>
    <x v="36"/>
    <n v="8586.25"/>
    <m/>
    <m/>
    <n v="8586.25"/>
    <m/>
    <m/>
    <m/>
    <m/>
    <m/>
    <m/>
    <m/>
    <m/>
    <m/>
    <n v="71"/>
    <n v="120.93"/>
  </r>
  <r>
    <x v="0"/>
    <s v="SW_Small_Hydro_for_Other"/>
    <s v="SW"/>
    <s v="SW"/>
    <x v="6"/>
    <n v="0"/>
    <m/>
    <m/>
    <n v="0"/>
    <m/>
    <m/>
    <m/>
    <m/>
    <m/>
    <m/>
    <m/>
    <m/>
    <m/>
    <m/>
    <m/>
  </r>
  <r>
    <x v="0"/>
    <s v="SW_Solar_for_CAISO"/>
    <s v="SW"/>
    <s v="CAISO"/>
    <x v="7"/>
    <n v="127.03"/>
    <m/>
    <m/>
    <n v="127.03"/>
    <m/>
    <m/>
    <m/>
    <m/>
    <m/>
    <m/>
    <m/>
    <m/>
    <m/>
    <m/>
    <m/>
  </r>
  <r>
    <x v="0"/>
    <s v="SW_Solar_for_Other"/>
    <s v="SW"/>
    <s v="SW"/>
    <x v="7"/>
    <n v="1971.31"/>
    <m/>
    <m/>
    <n v="1971.31"/>
    <m/>
    <m/>
    <m/>
    <m/>
    <m/>
    <m/>
    <m/>
    <m/>
    <m/>
    <m/>
    <m/>
  </r>
  <r>
    <x v="0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0"/>
    <s v="SW_Wind_for_Other"/>
    <s v="SW"/>
    <s v="SW"/>
    <x v="0"/>
    <n v="1980.86"/>
    <m/>
    <m/>
    <n v="1980.86"/>
    <m/>
    <m/>
    <m/>
    <m/>
    <m/>
    <m/>
    <m/>
    <m/>
    <m/>
    <m/>
    <m/>
  </r>
  <r>
    <x v="0"/>
    <s v="Solano_Solar"/>
    <s v="CAISO"/>
    <s v="CAISO"/>
    <x v="7"/>
    <n v="0"/>
    <n v="0"/>
    <n v="0"/>
    <n v="0"/>
    <m/>
    <m/>
    <s v="Solano"/>
    <n v="0"/>
    <n v="0"/>
    <m/>
    <m/>
    <m/>
    <n v="0"/>
    <m/>
    <m/>
  </r>
  <r>
    <x v="0"/>
    <s v="Solano_Wind"/>
    <s v="CAISO"/>
    <s v="CAISO"/>
    <x v="0"/>
    <n v="0"/>
    <n v="270"/>
    <n v="270"/>
    <n v="270"/>
    <m/>
    <m/>
    <s v="Solano"/>
    <n v="0"/>
    <n v="270"/>
    <m/>
    <m/>
    <m/>
    <n v="-6051.42"/>
    <m/>
    <m/>
  </r>
  <r>
    <x v="0"/>
    <s v="Southern_Nevada_Geothermal"/>
    <s v="CAISO"/>
    <s v="CAISO"/>
    <x v="3"/>
    <n v="0"/>
    <n v="0"/>
    <n v="0"/>
    <n v="0"/>
    <m/>
    <m/>
    <s v="Mountain_Pass_El_Dorado"/>
    <n v="0"/>
    <n v="0"/>
    <m/>
    <m/>
    <m/>
    <n v="0"/>
    <m/>
    <m/>
  </r>
  <r>
    <x v="0"/>
    <s v="Southern_Nevada_Solar"/>
    <s v="CAISO"/>
    <s v="CAISO"/>
    <x v="7"/>
    <n v="0"/>
    <n v="0"/>
    <n v="0"/>
    <n v="0"/>
    <m/>
    <m/>
    <s v="Mountain_Pass_El_Dorado"/>
    <n v="0"/>
    <n v="0"/>
    <m/>
    <m/>
    <m/>
    <n v="0"/>
    <m/>
    <m/>
  </r>
  <r>
    <x v="0"/>
    <s v="Tehachapi_Solar"/>
    <s v="CAISO"/>
    <s v="CAISO"/>
    <x v="7"/>
    <n v="0"/>
    <n v="0"/>
    <n v="0"/>
    <n v="0"/>
    <m/>
    <m/>
    <s v="Tehachapi"/>
    <n v="0"/>
    <n v="0"/>
    <m/>
    <m/>
    <m/>
    <n v="0"/>
    <m/>
    <m/>
  </r>
  <r>
    <x v="0"/>
    <s v="Tehachapi_Wind"/>
    <s v="CAISO"/>
    <s v="CAISO"/>
    <x v="0"/>
    <n v="0"/>
    <n v="157"/>
    <n v="157"/>
    <n v="157"/>
    <m/>
    <m/>
    <s v="Tehachapi"/>
    <n v="157"/>
    <n v="0"/>
    <m/>
    <m/>
    <m/>
    <n v="0"/>
    <m/>
    <m/>
  </r>
  <r>
    <x v="0"/>
    <s v="Westlands_Solar"/>
    <s v="CAISO"/>
    <s v="CAISO"/>
    <x v="7"/>
    <n v="0"/>
    <n v="0"/>
    <n v="0"/>
    <n v="0"/>
    <m/>
    <m/>
    <s v="Westlands"/>
    <n v="0"/>
    <n v="0"/>
    <m/>
    <m/>
    <m/>
    <n v="0"/>
    <m/>
    <m/>
  </r>
  <r>
    <x v="0"/>
    <s v="Wyoming_Wind"/>
    <s v="CAISO"/>
    <s v="CAISO"/>
    <x v="0"/>
    <n v="0"/>
    <n v="0"/>
    <n v="0"/>
    <n v="0"/>
    <m/>
    <m/>
    <s v="Mountain_Pass_El_Dorado"/>
    <n v="0"/>
    <n v="0"/>
    <m/>
    <m/>
    <m/>
    <n v="-218525.98"/>
    <m/>
    <m/>
  </r>
  <r>
    <x v="0"/>
    <s v="Flexible_Load_Shift_CAISO"/>
    <s v="CAISO"/>
    <s v="CAISO"/>
    <x v="37"/>
    <m/>
    <m/>
    <m/>
    <m/>
    <m/>
    <m/>
    <m/>
    <m/>
    <m/>
    <n v="0"/>
    <n v="0"/>
    <m/>
    <m/>
    <m/>
    <m/>
  </r>
  <r>
    <x v="0"/>
    <s v="Hydrogen_Electrolysis_Load"/>
    <s v="CAISO"/>
    <s v="CAISO"/>
    <x v="38"/>
    <m/>
    <m/>
    <m/>
    <m/>
    <m/>
    <m/>
    <m/>
    <m/>
    <m/>
    <m/>
    <m/>
    <n v="0"/>
    <m/>
    <m/>
    <m/>
  </r>
  <r>
    <x v="1"/>
    <s v="Arizona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1"/>
    <s v="BANC_Biomass_for_Other"/>
    <s v="BANC"/>
    <s v="BANC"/>
    <x v="1"/>
    <n v="7.72"/>
    <m/>
    <m/>
    <n v="7.72"/>
    <m/>
    <m/>
    <m/>
    <m/>
    <m/>
    <m/>
    <m/>
    <m/>
    <m/>
    <m/>
    <m/>
  </r>
  <r>
    <x v="1"/>
    <s v="BANC_CCGT"/>
    <s v="BANC"/>
    <s v="BANC"/>
    <x v="2"/>
    <n v="1874.06"/>
    <m/>
    <m/>
    <n v="1874.06"/>
    <m/>
    <m/>
    <m/>
    <m/>
    <m/>
    <m/>
    <m/>
    <m/>
    <m/>
    <n v="234.26"/>
    <n v="8"/>
  </r>
  <r>
    <x v="1"/>
    <s v="BANC_Geothermal_for_Other"/>
    <s v="BANC"/>
    <s v="BANC"/>
    <x v="3"/>
    <n v="0"/>
    <m/>
    <m/>
    <n v="0"/>
    <m/>
    <m/>
    <m/>
    <m/>
    <m/>
    <m/>
    <m/>
    <m/>
    <m/>
    <m/>
    <m/>
  </r>
  <r>
    <x v="1"/>
    <s v="BANC_Hydro"/>
    <s v="BANC"/>
    <s v="BANC"/>
    <x v="4"/>
    <n v="2742.3"/>
    <m/>
    <m/>
    <n v="2742.3"/>
    <m/>
    <m/>
    <m/>
    <m/>
    <m/>
    <m/>
    <m/>
    <m/>
    <m/>
    <m/>
    <m/>
  </r>
  <r>
    <x v="1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1"/>
    <s v="BANC_Small_Hydro_for_CAISO"/>
    <s v="BANC"/>
    <s v="CAISO"/>
    <x v="6"/>
    <n v="2.81"/>
    <m/>
    <m/>
    <n v="2.81"/>
    <m/>
    <m/>
    <m/>
    <m/>
    <m/>
    <m/>
    <m/>
    <m/>
    <m/>
    <m/>
    <m/>
  </r>
  <r>
    <x v="1"/>
    <s v="BANC_Small_Hydro_for_Other"/>
    <s v="BANC"/>
    <s v="BANC"/>
    <x v="6"/>
    <n v="18.39"/>
    <m/>
    <m/>
    <n v="18.39"/>
    <m/>
    <m/>
    <m/>
    <m/>
    <m/>
    <m/>
    <m/>
    <m/>
    <m/>
    <m/>
    <m/>
  </r>
  <r>
    <x v="1"/>
    <s v="BANC_Solar_for_Other"/>
    <s v="BANC"/>
    <s v="BANC"/>
    <x v="7"/>
    <n v="123.5"/>
    <m/>
    <m/>
    <n v="123.5"/>
    <m/>
    <m/>
    <m/>
    <m/>
    <m/>
    <m/>
    <m/>
    <m/>
    <m/>
    <m/>
    <m/>
  </r>
  <r>
    <x v="1"/>
    <s v="BANC_Wind_for_Other"/>
    <s v="BANC"/>
    <s v="BANC"/>
    <x v="0"/>
    <n v="0"/>
    <m/>
    <m/>
    <n v="0"/>
    <m/>
    <m/>
    <m/>
    <m/>
    <m/>
    <m/>
    <m/>
    <m/>
    <m/>
    <m/>
    <m/>
  </r>
  <r>
    <x v="1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1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1"/>
    <s v="CAISO_Biomass_for_CAISO"/>
    <s v="CAISO"/>
    <s v="CAISO"/>
    <x v="1"/>
    <n v="715.07"/>
    <m/>
    <m/>
    <n v="715.07"/>
    <m/>
    <m/>
    <m/>
    <m/>
    <m/>
    <m/>
    <m/>
    <m/>
    <m/>
    <m/>
    <m/>
  </r>
  <r>
    <x v="1"/>
    <s v="CAISO_Biomass_for_Other"/>
    <s v="CAISO"/>
    <s v="BANC"/>
    <x v="1"/>
    <n v="60.25"/>
    <m/>
    <m/>
    <n v="60.25"/>
    <m/>
    <m/>
    <m/>
    <m/>
    <m/>
    <m/>
    <m/>
    <m/>
    <m/>
    <m/>
    <m/>
  </r>
  <r>
    <x v="1"/>
    <s v="CAISO_CCGT1"/>
    <s v="CAISO"/>
    <s v="CAISO"/>
    <x v="10"/>
    <n v="13702.87"/>
    <m/>
    <m/>
    <n v="13702.87"/>
    <m/>
    <m/>
    <m/>
    <m/>
    <m/>
    <m/>
    <m/>
    <m/>
    <m/>
    <n v="483.71"/>
    <n v="28.33"/>
  </r>
  <r>
    <x v="1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1"/>
    <s v="CAISO_CHP"/>
    <s v="CAISO"/>
    <s v="CAISO"/>
    <x v="12"/>
    <n v="1684.87"/>
    <m/>
    <m/>
    <n v="1684.87"/>
    <m/>
    <m/>
    <m/>
    <m/>
    <m/>
    <m/>
    <m/>
    <m/>
    <m/>
    <m/>
    <m/>
  </r>
  <r>
    <x v="1"/>
    <s v="CAISO_Existing_Pumped_Storage"/>
    <s v="CAISO"/>
    <s v="CAISO"/>
    <x v="13"/>
    <n v="1832"/>
    <m/>
    <m/>
    <n v="1832"/>
    <m/>
    <m/>
    <m/>
    <m/>
    <m/>
    <m/>
    <m/>
    <m/>
    <m/>
    <m/>
    <m/>
  </r>
  <r>
    <x v="1"/>
    <s v="CAISO_Geothermal_for_CAISO"/>
    <s v="CAISO"/>
    <s v="CAISO"/>
    <x v="3"/>
    <n v="1062.42"/>
    <m/>
    <m/>
    <n v="1062.42"/>
    <m/>
    <m/>
    <m/>
    <m/>
    <m/>
    <m/>
    <m/>
    <m/>
    <m/>
    <m/>
    <m/>
  </r>
  <r>
    <x v="1"/>
    <s v="CAISO_Geothermal_for_Other"/>
    <s v="CAISO"/>
    <s v="BANC"/>
    <x v="3"/>
    <n v="254.89"/>
    <m/>
    <m/>
    <n v="254.89"/>
    <m/>
    <m/>
    <m/>
    <m/>
    <m/>
    <m/>
    <m/>
    <m/>
    <m/>
    <m/>
    <m/>
  </r>
  <r>
    <x v="1"/>
    <s v="CAISO_Hydro"/>
    <s v="CAISO"/>
    <s v="CAISO"/>
    <x v="4"/>
    <n v="7843.85"/>
    <m/>
    <m/>
    <n v="7843.85"/>
    <m/>
    <m/>
    <m/>
    <m/>
    <m/>
    <m/>
    <m/>
    <m/>
    <m/>
    <m/>
    <m/>
  </r>
  <r>
    <x v="1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1"/>
    <s v="CAISO_New_Li_Battery"/>
    <s v="CAISO"/>
    <s v="CAISO"/>
    <x v="15"/>
    <n v="0"/>
    <n v="0"/>
    <n v="0"/>
    <n v="0"/>
    <m/>
    <m/>
    <m/>
    <m/>
    <m/>
    <m/>
    <m/>
    <m/>
    <n v="0"/>
    <m/>
    <m/>
  </r>
  <r>
    <x v="1"/>
    <s v="CAISO_New_Pumped_Storage"/>
    <s v="CAISO"/>
    <s v="CAISO"/>
    <x v="13"/>
    <n v="0"/>
    <n v="0"/>
    <n v="0"/>
    <n v="0"/>
    <m/>
    <m/>
    <m/>
    <m/>
    <m/>
    <m/>
    <m/>
    <m/>
    <n v="0"/>
    <m/>
    <m/>
  </r>
  <r>
    <x v="1"/>
    <s v="CAISO_Nuclear"/>
    <s v="CAISO"/>
    <s v="CAISO"/>
    <x v="16"/>
    <n v="2922.05"/>
    <m/>
    <m/>
    <n v="2922.05"/>
    <m/>
    <m/>
    <m/>
    <m/>
    <m/>
    <m/>
    <m/>
    <m/>
    <m/>
    <m/>
    <m/>
  </r>
  <r>
    <x v="1"/>
    <s v="CAISO_Peaker1"/>
    <s v="CAISO"/>
    <s v="CAISO"/>
    <x v="17"/>
    <n v="5555.4"/>
    <m/>
    <m/>
    <n v="5555.4"/>
    <m/>
    <m/>
    <m/>
    <m/>
    <m/>
    <m/>
    <m/>
    <m/>
    <m/>
    <n v="62.26"/>
    <n v="89.23"/>
  </r>
  <r>
    <x v="1"/>
    <s v="CAISO_Peaker2"/>
    <s v="CAISO"/>
    <s v="CAISO"/>
    <x v="18"/>
    <n v="2729.23"/>
    <m/>
    <m/>
    <n v="2729.23"/>
    <m/>
    <m/>
    <m/>
    <m/>
    <m/>
    <m/>
    <m/>
    <m/>
    <m/>
    <n v="45.37"/>
    <n v="60.16"/>
  </r>
  <r>
    <x v="1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1"/>
    <s v="CAISO_ST"/>
    <s v="CAISO"/>
    <s v="CAISO"/>
    <x v="20"/>
    <n v="652"/>
    <m/>
    <m/>
    <n v="652"/>
    <m/>
    <m/>
    <m/>
    <m/>
    <m/>
    <m/>
    <m/>
    <m/>
    <m/>
    <n v="336.64"/>
    <n v="1.94"/>
  </r>
  <r>
    <x v="1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1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1"/>
    <s v="CAISO_Small_Hydro_for_CAISO"/>
    <s v="CAISO"/>
    <s v="CAISO"/>
    <x v="6"/>
    <n v="460.84"/>
    <m/>
    <m/>
    <n v="460.84"/>
    <m/>
    <m/>
    <m/>
    <m/>
    <m/>
    <m/>
    <m/>
    <m/>
    <m/>
    <m/>
    <m/>
  </r>
  <r>
    <x v="1"/>
    <s v="CAISO_Small_Hydro_for_Other"/>
    <s v="CAISO"/>
    <s v="BANC"/>
    <x v="6"/>
    <n v="24.17"/>
    <m/>
    <m/>
    <n v="24.17"/>
    <m/>
    <m/>
    <m/>
    <m/>
    <m/>
    <m/>
    <m/>
    <m/>
    <m/>
    <m/>
    <m/>
  </r>
  <r>
    <x v="1"/>
    <s v="CAISO_Solar_for_CAISO"/>
    <s v="CAISO"/>
    <s v="CAISO"/>
    <x v="7"/>
    <n v="12660.7"/>
    <m/>
    <m/>
    <n v="12660.7"/>
    <m/>
    <m/>
    <m/>
    <m/>
    <m/>
    <m/>
    <m/>
    <m/>
    <m/>
    <m/>
    <m/>
  </r>
  <r>
    <x v="1"/>
    <s v="CAISO_Solar_for_Other"/>
    <s v="CAISO"/>
    <s v="BANC"/>
    <x v="7"/>
    <n v="42.01"/>
    <m/>
    <m/>
    <n v="42.01"/>
    <m/>
    <m/>
    <m/>
    <m/>
    <m/>
    <m/>
    <m/>
    <m/>
    <m/>
    <m/>
    <m/>
  </r>
  <r>
    <x v="1"/>
    <s v="CAISO_Storage_Mandate"/>
    <s v="CAISO"/>
    <s v="CAISO"/>
    <x v="15"/>
    <n v="1113.25"/>
    <m/>
    <m/>
    <n v="1113.25"/>
    <m/>
    <m/>
    <m/>
    <m/>
    <m/>
    <m/>
    <m/>
    <m/>
    <m/>
    <m/>
    <m/>
  </r>
  <r>
    <x v="1"/>
    <s v="CAISO_Wind_for_CAISO"/>
    <s v="CAISO"/>
    <s v="CAISO"/>
    <x v="0"/>
    <n v="6272.36"/>
    <m/>
    <m/>
    <n v="6272.36"/>
    <m/>
    <m/>
    <m/>
    <m/>
    <m/>
    <m/>
    <m/>
    <m/>
    <m/>
    <m/>
    <m/>
  </r>
  <r>
    <x v="1"/>
    <s v="CAISO_Wind_for_Other"/>
    <s v="CAISO"/>
    <s v="BANC"/>
    <x v="0"/>
    <n v="455.69"/>
    <m/>
    <m/>
    <n v="455.69"/>
    <m/>
    <m/>
    <m/>
    <m/>
    <m/>
    <m/>
    <m/>
    <m/>
    <m/>
    <m/>
    <m/>
  </r>
  <r>
    <x v="1"/>
    <s v="Central_Valley_North_Los_Banos_Solar"/>
    <s v="CAISO"/>
    <s v="CAISO"/>
    <x v="7"/>
    <n v="0"/>
    <n v="0"/>
    <n v="0"/>
    <n v="0"/>
    <m/>
    <m/>
    <s v="Central_Valley_North_Los_Banos"/>
    <n v="0"/>
    <n v="0"/>
    <m/>
    <m/>
    <m/>
    <n v="0"/>
    <m/>
    <m/>
  </r>
  <r>
    <x v="1"/>
    <s v="Central_Valley_North_Los_Banos_Wind"/>
    <s v="CAISO"/>
    <s v="CAISO"/>
    <x v="0"/>
    <n v="0"/>
    <n v="0"/>
    <n v="141"/>
    <n v="141"/>
    <m/>
    <m/>
    <s v="Central_Valley_North_Los_Banos"/>
    <n v="141"/>
    <n v="0"/>
    <m/>
    <m/>
    <m/>
    <n v="0"/>
    <m/>
    <m/>
  </r>
  <r>
    <x v="1"/>
    <s v="Customer_PV"/>
    <s v="CAISO"/>
    <s v="CAISO"/>
    <x v="22"/>
    <n v="11822.63"/>
    <m/>
    <m/>
    <n v="11822.63"/>
    <m/>
    <m/>
    <m/>
    <m/>
    <m/>
    <m/>
    <m/>
    <m/>
    <m/>
    <m/>
    <m/>
  </r>
  <r>
    <x v="1"/>
    <s v="Distributed_Solar"/>
    <s v="CAISO"/>
    <s v="CAISO"/>
    <x v="7"/>
    <n v="0"/>
    <n v="0"/>
    <n v="0"/>
    <n v="0"/>
    <m/>
    <m/>
    <s v="None"/>
    <n v="0"/>
    <n v="0"/>
    <m/>
    <m/>
    <m/>
    <n v="0"/>
    <m/>
    <m/>
  </r>
  <r>
    <x v="1"/>
    <s v="Distributed_Wind"/>
    <s v="CAISO"/>
    <s v="CAISO"/>
    <x v="0"/>
    <n v="0"/>
    <n v="0"/>
    <n v="0"/>
    <n v="0"/>
    <m/>
    <m/>
    <s v="None"/>
    <n v="0"/>
    <n v="0"/>
    <m/>
    <m/>
    <m/>
    <n v="0"/>
    <m/>
    <m/>
  </r>
  <r>
    <x v="1"/>
    <s v="Greater_Carrizo_Wind"/>
    <s v="CAISO"/>
    <s v="CAISO"/>
    <x v="0"/>
    <n v="0"/>
    <n v="0"/>
    <n v="0"/>
    <n v="0"/>
    <m/>
    <m/>
    <s v="Greater_Carrizo"/>
    <n v="0"/>
    <n v="0"/>
    <m/>
    <m/>
    <m/>
    <n v="0"/>
    <m/>
    <m/>
  </r>
  <r>
    <x v="1"/>
    <s v="Greater_Imperial_Geothermal"/>
    <s v="CAISO"/>
    <s v="CAISO"/>
    <x v="3"/>
    <n v="0"/>
    <n v="0"/>
    <n v="0"/>
    <n v="0"/>
    <m/>
    <m/>
    <s v="Greater_Imperial"/>
    <n v="0"/>
    <n v="0"/>
    <m/>
    <m/>
    <m/>
    <n v="0"/>
    <m/>
    <m/>
  </r>
  <r>
    <x v="1"/>
    <s v="Greater_Imperial_Solar"/>
    <s v="CAISO"/>
    <s v="CAISO"/>
    <x v="7"/>
    <n v="0"/>
    <n v="0"/>
    <n v="0"/>
    <n v="0"/>
    <m/>
    <m/>
    <s v="Greater_Imperial"/>
    <n v="0"/>
    <n v="0"/>
    <m/>
    <m/>
    <m/>
    <n v="0"/>
    <m/>
    <m/>
  </r>
  <r>
    <x v="1"/>
    <s v="IID_Biomass_for_Other"/>
    <s v="IID"/>
    <s v="IID"/>
    <x v="1"/>
    <n v="0"/>
    <m/>
    <m/>
    <n v="0"/>
    <m/>
    <m/>
    <m/>
    <m/>
    <m/>
    <m/>
    <m/>
    <m/>
    <m/>
    <m/>
    <m/>
  </r>
  <r>
    <x v="1"/>
    <s v="IID_CCGT"/>
    <s v="IID"/>
    <s v="IID"/>
    <x v="23"/>
    <n v="255.3"/>
    <m/>
    <m/>
    <n v="255.3"/>
    <m/>
    <m/>
    <m/>
    <m/>
    <m/>
    <m/>
    <m/>
    <m/>
    <m/>
    <n v="127.65"/>
    <n v="2"/>
  </r>
  <r>
    <x v="1"/>
    <s v="IID_Geothermal_for_CAISO"/>
    <s v="IID"/>
    <s v="CAISO"/>
    <x v="3"/>
    <n v="181.16"/>
    <m/>
    <m/>
    <n v="181.16"/>
    <m/>
    <m/>
    <m/>
    <m/>
    <m/>
    <m/>
    <m/>
    <m/>
    <m/>
    <m/>
    <m/>
  </r>
  <r>
    <x v="1"/>
    <s v="IID_Geothermal_for_Other"/>
    <s v="IID"/>
    <s v="IID"/>
    <x v="3"/>
    <n v="91.62"/>
    <m/>
    <m/>
    <n v="91.62"/>
    <m/>
    <m/>
    <m/>
    <m/>
    <m/>
    <m/>
    <m/>
    <m/>
    <m/>
    <m/>
    <m/>
  </r>
  <r>
    <x v="1"/>
    <s v="IID_Hydro"/>
    <s v="IID"/>
    <s v="IID"/>
    <x v="4"/>
    <n v="84.5"/>
    <m/>
    <m/>
    <n v="84.5"/>
    <m/>
    <m/>
    <m/>
    <m/>
    <m/>
    <m/>
    <m/>
    <m/>
    <m/>
    <m/>
    <m/>
  </r>
  <r>
    <x v="1"/>
    <s v="IID_Peaker"/>
    <s v="IID"/>
    <s v="IID"/>
    <x v="24"/>
    <n v="814.1"/>
    <m/>
    <m/>
    <n v="814.1"/>
    <m/>
    <m/>
    <m/>
    <m/>
    <m/>
    <m/>
    <m/>
    <m/>
    <m/>
    <n v="40.700000000000003"/>
    <n v="20"/>
  </r>
  <r>
    <x v="1"/>
    <s v="IID_Small_Hydro_for_Other"/>
    <s v="IID"/>
    <s v="IID"/>
    <x v="6"/>
    <n v="30.87"/>
    <m/>
    <m/>
    <n v="30.87"/>
    <m/>
    <m/>
    <m/>
    <m/>
    <m/>
    <m/>
    <m/>
    <m/>
    <m/>
    <m/>
    <m/>
  </r>
  <r>
    <x v="1"/>
    <s v="IID_Solar_for_CAISO"/>
    <s v="IID"/>
    <s v="CAISO"/>
    <x v="7"/>
    <n v="62.51"/>
    <m/>
    <m/>
    <n v="62.51"/>
    <m/>
    <m/>
    <m/>
    <m/>
    <m/>
    <m/>
    <m/>
    <m/>
    <m/>
    <m/>
    <m/>
  </r>
  <r>
    <x v="1"/>
    <s v="IID_Solar_for_Other"/>
    <s v="IID"/>
    <s v="IID"/>
    <x v="7"/>
    <n v="107.2"/>
    <m/>
    <m/>
    <n v="107.2"/>
    <m/>
    <m/>
    <m/>
    <m/>
    <m/>
    <m/>
    <m/>
    <m/>
    <m/>
    <m/>
    <m/>
  </r>
  <r>
    <x v="1"/>
    <s v="IID_Wind_for_Other"/>
    <s v="IID"/>
    <s v="IID"/>
    <x v="0"/>
    <n v="0"/>
    <m/>
    <m/>
    <n v="0"/>
    <m/>
    <m/>
    <m/>
    <m/>
    <m/>
    <m/>
    <m/>
    <m/>
    <m/>
    <m/>
    <m/>
  </r>
  <r>
    <x v="1"/>
    <s v="InState_Biomass"/>
    <s v="CAISO"/>
    <s v="CAISO"/>
    <x v="1"/>
    <n v="0"/>
    <n v="0"/>
    <n v="0"/>
    <n v="0"/>
    <m/>
    <m/>
    <s v="None"/>
    <n v="0"/>
    <n v="0"/>
    <m/>
    <m/>
    <m/>
    <n v="0"/>
    <m/>
    <m/>
  </r>
  <r>
    <x v="1"/>
    <s v="Kramer_Inyokern_Solar"/>
    <s v="CAISO"/>
    <s v="CAISO"/>
    <x v="7"/>
    <n v="0"/>
    <n v="824"/>
    <n v="824"/>
    <n v="824"/>
    <m/>
    <m/>
    <s v="Kramer_Inyokern"/>
    <n v="824"/>
    <n v="0"/>
    <m/>
    <m/>
    <m/>
    <n v="0"/>
    <m/>
    <m/>
  </r>
  <r>
    <x v="1"/>
    <s v="LDWP_Biomass_for_Other"/>
    <s v="LDWP"/>
    <s v="LDWP"/>
    <x v="1"/>
    <n v="3.74"/>
    <m/>
    <m/>
    <n v="3.74"/>
    <m/>
    <m/>
    <m/>
    <m/>
    <m/>
    <m/>
    <m/>
    <m/>
    <m/>
    <m/>
    <m/>
  </r>
  <r>
    <x v="1"/>
    <s v="LDWP_CCGT"/>
    <s v="LDWP"/>
    <s v="LDWP"/>
    <x v="25"/>
    <n v="1968.6"/>
    <m/>
    <m/>
    <n v="1968.6"/>
    <m/>
    <m/>
    <m/>
    <m/>
    <m/>
    <m/>
    <m/>
    <m/>
    <m/>
    <n v="215.1"/>
    <n v="9.15"/>
  </r>
  <r>
    <x v="1"/>
    <s v="LDWP_Coal"/>
    <s v="LDWP"/>
    <s v="LDWP"/>
    <x v="26"/>
    <n v="1800"/>
    <m/>
    <m/>
    <n v="1800"/>
    <m/>
    <m/>
    <m/>
    <m/>
    <m/>
    <m/>
    <m/>
    <m/>
    <m/>
    <n v="900"/>
    <n v="2"/>
  </r>
  <r>
    <x v="1"/>
    <s v="LDWP_Geothermal_for_Other"/>
    <s v="LDWP"/>
    <s v="LDWP"/>
    <x v="3"/>
    <n v="171.23"/>
    <m/>
    <m/>
    <n v="171.23"/>
    <m/>
    <m/>
    <m/>
    <m/>
    <m/>
    <m/>
    <m/>
    <m/>
    <m/>
    <m/>
    <m/>
  </r>
  <r>
    <x v="1"/>
    <s v="LDWP_Hydro"/>
    <s v="LDWP"/>
    <s v="LDWP"/>
    <x v="4"/>
    <n v="1938.88"/>
    <m/>
    <m/>
    <n v="1938.88"/>
    <m/>
    <m/>
    <m/>
    <m/>
    <m/>
    <m/>
    <m/>
    <m/>
    <m/>
    <m/>
    <m/>
  </r>
  <r>
    <x v="1"/>
    <s v="LDWP_Nuclear"/>
    <s v="LDWP"/>
    <s v="LDWP"/>
    <x v="27"/>
    <n v="456.69"/>
    <m/>
    <m/>
    <n v="456.69"/>
    <m/>
    <m/>
    <m/>
    <m/>
    <m/>
    <m/>
    <m/>
    <m/>
    <m/>
    <m/>
    <m/>
  </r>
  <r>
    <x v="1"/>
    <s v="LDWP_Peaker"/>
    <s v="LDWP"/>
    <s v="LDWP"/>
    <x v="28"/>
    <n v="2726.5"/>
    <m/>
    <m/>
    <n v="2726.5"/>
    <m/>
    <m/>
    <m/>
    <m/>
    <m/>
    <m/>
    <m/>
    <m/>
    <m/>
    <n v="73.63"/>
    <n v="37.03"/>
  </r>
  <r>
    <x v="1"/>
    <s v="LDWP_Small_Hydro_for_Other"/>
    <s v="LDWP"/>
    <s v="LDWP"/>
    <x v="6"/>
    <n v="57.75"/>
    <m/>
    <m/>
    <n v="57.75"/>
    <m/>
    <m/>
    <m/>
    <m/>
    <m/>
    <m/>
    <m/>
    <m/>
    <m/>
    <m/>
    <m/>
  </r>
  <r>
    <x v="1"/>
    <s v="LDWP_Solar_for_Other"/>
    <s v="LDWP"/>
    <s v="LDWP"/>
    <x v="7"/>
    <n v="1424.42"/>
    <m/>
    <m/>
    <n v="1424.42"/>
    <m/>
    <m/>
    <m/>
    <m/>
    <m/>
    <m/>
    <m/>
    <m/>
    <m/>
    <m/>
    <m/>
  </r>
  <r>
    <x v="1"/>
    <s v="LDWP_Wind_for_CAISO"/>
    <s v="LDWP"/>
    <s v="CAISO"/>
    <x v="0"/>
    <n v="3.95"/>
    <m/>
    <m/>
    <n v="3.95"/>
    <m/>
    <m/>
    <m/>
    <m/>
    <m/>
    <m/>
    <m/>
    <m/>
    <m/>
    <m/>
    <m/>
  </r>
  <r>
    <x v="1"/>
    <s v="LDWP_Wind_for_Other"/>
    <s v="LDWP"/>
    <s v="LDWP"/>
    <x v="0"/>
    <n v="355.06"/>
    <m/>
    <m/>
    <n v="355.06"/>
    <m/>
    <m/>
    <m/>
    <m/>
    <m/>
    <m/>
    <m/>
    <m/>
    <m/>
    <m/>
    <m/>
  </r>
  <r>
    <x v="1"/>
    <s v="NW_Biomass_for_CAISO"/>
    <s v="NW"/>
    <s v="CAISO"/>
    <x v="1"/>
    <n v="9.98"/>
    <m/>
    <m/>
    <n v="9.98"/>
    <m/>
    <m/>
    <m/>
    <m/>
    <m/>
    <m/>
    <m/>
    <m/>
    <m/>
    <m/>
    <m/>
  </r>
  <r>
    <x v="1"/>
    <s v="NW_Biomass_for_Other"/>
    <s v="NW"/>
    <s v="NW"/>
    <x v="1"/>
    <n v="644.71"/>
    <m/>
    <m/>
    <n v="644.71"/>
    <m/>
    <m/>
    <m/>
    <m/>
    <m/>
    <m/>
    <m/>
    <m/>
    <m/>
    <m/>
    <m/>
  </r>
  <r>
    <x v="1"/>
    <s v="NW_CCGT"/>
    <s v="NW"/>
    <s v="NW"/>
    <x v="29"/>
    <n v="11133.31"/>
    <m/>
    <m/>
    <n v="11133.31"/>
    <m/>
    <m/>
    <m/>
    <m/>
    <m/>
    <m/>
    <m/>
    <m/>
    <m/>
    <n v="337"/>
    <n v="33.04"/>
  </r>
  <r>
    <x v="1"/>
    <s v="NW_Coal"/>
    <s v="NW"/>
    <s v="NW"/>
    <x v="30"/>
    <n v="8895.7999999999993"/>
    <m/>
    <m/>
    <n v="8895.7999999999993"/>
    <m/>
    <m/>
    <m/>
    <m/>
    <m/>
    <m/>
    <m/>
    <m/>
    <m/>
    <n v="305"/>
    <n v="29.17"/>
  </r>
  <r>
    <x v="1"/>
    <s v="NW_Ext_Tx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1"/>
    <s v="NW_Geothermal_for_CAISO"/>
    <s v="NW"/>
    <s v="CAISO"/>
    <x v="3"/>
    <n v="6.46"/>
    <m/>
    <m/>
    <n v="6.46"/>
    <m/>
    <m/>
    <m/>
    <m/>
    <m/>
    <m/>
    <m/>
    <m/>
    <m/>
    <m/>
    <m/>
  </r>
  <r>
    <x v="1"/>
    <s v="NW_Geothermal_for_Other"/>
    <s v="NW"/>
    <s v="NW"/>
    <x v="3"/>
    <n v="133.63"/>
    <m/>
    <m/>
    <n v="133.63"/>
    <m/>
    <m/>
    <m/>
    <m/>
    <m/>
    <m/>
    <m/>
    <m/>
    <m/>
    <m/>
    <m/>
  </r>
  <r>
    <x v="1"/>
    <s v="NW_Hydro"/>
    <s v="NW"/>
    <s v="NW"/>
    <x v="4"/>
    <n v="34379.199999999997"/>
    <m/>
    <m/>
    <n v="34379.199999999997"/>
    <m/>
    <m/>
    <m/>
    <m/>
    <m/>
    <m/>
    <m/>
    <m/>
    <m/>
    <m/>
    <m/>
  </r>
  <r>
    <x v="1"/>
    <s v="NW_Nuclear"/>
    <s v="NW"/>
    <s v="NW"/>
    <x v="31"/>
    <n v="1170"/>
    <m/>
    <m/>
    <n v="1170"/>
    <m/>
    <m/>
    <m/>
    <m/>
    <m/>
    <m/>
    <m/>
    <m/>
    <m/>
    <m/>
    <m/>
  </r>
  <r>
    <x v="1"/>
    <s v="NW_Peaker"/>
    <s v="NW"/>
    <s v="NW"/>
    <x v="32"/>
    <n v="3657.37"/>
    <m/>
    <m/>
    <n v="3657.37"/>
    <m/>
    <m/>
    <m/>
    <m/>
    <m/>
    <m/>
    <m/>
    <m/>
    <m/>
    <n v="28"/>
    <n v="130.62"/>
  </r>
  <r>
    <x v="1"/>
    <s v="NW_Small_Hydro_for_CAISO"/>
    <s v="NW"/>
    <s v="CAISO"/>
    <x v="6"/>
    <n v="2.73"/>
    <m/>
    <m/>
    <n v="2.73"/>
    <m/>
    <m/>
    <m/>
    <m/>
    <m/>
    <m/>
    <m/>
    <m/>
    <m/>
    <m/>
    <m/>
  </r>
  <r>
    <x v="1"/>
    <s v="NW_Small_Hydro_for_Other"/>
    <s v="NW"/>
    <s v="NW"/>
    <x v="6"/>
    <n v="2.73"/>
    <m/>
    <m/>
    <n v="2.73"/>
    <m/>
    <m/>
    <m/>
    <m/>
    <m/>
    <m/>
    <m/>
    <m/>
    <m/>
    <m/>
    <m/>
  </r>
  <r>
    <x v="1"/>
    <s v="NW_Solar_for_Other"/>
    <s v="NW"/>
    <s v="NW"/>
    <x v="7"/>
    <n v="565.76"/>
    <m/>
    <m/>
    <n v="565.76"/>
    <m/>
    <m/>
    <m/>
    <m/>
    <m/>
    <m/>
    <m/>
    <m/>
    <m/>
    <m/>
    <m/>
  </r>
  <r>
    <x v="1"/>
    <s v="NW_Wind_for_CAISO"/>
    <s v="NW"/>
    <s v="CAISO"/>
    <x v="0"/>
    <n v="1345.76"/>
    <m/>
    <m/>
    <n v="1345.76"/>
    <m/>
    <m/>
    <m/>
    <m/>
    <m/>
    <m/>
    <m/>
    <m/>
    <m/>
    <m/>
    <m/>
  </r>
  <r>
    <x v="1"/>
    <s v="NW_Wind_for_Other"/>
    <s v="NW"/>
    <s v="NW"/>
    <x v="0"/>
    <n v="9705.2800000000007"/>
    <m/>
    <m/>
    <n v="9705.2800000000007"/>
    <m/>
    <m/>
    <m/>
    <m/>
    <m/>
    <m/>
    <m/>
    <m/>
    <m/>
    <m/>
    <m/>
  </r>
  <r>
    <x v="1"/>
    <s v="New_Mexico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1"/>
    <s v="Northern_California_Solar"/>
    <s v="CAISO"/>
    <s v="CAISO"/>
    <x v="7"/>
    <n v="0"/>
    <n v="0"/>
    <n v="0"/>
    <n v="0"/>
    <m/>
    <m/>
    <s v="Northern_California"/>
    <n v="0"/>
    <n v="0"/>
    <m/>
    <m/>
    <m/>
    <n v="0"/>
    <m/>
    <m/>
  </r>
  <r>
    <x v="1"/>
    <s v="Northern_California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1"/>
    <s v="Pacific_Northwest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1"/>
    <s v="Riverside_East_Palm_Springs_Solar"/>
    <s v="CAISO"/>
    <s v="CAISO"/>
    <x v="7"/>
    <n v="0"/>
    <n v="0"/>
    <n v="0"/>
    <n v="0"/>
    <m/>
    <m/>
    <s v="Riverside_East_Palm_Springs"/>
    <n v="0"/>
    <n v="0"/>
    <m/>
    <m/>
    <m/>
    <n v="0"/>
    <m/>
    <m/>
  </r>
  <r>
    <x v="1"/>
    <s v="Riverside_East_Palm_Springs_Wind"/>
    <s v="CAISO"/>
    <s v="CAISO"/>
    <x v="0"/>
    <n v="0"/>
    <n v="0"/>
    <n v="40"/>
    <n v="40"/>
    <m/>
    <m/>
    <s v="Riverside_East_Palm_Springs"/>
    <n v="40"/>
    <n v="0"/>
    <m/>
    <m/>
    <m/>
    <n v="0"/>
    <m/>
    <m/>
  </r>
  <r>
    <x v="1"/>
    <s v="SW_Biomass_for_Other"/>
    <s v="SW"/>
    <s v="SW"/>
    <x v="1"/>
    <n v="37.4"/>
    <m/>
    <m/>
    <n v="37.4"/>
    <m/>
    <m/>
    <m/>
    <m/>
    <m/>
    <m/>
    <m/>
    <m/>
    <m/>
    <m/>
    <m/>
  </r>
  <r>
    <x v="1"/>
    <s v="SW_CCGT"/>
    <s v="SW"/>
    <s v="SW"/>
    <x v="33"/>
    <n v="20571.45"/>
    <m/>
    <m/>
    <n v="20571.45"/>
    <m/>
    <m/>
    <m/>
    <m/>
    <m/>
    <m/>
    <m/>
    <m/>
    <m/>
    <n v="372"/>
    <n v="55.3"/>
  </r>
  <r>
    <x v="1"/>
    <s v="SW_Coal"/>
    <s v="SW"/>
    <s v="SW"/>
    <x v="34"/>
    <n v="8096.5"/>
    <m/>
    <m/>
    <n v="8096.5"/>
    <m/>
    <m/>
    <m/>
    <m/>
    <m/>
    <m/>
    <m/>
    <m/>
    <m/>
    <n v="414"/>
    <n v="19.559999999999999"/>
  </r>
  <r>
    <x v="1"/>
    <s v="SW_Ext_Tx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1"/>
    <s v="SW_Geothermal_for_Other"/>
    <s v="SW"/>
    <s v="SW"/>
    <x v="3"/>
    <n v="406.91"/>
    <m/>
    <m/>
    <n v="406.91"/>
    <m/>
    <m/>
    <m/>
    <m/>
    <m/>
    <m/>
    <m/>
    <m/>
    <m/>
    <m/>
    <m/>
  </r>
  <r>
    <x v="1"/>
    <s v="SW_Hydro"/>
    <s v="SW"/>
    <s v="SW"/>
    <x v="4"/>
    <n v="3990.67"/>
    <m/>
    <m/>
    <n v="3990.67"/>
    <m/>
    <m/>
    <m/>
    <m/>
    <m/>
    <m/>
    <m/>
    <m/>
    <m/>
    <m/>
    <m/>
  </r>
  <r>
    <x v="1"/>
    <s v="SW_Nuclear"/>
    <s v="SW"/>
    <s v="SW"/>
    <x v="35"/>
    <n v="2858.26"/>
    <m/>
    <m/>
    <n v="2858.26"/>
    <m/>
    <m/>
    <m/>
    <m/>
    <m/>
    <m/>
    <m/>
    <m/>
    <m/>
    <m/>
    <m/>
  </r>
  <r>
    <x v="1"/>
    <s v="SW_Peaker"/>
    <s v="SW"/>
    <s v="SW"/>
    <x v="36"/>
    <n v="9197.16"/>
    <m/>
    <m/>
    <n v="9197.16"/>
    <m/>
    <m/>
    <m/>
    <m/>
    <m/>
    <m/>
    <m/>
    <m/>
    <m/>
    <n v="71"/>
    <n v="129.54"/>
  </r>
  <r>
    <x v="1"/>
    <s v="SW_Small_Hydro_for_Other"/>
    <s v="SW"/>
    <s v="SW"/>
    <x v="6"/>
    <n v="0"/>
    <m/>
    <m/>
    <n v="0"/>
    <m/>
    <m/>
    <m/>
    <m/>
    <m/>
    <m/>
    <m/>
    <m/>
    <m/>
    <m/>
    <m/>
  </r>
  <r>
    <x v="1"/>
    <s v="SW_Solar_for_CAISO"/>
    <s v="SW"/>
    <s v="CAISO"/>
    <x v="7"/>
    <n v="127.03"/>
    <m/>
    <m/>
    <n v="127.03"/>
    <m/>
    <m/>
    <m/>
    <m/>
    <m/>
    <m/>
    <m/>
    <m/>
    <m/>
    <m/>
    <m/>
  </r>
  <r>
    <x v="1"/>
    <s v="SW_Solar_for_Other"/>
    <s v="SW"/>
    <s v="SW"/>
    <x v="7"/>
    <n v="1971.31"/>
    <m/>
    <m/>
    <n v="1971.31"/>
    <m/>
    <m/>
    <m/>
    <m/>
    <m/>
    <m/>
    <m/>
    <m/>
    <m/>
    <m/>
    <m/>
  </r>
  <r>
    <x v="1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1"/>
    <s v="SW_Wind_for_Other"/>
    <s v="SW"/>
    <s v="SW"/>
    <x v="0"/>
    <n v="2132.84"/>
    <m/>
    <m/>
    <n v="2132.84"/>
    <m/>
    <m/>
    <m/>
    <m/>
    <m/>
    <m/>
    <m/>
    <m/>
    <m/>
    <m/>
    <m/>
  </r>
  <r>
    <x v="1"/>
    <s v="Solano_Solar"/>
    <s v="CAISO"/>
    <s v="CAISO"/>
    <x v="7"/>
    <n v="0"/>
    <n v="0"/>
    <n v="0"/>
    <n v="0"/>
    <m/>
    <m/>
    <s v="Solano"/>
    <n v="0"/>
    <n v="0"/>
    <m/>
    <m/>
    <m/>
    <n v="0"/>
    <m/>
    <m/>
  </r>
  <r>
    <x v="1"/>
    <s v="Solano_Wind"/>
    <s v="CAISO"/>
    <s v="CAISO"/>
    <x v="0"/>
    <n v="0"/>
    <n v="0"/>
    <n v="270"/>
    <n v="270"/>
    <m/>
    <m/>
    <s v="Solano"/>
    <n v="0"/>
    <n v="270"/>
    <m/>
    <m/>
    <m/>
    <n v="0"/>
    <m/>
    <m/>
  </r>
  <r>
    <x v="1"/>
    <s v="Southern_Nevada_Geothermal"/>
    <s v="CAISO"/>
    <s v="CAISO"/>
    <x v="3"/>
    <n v="0"/>
    <n v="0"/>
    <n v="0"/>
    <n v="0"/>
    <m/>
    <m/>
    <s v="Mountain_Pass_El_Dorado"/>
    <n v="0"/>
    <n v="0"/>
    <m/>
    <m/>
    <m/>
    <n v="0"/>
    <m/>
    <m/>
  </r>
  <r>
    <x v="1"/>
    <s v="Southern_Nevada_Solar"/>
    <s v="CAISO"/>
    <s v="CAISO"/>
    <x v="7"/>
    <n v="0"/>
    <n v="1521"/>
    <n v="1521"/>
    <n v="1521"/>
    <m/>
    <m/>
    <s v="Mountain_Pass_El_Dorado"/>
    <n v="800"/>
    <n v="721"/>
    <m/>
    <m/>
    <m/>
    <n v="-5529.67"/>
    <m/>
    <m/>
  </r>
  <r>
    <x v="1"/>
    <s v="Tehachapi_Solar"/>
    <s v="CAISO"/>
    <s v="CAISO"/>
    <x v="7"/>
    <n v="0"/>
    <n v="970"/>
    <n v="970"/>
    <n v="970"/>
    <m/>
    <m/>
    <s v="Tehachapi"/>
    <n v="970"/>
    <n v="0"/>
    <m/>
    <m/>
    <m/>
    <n v="0"/>
    <m/>
    <m/>
  </r>
  <r>
    <x v="1"/>
    <s v="Tehachapi_Wind"/>
    <s v="CAISO"/>
    <s v="CAISO"/>
    <x v="0"/>
    <n v="0"/>
    <n v="0"/>
    <n v="157"/>
    <n v="157"/>
    <m/>
    <m/>
    <s v="Tehachapi"/>
    <n v="157"/>
    <n v="0"/>
    <m/>
    <m/>
    <m/>
    <n v="0"/>
    <m/>
    <m/>
  </r>
  <r>
    <x v="1"/>
    <s v="Westlands_Solar"/>
    <s v="CAISO"/>
    <s v="CAISO"/>
    <x v="7"/>
    <n v="0"/>
    <n v="0"/>
    <n v="0"/>
    <n v="0"/>
    <m/>
    <m/>
    <s v="Westlands"/>
    <n v="0"/>
    <n v="0"/>
    <m/>
    <m/>
    <m/>
    <n v="0"/>
    <m/>
    <m/>
  </r>
  <r>
    <x v="1"/>
    <s v="Wyoming_Wind"/>
    <s v="CAISO"/>
    <s v="CAISO"/>
    <x v="0"/>
    <n v="0"/>
    <n v="0"/>
    <n v="0"/>
    <n v="0"/>
    <m/>
    <m/>
    <s v="Mountain_Pass_El_Dorado"/>
    <n v="0"/>
    <n v="0"/>
    <m/>
    <m/>
    <m/>
    <n v="0"/>
    <m/>
    <m/>
  </r>
  <r>
    <x v="1"/>
    <s v="Flexible_Load_Shift_CAISO"/>
    <s v="CAISO"/>
    <s v="CAISO"/>
    <x v="37"/>
    <m/>
    <m/>
    <m/>
    <m/>
    <m/>
    <m/>
    <m/>
    <m/>
    <m/>
    <n v="0"/>
    <n v="0"/>
    <m/>
    <m/>
    <m/>
    <m/>
  </r>
  <r>
    <x v="1"/>
    <s v="Hydrogen_Electrolysis_Load"/>
    <s v="CAISO"/>
    <s v="CAISO"/>
    <x v="38"/>
    <m/>
    <m/>
    <m/>
    <m/>
    <m/>
    <m/>
    <m/>
    <m/>
    <m/>
    <m/>
    <m/>
    <n v="0"/>
    <m/>
    <m/>
    <m/>
  </r>
  <r>
    <x v="2"/>
    <s v="Arizona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2"/>
    <s v="BANC_Biomass_for_Other"/>
    <s v="BANC"/>
    <s v="BANC"/>
    <x v="1"/>
    <n v="7.72"/>
    <m/>
    <m/>
    <n v="7.72"/>
    <m/>
    <m/>
    <m/>
    <m/>
    <m/>
    <m/>
    <m/>
    <m/>
    <m/>
    <m/>
    <m/>
  </r>
  <r>
    <x v="2"/>
    <s v="BANC_CCGT"/>
    <s v="BANC"/>
    <s v="BANC"/>
    <x v="2"/>
    <n v="1874.06"/>
    <m/>
    <m/>
    <n v="1874.06"/>
    <m/>
    <m/>
    <m/>
    <m/>
    <m/>
    <m/>
    <m/>
    <m/>
    <m/>
    <n v="234.26"/>
    <n v="8"/>
  </r>
  <r>
    <x v="2"/>
    <s v="BANC_Geothermal_for_Other"/>
    <s v="BANC"/>
    <s v="BANC"/>
    <x v="3"/>
    <n v="0"/>
    <m/>
    <m/>
    <n v="0"/>
    <m/>
    <m/>
    <m/>
    <m/>
    <m/>
    <m/>
    <m/>
    <m/>
    <m/>
    <m/>
    <m/>
  </r>
  <r>
    <x v="2"/>
    <s v="BANC_Hydro"/>
    <s v="BANC"/>
    <s v="BANC"/>
    <x v="4"/>
    <n v="2742.3"/>
    <m/>
    <m/>
    <n v="2742.3"/>
    <m/>
    <m/>
    <m/>
    <m/>
    <m/>
    <m/>
    <m/>
    <m/>
    <m/>
    <m/>
    <m/>
  </r>
  <r>
    <x v="2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2"/>
    <s v="BANC_Small_Hydro_for_CAISO"/>
    <s v="BANC"/>
    <s v="CAISO"/>
    <x v="6"/>
    <n v="2.81"/>
    <m/>
    <m/>
    <n v="2.81"/>
    <m/>
    <m/>
    <m/>
    <m/>
    <m/>
    <m/>
    <m/>
    <m/>
    <m/>
    <m/>
    <m/>
  </r>
  <r>
    <x v="2"/>
    <s v="BANC_Small_Hydro_for_Other"/>
    <s v="BANC"/>
    <s v="BANC"/>
    <x v="6"/>
    <n v="18.39"/>
    <m/>
    <m/>
    <n v="18.39"/>
    <m/>
    <m/>
    <m/>
    <m/>
    <m/>
    <m/>
    <m/>
    <m/>
    <m/>
    <m/>
    <m/>
  </r>
  <r>
    <x v="2"/>
    <s v="BANC_Solar_for_Other"/>
    <s v="BANC"/>
    <s v="BANC"/>
    <x v="7"/>
    <n v="649.77"/>
    <m/>
    <m/>
    <n v="649.77"/>
    <m/>
    <m/>
    <m/>
    <m/>
    <m/>
    <m/>
    <m/>
    <m/>
    <m/>
    <m/>
    <m/>
  </r>
  <r>
    <x v="2"/>
    <s v="BANC_Wind_for_Other"/>
    <s v="BANC"/>
    <s v="BANC"/>
    <x v="0"/>
    <n v="0"/>
    <m/>
    <m/>
    <n v="0"/>
    <m/>
    <m/>
    <m/>
    <m/>
    <m/>
    <m/>
    <m/>
    <m/>
    <m/>
    <m/>
    <m/>
  </r>
  <r>
    <x v="2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2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2"/>
    <s v="CAISO_Biomass_for_CAISO"/>
    <s v="CAISO"/>
    <s v="CAISO"/>
    <x v="1"/>
    <n v="715.07"/>
    <m/>
    <m/>
    <n v="715.07"/>
    <m/>
    <m/>
    <m/>
    <m/>
    <m/>
    <m/>
    <m/>
    <m/>
    <m/>
    <m/>
    <m/>
  </r>
  <r>
    <x v="2"/>
    <s v="CAISO_Biomass_for_Other"/>
    <s v="CAISO"/>
    <s v="BANC"/>
    <x v="1"/>
    <n v="60.25"/>
    <m/>
    <m/>
    <n v="60.25"/>
    <m/>
    <m/>
    <m/>
    <m/>
    <m/>
    <m/>
    <m/>
    <m/>
    <m/>
    <m/>
    <m/>
  </r>
  <r>
    <x v="2"/>
    <s v="CAISO_CCGT1"/>
    <s v="CAISO"/>
    <s v="CAISO"/>
    <x v="10"/>
    <n v="13702.87"/>
    <m/>
    <m/>
    <n v="13702.87"/>
    <m/>
    <m/>
    <m/>
    <m/>
    <m/>
    <m/>
    <m/>
    <m/>
    <m/>
    <n v="483.71"/>
    <n v="28.33"/>
  </r>
  <r>
    <x v="2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2"/>
    <s v="CAISO_CHP"/>
    <s v="CAISO"/>
    <s v="CAISO"/>
    <x v="12"/>
    <n v="1684.87"/>
    <m/>
    <m/>
    <n v="1684.87"/>
    <m/>
    <m/>
    <m/>
    <m/>
    <m/>
    <m/>
    <m/>
    <m/>
    <m/>
    <m/>
    <m/>
  </r>
  <r>
    <x v="2"/>
    <s v="CAISO_Existing_Pumped_Storage"/>
    <s v="CAISO"/>
    <s v="CAISO"/>
    <x v="13"/>
    <n v="1832"/>
    <m/>
    <m/>
    <n v="1832"/>
    <m/>
    <m/>
    <m/>
    <m/>
    <m/>
    <m/>
    <m/>
    <m/>
    <m/>
    <m/>
    <m/>
  </r>
  <r>
    <x v="2"/>
    <s v="CAISO_Geothermal_for_CAISO"/>
    <s v="CAISO"/>
    <s v="CAISO"/>
    <x v="3"/>
    <n v="1062.42"/>
    <m/>
    <m/>
    <n v="1062.42"/>
    <m/>
    <m/>
    <m/>
    <m/>
    <m/>
    <m/>
    <m/>
    <m/>
    <m/>
    <m/>
    <m/>
  </r>
  <r>
    <x v="2"/>
    <s v="CAISO_Geothermal_for_Other"/>
    <s v="CAISO"/>
    <s v="BANC"/>
    <x v="3"/>
    <n v="254.89"/>
    <m/>
    <m/>
    <n v="254.89"/>
    <m/>
    <m/>
    <m/>
    <m/>
    <m/>
    <m/>
    <m/>
    <m/>
    <m/>
    <m/>
    <m/>
  </r>
  <r>
    <x v="2"/>
    <s v="CAISO_Hydro"/>
    <s v="CAISO"/>
    <s v="CAISO"/>
    <x v="4"/>
    <n v="7843.85"/>
    <m/>
    <m/>
    <n v="7843.85"/>
    <m/>
    <m/>
    <m/>
    <m/>
    <m/>
    <m/>
    <m/>
    <m/>
    <m/>
    <m/>
    <m/>
  </r>
  <r>
    <x v="2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2"/>
    <s v="CAISO_New_Li_Battery"/>
    <s v="CAISO"/>
    <s v="CAISO"/>
    <x v="15"/>
    <n v="0"/>
    <n v="0"/>
    <n v="0"/>
    <n v="0"/>
    <m/>
    <m/>
    <m/>
    <m/>
    <m/>
    <m/>
    <m/>
    <m/>
    <n v="0"/>
    <m/>
    <m/>
  </r>
  <r>
    <x v="2"/>
    <s v="CAISO_New_Pumped_Storage"/>
    <s v="CAISO"/>
    <s v="CAISO"/>
    <x v="13"/>
    <n v="0"/>
    <n v="0"/>
    <n v="0"/>
    <n v="0"/>
    <m/>
    <m/>
    <m/>
    <m/>
    <m/>
    <m/>
    <m/>
    <m/>
    <n v="0"/>
    <m/>
    <m/>
  </r>
  <r>
    <x v="2"/>
    <s v="CAISO_Nuclear"/>
    <s v="CAISO"/>
    <s v="CAISO"/>
    <x v="16"/>
    <n v="622.04999999999995"/>
    <m/>
    <m/>
    <n v="622.04999999999995"/>
    <m/>
    <m/>
    <m/>
    <m/>
    <m/>
    <m/>
    <m/>
    <m/>
    <m/>
    <m/>
    <m/>
  </r>
  <r>
    <x v="2"/>
    <s v="CAISO_Peaker1"/>
    <s v="CAISO"/>
    <s v="CAISO"/>
    <x v="17"/>
    <n v="5555.4"/>
    <m/>
    <m/>
    <n v="5555.4"/>
    <m/>
    <m/>
    <m/>
    <m/>
    <m/>
    <m/>
    <m/>
    <m/>
    <m/>
    <n v="62.26"/>
    <n v="89.23"/>
  </r>
  <r>
    <x v="2"/>
    <s v="CAISO_Peaker2"/>
    <s v="CAISO"/>
    <s v="CAISO"/>
    <x v="18"/>
    <n v="2729.23"/>
    <m/>
    <m/>
    <n v="2729.23"/>
    <m/>
    <m/>
    <m/>
    <m/>
    <m/>
    <m/>
    <m/>
    <m/>
    <m/>
    <n v="45.37"/>
    <n v="60.16"/>
  </r>
  <r>
    <x v="2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2"/>
    <s v="CAISO_ST"/>
    <s v="CAISO"/>
    <s v="CAISO"/>
    <x v="20"/>
    <n v="652"/>
    <m/>
    <m/>
    <n v="652"/>
    <m/>
    <m/>
    <m/>
    <m/>
    <m/>
    <m/>
    <m/>
    <m/>
    <m/>
    <n v="336.64"/>
    <n v="1.94"/>
  </r>
  <r>
    <x v="2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2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2"/>
    <s v="CAISO_Small_Hydro_for_CAISO"/>
    <s v="CAISO"/>
    <s v="CAISO"/>
    <x v="6"/>
    <n v="460.84"/>
    <m/>
    <m/>
    <n v="460.84"/>
    <m/>
    <m/>
    <m/>
    <m/>
    <m/>
    <m/>
    <m/>
    <m/>
    <m/>
    <m/>
    <m/>
  </r>
  <r>
    <x v="2"/>
    <s v="CAISO_Small_Hydro_for_Other"/>
    <s v="CAISO"/>
    <s v="BANC"/>
    <x v="6"/>
    <n v="24.17"/>
    <m/>
    <m/>
    <n v="24.17"/>
    <m/>
    <m/>
    <m/>
    <m/>
    <m/>
    <m/>
    <m/>
    <m/>
    <m/>
    <m/>
    <m/>
  </r>
  <r>
    <x v="2"/>
    <s v="CAISO_Solar_for_CAISO"/>
    <s v="CAISO"/>
    <s v="CAISO"/>
    <x v="7"/>
    <n v="12660.7"/>
    <m/>
    <m/>
    <n v="12660.7"/>
    <m/>
    <m/>
    <m/>
    <m/>
    <m/>
    <m/>
    <m/>
    <m/>
    <m/>
    <m/>
    <m/>
  </r>
  <r>
    <x v="2"/>
    <s v="CAISO_Solar_for_Other"/>
    <s v="CAISO"/>
    <s v="BANC"/>
    <x v="7"/>
    <n v="42.01"/>
    <m/>
    <m/>
    <n v="42.01"/>
    <m/>
    <m/>
    <m/>
    <m/>
    <m/>
    <m/>
    <m/>
    <m/>
    <m/>
    <m/>
    <m/>
  </r>
  <r>
    <x v="2"/>
    <s v="CAISO_Storage_Mandate"/>
    <s v="CAISO"/>
    <s v="CAISO"/>
    <x v="15"/>
    <n v="1325"/>
    <m/>
    <m/>
    <n v="1325"/>
    <m/>
    <m/>
    <m/>
    <m/>
    <m/>
    <m/>
    <m/>
    <m/>
    <m/>
    <m/>
    <m/>
  </r>
  <r>
    <x v="2"/>
    <s v="CAISO_Wind_for_CAISO"/>
    <s v="CAISO"/>
    <s v="CAISO"/>
    <x v="0"/>
    <n v="6272.36"/>
    <m/>
    <m/>
    <n v="6272.36"/>
    <m/>
    <m/>
    <m/>
    <m/>
    <m/>
    <m/>
    <m/>
    <m/>
    <m/>
    <m/>
    <m/>
  </r>
  <r>
    <x v="2"/>
    <s v="CAISO_Wind_for_Other"/>
    <s v="CAISO"/>
    <s v="BANC"/>
    <x v="0"/>
    <n v="455.69"/>
    <m/>
    <m/>
    <n v="455.69"/>
    <m/>
    <m/>
    <m/>
    <m/>
    <m/>
    <m/>
    <m/>
    <m/>
    <m/>
    <m/>
    <m/>
  </r>
  <r>
    <x v="2"/>
    <s v="Central_Valley_North_Los_Banos_Solar"/>
    <s v="CAISO"/>
    <s v="CAISO"/>
    <x v="7"/>
    <n v="0"/>
    <n v="0"/>
    <n v="0"/>
    <n v="0"/>
    <m/>
    <m/>
    <s v="Central_Valley_North_Los_Banos"/>
    <n v="0"/>
    <n v="0"/>
    <m/>
    <m/>
    <m/>
    <n v="0"/>
    <m/>
    <m/>
  </r>
  <r>
    <x v="2"/>
    <s v="Central_Valley_North_Los_Banos_Wind"/>
    <s v="CAISO"/>
    <s v="CAISO"/>
    <x v="0"/>
    <n v="0"/>
    <n v="0"/>
    <n v="141"/>
    <n v="141"/>
    <m/>
    <m/>
    <s v="Central_Valley_North_Los_Banos"/>
    <n v="141"/>
    <n v="0"/>
    <m/>
    <m/>
    <m/>
    <n v="-44347.3"/>
    <m/>
    <m/>
  </r>
  <r>
    <x v="2"/>
    <s v="Customer_PV"/>
    <s v="CAISO"/>
    <s v="CAISO"/>
    <x v="22"/>
    <n v="16175.02"/>
    <m/>
    <m/>
    <n v="16175.02"/>
    <m/>
    <m/>
    <m/>
    <m/>
    <m/>
    <m/>
    <m/>
    <m/>
    <m/>
    <m/>
    <m/>
  </r>
  <r>
    <x v="2"/>
    <s v="Distributed_Solar"/>
    <s v="CAISO"/>
    <s v="CAISO"/>
    <x v="7"/>
    <n v="0"/>
    <n v="0"/>
    <n v="0"/>
    <n v="0"/>
    <m/>
    <m/>
    <s v="None"/>
    <n v="0"/>
    <n v="0"/>
    <m/>
    <m/>
    <m/>
    <n v="0"/>
    <m/>
    <m/>
  </r>
  <r>
    <x v="2"/>
    <s v="Distributed_Wind"/>
    <s v="CAISO"/>
    <s v="CAISO"/>
    <x v="0"/>
    <n v="0"/>
    <n v="0"/>
    <n v="0"/>
    <n v="0"/>
    <m/>
    <m/>
    <s v="None"/>
    <n v="0"/>
    <n v="0"/>
    <m/>
    <m/>
    <m/>
    <n v="0"/>
    <m/>
    <m/>
  </r>
  <r>
    <x v="2"/>
    <s v="Greater_Carrizo_Wind"/>
    <s v="CAISO"/>
    <s v="CAISO"/>
    <x v="0"/>
    <n v="0"/>
    <n v="0"/>
    <n v="0"/>
    <n v="0"/>
    <m/>
    <m/>
    <s v="Greater_Carrizo"/>
    <n v="0"/>
    <n v="0"/>
    <m/>
    <m/>
    <m/>
    <n v="0"/>
    <m/>
    <m/>
  </r>
  <r>
    <x v="2"/>
    <s v="Greater_Imperial_Geothermal"/>
    <s v="CAISO"/>
    <s v="CAISO"/>
    <x v="3"/>
    <n v="0"/>
    <n v="0"/>
    <n v="0"/>
    <n v="0"/>
    <m/>
    <m/>
    <s v="Greater_Imperial"/>
    <n v="0"/>
    <n v="0"/>
    <m/>
    <m/>
    <m/>
    <n v="0"/>
    <m/>
    <m/>
  </r>
  <r>
    <x v="2"/>
    <s v="Greater_Imperial_Solar"/>
    <s v="CAISO"/>
    <s v="CAISO"/>
    <x v="7"/>
    <n v="0"/>
    <n v="0"/>
    <n v="0"/>
    <n v="0"/>
    <m/>
    <m/>
    <s v="Greater_Imperial"/>
    <n v="0"/>
    <n v="0"/>
    <m/>
    <m/>
    <m/>
    <n v="0"/>
    <m/>
    <m/>
  </r>
  <r>
    <x v="2"/>
    <s v="IID_Biomass_for_Other"/>
    <s v="IID"/>
    <s v="IID"/>
    <x v="1"/>
    <n v="0"/>
    <m/>
    <m/>
    <n v="0"/>
    <m/>
    <m/>
    <m/>
    <m/>
    <m/>
    <m/>
    <m/>
    <m/>
    <m/>
    <m/>
    <m/>
  </r>
  <r>
    <x v="2"/>
    <s v="IID_CCGT"/>
    <s v="IID"/>
    <s v="IID"/>
    <x v="23"/>
    <n v="255.3"/>
    <m/>
    <m/>
    <n v="255.3"/>
    <m/>
    <m/>
    <m/>
    <m/>
    <m/>
    <m/>
    <m/>
    <m/>
    <m/>
    <n v="127.65"/>
    <n v="2"/>
  </r>
  <r>
    <x v="2"/>
    <s v="IID_Geothermal_for_CAISO"/>
    <s v="IID"/>
    <s v="CAISO"/>
    <x v="3"/>
    <n v="151.30000000000001"/>
    <m/>
    <m/>
    <n v="151.30000000000001"/>
    <m/>
    <m/>
    <m/>
    <m/>
    <m/>
    <m/>
    <m/>
    <m/>
    <m/>
    <m/>
    <m/>
  </r>
  <r>
    <x v="2"/>
    <s v="IID_Geothermal_for_Other"/>
    <s v="IID"/>
    <s v="IID"/>
    <x v="3"/>
    <n v="91.62"/>
    <m/>
    <m/>
    <n v="91.62"/>
    <m/>
    <m/>
    <m/>
    <m/>
    <m/>
    <m/>
    <m/>
    <m/>
    <m/>
    <m/>
    <m/>
  </r>
  <r>
    <x v="2"/>
    <s v="IID_Hydro"/>
    <s v="IID"/>
    <s v="IID"/>
    <x v="4"/>
    <n v="84.5"/>
    <m/>
    <m/>
    <n v="84.5"/>
    <m/>
    <m/>
    <m/>
    <m/>
    <m/>
    <m/>
    <m/>
    <m/>
    <m/>
    <m/>
    <m/>
  </r>
  <r>
    <x v="2"/>
    <s v="IID_Peaker"/>
    <s v="IID"/>
    <s v="IID"/>
    <x v="24"/>
    <n v="814.1"/>
    <m/>
    <m/>
    <n v="814.1"/>
    <m/>
    <m/>
    <m/>
    <m/>
    <m/>
    <m/>
    <m/>
    <m/>
    <m/>
    <n v="40.700000000000003"/>
    <n v="20"/>
  </r>
  <r>
    <x v="2"/>
    <s v="IID_Small_Hydro_for_Other"/>
    <s v="IID"/>
    <s v="IID"/>
    <x v="6"/>
    <n v="30.87"/>
    <m/>
    <m/>
    <n v="30.87"/>
    <m/>
    <m/>
    <m/>
    <m/>
    <m/>
    <m/>
    <m/>
    <m/>
    <m/>
    <m/>
    <m/>
  </r>
  <r>
    <x v="2"/>
    <s v="IID_Solar_for_CAISO"/>
    <s v="IID"/>
    <s v="CAISO"/>
    <x v="7"/>
    <n v="62.51"/>
    <m/>
    <m/>
    <n v="62.51"/>
    <m/>
    <m/>
    <m/>
    <m/>
    <m/>
    <m/>
    <m/>
    <m/>
    <m/>
    <m/>
    <m/>
  </r>
  <r>
    <x v="2"/>
    <s v="IID_Solar_for_Other"/>
    <s v="IID"/>
    <s v="IID"/>
    <x v="7"/>
    <n v="246.72"/>
    <m/>
    <m/>
    <n v="246.72"/>
    <m/>
    <m/>
    <m/>
    <m/>
    <m/>
    <m/>
    <m/>
    <m/>
    <m/>
    <m/>
    <m/>
  </r>
  <r>
    <x v="2"/>
    <s v="IID_Wind_for_Other"/>
    <s v="IID"/>
    <s v="IID"/>
    <x v="0"/>
    <n v="0"/>
    <m/>
    <m/>
    <n v="0"/>
    <m/>
    <m/>
    <m/>
    <m/>
    <m/>
    <m/>
    <m/>
    <m/>
    <m/>
    <m/>
    <m/>
  </r>
  <r>
    <x v="2"/>
    <s v="InState_Biomass"/>
    <s v="CAISO"/>
    <s v="CAISO"/>
    <x v="1"/>
    <n v="0"/>
    <n v="0"/>
    <n v="0"/>
    <n v="0"/>
    <m/>
    <m/>
    <s v="None"/>
    <n v="0"/>
    <n v="0"/>
    <m/>
    <m/>
    <m/>
    <n v="0"/>
    <m/>
    <m/>
  </r>
  <r>
    <x v="2"/>
    <s v="Kramer_Inyokern_Solar"/>
    <s v="CAISO"/>
    <s v="CAISO"/>
    <x v="7"/>
    <n v="0"/>
    <n v="0"/>
    <n v="824"/>
    <n v="824"/>
    <m/>
    <m/>
    <s v="Kramer_Inyokern"/>
    <n v="824"/>
    <n v="0"/>
    <m/>
    <m/>
    <m/>
    <n v="0"/>
    <m/>
    <m/>
  </r>
  <r>
    <x v="2"/>
    <s v="LDWP_Biomass_for_Other"/>
    <s v="LDWP"/>
    <s v="LDWP"/>
    <x v="1"/>
    <n v="3.74"/>
    <m/>
    <m/>
    <n v="3.74"/>
    <m/>
    <m/>
    <m/>
    <m/>
    <m/>
    <m/>
    <m/>
    <m/>
    <m/>
    <m/>
    <m/>
  </r>
  <r>
    <x v="2"/>
    <s v="LDWP_CCGT"/>
    <s v="LDWP"/>
    <s v="LDWP"/>
    <x v="25"/>
    <n v="2412.6"/>
    <m/>
    <m/>
    <n v="2412.6"/>
    <m/>
    <m/>
    <m/>
    <m/>
    <m/>
    <m/>
    <m/>
    <m/>
    <m/>
    <n v="215.1"/>
    <n v="11.22"/>
  </r>
  <r>
    <x v="2"/>
    <s v="LDWP_Coal"/>
    <s v="LDWP"/>
    <s v="LDWP"/>
    <x v="26"/>
    <n v="1800"/>
    <m/>
    <m/>
    <n v="1800"/>
    <m/>
    <m/>
    <m/>
    <m/>
    <m/>
    <m/>
    <m/>
    <m/>
    <m/>
    <n v="900"/>
    <n v="2"/>
  </r>
  <r>
    <x v="2"/>
    <s v="LDWP_Geothermal_for_Other"/>
    <s v="LDWP"/>
    <s v="LDWP"/>
    <x v="3"/>
    <n v="256.85000000000002"/>
    <m/>
    <m/>
    <n v="256.85000000000002"/>
    <m/>
    <m/>
    <m/>
    <m/>
    <m/>
    <m/>
    <m/>
    <m/>
    <m/>
    <m/>
    <m/>
  </r>
  <r>
    <x v="2"/>
    <s v="LDWP_Hydro"/>
    <s v="LDWP"/>
    <s v="LDWP"/>
    <x v="4"/>
    <n v="1938.88"/>
    <m/>
    <m/>
    <n v="1938.88"/>
    <m/>
    <m/>
    <m/>
    <m/>
    <m/>
    <m/>
    <m/>
    <m/>
    <m/>
    <m/>
    <m/>
  </r>
  <r>
    <x v="2"/>
    <s v="LDWP_Nuclear"/>
    <s v="LDWP"/>
    <s v="LDWP"/>
    <x v="27"/>
    <n v="456.69"/>
    <m/>
    <m/>
    <n v="456.69"/>
    <m/>
    <m/>
    <m/>
    <m/>
    <m/>
    <m/>
    <m/>
    <m/>
    <m/>
    <m/>
    <m/>
  </r>
  <r>
    <x v="2"/>
    <s v="LDWP_Peaker"/>
    <s v="LDWP"/>
    <s v="LDWP"/>
    <x v="28"/>
    <n v="2282.5"/>
    <m/>
    <m/>
    <n v="2282.5"/>
    <m/>
    <m/>
    <m/>
    <m/>
    <m/>
    <m/>
    <m/>
    <m/>
    <m/>
    <n v="73.63"/>
    <n v="31"/>
  </r>
  <r>
    <x v="2"/>
    <s v="LDWP_Small_Hydro_for_Other"/>
    <s v="LDWP"/>
    <s v="LDWP"/>
    <x v="6"/>
    <n v="57.75"/>
    <m/>
    <m/>
    <n v="57.75"/>
    <m/>
    <m/>
    <m/>
    <m/>
    <m/>
    <m/>
    <m/>
    <m/>
    <m/>
    <m/>
    <m/>
  </r>
  <r>
    <x v="2"/>
    <s v="LDWP_Solar_for_Other"/>
    <s v="LDWP"/>
    <s v="LDWP"/>
    <x v="7"/>
    <n v="1670.71"/>
    <m/>
    <m/>
    <n v="1670.71"/>
    <m/>
    <m/>
    <m/>
    <m/>
    <m/>
    <m/>
    <m/>
    <m/>
    <m/>
    <m/>
    <m/>
  </r>
  <r>
    <x v="2"/>
    <s v="LDWP_Wind_for_CAISO"/>
    <s v="LDWP"/>
    <s v="CAISO"/>
    <x v="0"/>
    <n v="3.95"/>
    <m/>
    <m/>
    <n v="3.95"/>
    <m/>
    <m/>
    <m/>
    <m/>
    <m/>
    <m/>
    <m/>
    <m/>
    <m/>
    <m/>
    <m/>
  </r>
  <r>
    <x v="2"/>
    <s v="LDWP_Wind_for_Other"/>
    <s v="LDWP"/>
    <s v="LDWP"/>
    <x v="0"/>
    <n v="588.47"/>
    <m/>
    <m/>
    <n v="588.47"/>
    <m/>
    <m/>
    <m/>
    <m/>
    <m/>
    <m/>
    <m/>
    <m/>
    <m/>
    <m/>
    <m/>
  </r>
  <r>
    <x v="2"/>
    <s v="NW_Biomass_for_CAISO"/>
    <s v="NW"/>
    <s v="CAISO"/>
    <x v="1"/>
    <n v="9.98"/>
    <m/>
    <m/>
    <n v="9.98"/>
    <m/>
    <m/>
    <m/>
    <m/>
    <m/>
    <m/>
    <m/>
    <m/>
    <m/>
    <m/>
    <m/>
  </r>
  <r>
    <x v="2"/>
    <s v="NW_Biomass_for_Other"/>
    <s v="NW"/>
    <s v="NW"/>
    <x v="1"/>
    <n v="606.37"/>
    <m/>
    <m/>
    <n v="606.37"/>
    <m/>
    <m/>
    <m/>
    <m/>
    <m/>
    <m/>
    <m/>
    <m/>
    <m/>
    <m/>
    <m/>
  </r>
  <r>
    <x v="2"/>
    <s v="NW_CCGT"/>
    <s v="NW"/>
    <s v="NW"/>
    <x v="29"/>
    <n v="12133.31"/>
    <m/>
    <m/>
    <n v="12133.31"/>
    <m/>
    <m/>
    <m/>
    <m/>
    <m/>
    <m/>
    <m/>
    <m/>
    <m/>
    <n v="337"/>
    <n v="36"/>
  </r>
  <r>
    <x v="2"/>
    <s v="NW_Coal"/>
    <s v="NW"/>
    <s v="NW"/>
    <x v="30"/>
    <n v="8225.7999999999993"/>
    <m/>
    <m/>
    <n v="8225.7999999999993"/>
    <m/>
    <m/>
    <m/>
    <m/>
    <m/>
    <m/>
    <m/>
    <m/>
    <m/>
    <n v="305"/>
    <n v="26.97"/>
  </r>
  <r>
    <x v="2"/>
    <s v="NW_Ext_Tx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2"/>
    <s v="NW_Geothermal_for_CAISO"/>
    <s v="NW"/>
    <s v="CAISO"/>
    <x v="3"/>
    <n v="6.46"/>
    <m/>
    <m/>
    <n v="6.46"/>
    <m/>
    <m/>
    <m/>
    <m/>
    <m/>
    <m/>
    <m/>
    <m/>
    <m/>
    <m/>
    <m/>
  </r>
  <r>
    <x v="2"/>
    <s v="NW_Geothermal_for_Other"/>
    <s v="NW"/>
    <s v="NW"/>
    <x v="3"/>
    <n v="133.63"/>
    <m/>
    <m/>
    <n v="133.63"/>
    <m/>
    <m/>
    <m/>
    <m/>
    <m/>
    <m/>
    <m/>
    <m/>
    <m/>
    <m/>
    <m/>
  </r>
  <r>
    <x v="2"/>
    <s v="NW_Hydro"/>
    <s v="NW"/>
    <s v="NW"/>
    <x v="4"/>
    <n v="34379.199999999997"/>
    <m/>
    <m/>
    <n v="34379.199999999997"/>
    <m/>
    <m/>
    <m/>
    <m/>
    <m/>
    <m/>
    <m/>
    <m/>
    <m/>
    <m/>
    <m/>
  </r>
  <r>
    <x v="2"/>
    <s v="NW_Nuclear"/>
    <s v="NW"/>
    <s v="NW"/>
    <x v="31"/>
    <n v="1170"/>
    <m/>
    <m/>
    <n v="1170"/>
    <m/>
    <m/>
    <m/>
    <m/>
    <m/>
    <m/>
    <m/>
    <m/>
    <m/>
    <m/>
    <m/>
  </r>
  <r>
    <x v="2"/>
    <s v="NW_Peaker"/>
    <s v="NW"/>
    <s v="NW"/>
    <x v="32"/>
    <n v="3327.37"/>
    <m/>
    <m/>
    <n v="3327.37"/>
    <m/>
    <m/>
    <m/>
    <m/>
    <m/>
    <m/>
    <m/>
    <m/>
    <m/>
    <n v="28"/>
    <n v="118.83"/>
  </r>
  <r>
    <x v="2"/>
    <s v="NW_Small_Hydro_for_CAISO"/>
    <s v="NW"/>
    <s v="CAISO"/>
    <x v="6"/>
    <n v="2.73"/>
    <m/>
    <m/>
    <n v="2.73"/>
    <m/>
    <m/>
    <m/>
    <m/>
    <m/>
    <m/>
    <m/>
    <m/>
    <m/>
    <m/>
    <m/>
  </r>
  <r>
    <x v="2"/>
    <s v="NW_Small_Hydro_for_Other"/>
    <s v="NW"/>
    <s v="NW"/>
    <x v="6"/>
    <n v="2.73"/>
    <m/>
    <m/>
    <n v="2.73"/>
    <m/>
    <m/>
    <m/>
    <m/>
    <m/>
    <m/>
    <m/>
    <m/>
    <m/>
    <m/>
    <m/>
  </r>
  <r>
    <x v="2"/>
    <s v="NW_Solar_for_Other"/>
    <s v="NW"/>
    <s v="NW"/>
    <x v="7"/>
    <n v="565.76"/>
    <m/>
    <m/>
    <n v="565.76"/>
    <m/>
    <m/>
    <m/>
    <m/>
    <m/>
    <m/>
    <m/>
    <m/>
    <m/>
    <m/>
    <m/>
  </r>
  <r>
    <x v="2"/>
    <s v="NW_Wind_for_CAISO"/>
    <s v="NW"/>
    <s v="CAISO"/>
    <x v="0"/>
    <n v="1345.76"/>
    <m/>
    <m/>
    <n v="1345.76"/>
    <m/>
    <m/>
    <m/>
    <m/>
    <m/>
    <m/>
    <m/>
    <m/>
    <m/>
    <m/>
    <m/>
  </r>
  <r>
    <x v="2"/>
    <s v="NW_Wind_for_Other"/>
    <s v="NW"/>
    <s v="NW"/>
    <x v="0"/>
    <n v="9705.2800000000007"/>
    <m/>
    <m/>
    <n v="9705.2800000000007"/>
    <m/>
    <m/>
    <m/>
    <m/>
    <m/>
    <m/>
    <m/>
    <m/>
    <m/>
    <m/>
    <m/>
  </r>
  <r>
    <x v="2"/>
    <s v="New_Mexico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2"/>
    <s v="Northern_California_Solar"/>
    <s v="CAISO"/>
    <s v="CAISO"/>
    <x v="7"/>
    <n v="0"/>
    <n v="0"/>
    <n v="0"/>
    <n v="0"/>
    <m/>
    <m/>
    <s v="Northern_California"/>
    <n v="0"/>
    <n v="0"/>
    <m/>
    <m/>
    <m/>
    <n v="0"/>
    <m/>
    <m/>
  </r>
  <r>
    <x v="2"/>
    <s v="Northern_California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2"/>
    <s v="Pacific_Northwest_Wind"/>
    <s v="CAISO"/>
    <s v="CAISO"/>
    <x v="0"/>
    <n v="0"/>
    <n v="0"/>
    <n v="0"/>
    <n v="0"/>
    <m/>
    <m/>
    <s v="Northern_California"/>
    <n v="0"/>
    <n v="0"/>
    <m/>
    <m/>
    <m/>
    <n v="0"/>
    <m/>
    <m/>
  </r>
  <r>
    <x v="2"/>
    <s v="Riverside_East_Palm_Springs_Solar"/>
    <s v="CAISO"/>
    <s v="CAISO"/>
    <x v="7"/>
    <n v="0"/>
    <n v="0"/>
    <n v="0"/>
    <n v="0"/>
    <m/>
    <m/>
    <s v="Riverside_East_Palm_Springs"/>
    <n v="0"/>
    <n v="0"/>
    <m/>
    <m/>
    <m/>
    <n v="0"/>
    <m/>
    <m/>
  </r>
  <r>
    <x v="2"/>
    <s v="Riverside_East_Palm_Springs_Wind"/>
    <s v="CAISO"/>
    <s v="CAISO"/>
    <x v="0"/>
    <n v="0"/>
    <n v="0"/>
    <n v="40"/>
    <n v="40"/>
    <m/>
    <m/>
    <s v="Riverside_East_Palm_Springs"/>
    <n v="40"/>
    <n v="0"/>
    <m/>
    <m/>
    <m/>
    <n v="-4124.96"/>
    <m/>
    <m/>
  </r>
  <r>
    <x v="2"/>
    <s v="SW_Biomass_for_Other"/>
    <s v="SW"/>
    <s v="SW"/>
    <x v="1"/>
    <n v="37.4"/>
    <m/>
    <m/>
    <n v="37.4"/>
    <m/>
    <m/>
    <m/>
    <m/>
    <m/>
    <m/>
    <m/>
    <m/>
    <m/>
    <m/>
    <m/>
  </r>
  <r>
    <x v="2"/>
    <s v="SW_CCGT"/>
    <s v="SW"/>
    <s v="SW"/>
    <x v="33"/>
    <n v="20887.2"/>
    <m/>
    <m/>
    <n v="20887.2"/>
    <m/>
    <m/>
    <m/>
    <m/>
    <m/>
    <m/>
    <m/>
    <m/>
    <m/>
    <n v="372"/>
    <n v="56.15"/>
  </r>
  <r>
    <x v="2"/>
    <s v="SW_Coal"/>
    <s v="SW"/>
    <s v="SW"/>
    <x v="34"/>
    <n v="7448.5"/>
    <m/>
    <m/>
    <n v="7448.5"/>
    <m/>
    <m/>
    <m/>
    <m/>
    <m/>
    <m/>
    <m/>
    <m/>
    <m/>
    <n v="414"/>
    <n v="17.989999999999998"/>
  </r>
  <r>
    <x v="2"/>
    <s v="SW_Ext_Tx_Wind"/>
    <s v="CAISO"/>
    <s v="CAISO"/>
    <x v="0"/>
    <n v="0"/>
    <n v="0"/>
    <n v="0"/>
    <n v="0"/>
    <m/>
    <m/>
    <s v="Riverside_East_Palm_Springs"/>
    <n v="0"/>
    <n v="0"/>
    <m/>
    <m/>
    <m/>
    <n v="0"/>
    <m/>
    <m/>
  </r>
  <r>
    <x v="2"/>
    <s v="SW_Geothermal_for_Other"/>
    <s v="SW"/>
    <s v="SW"/>
    <x v="3"/>
    <n v="406.91"/>
    <m/>
    <m/>
    <n v="406.91"/>
    <m/>
    <m/>
    <m/>
    <m/>
    <m/>
    <m/>
    <m/>
    <m/>
    <m/>
    <m/>
    <m/>
  </r>
  <r>
    <x v="2"/>
    <s v="SW_Hydro"/>
    <s v="SW"/>
    <s v="SW"/>
    <x v="4"/>
    <n v="3990.67"/>
    <m/>
    <m/>
    <n v="3990.67"/>
    <m/>
    <m/>
    <m/>
    <m/>
    <m/>
    <m/>
    <m/>
    <m/>
    <m/>
    <m/>
    <m/>
  </r>
  <r>
    <x v="2"/>
    <s v="SW_Nuclear"/>
    <s v="SW"/>
    <s v="SW"/>
    <x v="35"/>
    <n v="2858.26"/>
    <m/>
    <m/>
    <n v="2858.26"/>
    <m/>
    <m/>
    <m/>
    <m/>
    <m/>
    <m/>
    <m/>
    <m/>
    <m/>
    <m/>
    <m/>
  </r>
  <r>
    <x v="2"/>
    <s v="SW_Peaker"/>
    <s v="SW"/>
    <s v="SW"/>
    <x v="36"/>
    <n v="10759.31"/>
    <m/>
    <m/>
    <n v="10759.31"/>
    <m/>
    <m/>
    <m/>
    <m/>
    <m/>
    <m/>
    <m/>
    <m/>
    <m/>
    <n v="71"/>
    <n v="151.54"/>
  </r>
  <r>
    <x v="2"/>
    <s v="SW_Small_Hydro_for_Other"/>
    <s v="SW"/>
    <s v="SW"/>
    <x v="6"/>
    <n v="0"/>
    <m/>
    <m/>
    <n v="0"/>
    <m/>
    <m/>
    <m/>
    <m/>
    <m/>
    <m/>
    <m/>
    <m/>
    <m/>
    <m/>
    <m/>
  </r>
  <r>
    <x v="2"/>
    <s v="SW_Solar_for_CAISO"/>
    <s v="SW"/>
    <s v="CAISO"/>
    <x v="7"/>
    <n v="127.03"/>
    <m/>
    <m/>
    <n v="127.03"/>
    <m/>
    <m/>
    <m/>
    <m/>
    <m/>
    <m/>
    <m/>
    <m/>
    <m/>
    <m/>
    <m/>
  </r>
  <r>
    <x v="2"/>
    <s v="SW_Solar_for_Other"/>
    <s v="SW"/>
    <s v="SW"/>
    <x v="7"/>
    <n v="1963.1"/>
    <m/>
    <m/>
    <n v="1963.1"/>
    <m/>
    <m/>
    <m/>
    <m/>
    <m/>
    <m/>
    <m/>
    <m/>
    <m/>
    <m/>
    <m/>
  </r>
  <r>
    <x v="2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2"/>
    <s v="SW_Wind_for_Other"/>
    <s v="SW"/>
    <s v="SW"/>
    <x v="0"/>
    <n v="2132.84"/>
    <m/>
    <m/>
    <n v="2132.84"/>
    <m/>
    <m/>
    <m/>
    <m/>
    <m/>
    <m/>
    <m/>
    <m/>
    <m/>
    <m/>
    <m/>
  </r>
  <r>
    <x v="2"/>
    <s v="Solano_Solar"/>
    <s v="CAISO"/>
    <s v="CAISO"/>
    <x v="7"/>
    <n v="0"/>
    <n v="0"/>
    <n v="0"/>
    <n v="0"/>
    <m/>
    <m/>
    <s v="Solano"/>
    <n v="0"/>
    <n v="0"/>
    <m/>
    <m/>
    <m/>
    <n v="0"/>
    <m/>
    <m/>
  </r>
  <r>
    <x v="2"/>
    <s v="Solano_Wind"/>
    <s v="CAISO"/>
    <s v="CAISO"/>
    <x v="0"/>
    <n v="0"/>
    <n v="0"/>
    <n v="270"/>
    <n v="270"/>
    <m/>
    <m/>
    <s v="Solano"/>
    <n v="0"/>
    <n v="270"/>
    <m/>
    <m/>
    <m/>
    <n v="0"/>
    <m/>
    <m/>
  </r>
  <r>
    <x v="2"/>
    <s v="Southern_Nevada_Geothermal"/>
    <s v="CAISO"/>
    <s v="CAISO"/>
    <x v="3"/>
    <n v="0"/>
    <n v="0"/>
    <n v="0"/>
    <n v="0"/>
    <m/>
    <m/>
    <s v="Mountain_Pass_El_Dorado"/>
    <n v="0"/>
    <n v="0"/>
    <m/>
    <m/>
    <m/>
    <n v="0"/>
    <m/>
    <m/>
  </r>
  <r>
    <x v="2"/>
    <s v="Southern_Nevada_Solar"/>
    <s v="CAISO"/>
    <s v="CAISO"/>
    <x v="7"/>
    <n v="0"/>
    <n v="0"/>
    <n v="1521"/>
    <n v="1521"/>
    <m/>
    <m/>
    <s v="Mountain_Pass_El_Dorado"/>
    <n v="800"/>
    <n v="721"/>
    <m/>
    <m/>
    <m/>
    <n v="0"/>
    <m/>
    <m/>
  </r>
  <r>
    <x v="2"/>
    <s v="Tehachapi_Solar"/>
    <s v="CAISO"/>
    <s v="CAISO"/>
    <x v="7"/>
    <n v="0"/>
    <n v="0"/>
    <n v="970"/>
    <n v="970"/>
    <m/>
    <m/>
    <s v="Tehachapi"/>
    <n v="970"/>
    <n v="0"/>
    <m/>
    <m/>
    <m/>
    <n v="0"/>
    <m/>
    <m/>
  </r>
  <r>
    <x v="2"/>
    <s v="Tehachapi_Wind"/>
    <s v="CAISO"/>
    <s v="CAISO"/>
    <x v="0"/>
    <n v="0"/>
    <n v="0"/>
    <n v="157"/>
    <n v="157"/>
    <m/>
    <m/>
    <s v="Tehachapi"/>
    <n v="157"/>
    <n v="0"/>
    <m/>
    <m/>
    <m/>
    <n v="0"/>
    <m/>
    <m/>
  </r>
  <r>
    <x v="2"/>
    <s v="Westlands_Solar"/>
    <s v="CAISO"/>
    <s v="CAISO"/>
    <x v="7"/>
    <n v="0"/>
    <n v="0"/>
    <n v="0"/>
    <n v="0"/>
    <m/>
    <m/>
    <s v="Westlands"/>
    <n v="0"/>
    <n v="0"/>
    <m/>
    <m/>
    <m/>
    <n v="0"/>
    <m/>
    <m/>
  </r>
  <r>
    <x v="2"/>
    <s v="Wyoming_Wind"/>
    <s v="CAISO"/>
    <s v="CAISO"/>
    <x v="0"/>
    <n v="0"/>
    <n v="0"/>
    <n v="0"/>
    <n v="0"/>
    <m/>
    <m/>
    <s v="Mountain_Pass_El_Dorado"/>
    <n v="0"/>
    <n v="0"/>
    <m/>
    <m/>
    <m/>
    <n v="0"/>
    <m/>
    <m/>
  </r>
  <r>
    <x v="2"/>
    <s v="Flexible_Load_Shift_CAISO"/>
    <s v="CAISO"/>
    <s v="CAISO"/>
    <x v="37"/>
    <m/>
    <m/>
    <m/>
    <m/>
    <m/>
    <m/>
    <m/>
    <m/>
    <m/>
    <n v="0"/>
    <n v="0"/>
    <m/>
    <m/>
    <m/>
    <m/>
  </r>
  <r>
    <x v="2"/>
    <s v="Hydrogen_Electrolysis_Load"/>
    <s v="CAISO"/>
    <s v="CAISO"/>
    <x v="38"/>
    <m/>
    <m/>
    <m/>
    <m/>
    <m/>
    <m/>
    <m/>
    <m/>
    <m/>
    <m/>
    <m/>
    <n v="0"/>
    <m/>
    <m/>
    <m/>
  </r>
  <r>
    <x v="3"/>
    <s v="Arizona_Wind"/>
    <s v="CAISO"/>
    <s v="CAISO"/>
    <x v="0"/>
    <n v="0"/>
    <n v="75"/>
    <n v="75"/>
    <n v="75"/>
    <m/>
    <m/>
    <s v="Riverside_East_Palm_Springs"/>
    <n v="75"/>
    <n v="0"/>
    <m/>
    <m/>
    <m/>
    <n v="-115151.33"/>
    <m/>
    <m/>
  </r>
  <r>
    <x v="3"/>
    <s v="BANC_Biomass_for_Other"/>
    <s v="BANC"/>
    <s v="BANC"/>
    <x v="1"/>
    <n v="7.72"/>
    <m/>
    <m/>
    <n v="7.72"/>
    <m/>
    <m/>
    <m/>
    <m/>
    <m/>
    <m/>
    <m/>
    <m/>
    <m/>
    <m/>
    <m/>
  </r>
  <r>
    <x v="3"/>
    <s v="BANC_CCGT"/>
    <s v="BANC"/>
    <s v="BANC"/>
    <x v="2"/>
    <n v="1874.06"/>
    <m/>
    <m/>
    <n v="1874.06"/>
    <m/>
    <m/>
    <m/>
    <m/>
    <m/>
    <m/>
    <m/>
    <m/>
    <m/>
    <n v="234.26"/>
    <n v="8"/>
  </r>
  <r>
    <x v="3"/>
    <s v="BANC_Geothermal_for_Other"/>
    <s v="BANC"/>
    <s v="BANC"/>
    <x v="3"/>
    <n v="0"/>
    <m/>
    <m/>
    <n v="0"/>
    <m/>
    <m/>
    <m/>
    <m/>
    <m/>
    <m/>
    <m/>
    <m/>
    <m/>
    <m/>
    <m/>
  </r>
  <r>
    <x v="3"/>
    <s v="BANC_Hydro"/>
    <s v="BANC"/>
    <s v="BANC"/>
    <x v="4"/>
    <n v="2742.3"/>
    <m/>
    <m/>
    <n v="2742.3"/>
    <m/>
    <m/>
    <m/>
    <m/>
    <m/>
    <m/>
    <m/>
    <m/>
    <m/>
    <m/>
    <m/>
  </r>
  <r>
    <x v="3"/>
    <s v="BANC_Peaker"/>
    <s v="BANC"/>
    <s v="BANC"/>
    <x v="5"/>
    <n v="890.6"/>
    <m/>
    <m/>
    <n v="890.6"/>
    <m/>
    <m/>
    <m/>
    <m/>
    <m/>
    <m/>
    <m/>
    <m/>
    <m/>
    <n v="40.479999999999997"/>
    <n v="22"/>
  </r>
  <r>
    <x v="3"/>
    <s v="BANC_Small_Hydro_for_CAISO"/>
    <s v="BANC"/>
    <s v="CAISO"/>
    <x v="6"/>
    <n v="2.81"/>
    <m/>
    <m/>
    <n v="2.81"/>
    <m/>
    <m/>
    <m/>
    <m/>
    <m/>
    <m/>
    <m/>
    <m/>
    <m/>
    <m/>
    <m/>
  </r>
  <r>
    <x v="3"/>
    <s v="BANC_Small_Hydro_for_Other"/>
    <s v="BANC"/>
    <s v="BANC"/>
    <x v="6"/>
    <n v="18.39"/>
    <m/>
    <m/>
    <n v="18.39"/>
    <m/>
    <m/>
    <m/>
    <m/>
    <m/>
    <m/>
    <m/>
    <m/>
    <m/>
    <m/>
    <m/>
  </r>
  <r>
    <x v="3"/>
    <s v="BANC_Solar_for_Other"/>
    <s v="BANC"/>
    <s v="BANC"/>
    <x v="7"/>
    <n v="1259.6300000000001"/>
    <m/>
    <m/>
    <n v="1259.6300000000001"/>
    <m/>
    <m/>
    <m/>
    <m/>
    <m/>
    <m/>
    <m/>
    <m/>
    <m/>
    <m/>
    <m/>
  </r>
  <r>
    <x v="3"/>
    <s v="BANC_Wind_for_Other"/>
    <s v="BANC"/>
    <s v="BANC"/>
    <x v="0"/>
    <n v="0"/>
    <m/>
    <m/>
    <n v="0"/>
    <m/>
    <m/>
    <m/>
    <m/>
    <m/>
    <m/>
    <m/>
    <m/>
    <m/>
    <m/>
    <m/>
  </r>
  <r>
    <x v="3"/>
    <s v="CAISO_Advanced_CCGT"/>
    <s v="CAISO"/>
    <s v="CAISO"/>
    <x v="8"/>
    <n v="0"/>
    <n v="0"/>
    <n v="0"/>
    <n v="0"/>
    <m/>
    <m/>
    <m/>
    <m/>
    <m/>
    <m/>
    <m/>
    <m/>
    <m/>
    <n v="600"/>
    <n v="0"/>
  </r>
  <r>
    <x v="3"/>
    <s v="CAISO_Aero_CT"/>
    <s v="CAISO"/>
    <s v="CAISO"/>
    <x v="9"/>
    <n v="0"/>
    <n v="0"/>
    <n v="0"/>
    <n v="0"/>
    <m/>
    <m/>
    <m/>
    <m/>
    <m/>
    <m/>
    <m/>
    <m/>
    <m/>
    <n v="100"/>
    <n v="0"/>
  </r>
  <r>
    <x v="3"/>
    <s v="CAISO_Biomass_for_CAISO"/>
    <s v="CAISO"/>
    <s v="CAISO"/>
    <x v="1"/>
    <n v="715.07"/>
    <m/>
    <m/>
    <n v="715.07"/>
    <m/>
    <m/>
    <m/>
    <m/>
    <m/>
    <m/>
    <m/>
    <m/>
    <m/>
    <m/>
    <m/>
  </r>
  <r>
    <x v="3"/>
    <s v="CAISO_Biomass_for_Other"/>
    <s v="CAISO"/>
    <s v="BANC"/>
    <x v="1"/>
    <n v="60.25"/>
    <m/>
    <m/>
    <n v="60.25"/>
    <m/>
    <m/>
    <m/>
    <m/>
    <m/>
    <m/>
    <m/>
    <m/>
    <m/>
    <m/>
    <m/>
  </r>
  <r>
    <x v="3"/>
    <s v="CAISO_CCGT1"/>
    <s v="CAISO"/>
    <s v="CAISO"/>
    <x v="10"/>
    <n v="13702.87"/>
    <m/>
    <m/>
    <n v="13702.87"/>
    <m/>
    <m/>
    <m/>
    <m/>
    <m/>
    <m/>
    <m/>
    <m/>
    <m/>
    <n v="483.71"/>
    <n v="28.33"/>
  </r>
  <r>
    <x v="3"/>
    <s v="CAISO_CCGT2"/>
    <s v="CAISO"/>
    <s v="CAISO"/>
    <x v="11"/>
    <n v="2974.32"/>
    <m/>
    <m/>
    <n v="2974.32"/>
    <m/>
    <m/>
    <m/>
    <m/>
    <m/>
    <m/>
    <m/>
    <m/>
    <m/>
    <n v="247.86"/>
    <n v="12"/>
  </r>
  <r>
    <x v="3"/>
    <s v="CAISO_CHP"/>
    <s v="CAISO"/>
    <s v="CAISO"/>
    <x v="12"/>
    <n v="1684.87"/>
    <m/>
    <m/>
    <n v="1684.87"/>
    <m/>
    <m/>
    <m/>
    <m/>
    <m/>
    <m/>
    <m/>
    <m/>
    <m/>
    <m/>
    <m/>
  </r>
  <r>
    <x v="3"/>
    <s v="CAISO_Existing_Pumped_Storage"/>
    <s v="CAISO"/>
    <s v="CAISO"/>
    <x v="13"/>
    <n v="1832"/>
    <m/>
    <m/>
    <n v="1832"/>
    <m/>
    <m/>
    <m/>
    <m/>
    <m/>
    <m/>
    <m/>
    <m/>
    <m/>
    <m/>
    <m/>
  </r>
  <r>
    <x v="3"/>
    <s v="CAISO_Geothermal_for_CAISO"/>
    <s v="CAISO"/>
    <s v="CAISO"/>
    <x v="3"/>
    <n v="1062.42"/>
    <m/>
    <m/>
    <n v="1062.42"/>
    <m/>
    <m/>
    <m/>
    <m/>
    <m/>
    <m/>
    <m/>
    <m/>
    <m/>
    <m/>
    <m/>
  </r>
  <r>
    <x v="3"/>
    <s v="CAISO_Geothermal_for_Other"/>
    <s v="CAISO"/>
    <s v="BANC"/>
    <x v="3"/>
    <n v="254.89"/>
    <m/>
    <m/>
    <n v="254.89"/>
    <m/>
    <m/>
    <m/>
    <m/>
    <m/>
    <m/>
    <m/>
    <m/>
    <m/>
    <m/>
    <m/>
  </r>
  <r>
    <x v="3"/>
    <s v="CAISO_Hydro"/>
    <s v="CAISO"/>
    <s v="CAISO"/>
    <x v="4"/>
    <n v="7843.85"/>
    <m/>
    <m/>
    <n v="7843.85"/>
    <m/>
    <m/>
    <m/>
    <m/>
    <m/>
    <m/>
    <m/>
    <m/>
    <m/>
    <m/>
    <m/>
  </r>
  <r>
    <x v="3"/>
    <s v="CAISO_New_Flow_Battery"/>
    <s v="CAISO"/>
    <s v="CAISO"/>
    <x v="14"/>
    <n v="0"/>
    <n v="0"/>
    <n v="0"/>
    <n v="0"/>
    <m/>
    <m/>
    <m/>
    <m/>
    <m/>
    <m/>
    <m/>
    <m/>
    <n v="0"/>
    <m/>
    <m/>
  </r>
  <r>
    <x v="3"/>
    <s v="CAISO_New_Li_Battery"/>
    <s v="CAISO"/>
    <s v="CAISO"/>
    <x v="15"/>
    <n v="0"/>
    <n v="1404"/>
    <n v="1404"/>
    <n v="1404"/>
    <m/>
    <m/>
    <m/>
    <m/>
    <m/>
    <m/>
    <m/>
    <m/>
    <n v="0"/>
    <m/>
    <m/>
  </r>
  <r>
    <x v="3"/>
    <s v="CAISO_New_Pumped_Storage"/>
    <s v="CAISO"/>
    <s v="CAISO"/>
    <x v="13"/>
    <n v="0"/>
    <n v="0"/>
    <n v="0"/>
    <n v="0"/>
    <m/>
    <m/>
    <m/>
    <m/>
    <m/>
    <m/>
    <m/>
    <m/>
    <n v="0"/>
    <m/>
    <m/>
  </r>
  <r>
    <x v="3"/>
    <s v="CAISO_Nuclear"/>
    <s v="CAISO"/>
    <s v="CAISO"/>
    <x v="16"/>
    <n v="622.04999999999995"/>
    <m/>
    <m/>
    <n v="622.04999999999995"/>
    <m/>
    <m/>
    <m/>
    <m/>
    <m/>
    <m/>
    <m/>
    <m/>
    <m/>
    <m/>
    <m/>
  </r>
  <r>
    <x v="3"/>
    <s v="CAISO_Peaker1"/>
    <s v="CAISO"/>
    <s v="CAISO"/>
    <x v="17"/>
    <n v="5555.4"/>
    <m/>
    <m/>
    <n v="5555.4"/>
    <m/>
    <m/>
    <m/>
    <m/>
    <m/>
    <m/>
    <m/>
    <m/>
    <m/>
    <n v="62.26"/>
    <n v="89.23"/>
  </r>
  <r>
    <x v="3"/>
    <s v="CAISO_Peaker2"/>
    <s v="CAISO"/>
    <s v="CAISO"/>
    <x v="18"/>
    <n v="2729.23"/>
    <m/>
    <m/>
    <n v="2729.23"/>
    <m/>
    <m/>
    <m/>
    <m/>
    <m/>
    <m/>
    <m/>
    <m/>
    <m/>
    <n v="45.37"/>
    <n v="60.16"/>
  </r>
  <r>
    <x v="3"/>
    <s v="CAISO_Reciprocating_Engine"/>
    <s v="CAISO"/>
    <s v="CAISO"/>
    <x v="19"/>
    <n v="262.8"/>
    <n v="0"/>
    <n v="0"/>
    <n v="262.8"/>
    <m/>
    <m/>
    <m/>
    <m/>
    <m/>
    <m/>
    <m/>
    <m/>
    <m/>
    <n v="5.36"/>
    <n v="49"/>
  </r>
  <r>
    <x v="3"/>
    <s v="CAISO_ST"/>
    <s v="CAISO"/>
    <s v="CAISO"/>
    <x v="20"/>
    <n v="652"/>
    <m/>
    <m/>
    <n v="652"/>
    <m/>
    <m/>
    <m/>
    <m/>
    <m/>
    <m/>
    <m/>
    <m/>
    <m/>
    <n v="336.64"/>
    <n v="1.94"/>
  </r>
  <r>
    <x v="3"/>
    <s v="CAISO_Shed_DR_Existing"/>
    <s v="CAISO"/>
    <s v="CAISO"/>
    <x v="21"/>
    <n v="1752.45"/>
    <m/>
    <m/>
    <n v="1752.45"/>
    <m/>
    <m/>
    <m/>
    <m/>
    <m/>
    <m/>
    <m/>
    <m/>
    <m/>
    <n v="1"/>
    <n v="1752.45"/>
  </r>
  <r>
    <x v="3"/>
    <s v="CAISO_Shed_DR_Tranche1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2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3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4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5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6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7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hed_DR_Tranche8"/>
    <s v="CAISO"/>
    <s v="CAISO"/>
    <x v="21"/>
    <n v="0"/>
    <n v="0"/>
    <n v="0"/>
    <n v="0"/>
    <m/>
    <m/>
    <m/>
    <m/>
    <m/>
    <m/>
    <m/>
    <m/>
    <n v="0"/>
    <n v="1"/>
    <n v="0"/>
  </r>
  <r>
    <x v="3"/>
    <s v="CAISO_Small_Hydro_for_CAISO"/>
    <s v="CAISO"/>
    <s v="CAISO"/>
    <x v="6"/>
    <n v="460.84"/>
    <m/>
    <m/>
    <n v="460.84"/>
    <m/>
    <m/>
    <m/>
    <m/>
    <m/>
    <m/>
    <m/>
    <m/>
    <m/>
    <m/>
    <m/>
  </r>
  <r>
    <x v="3"/>
    <s v="CAISO_Small_Hydro_for_Other"/>
    <s v="CAISO"/>
    <s v="BANC"/>
    <x v="6"/>
    <n v="24.17"/>
    <m/>
    <m/>
    <n v="24.17"/>
    <m/>
    <m/>
    <m/>
    <m/>
    <m/>
    <m/>
    <m/>
    <m/>
    <m/>
    <m/>
    <m/>
  </r>
  <r>
    <x v="3"/>
    <s v="CAISO_Solar_for_CAISO"/>
    <s v="CAISO"/>
    <s v="CAISO"/>
    <x v="7"/>
    <n v="12660.7"/>
    <m/>
    <m/>
    <n v="12660.7"/>
    <m/>
    <m/>
    <m/>
    <m/>
    <m/>
    <m/>
    <m/>
    <m/>
    <m/>
    <m/>
    <m/>
  </r>
  <r>
    <x v="3"/>
    <s v="CAISO_Solar_for_Other"/>
    <s v="CAISO"/>
    <s v="BANC"/>
    <x v="7"/>
    <n v="42.01"/>
    <m/>
    <m/>
    <n v="42.01"/>
    <m/>
    <m/>
    <m/>
    <m/>
    <m/>
    <m/>
    <m/>
    <m/>
    <m/>
    <m/>
    <m/>
  </r>
  <r>
    <x v="3"/>
    <s v="CAISO_Storage_Mandate"/>
    <s v="CAISO"/>
    <s v="CAISO"/>
    <x v="15"/>
    <n v="1325"/>
    <m/>
    <m/>
    <n v="1325"/>
    <m/>
    <m/>
    <m/>
    <m/>
    <m/>
    <m/>
    <m/>
    <m/>
    <m/>
    <m/>
    <m/>
  </r>
  <r>
    <x v="3"/>
    <s v="CAISO_Wind_for_CAISO"/>
    <s v="CAISO"/>
    <s v="CAISO"/>
    <x v="0"/>
    <n v="6272.36"/>
    <m/>
    <m/>
    <n v="6272.36"/>
    <m/>
    <m/>
    <m/>
    <m/>
    <m/>
    <m/>
    <m/>
    <m/>
    <m/>
    <m/>
    <m/>
  </r>
  <r>
    <x v="3"/>
    <s v="CAISO_Wind_for_Other"/>
    <s v="CAISO"/>
    <s v="BANC"/>
    <x v="0"/>
    <n v="455.69"/>
    <m/>
    <m/>
    <n v="455.69"/>
    <m/>
    <m/>
    <m/>
    <m/>
    <m/>
    <m/>
    <m/>
    <m/>
    <m/>
    <m/>
    <m/>
  </r>
  <r>
    <x v="3"/>
    <s v="Central_Valley_North_Los_Banos_Solar"/>
    <s v="CAISO"/>
    <s v="CAISO"/>
    <x v="7"/>
    <n v="0"/>
    <n v="524"/>
    <n v="524"/>
    <n v="524"/>
    <m/>
    <m/>
    <s v="Central_Valley_North_Los_Banos"/>
    <n v="524"/>
    <n v="0"/>
    <m/>
    <m/>
    <m/>
    <n v="-67960.899999999994"/>
    <m/>
    <m/>
  </r>
  <r>
    <x v="3"/>
    <s v="Central_Valley_North_Los_Banos_Wind"/>
    <s v="CAISO"/>
    <s v="CAISO"/>
    <x v="0"/>
    <n v="0"/>
    <n v="0"/>
    <n v="141"/>
    <n v="141"/>
    <m/>
    <m/>
    <s v="Central_Valley_North_Los_Banos"/>
    <n v="141"/>
    <n v="0"/>
    <m/>
    <m/>
    <m/>
    <n v="-135770.78"/>
    <m/>
    <m/>
  </r>
  <r>
    <x v="3"/>
    <s v="Customer_PV"/>
    <s v="CAISO"/>
    <s v="CAISO"/>
    <x v="22"/>
    <n v="19991.82"/>
    <m/>
    <m/>
    <n v="19991.82"/>
    <m/>
    <m/>
    <m/>
    <m/>
    <m/>
    <m/>
    <m/>
    <m/>
    <m/>
    <m/>
    <m/>
  </r>
  <r>
    <x v="3"/>
    <s v="Distributed_Solar"/>
    <s v="CAISO"/>
    <s v="CAISO"/>
    <x v="7"/>
    <n v="0"/>
    <n v="321"/>
    <n v="321"/>
    <n v="321"/>
    <m/>
    <m/>
    <s v="None"/>
    <n v="321"/>
    <n v="0"/>
    <m/>
    <m/>
    <m/>
    <n v="0"/>
    <m/>
    <m/>
  </r>
  <r>
    <x v="3"/>
    <s v="Distributed_Wind"/>
    <s v="CAISO"/>
    <s v="CAISO"/>
    <x v="0"/>
    <n v="0"/>
    <n v="162"/>
    <n v="162"/>
    <n v="162"/>
    <m/>
    <m/>
    <s v="None"/>
    <n v="162"/>
    <n v="0"/>
    <m/>
    <m/>
    <m/>
    <n v="-110874.29"/>
    <m/>
    <m/>
  </r>
  <r>
    <x v="3"/>
    <s v="Greater_Carrizo_Wind"/>
    <s v="CAISO"/>
    <s v="CAISO"/>
    <x v="0"/>
    <n v="0"/>
    <n v="120"/>
    <n v="120"/>
    <n v="120"/>
    <m/>
    <m/>
    <s v="Greater_Carrizo"/>
    <n v="0"/>
    <n v="120"/>
    <m/>
    <m/>
    <m/>
    <n v="-117729.18"/>
    <m/>
    <m/>
  </r>
  <r>
    <x v="3"/>
    <s v="Greater_Imperial_Geothermal"/>
    <s v="CAISO"/>
    <s v="CAISO"/>
    <x v="3"/>
    <n v="0"/>
    <n v="263"/>
    <n v="263"/>
    <n v="263"/>
    <m/>
    <m/>
    <s v="Greater_Imperial"/>
    <n v="263"/>
    <n v="0"/>
    <m/>
    <m/>
    <m/>
    <n v="-374970.16"/>
    <m/>
    <m/>
  </r>
  <r>
    <x v="3"/>
    <s v="Greater_Imperial_Solar"/>
    <s v="CAISO"/>
    <s v="CAISO"/>
    <x v="7"/>
    <n v="0"/>
    <n v="27"/>
    <n v="27"/>
    <n v="27"/>
    <m/>
    <m/>
    <s v="Greater_Imperial"/>
    <n v="27"/>
    <n v="0"/>
    <m/>
    <m/>
    <m/>
    <n v="-78151.429999999993"/>
    <m/>
    <m/>
  </r>
  <r>
    <x v="3"/>
    <s v="IID_Biomass_for_Other"/>
    <s v="IID"/>
    <s v="IID"/>
    <x v="1"/>
    <n v="0"/>
    <m/>
    <m/>
    <n v="0"/>
    <m/>
    <m/>
    <m/>
    <m/>
    <m/>
    <m/>
    <m/>
    <m/>
    <m/>
    <m/>
    <m/>
  </r>
  <r>
    <x v="3"/>
    <s v="IID_CCGT"/>
    <s v="IID"/>
    <s v="IID"/>
    <x v="23"/>
    <n v="255.3"/>
    <m/>
    <m/>
    <n v="255.3"/>
    <m/>
    <m/>
    <m/>
    <m/>
    <m/>
    <m/>
    <m/>
    <m/>
    <m/>
    <n v="127.65"/>
    <n v="2"/>
  </r>
  <r>
    <x v="3"/>
    <s v="IID_Geothermal_for_CAISO"/>
    <s v="IID"/>
    <s v="CAISO"/>
    <x v="3"/>
    <n v="151.30000000000001"/>
    <m/>
    <m/>
    <n v="151.30000000000001"/>
    <m/>
    <m/>
    <m/>
    <m/>
    <m/>
    <m/>
    <m/>
    <m/>
    <m/>
    <m/>
    <m/>
  </r>
  <r>
    <x v="3"/>
    <s v="IID_Geothermal_for_Other"/>
    <s v="IID"/>
    <s v="IID"/>
    <x v="3"/>
    <n v="91.62"/>
    <m/>
    <m/>
    <n v="91.62"/>
    <m/>
    <m/>
    <m/>
    <m/>
    <m/>
    <m/>
    <m/>
    <m/>
    <m/>
    <m/>
    <m/>
  </r>
  <r>
    <x v="3"/>
    <s v="IID_Hydro"/>
    <s v="IID"/>
    <s v="IID"/>
    <x v="4"/>
    <n v="84.5"/>
    <m/>
    <m/>
    <n v="84.5"/>
    <m/>
    <m/>
    <m/>
    <m/>
    <m/>
    <m/>
    <m/>
    <m/>
    <m/>
    <m/>
    <m/>
  </r>
  <r>
    <x v="3"/>
    <s v="IID_Peaker"/>
    <s v="IID"/>
    <s v="IID"/>
    <x v="24"/>
    <n v="814.1"/>
    <m/>
    <m/>
    <n v="814.1"/>
    <m/>
    <m/>
    <m/>
    <m/>
    <m/>
    <m/>
    <m/>
    <m/>
    <m/>
    <n v="40.700000000000003"/>
    <n v="20"/>
  </r>
  <r>
    <x v="3"/>
    <s v="IID_Small_Hydro_for_Other"/>
    <s v="IID"/>
    <s v="IID"/>
    <x v="6"/>
    <n v="30.87"/>
    <m/>
    <m/>
    <n v="30.87"/>
    <m/>
    <m/>
    <m/>
    <m/>
    <m/>
    <m/>
    <m/>
    <m/>
    <m/>
    <m/>
    <m/>
  </r>
  <r>
    <x v="3"/>
    <s v="IID_Solar_for_CAISO"/>
    <s v="IID"/>
    <s v="CAISO"/>
    <x v="7"/>
    <n v="62.51"/>
    <m/>
    <m/>
    <n v="62.51"/>
    <m/>
    <m/>
    <m/>
    <m/>
    <m/>
    <m/>
    <m/>
    <m/>
    <m/>
    <m/>
    <m/>
  </r>
  <r>
    <x v="3"/>
    <s v="IID_Solar_for_Other"/>
    <s v="IID"/>
    <s v="IID"/>
    <x v="7"/>
    <n v="401.83"/>
    <m/>
    <m/>
    <n v="401.83"/>
    <m/>
    <m/>
    <m/>
    <m/>
    <m/>
    <m/>
    <m/>
    <m/>
    <m/>
    <m/>
    <m/>
  </r>
  <r>
    <x v="3"/>
    <s v="IID_Wind_for_Other"/>
    <s v="IID"/>
    <s v="IID"/>
    <x v="0"/>
    <n v="0"/>
    <m/>
    <m/>
    <n v="0"/>
    <m/>
    <m/>
    <m/>
    <m/>
    <m/>
    <m/>
    <m/>
    <m/>
    <m/>
    <m/>
    <m/>
  </r>
  <r>
    <x v="3"/>
    <s v="InState_Biomass"/>
    <s v="CAISO"/>
    <s v="CAISO"/>
    <x v="1"/>
    <n v="0"/>
    <n v="163"/>
    <n v="163"/>
    <n v="163"/>
    <m/>
    <m/>
    <s v="None"/>
    <n v="163"/>
    <n v="0"/>
    <m/>
    <m/>
    <m/>
    <n v="-339930.16"/>
    <m/>
    <m/>
  </r>
  <r>
    <x v="3"/>
    <s v="Kramer_Inyokern_Solar"/>
    <s v="CAISO"/>
    <s v="CAISO"/>
    <x v="7"/>
    <n v="0"/>
    <n v="0"/>
    <n v="824"/>
    <n v="824"/>
    <m/>
    <m/>
    <s v="Kramer_Inyokern"/>
    <n v="824"/>
    <n v="0"/>
    <m/>
    <m/>
    <m/>
    <n v="-83946.61"/>
    <m/>
    <m/>
  </r>
  <r>
    <x v="3"/>
    <s v="LDWP_Biomass_for_Other"/>
    <s v="LDWP"/>
    <s v="LDWP"/>
    <x v="1"/>
    <n v="3.74"/>
    <m/>
    <m/>
    <n v="3.74"/>
    <m/>
    <m/>
    <m/>
    <m/>
    <m/>
    <m/>
    <m/>
    <m/>
    <m/>
    <m/>
    <m/>
  </r>
  <r>
    <x v="3"/>
    <s v="LDWP_CCGT"/>
    <s v="LDWP"/>
    <s v="LDWP"/>
    <x v="25"/>
    <n v="4212.6000000000004"/>
    <m/>
    <m/>
    <n v="4212.6000000000004"/>
    <m/>
    <m/>
    <m/>
    <m/>
    <m/>
    <m/>
    <m/>
    <m/>
    <m/>
    <n v="215.1"/>
    <n v="19.579999999999998"/>
  </r>
  <r>
    <x v="3"/>
    <s v="LDWP_Coal"/>
    <s v="LDWP"/>
    <s v="LDWP"/>
    <x v="26"/>
    <n v="0"/>
    <m/>
    <m/>
    <n v="0"/>
    <m/>
    <m/>
    <m/>
    <m/>
    <m/>
    <m/>
    <m/>
    <m/>
    <m/>
    <n v="900"/>
    <n v="0"/>
  </r>
  <r>
    <x v="3"/>
    <s v="LDWP_Geothermal_for_Other"/>
    <s v="LDWP"/>
    <s v="LDWP"/>
    <x v="3"/>
    <n v="262.56"/>
    <m/>
    <m/>
    <n v="262.56"/>
    <m/>
    <m/>
    <m/>
    <m/>
    <m/>
    <m/>
    <m/>
    <m/>
    <m/>
    <m/>
    <m/>
  </r>
  <r>
    <x v="3"/>
    <s v="LDWP_Hydro"/>
    <s v="LDWP"/>
    <s v="LDWP"/>
    <x v="4"/>
    <n v="1938.88"/>
    <m/>
    <m/>
    <n v="1938.88"/>
    <m/>
    <m/>
    <m/>
    <m/>
    <m/>
    <m/>
    <m/>
    <m/>
    <m/>
    <m/>
    <m/>
  </r>
  <r>
    <x v="3"/>
    <s v="LDWP_Nuclear"/>
    <s v="LDWP"/>
    <s v="LDWP"/>
    <x v="27"/>
    <n v="456.69"/>
    <m/>
    <m/>
    <n v="456.69"/>
    <m/>
    <m/>
    <m/>
    <m/>
    <m/>
    <m/>
    <m/>
    <m/>
    <m/>
    <m/>
    <m/>
  </r>
  <r>
    <x v="3"/>
    <s v="LDWP_Peaker"/>
    <s v="LDWP"/>
    <s v="LDWP"/>
    <x v="28"/>
    <n v="2282.5"/>
    <m/>
    <m/>
    <n v="2282.5"/>
    <m/>
    <m/>
    <m/>
    <m/>
    <m/>
    <m/>
    <m/>
    <m/>
    <m/>
    <n v="73.63"/>
    <n v="31"/>
  </r>
  <r>
    <x v="3"/>
    <s v="LDWP_Small_Hydro_for_Other"/>
    <s v="LDWP"/>
    <s v="LDWP"/>
    <x v="6"/>
    <n v="57.75"/>
    <m/>
    <m/>
    <n v="57.75"/>
    <m/>
    <m/>
    <m/>
    <m/>
    <m/>
    <m/>
    <m/>
    <m/>
    <m/>
    <m/>
    <m/>
  </r>
  <r>
    <x v="3"/>
    <s v="LDWP_Solar_for_Other"/>
    <s v="LDWP"/>
    <s v="LDWP"/>
    <x v="7"/>
    <n v="2277.48"/>
    <m/>
    <m/>
    <n v="2277.48"/>
    <m/>
    <m/>
    <m/>
    <m/>
    <m/>
    <m/>
    <m/>
    <m/>
    <m/>
    <m/>
    <m/>
  </r>
  <r>
    <x v="3"/>
    <s v="LDWP_Wind_for_CAISO"/>
    <s v="LDWP"/>
    <s v="CAISO"/>
    <x v="0"/>
    <n v="3.95"/>
    <m/>
    <m/>
    <n v="3.95"/>
    <m/>
    <m/>
    <m/>
    <m/>
    <m/>
    <m/>
    <m/>
    <m/>
    <m/>
    <m/>
    <m/>
  </r>
  <r>
    <x v="3"/>
    <s v="LDWP_Wind_for_Other"/>
    <s v="LDWP"/>
    <s v="LDWP"/>
    <x v="0"/>
    <n v="760.48"/>
    <m/>
    <m/>
    <n v="760.48"/>
    <m/>
    <m/>
    <m/>
    <m/>
    <m/>
    <m/>
    <m/>
    <m/>
    <m/>
    <m/>
    <m/>
  </r>
  <r>
    <x v="3"/>
    <s v="NW_Biomass_for_CAISO"/>
    <s v="NW"/>
    <s v="CAISO"/>
    <x v="1"/>
    <n v="9.98"/>
    <m/>
    <m/>
    <n v="9.98"/>
    <m/>
    <m/>
    <m/>
    <m/>
    <m/>
    <m/>
    <m/>
    <m/>
    <m/>
    <m/>
    <m/>
  </r>
  <r>
    <x v="3"/>
    <s v="NW_Biomass_for_Other"/>
    <s v="NW"/>
    <s v="NW"/>
    <x v="1"/>
    <n v="599.76"/>
    <m/>
    <m/>
    <n v="599.76"/>
    <m/>
    <m/>
    <m/>
    <m/>
    <m/>
    <m/>
    <m/>
    <m/>
    <m/>
    <m/>
    <m/>
  </r>
  <r>
    <x v="3"/>
    <s v="NW_CCGT"/>
    <s v="NW"/>
    <s v="NW"/>
    <x v="29"/>
    <n v="12217.51"/>
    <m/>
    <m/>
    <n v="12217.51"/>
    <m/>
    <m/>
    <m/>
    <m/>
    <m/>
    <m/>
    <m/>
    <m/>
    <m/>
    <n v="337"/>
    <n v="36.25"/>
  </r>
  <r>
    <x v="3"/>
    <s v="NW_Coal"/>
    <s v="NW"/>
    <s v="NW"/>
    <x v="30"/>
    <n v="8225.7999999999993"/>
    <m/>
    <m/>
    <n v="8225.7999999999993"/>
    <m/>
    <m/>
    <m/>
    <m/>
    <m/>
    <m/>
    <m/>
    <m/>
    <m/>
    <n v="305"/>
    <n v="26.97"/>
  </r>
  <r>
    <x v="3"/>
    <s v="NW_Ext_Tx_Wind"/>
    <s v="CAISO"/>
    <s v="CAISO"/>
    <x v="0"/>
    <n v="0"/>
    <n v="366"/>
    <n v="366"/>
    <n v="366"/>
    <m/>
    <m/>
    <s v="Northern_California"/>
    <n v="366"/>
    <n v="0"/>
    <m/>
    <m/>
    <m/>
    <n v="0"/>
    <m/>
    <m/>
  </r>
  <r>
    <x v="3"/>
    <s v="NW_Geothermal_for_CAISO"/>
    <s v="NW"/>
    <s v="CAISO"/>
    <x v="3"/>
    <n v="6.46"/>
    <m/>
    <m/>
    <n v="6.46"/>
    <m/>
    <m/>
    <m/>
    <m/>
    <m/>
    <m/>
    <m/>
    <m/>
    <m/>
    <m/>
    <m/>
  </r>
  <r>
    <x v="3"/>
    <s v="NW_Geothermal_for_Other"/>
    <s v="NW"/>
    <s v="NW"/>
    <x v="3"/>
    <n v="133.63"/>
    <m/>
    <m/>
    <n v="133.63"/>
    <m/>
    <m/>
    <m/>
    <m/>
    <m/>
    <m/>
    <m/>
    <m/>
    <m/>
    <m/>
    <m/>
  </r>
  <r>
    <x v="3"/>
    <s v="NW_Hydro"/>
    <s v="NW"/>
    <s v="NW"/>
    <x v="4"/>
    <n v="34379.199999999997"/>
    <m/>
    <m/>
    <n v="34379.199999999997"/>
    <m/>
    <m/>
    <m/>
    <m/>
    <m/>
    <m/>
    <m/>
    <m/>
    <m/>
    <m/>
    <m/>
  </r>
  <r>
    <x v="3"/>
    <s v="NW_Nuclear"/>
    <s v="NW"/>
    <s v="NW"/>
    <x v="31"/>
    <n v="1170"/>
    <m/>
    <m/>
    <n v="1170"/>
    <m/>
    <m/>
    <m/>
    <m/>
    <m/>
    <m/>
    <m/>
    <m/>
    <m/>
    <m/>
    <m/>
  </r>
  <r>
    <x v="3"/>
    <s v="NW_Peaker"/>
    <s v="NW"/>
    <s v="NW"/>
    <x v="32"/>
    <n v="3243.17"/>
    <m/>
    <m/>
    <n v="3243.17"/>
    <m/>
    <m/>
    <m/>
    <m/>
    <m/>
    <m/>
    <m/>
    <m/>
    <m/>
    <n v="28"/>
    <n v="115.83"/>
  </r>
  <r>
    <x v="3"/>
    <s v="NW_Small_Hydro_for_CAISO"/>
    <s v="NW"/>
    <s v="CAISO"/>
    <x v="6"/>
    <n v="2.73"/>
    <m/>
    <m/>
    <n v="2.73"/>
    <m/>
    <m/>
    <m/>
    <m/>
    <m/>
    <m/>
    <m/>
    <m/>
    <m/>
    <m/>
    <m/>
  </r>
  <r>
    <x v="3"/>
    <s v="NW_Small_Hydro_for_Other"/>
    <s v="NW"/>
    <s v="NW"/>
    <x v="6"/>
    <n v="2.73"/>
    <m/>
    <m/>
    <n v="2.73"/>
    <m/>
    <m/>
    <m/>
    <m/>
    <m/>
    <m/>
    <m/>
    <m/>
    <m/>
    <m/>
    <m/>
  </r>
  <r>
    <x v="3"/>
    <s v="NW_Solar_for_Other"/>
    <s v="NW"/>
    <s v="NW"/>
    <x v="7"/>
    <n v="564.79999999999995"/>
    <m/>
    <m/>
    <n v="564.79999999999995"/>
    <m/>
    <m/>
    <m/>
    <m/>
    <m/>
    <m/>
    <m/>
    <m/>
    <m/>
    <m/>
    <m/>
  </r>
  <r>
    <x v="3"/>
    <s v="NW_Wind_for_CAISO"/>
    <s v="NW"/>
    <s v="CAISO"/>
    <x v="0"/>
    <n v="1345.76"/>
    <m/>
    <m/>
    <n v="1345.76"/>
    <m/>
    <m/>
    <m/>
    <m/>
    <m/>
    <m/>
    <m/>
    <m/>
    <m/>
    <m/>
    <m/>
  </r>
  <r>
    <x v="3"/>
    <s v="NW_Wind_for_Other"/>
    <s v="NW"/>
    <s v="NW"/>
    <x v="0"/>
    <n v="10159.91"/>
    <m/>
    <m/>
    <n v="10159.91"/>
    <m/>
    <m/>
    <m/>
    <m/>
    <m/>
    <m/>
    <m/>
    <m/>
    <m/>
    <m/>
    <m/>
  </r>
  <r>
    <x v="3"/>
    <s v="New_Mexico_Wind"/>
    <s v="CAISO"/>
    <s v="CAISO"/>
    <x v="0"/>
    <n v="0"/>
    <n v="675"/>
    <n v="675"/>
    <n v="675"/>
    <m/>
    <m/>
    <s v="Riverside_East_Palm_Springs"/>
    <n v="675"/>
    <n v="0"/>
    <m/>
    <m/>
    <m/>
    <n v="0"/>
    <m/>
    <m/>
  </r>
  <r>
    <x v="3"/>
    <s v="Northern_California_Solar"/>
    <s v="CAISO"/>
    <s v="CAISO"/>
    <x v="7"/>
    <n v="0"/>
    <n v="881"/>
    <n v="881"/>
    <n v="881"/>
    <m/>
    <m/>
    <s v="Northern_California"/>
    <n v="0"/>
    <n v="881"/>
    <m/>
    <m/>
    <m/>
    <n v="0"/>
    <m/>
    <m/>
  </r>
  <r>
    <x v="3"/>
    <s v="Northern_California_Wind"/>
    <s v="CAISO"/>
    <s v="CAISO"/>
    <x v="0"/>
    <n v="0"/>
    <n v="438"/>
    <n v="438"/>
    <n v="438"/>
    <m/>
    <m/>
    <s v="Northern_California"/>
    <n v="293.79000000000002"/>
    <n v="144.21"/>
    <m/>
    <m/>
    <m/>
    <n v="-115129.52"/>
    <m/>
    <m/>
  </r>
  <r>
    <x v="3"/>
    <s v="Pacific_Northwest_Wind"/>
    <s v="CAISO"/>
    <s v="CAISO"/>
    <x v="0"/>
    <n v="0"/>
    <n v="13"/>
    <n v="13"/>
    <n v="13"/>
    <m/>
    <m/>
    <s v="Northern_California"/>
    <n v="0"/>
    <n v="13"/>
    <m/>
    <m/>
    <m/>
    <n v="0"/>
    <m/>
    <m/>
  </r>
  <r>
    <x v="3"/>
    <s v="Riverside_East_Palm_Springs_Solar"/>
    <s v="CAISO"/>
    <s v="CAISO"/>
    <x v="7"/>
    <n v="0"/>
    <n v="740"/>
    <n v="740"/>
    <n v="740"/>
    <m/>
    <m/>
    <s v="Riverside_East_Palm_Springs"/>
    <n v="740"/>
    <n v="0"/>
    <m/>
    <m/>
    <m/>
    <n v="-79686.22"/>
    <m/>
    <m/>
  </r>
  <r>
    <x v="3"/>
    <s v="Riverside_East_Palm_Springs_Wind"/>
    <s v="CAISO"/>
    <s v="CAISO"/>
    <x v="0"/>
    <n v="0"/>
    <n v="0"/>
    <n v="40"/>
    <n v="40"/>
    <m/>
    <m/>
    <s v="Riverside_East_Palm_Springs"/>
    <n v="40"/>
    <n v="0"/>
    <m/>
    <m/>
    <m/>
    <n v="-126845"/>
    <m/>
    <m/>
  </r>
  <r>
    <x v="3"/>
    <s v="SW_Biomass_for_Other"/>
    <s v="SW"/>
    <s v="SW"/>
    <x v="1"/>
    <n v="36.03"/>
    <m/>
    <m/>
    <n v="36.03"/>
    <m/>
    <m/>
    <m/>
    <m/>
    <m/>
    <m/>
    <m/>
    <m/>
    <m/>
    <m/>
    <m/>
  </r>
  <r>
    <x v="3"/>
    <s v="SW_CCGT"/>
    <s v="SW"/>
    <s v="SW"/>
    <x v="33"/>
    <n v="21275.67"/>
    <m/>
    <m/>
    <n v="21275.67"/>
    <m/>
    <m/>
    <m/>
    <m/>
    <m/>
    <m/>
    <m/>
    <m/>
    <m/>
    <n v="372"/>
    <n v="57.19"/>
  </r>
  <r>
    <x v="3"/>
    <s v="SW_Coal"/>
    <s v="SW"/>
    <s v="SW"/>
    <x v="34"/>
    <n v="7448.5"/>
    <m/>
    <m/>
    <n v="7448.5"/>
    <m/>
    <m/>
    <m/>
    <m/>
    <m/>
    <m/>
    <m/>
    <m/>
    <m/>
    <n v="414"/>
    <n v="17.989999999999998"/>
  </r>
  <r>
    <x v="3"/>
    <s v="SW_Ext_Tx_Wind"/>
    <s v="CAISO"/>
    <s v="CAISO"/>
    <x v="0"/>
    <n v="0"/>
    <n v="494"/>
    <n v="494"/>
    <n v="494"/>
    <m/>
    <m/>
    <s v="Riverside_East_Palm_Springs"/>
    <n v="494"/>
    <n v="0"/>
    <m/>
    <m/>
    <m/>
    <n v="-135349.69"/>
    <m/>
    <m/>
  </r>
  <r>
    <x v="3"/>
    <s v="SW_Geothermal_for_Other"/>
    <s v="SW"/>
    <s v="SW"/>
    <x v="3"/>
    <n v="406.91"/>
    <m/>
    <m/>
    <n v="406.91"/>
    <m/>
    <m/>
    <m/>
    <m/>
    <m/>
    <m/>
    <m/>
    <m/>
    <m/>
    <m/>
    <m/>
  </r>
  <r>
    <x v="3"/>
    <s v="SW_Hydro"/>
    <s v="SW"/>
    <s v="SW"/>
    <x v="4"/>
    <n v="3990.67"/>
    <m/>
    <m/>
    <n v="3990.67"/>
    <m/>
    <m/>
    <m/>
    <m/>
    <m/>
    <m/>
    <m/>
    <m/>
    <m/>
    <m/>
    <m/>
  </r>
  <r>
    <x v="3"/>
    <s v="SW_Nuclear"/>
    <s v="SW"/>
    <s v="SW"/>
    <x v="35"/>
    <n v="2858.26"/>
    <m/>
    <m/>
    <n v="2858.26"/>
    <m/>
    <m/>
    <m/>
    <m/>
    <m/>
    <m/>
    <m/>
    <m/>
    <m/>
    <m/>
    <m/>
  </r>
  <r>
    <x v="3"/>
    <s v="SW_Peaker"/>
    <s v="SW"/>
    <s v="SW"/>
    <x v="36"/>
    <n v="10370.83"/>
    <m/>
    <m/>
    <n v="10370.83"/>
    <m/>
    <m/>
    <m/>
    <m/>
    <m/>
    <m/>
    <m/>
    <m/>
    <m/>
    <n v="71"/>
    <n v="146.07"/>
  </r>
  <r>
    <x v="3"/>
    <s v="SW_Small_Hydro_for_Other"/>
    <s v="SW"/>
    <s v="SW"/>
    <x v="6"/>
    <n v="0"/>
    <m/>
    <m/>
    <n v="0"/>
    <m/>
    <m/>
    <m/>
    <m/>
    <m/>
    <m/>
    <m/>
    <m/>
    <m/>
    <m/>
    <m/>
  </r>
  <r>
    <x v="3"/>
    <s v="SW_Solar_for_CAISO"/>
    <s v="SW"/>
    <s v="CAISO"/>
    <x v="7"/>
    <n v="127.03"/>
    <m/>
    <m/>
    <n v="127.03"/>
    <m/>
    <m/>
    <m/>
    <m/>
    <m/>
    <m/>
    <m/>
    <m/>
    <m/>
    <m/>
    <m/>
  </r>
  <r>
    <x v="3"/>
    <s v="SW_Solar_for_Other"/>
    <s v="SW"/>
    <s v="SW"/>
    <x v="7"/>
    <n v="2908.28"/>
    <m/>
    <m/>
    <n v="2908.28"/>
    <m/>
    <m/>
    <m/>
    <m/>
    <m/>
    <m/>
    <m/>
    <m/>
    <m/>
    <m/>
    <m/>
  </r>
  <r>
    <x v="3"/>
    <s v="SW_Wind_for_CAISO"/>
    <s v="SW"/>
    <s v="CAISO"/>
    <x v="0"/>
    <n v="571.54999999999995"/>
    <m/>
    <m/>
    <n v="571.54999999999995"/>
    <m/>
    <m/>
    <m/>
    <m/>
    <m/>
    <m/>
    <m/>
    <m/>
    <m/>
    <m/>
    <m/>
  </r>
  <r>
    <x v="3"/>
    <s v="SW_Wind_for_Other"/>
    <s v="SW"/>
    <s v="SW"/>
    <x v="0"/>
    <n v="1742.02"/>
    <m/>
    <m/>
    <n v="1742.02"/>
    <m/>
    <m/>
    <m/>
    <m/>
    <m/>
    <m/>
    <m/>
    <m/>
    <m/>
    <m/>
    <m/>
  </r>
  <r>
    <x v="3"/>
    <s v="Solano_Solar"/>
    <s v="CAISO"/>
    <s v="CAISO"/>
    <x v="7"/>
    <n v="0"/>
    <n v="265"/>
    <n v="265"/>
    <n v="265"/>
    <m/>
    <m/>
    <s v="Solano"/>
    <n v="0"/>
    <n v="265"/>
    <m/>
    <m/>
    <m/>
    <n v="0"/>
    <m/>
    <m/>
  </r>
  <r>
    <x v="3"/>
    <s v="Solano_Wind"/>
    <s v="CAISO"/>
    <s v="CAISO"/>
    <x v="0"/>
    <n v="0"/>
    <n v="0"/>
    <n v="270"/>
    <n v="270"/>
    <m/>
    <m/>
    <s v="Solano"/>
    <n v="0"/>
    <n v="270"/>
    <m/>
    <m/>
    <m/>
    <n v="-125312.36"/>
    <m/>
    <m/>
  </r>
  <r>
    <x v="3"/>
    <s v="Southern_Nevada_Geothermal"/>
    <s v="CAISO"/>
    <s v="CAISO"/>
    <x v="3"/>
    <n v="0"/>
    <n v="47"/>
    <n v="47"/>
    <n v="47"/>
    <m/>
    <m/>
    <s v="Mountain_Pass_El_Dorado"/>
    <n v="0"/>
    <n v="47"/>
    <m/>
    <m/>
    <m/>
    <n v="-374970.16"/>
    <m/>
    <m/>
  </r>
  <r>
    <x v="3"/>
    <s v="Southern_Nevada_Solar"/>
    <s v="CAISO"/>
    <s v="CAISO"/>
    <x v="7"/>
    <n v="0"/>
    <n v="0"/>
    <n v="1521"/>
    <n v="1521"/>
    <m/>
    <m/>
    <s v="Mountain_Pass_El_Dorado"/>
    <n v="800"/>
    <n v="721"/>
    <m/>
    <m/>
    <m/>
    <n v="-75999.34"/>
    <m/>
    <m/>
  </r>
  <r>
    <x v="3"/>
    <s v="Tehachapi_Solar"/>
    <s v="CAISO"/>
    <s v="CAISO"/>
    <x v="7"/>
    <n v="0"/>
    <n v="0"/>
    <n v="970"/>
    <n v="970"/>
    <m/>
    <m/>
    <s v="Tehachapi"/>
    <n v="970"/>
    <n v="0"/>
    <m/>
    <m/>
    <m/>
    <n v="0"/>
    <m/>
    <m/>
  </r>
  <r>
    <x v="3"/>
    <s v="Tehachapi_Wind"/>
    <s v="CAISO"/>
    <s v="CAISO"/>
    <x v="0"/>
    <n v="0"/>
    <n v="0"/>
    <n v="157"/>
    <n v="157"/>
    <m/>
    <m/>
    <s v="Tehachapi"/>
    <n v="157"/>
    <n v="0"/>
    <m/>
    <m/>
    <m/>
    <n v="0"/>
    <m/>
    <m/>
  </r>
  <r>
    <x v="3"/>
    <s v="Westlands_Solar"/>
    <s v="CAISO"/>
    <s v="CAISO"/>
    <x v="7"/>
    <n v="0"/>
    <n v="734"/>
    <n v="734"/>
    <n v="734"/>
    <m/>
    <m/>
    <s v="Westlands"/>
    <n v="734"/>
    <n v="0"/>
    <m/>
    <m/>
    <m/>
    <n v="-71758.009999999995"/>
    <m/>
    <m/>
  </r>
  <r>
    <x v="3"/>
    <s v="Wyoming_Wind"/>
    <s v="CAISO"/>
    <s v="CAISO"/>
    <x v="0"/>
    <n v="0"/>
    <n v="150"/>
    <n v="150"/>
    <n v="150"/>
    <m/>
    <m/>
    <s v="Mountain_Pass_El_Dorado"/>
    <n v="0"/>
    <n v="150"/>
    <m/>
    <m/>
    <m/>
    <n v="0"/>
    <m/>
    <m/>
  </r>
  <r>
    <x v="3"/>
    <s v="Flexible_Load_Shift_CAISO"/>
    <s v="CAISO"/>
    <s v="CAISO"/>
    <x v="37"/>
    <m/>
    <m/>
    <m/>
    <m/>
    <m/>
    <m/>
    <m/>
    <m/>
    <m/>
    <n v="0"/>
    <n v="0"/>
    <m/>
    <m/>
    <m/>
    <m/>
  </r>
  <r>
    <x v="3"/>
    <s v="Hydrogen_Electrolysis_Load"/>
    <s v="CAISO"/>
    <s v="CAISO"/>
    <x v="38"/>
    <m/>
    <m/>
    <m/>
    <m/>
    <m/>
    <m/>
    <m/>
    <m/>
    <m/>
    <m/>
    <m/>
    <n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0">
  <r>
    <s v="BANC"/>
    <s v="BANC"/>
    <x v="0"/>
    <x v="0"/>
    <n v="383833.84939199901"/>
    <n v="0"/>
    <n v="0"/>
    <n v="0"/>
    <n v="0"/>
  </r>
  <r>
    <s v="BANC"/>
    <s v="BANC"/>
    <x v="0"/>
    <x v="1"/>
    <n v="670512.36556853296"/>
    <n v="0"/>
    <n v="0"/>
    <n v="0"/>
    <n v="0"/>
  </r>
  <r>
    <s v="BANC"/>
    <s v="BANC"/>
    <x v="0"/>
    <x v="2"/>
    <n v="1352802.07740613"/>
    <n v="0"/>
    <n v="0"/>
    <n v="0"/>
    <n v="0"/>
  </r>
  <r>
    <s v="BANC"/>
    <s v="BANC"/>
    <x v="0"/>
    <x v="3"/>
    <n v="1355939.60431711"/>
    <n v="0"/>
    <n v="0"/>
    <n v="5.7650649601225297"/>
    <n v="5.7650649601225297"/>
  </r>
  <r>
    <s v="BANC"/>
    <s v="BANC"/>
    <x v="1"/>
    <x v="0"/>
    <n v="0"/>
    <n v="0"/>
    <n v="0"/>
    <n v="0"/>
    <n v="0"/>
  </r>
  <r>
    <s v="BANC"/>
    <s v="BANC"/>
    <x v="1"/>
    <x v="1"/>
    <n v="0"/>
    <n v="0"/>
    <n v="0"/>
    <n v="0"/>
    <n v="0"/>
  </r>
  <r>
    <s v="BANC"/>
    <s v="BANC"/>
    <x v="1"/>
    <x v="2"/>
    <n v="0"/>
    <n v="0"/>
    <n v="0"/>
    <n v="0"/>
    <n v="0"/>
  </r>
  <r>
    <s v="BANC"/>
    <s v="BANC"/>
    <x v="1"/>
    <x v="3"/>
    <n v="949.79167561791405"/>
    <n v="0"/>
    <n v="0"/>
    <n v="23.461912807373199"/>
    <n v="23.461912807373199"/>
  </r>
  <r>
    <s v="BANC"/>
    <s v="BANC"/>
    <x v="2"/>
    <x v="0"/>
    <n v="67627.199999999895"/>
    <n v="0"/>
    <n v="0"/>
    <m/>
    <m/>
  </r>
  <r>
    <s v="BANC"/>
    <s v="BANC"/>
    <x v="2"/>
    <x v="1"/>
    <n v="67627.199999999895"/>
    <n v="0"/>
    <n v="0"/>
    <m/>
    <m/>
  </r>
  <r>
    <s v="BANC"/>
    <s v="BANC"/>
    <x v="2"/>
    <x v="2"/>
    <n v="67627.199999999895"/>
    <n v="0"/>
    <n v="0"/>
    <m/>
    <m/>
  </r>
  <r>
    <s v="BANC"/>
    <s v="BANC"/>
    <x v="2"/>
    <x v="3"/>
    <n v="67627.199999999895"/>
    <n v="0"/>
    <n v="0"/>
    <m/>
    <m/>
  </r>
  <r>
    <s v="BANC"/>
    <s v="BANC"/>
    <x v="3"/>
    <x v="0"/>
    <n v="0"/>
    <n v="0"/>
    <n v="0"/>
    <m/>
    <m/>
  </r>
  <r>
    <s v="BANC"/>
    <s v="BANC"/>
    <x v="3"/>
    <x v="1"/>
    <n v="0"/>
    <n v="0"/>
    <n v="0"/>
    <m/>
    <m/>
  </r>
  <r>
    <s v="BANC"/>
    <s v="BANC"/>
    <x v="3"/>
    <x v="2"/>
    <n v="0"/>
    <n v="0"/>
    <n v="0"/>
    <m/>
    <m/>
  </r>
  <r>
    <s v="BANC"/>
    <s v="BANC"/>
    <x v="3"/>
    <x v="3"/>
    <n v="0"/>
    <n v="0"/>
    <n v="0"/>
    <m/>
    <m/>
  </r>
  <r>
    <s v="BANC"/>
    <s v="BANC"/>
    <x v="4"/>
    <x v="0"/>
    <n v="7069488.2216367098"/>
    <n v="0"/>
    <n v="0"/>
    <m/>
    <m/>
  </r>
  <r>
    <s v="BANC"/>
    <s v="BANC"/>
    <x v="4"/>
    <x v="1"/>
    <n v="7069488.9654902704"/>
    <n v="0"/>
    <n v="0"/>
    <m/>
    <m/>
  </r>
  <r>
    <s v="BANC"/>
    <s v="BANC"/>
    <x v="4"/>
    <x v="2"/>
    <n v="7069490.0248854896"/>
    <n v="0"/>
    <n v="0"/>
    <m/>
    <m/>
  </r>
  <r>
    <s v="BANC"/>
    <s v="BANC"/>
    <x v="4"/>
    <x v="3"/>
    <n v="7069488.4296805402"/>
    <n v="0"/>
    <n v="0"/>
    <m/>
    <m/>
  </r>
  <r>
    <s v="BANC"/>
    <s v="BANC"/>
    <x v="5"/>
    <x v="0"/>
    <n v="161096.4"/>
    <n v="0"/>
    <n v="0"/>
    <m/>
    <m/>
  </r>
  <r>
    <s v="BANC"/>
    <s v="BANC"/>
    <x v="5"/>
    <x v="1"/>
    <n v="161096.4"/>
    <n v="0"/>
    <n v="0"/>
    <m/>
    <m/>
  </r>
  <r>
    <s v="BANC"/>
    <s v="BANC"/>
    <x v="5"/>
    <x v="2"/>
    <n v="161096.4"/>
    <n v="0"/>
    <n v="0"/>
    <m/>
    <m/>
  </r>
  <r>
    <s v="BANC"/>
    <s v="BANC"/>
    <x v="5"/>
    <x v="3"/>
    <n v="161096.4"/>
    <n v="0"/>
    <n v="0"/>
    <m/>
    <m/>
  </r>
  <r>
    <s v="BANC"/>
    <s v="BANC"/>
    <x v="6"/>
    <x v="0"/>
    <n v="315443.98505397799"/>
    <n v="0"/>
    <n v="0"/>
    <m/>
    <m/>
  </r>
  <r>
    <s v="BANC"/>
    <s v="BANC"/>
    <x v="6"/>
    <x v="1"/>
    <n v="315443.98505397799"/>
    <n v="0"/>
    <n v="0"/>
    <m/>
    <m/>
  </r>
  <r>
    <s v="BANC"/>
    <s v="BANC"/>
    <x v="6"/>
    <x v="2"/>
    <n v="1659697.0777696699"/>
    <n v="0"/>
    <n v="0"/>
    <m/>
    <m/>
  </r>
  <r>
    <s v="BANC"/>
    <s v="BANC"/>
    <x v="6"/>
    <x v="3"/>
    <n v="3217453.9318833798"/>
    <n v="0"/>
    <n v="0"/>
    <m/>
    <m/>
  </r>
  <r>
    <s v="BANC"/>
    <s v="BANC"/>
    <x v="7"/>
    <x v="0"/>
    <n v="0"/>
    <n v="0"/>
    <n v="0"/>
    <m/>
    <m/>
  </r>
  <r>
    <s v="BANC"/>
    <s v="BANC"/>
    <x v="7"/>
    <x v="1"/>
    <n v="0"/>
    <n v="0"/>
    <n v="0"/>
    <m/>
    <m/>
  </r>
  <r>
    <s v="BANC"/>
    <s v="BANC"/>
    <x v="7"/>
    <x v="2"/>
    <n v="0"/>
    <n v="0"/>
    <n v="0"/>
    <m/>
    <m/>
  </r>
  <r>
    <s v="BANC"/>
    <s v="BANC"/>
    <x v="7"/>
    <x v="3"/>
    <n v="0"/>
    <n v="0"/>
    <n v="0"/>
    <m/>
    <m/>
  </r>
  <r>
    <s v="BANC"/>
    <s v="CAISO"/>
    <x v="5"/>
    <x v="0"/>
    <n v="24615.599999999798"/>
    <n v="0"/>
    <n v="0"/>
    <m/>
    <m/>
  </r>
  <r>
    <s v="BANC"/>
    <s v="CAISO"/>
    <x v="5"/>
    <x v="1"/>
    <n v="24615.599999999798"/>
    <n v="0"/>
    <n v="0"/>
    <m/>
    <m/>
  </r>
  <r>
    <s v="BANC"/>
    <s v="CAISO"/>
    <x v="5"/>
    <x v="2"/>
    <n v="24615.599999999798"/>
    <n v="0"/>
    <n v="0"/>
    <m/>
    <m/>
  </r>
  <r>
    <s v="BANC"/>
    <s v="CAISO"/>
    <x v="5"/>
    <x v="3"/>
    <n v="24615.599999999798"/>
    <n v="0"/>
    <n v="0"/>
    <m/>
    <m/>
  </r>
  <r>
    <s v="CAISO"/>
    <s v="BANC"/>
    <x v="2"/>
    <x v="0"/>
    <n v="527790"/>
    <n v="0"/>
    <n v="0"/>
    <m/>
    <m/>
  </r>
  <r>
    <s v="CAISO"/>
    <s v="BANC"/>
    <x v="2"/>
    <x v="1"/>
    <n v="527790"/>
    <n v="0"/>
    <n v="0"/>
    <m/>
    <m/>
  </r>
  <r>
    <s v="CAISO"/>
    <s v="BANC"/>
    <x v="2"/>
    <x v="2"/>
    <n v="527790"/>
    <n v="0"/>
    <n v="0"/>
    <m/>
    <m/>
  </r>
  <r>
    <s v="CAISO"/>
    <s v="BANC"/>
    <x v="2"/>
    <x v="3"/>
    <n v="527790"/>
    <n v="0"/>
    <n v="0"/>
    <m/>
    <m/>
  </r>
  <r>
    <s v="CAISO"/>
    <s v="BANC"/>
    <x v="3"/>
    <x v="0"/>
    <n v="2232836.3999999901"/>
    <n v="0"/>
    <n v="0"/>
    <m/>
    <m/>
  </r>
  <r>
    <s v="CAISO"/>
    <s v="BANC"/>
    <x v="3"/>
    <x v="1"/>
    <n v="2232836.3999999901"/>
    <n v="0"/>
    <n v="0"/>
    <m/>
    <m/>
  </r>
  <r>
    <s v="CAISO"/>
    <s v="BANC"/>
    <x v="3"/>
    <x v="2"/>
    <n v="2232836.3999999901"/>
    <n v="0"/>
    <n v="0"/>
    <m/>
    <m/>
  </r>
  <r>
    <s v="CAISO"/>
    <s v="BANC"/>
    <x v="3"/>
    <x v="3"/>
    <n v="2232836.3999999901"/>
    <n v="0"/>
    <n v="0"/>
    <m/>
    <m/>
  </r>
  <r>
    <s v="CAISO"/>
    <s v="BANC"/>
    <x v="5"/>
    <x v="0"/>
    <n v="211729.19999999899"/>
    <n v="0"/>
    <n v="0"/>
    <m/>
    <m/>
  </r>
  <r>
    <s v="CAISO"/>
    <s v="BANC"/>
    <x v="5"/>
    <x v="1"/>
    <n v="211729.19999999899"/>
    <n v="0"/>
    <n v="0"/>
    <m/>
    <m/>
  </r>
  <r>
    <s v="CAISO"/>
    <s v="BANC"/>
    <x v="5"/>
    <x v="2"/>
    <n v="211729.19999999899"/>
    <n v="0"/>
    <n v="0"/>
    <m/>
    <m/>
  </r>
  <r>
    <s v="CAISO"/>
    <s v="BANC"/>
    <x v="5"/>
    <x v="3"/>
    <n v="211729.19999999899"/>
    <n v="0"/>
    <n v="0"/>
    <m/>
    <m/>
  </r>
  <r>
    <s v="CAISO"/>
    <s v="BANC"/>
    <x v="6"/>
    <x v="0"/>
    <n v="101546.86658736601"/>
    <n v="0"/>
    <n v="0"/>
    <m/>
    <m/>
  </r>
  <r>
    <s v="CAISO"/>
    <s v="BANC"/>
    <x v="6"/>
    <x v="1"/>
    <n v="101546.86658736601"/>
    <n v="0"/>
    <n v="0"/>
    <m/>
    <m/>
  </r>
  <r>
    <s v="CAISO"/>
    <s v="BANC"/>
    <x v="6"/>
    <x v="2"/>
    <n v="101546.86658736601"/>
    <n v="0"/>
    <n v="0"/>
    <m/>
    <m/>
  </r>
  <r>
    <s v="CAISO"/>
    <s v="BANC"/>
    <x v="6"/>
    <x v="3"/>
    <n v="101546.86658736601"/>
    <n v="0"/>
    <n v="0"/>
    <m/>
    <m/>
  </r>
  <r>
    <s v="CAISO"/>
    <s v="BANC"/>
    <x v="7"/>
    <x v="0"/>
    <n v="1117476.5149290501"/>
    <n v="0"/>
    <n v="0"/>
    <m/>
    <m/>
  </r>
  <r>
    <s v="CAISO"/>
    <s v="BANC"/>
    <x v="7"/>
    <x v="1"/>
    <n v="1117476.5149290501"/>
    <n v="0"/>
    <n v="0"/>
    <m/>
    <m/>
  </r>
  <r>
    <s v="CAISO"/>
    <s v="BANC"/>
    <x v="7"/>
    <x v="2"/>
    <n v="1117476.5149290501"/>
    <n v="0"/>
    <n v="0"/>
    <m/>
    <m/>
  </r>
  <r>
    <s v="CAISO"/>
    <s v="BANC"/>
    <x v="7"/>
    <x v="3"/>
    <n v="1117476.5149290501"/>
    <n v="0"/>
    <n v="0"/>
    <m/>
    <m/>
  </r>
  <r>
    <s v="CAISO"/>
    <s v="CAISO"/>
    <x v="2"/>
    <x v="0"/>
    <n v="6264013.1999999704"/>
    <n v="0"/>
    <n v="0"/>
    <m/>
    <m/>
  </r>
  <r>
    <s v="CAISO"/>
    <s v="CAISO"/>
    <x v="2"/>
    <x v="1"/>
    <n v="6264013.1999999704"/>
    <n v="0"/>
    <n v="0"/>
    <m/>
    <m/>
  </r>
  <r>
    <s v="CAISO"/>
    <s v="CAISO"/>
    <x v="2"/>
    <x v="2"/>
    <n v="6264013.1999999704"/>
    <n v="0"/>
    <n v="0"/>
    <m/>
    <m/>
  </r>
  <r>
    <s v="CAISO"/>
    <s v="CAISO"/>
    <x v="2"/>
    <x v="3"/>
    <n v="7691893.1999999797"/>
    <n v="0"/>
    <n v="0"/>
    <m/>
    <m/>
  </r>
  <r>
    <s v="CAISO"/>
    <s v="CAISO"/>
    <x v="8"/>
    <x v="0"/>
    <n v="0"/>
    <n v="0"/>
    <n v="0"/>
    <n v="0"/>
    <n v="0"/>
  </r>
  <r>
    <s v="CAISO"/>
    <s v="CAISO"/>
    <x v="8"/>
    <x v="1"/>
    <n v="0"/>
    <n v="0"/>
    <n v="0"/>
    <n v="0"/>
    <n v="0"/>
  </r>
  <r>
    <s v="CAISO"/>
    <s v="CAISO"/>
    <x v="8"/>
    <x v="2"/>
    <n v="0"/>
    <n v="0"/>
    <n v="0"/>
    <n v="0"/>
    <n v="0"/>
  </r>
  <r>
    <s v="CAISO"/>
    <s v="CAISO"/>
    <x v="8"/>
    <x v="3"/>
    <n v="0"/>
    <n v="0"/>
    <n v="0"/>
    <n v="0"/>
    <n v="0"/>
  </r>
  <r>
    <s v="CAISO"/>
    <s v="CAISO"/>
    <x v="9"/>
    <x v="0"/>
    <n v="0"/>
    <n v="0"/>
    <n v="0"/>
    <n v="0"/>
    <n v="0"/>
  </r>
  <r>
    <s v="CAISO"/>
    <s v="CAISO"/>
    <x v="9"/>
    <x v="1"/>
    <n v="0"/>
    <n v="0"/>
    <n v="0"/>
    <n v="0"/>
    <n v="0"/>
  </r>
  <r>
    <s v="CAISO"/>
    <s v="CAISO"/>
    <x v="9"/>
    <x v="2"/>
    <n v="0"/>
    <n v="0"/>
    <n v="0"/>
    <n v="0"/>
    <n v="0"/>
  </r>
  <r>
    <s v="CAISO"/>
    <s v="CAISO"/>
    <x v="9"/>
    <x v="3"/>
    <n v="0"/>
    <n v="0"/>
    <n v="0"/>
    <n v="0"/>
    <n v="0"/>
  </r>
  <r>
    <s v="CAISO"/>
    <s v="CAISO"/>
    <x v="10"/>
    <x v="0"/>
    <n v="63161986.772400901"/>
    <n v="1005204.2272792"/>
    <n v="0"/>
    <n v="15.1245896129056"/>
    <n v="15.1245896129056"/>
  </r>
  <r>
    <s v="CAISO"/>
    <s v="CAISO"/>
    <x v="10"/>
    <x v="1"/>
    <n v="54713365.8778321"/>
    <n v="664379.78065681597"/>
    <n v="0"/>
    <n v="833.955656036758"/>
    <n v="833.95564331378"/>
  </r>
  <r>
    <s v="CAISO"/>
    <s v="CAISO"/>
    <x v="10"/>
    <x v="2"/>
    <n v="72091726.416175306"/>
    <n v="622802.89428724302"/>
    <n v="0"/>
    <n v="1883.0688329744301"/>
    <n v="1883.06880609157"/>
  </r>
  <r>
    <s v="CAISO"/>
    <s v="CAISO"/>
    <x v="10"/>
    <x v="3"/>
    <n v="53083447.652933799"/>
    <n v="232295.76548793699"/>
    <n v="0"/>
    <n v="4353.4616327321401"/>
    <n v="4353.4616595206999"/>
  </r>
  <r>
    <s v="CAISO"/>
    <s v="CAISO"/>
    <x v="11"/>
    <x v="0"/>
    <n v="1348393.93684805"/>
    <n v="28101.5359418486"/>
    <n v="0"/>
    <n v="0"/>
    <n v="0"/>
  </r>
  <r>
    <s v="CAISO"/>
    <s v="CAISO"/>
    <x v="11"/>
    <x v="1"/>
    <n v="685203.78664591303"/>
    <n v="15777.4525445688"/>
    <n v="0"/>
    <n v="19.3408052538066"/>
    <n v="19.3408052538066"/>
  </r>
  <r>
    <s v="CAISO"/>
    <s v="CAISO"/>
    <x v="11"/>
    <x v="2"/>
    <n v="1298656.28231307"/>
    <n v="14986.0434383638"/>
    <n v="0"/>
    <n v="253.69718919245301"/>
    <n v="253.69718919245301"/>
  </r>
  <r>
    <s v="CAISO"/>
    <s v="CAISO"/>
    <x v="11"/>
    <x v="3"/>
    <n v="351829.00148784701"/>
    <n v="2518.5394601358598"/>
    <n v="0"/>
    <n v="290.11776491702602"/>
    <n v="290.11776491702602"/>
  </r>
  <r>
    <s v="CAISO"/>
    <s v="CAISO"/>
    <x v="12"/>
    <x v="0"/>
    <n v="14759461.199999901"/>
    <n v="0"/>
    <n v="0"/>
    <m/>
    <m/>
  </r>
  <r>
    <s v="CAISO"/>
    <s v="CAISO"/>
    <x v="12"/>
    <x v="1"/>
    <n v="14759461.199999901"/>
    <n v="0"/>
    <n v="0"/>
    <m/>
    <m/>
  </r>
  <r>
    <s v="CAISO"/>
    <s v="CAISO"/>
    <x v="12"/>
    <x v="2"/>
    <n v="14759461.199999901"/>
    <n v="0"/>
    <n v="0"/>
    <m/>
    <m/>
  </r>
  <r>
    <s v="CAISO"/>
    <s v="CAISO"/>
    <x v="12"/>
    <x v="3"/>
    <n v="14759461.199999901"/>
    <n v="0"/>
    <n v="0"/>
    <m/>
    <m/>
  </r>
  <r>
    <s v="CAISO"/>
    <s v="CAISO"/>
    <x v="13"/>
    <x v="0"/>
    <n v="0"/>
    <n v="0"/>
    <n v="0"/>
    <n v="0"/>
    <n v="0"/>
  </r>
  <r>
    <s v="CAISO"/>
    <s v="CAISO"/>
    <x v="13"/>
    <x v="1"/>
    <n v="0"/>
    <n v="0"/>
    <n v="0"/>
    <n v="0"/>
    <n v="0"/>
  </r>
  <r>
    <s v="CAISO"/>
    <s v="CAISO"/>
    <x v="13"/>
    <x v="2"/>
    <n v="0"/>
    <n v="0"/>
    <n v="0"/>
    <n v="0"/>
    <n v="0"/>
  </r>
  <r>
    <s v="CAISO"/>
    <s v="CAISO"/>
    <x v="13"/>
    <x v="3"/>
    <n v="0"/>
    <n v="0"/>
    <n v="0"/>
    <n v="0"/>
    <n v="0"/>
  </r>
  <r>
    <s v="CAISO"/>
    <s v="CAISO"/>
    <x v="14"/>
    <x v="0"/>
    <n v="23506922.760235399"/>
    <n v="0"/>
    <n v="0"/>
    <m/>
    <m/>
  </r>
  <r>
    <s v="CAISO"/>
    <s v="CAISO"/>
    <x v="14"/>
    <x v="1"/>
    <n v="23506922.760235399"/>
    <n v="0"/>
    <n v="0"/>
    <m/>
    <m/>
  </r>
  <r>
    <s v="CAISO"/>
    <s v="CAISO"/>
    <x v="14"/>
    <x v="2"/>
    <n v="5004168.9723372599"/>
    <n v="0"/>
    <n v="0"/>
    <m/>
    <m/>
  </r>
  <r>
    <s v="CAISO"/>
    <s v="CAISO"/>
    <x v="14"/>
    <x v="3"/>
    <n v="5004168.9723372599"/>
    <n v="0"/>
    <n v="0"/>
    <m/>
    <m/>
  </r>
  <r>
    <s v="CAISO"/>
    <s v="CAISO"/>
    <x v="15"/>
    <x v="0"/>
    <n v="0"/>
    <n v="0"/>
    <n v="0"/>
    <n v="0"/>
    <n v="0"/>
  </r>
  <r>
    <s v="CAISO"/>
    <s v="CAISO"/>
    <x v="15"/>
    <x v="1"/>
    <n v="1857.5436049488701"/>
    <n v="371.34885370958"/>
    <n v="0"/>
    <n v="9.2640788741596705"/>
    <n v="9.2640788741596705"/>
  </r>
  <r>
    <s v="CAISO"/>
    <s v="CAISO"/>
    <x v="15"/>
    <x v="2"/>
    <n v="31361.2470800146"/>
    <n v="196.950052243334"/>
    <n v="0"/>
    <n v="127.00852429185601"/>
    <n v="127.00852338854"/>
  </r>
  <r>
    <s v="CAISO"/>
    <s v="CAISO"/>
    <x v="15"/>
    <x v="3"/>
    <n v="0"/>
    <n v="0"/>
    <n v="0"/>
    <n v="0"/>
    <n v="0"/>
  </r>
  <r>
    <s v="CAISO"/>
    <s v="CAISO"/>
    <x v="16"/>
    <x v="0"/>
    <n v="70642.579517550999"/>
    <n v="13077.334726273"/>
    <n v="0"/>
    <n v="1620.75197886406"/>
    <n v="1620.7519940172399"/>
  </r>
  <r>
    <s v="CAISO"/>
    <s v="CAISO"/>
    <x v="16"/>
    <x v="1"/>
    <n v="186691.32186029499"/>
    <n v="34560.176547280702"/>
    <n v="0"/>
    <n v="5246.3167214292798"/>
    <n v="5246.3167094976498"/>
  </r>
  <r>
    <s v="CAISO"/>
    <s v="CAISO"/>
    <x v="16"/>
    <x v="2"/>
    <n v="167790.76228729601"/>
    <n v="31061.020417093601"/>
    <n v="0"/>
    <n v="4537.3872663699203"/>
    <n v="4537.3872945277199"/>
  </r>
  <r>
    <s v="CAISO"/>
    <s v="CAISO"/>
    <x v="16"/>
    <x v="3"/>
    <n v="76105.443522602902"/>
    <n v="14088.4277066535"/>
    <n v="0"/>
    <n v="2655.7817411902802"/>
    <n v="2655.7817411902802"/>
  </r>
  <r>
    <s v="CAISO"/>
    <s v="CAISO"/>
    <x v="17"/>
    <x v="0"/>
    <n v="30158.7935851857"/>
    <n v="23540.977257710401"/>
    <n v="0"/>
    <n v="14993.994567730701"/>
    <n v="14993.994567730701"/>
  </r>
  <r>
    <s v="CAISO"/>
    <s v="CAISO"/>
    <x v="17"/>
    <x v="1"/>
    <n v="67408.029155507596"/>
    <n v="53775.829894319999"/>
    <n v="0"/>
    <n v="19666.5662398899"/>
    <n v="19666.5662398899"/>
  </r>
  <r>
    <s v="CAISO"/>
    <s v="CAISO"/>
    <x v="17"/>
    <x v="2"/>
    <n v="79417.022031164801"/>
    <n v="63036.677350642698"/>
    <n v="0"/>
    <n v="22227.8766960539"/>
    <n v="22227.876696053801"/>
  </r>
  <r>
    <s v="CAISO"/>
    <s v="CAISO"/>
    <x v="17"/>
    <x v="3"/>
    <n v="66269.346032759204"/>
    <n v="53033.586075979001"/>
    <n v="0"/>
    <n v="22081.506314779999"/>
    <n v="22081.506314779999"/>
  </r>
  <r>
    <s v="CAISO"/>
    <s v="CAISO"/>
    <x v="18"/>
    <x v="0"/>
    <n v="4230.4653155269998"/>
    <n v="-120.696292854772"/>
    <n v="0"/>
    <n v="0"/>
    <n v="0"/>
  </r>
  <r>
    <s v="CAISO"/>
    <s v="CAISO"/>
    <x v="18"/>
    <x v="1"/>
    <n v="17564.771303504502"/>
    <n v="-563.14736796836905"/>
    <n v="0"/>
    <n v="0"/>
    <n v="0"/>
  </r>
  <r>
    <s v="CAISO"/>
    <s v="CAISO"/>
    <x v="18"/>
    <x v="2"/>
    <n v="36358.273847829703"/>
    <n v="-1289.97855017239"/>
    <n v="0"/>
    <n v="13.379936997387199"/>
    <n v="13.379936997387199"/>
  </r>
  <r>
    <s v="CAISO"/>
    <s v="CAISO"/>
    <x v="18"/>
    <x v="3"/>
    <n v="11935.1018772181"/>
    <n v="-515.63751945750403"/>
    <n v="0"/>
    <n v="11.219689360605299"/>
    <n v="11.219689360605299"/>
  </r>
  <r>
    <s v="CAISO"/>
    <s v="CAISO"/>
    <x v="19"/>
    <x v="0"/>
    <n v="13218771.4807404"/>
    <n v="0"/>
    <n v="0"/>
    <m/>
    <m/>
  </r>
  <r>
    <s v="CAISO"/>
    <s v="CAISO"/>
    <x v="19"/>
    <x v="1"/>
    <n v="21463662.225200102"/>
    <n v="0"/>
    <n v="0"/>
    <m/>
    <m/>
  </r>
  <r>
    <s v="CAISO"/>
    <s v="CAISO"/>
    <x v="19"/>
    <x v="2"/>
    <n v="29365319.343450598"/>
    <n v="0"/>
    <n v="0"/>
    <m/>
    <m/>
  </r>
  <r>
    <s v="CAISO"/>
    <s v="CAISO"/>
    <x v="19"/>
    <x v="3"/>
    <n v="36294617.125927299"/>
    <n v="0"/>
    <n v="0"/>
    <m/>
    <m/>
  </r>
  <r>
    <s v="CAISO"/>
    <s v="CAISO"/>
    <x v="20"/>
    <x v="0"/>
    <n v="0"/>
    <n v="0"/>
    <n v="0"/>
    <m/>
    <m/>
  </r>
  <r>
    <s v="CAISO"/>
    <s v="CAISO"/>
    <x v="20"/>
    <x v="1"/>
    <n v="0"/>
    <n v="0"/>
    <n v="0"/>
    <m/>
    <m/>
  </r>
  <r>
    <s v="CAISO"/>
    <s v="CAISO"/>
    <x v="20"/>
    <x v="2"/>
    <n v="0"/>
    <n v="0"/>
    <n v="0"/>
    <m/>
    <m/>
  </r>
  <r>
    <s v="CAISO"/>
    <s v="CAISO"/>
    <x v="20"/>
    <x v="3"/>
    <n v="0"/>
    <n v="0"/>
    <n v="0"/>
    <m/>
    <m/>
  </r>
  <r>
    <s v="CAISO"/>
    <s v="CAISO"/>
    <x v="21"/>
    <x v="0"/>
    <n v="0"/>
    <n v="0"/>
    <n v="0"/>
    <m/>
    <m/>
  </r>
  <r>
    <s v="CAISO"/>
    <s v="CAISO"/>
    <x v="21"/>
    <x v="1"/>
    <n v="0"/>
    <n v="0"/>
    <n v="0"/>
    <m/>
    <m/>
  </r>
  <r>
    <s v="CAISO"/>
    <s v="CAISO"/>
    <x v="21"/>
    <x v="2"/>
    <n v="0"/>
    <n v="0"/>
    <n v="0"/>
    <m/>
    <m/>
  </r>
  <r>
    <s v="CAISO"/>
    <s v="CAISO"/>
    <x v="21"/>
    <x v="3"/>
    <n v="0"/>
    <n v="0"/>
    <n v="0"/>
    <m/>
    <m/>
  </r>
  <r>
    <s v="CAISO"/>
    <s v="CAISO"/>
    <x v="22"/>
    <x v="0"/>
    <n v="0"/>
    <n v="0"/>
    <n v="0"/>
    <m/>
    <m/>
  </r>
  <r>
    <s v="CAISO"/>
    <s v="CAISO"/>
    <x v="22"/>
    <x v="1"/>
    <n v="0"/>
    <n v="0"/>
    <n v="0"/>
    <m/>
    <m/>
  </r>
  <r>
    <s v="CAISO"/>
    <s v="CAISO"/>
    <x v="22"/>
    <x v="2"/>
    <n v="0"/>
    <n v="0"/>
    <n v="0"/>
    <m/>
    <m/>
  </r>
  <r>
    <s v="CAISO"/>
    <s v="CAISO"/>
    <x v="22"/>
    <x v="3"/>
    <n v="0"/>
    <n v="0"/>
    <n v="0"/>
    <m/>
    <m/>
  </r>
  <r>
    <s v="CAISO"/>
    <s v="CAISO"/>
    <x v="3"/>
    <x v="0"/>
    <n v="8912599.1999999993"/>
    <n v="0"/>
    <n v="0"/>
    <m/>
    <m/>
  </r>
  <r>
    <s v="CAISO"/>
    <s v="CAISO"/>
    <x v="3"/>
    <x v="1"/>
    <n v="9306799.1999999806"/>
    <n v="0"/>
    <n v="0"/>
    <m/>
    <m/>
  </r>
  <r>
    <s v="CAISO"/>
    <s v="CAISO"/>
    <x v="3"/>
    <x v="2"/>
    <n v="9306799.1999999806"/>
    <n v="0"/>
    <n v="0"/>
    <m/>
    <m/>
  </r>
  <r>
    <s v="CAISO"/>
    <s v="CAISO"/>
    <x v="3"/>
    <x v="3"/>
    <n v="12022399.199999901"/>
    <n v="0"/>
    <n v="0"/>
    <m/>
    <m/>
  </r>
  <r>
    <s v="CAISO"/>
    <s v="CAISO"/>
    <x v="4"/>
    <x v="0"/>
    <n v="21381738.7015839"/>
    <n v="-668738.33850556798"/>
    <n v="0"/>
    <m/>
    <m/>
  </r>
  <r>
    <s v="CAISO"/>
    <s v="CAISO"/>
    <x v="4"/>
    <x v="1"/>
    <n v="21405248.387600299"/>
    <n v="-692253.79130682198"/>
    <n v="0"/>
    <m/>
    <m/>
  </r>
  <r>
    <s v="CAISO"/>
    <s v="CAISO"/>
    <x v="4"/>
    <x v="2"/>
    <n v="21364688.223405901"/>
    <n v="-651691.25492024899"/>
    <n v="0"/>
    <m/>
    <m/>
  </r>
  <r>
    <s v="CAISO"/>
    <s v="CAISO"/>
    <x v="4"/>
    <x v="3"/>
    <n v="21137202.775499798"/>
    <n v="-424206.39085586701"/>
    <n v="0"/>
    <m/>
    <m/>
  </r>
  <r>
    <s v="CAISO"/>
    <s v="CAISO"/>
    <x v="23"/>
    <x v="0"/>
    <n v="0"/>
    <n v="0"/>
    <n v="0"/>
    <m/>
    <m/>
  </r>
  <r>
    <s v="CAISO"/>
    <s v="CAISO"/>
    <x v="23"/>
    <x v="1"/>
    <n v="0"/>
    <n v="0"/>
    <n v="0"/>
    <m/>
    <m/>
  </r>
  <r>
    <s v="CAISO"/>
    <s v="CAISO"/>
    <x v="23"/>
    <x v="2"/>
    <n v="0"/>
    <n v="0"/>
    <n v="0"/>
    <m/>
    <m/>
  </r>
  <r>
    <s v="CAISO"/>
    <s v="CAISO"/>
    <x v="23"/>
    <x v="3"/>
    <n v="0"/>
    <n v="0"/>
    <n v="0"/>
    <m/>
    <m/>
  </r>
  <r>
    <s v="CAISO"/>
    <s v="CAISO"/>
    <x v="24"/>
    <x v="0"/>
    <n v="156804.65170894799"/>
    <n v="-294917.37049995299"/>
    <n v="0"/>
    <m/>
    <m/>
  </r>
  <r>
    <s v="CAISO"/>
    <s v="CAISO"/>
    <x v="24"/>
    <x v="1"/>
    <n v="-509855.73705726297"/>
    <n v="172387.89360779201"/>
    <n v="0"/>
    <m/>
    <m/>
  </r>
  <r>
    <s v="CAISO"/>
    <s v="CAISO"/>
    <x v="24"/>
    <x v="2"/>
    <n v="-1006376.30437979"/>
    <n v="557859.20331617096"/>
    <n v="0"/>
    <m/>
    <m/>
  </r>
  <r>
    <s v="CAISO"/>
    <s v="CAISO"/>
    <x v="24"/>
    <x v="3"/>
    <n v="-2262857.2315051099"/>
    <n v="1303964.0640931299"/>
    <n v="0"/>
    <m/>
    <m/>
  </r>
  <r>
    <s v="CAISO"/>
    <s v="CAISO"/>
    <x v="25"/>
    <x v="0"/>
    <n v="-42891.874236067"/>
    <n v="-177085.301160334"/>
    <n v="0"/>
    <m/>
    <m/>
  </r>
  <r>
    <s v="CAISO"/>
    <s v="CAISO"/>
    <x v="25"/>
    <x v="1"/>
    <n v="-736970.72607247299"/>
    <n v="255376.14548269301"/>
    <n v="0"/>
    <m/>
    <m/>
  </r>
  <r>
    <s v="CAISO"/>
    <s v="CAISO"/>
    <x v="25"/>
    <x v="2"/>
    <n v="-994988.00333394995"/>
    <n v="374540.36187832098"/>
    <n v="0"/>
    <m/>
    <m/>
  </r>
  <r>
    <s v="CAISO"/>
    <s v="CAISO"/>
    <x v="25"/>
    <x v="3"/>
    <n v="-1080975.2839947999"/>
    <n v="239694.32644248899"/>
    <n v="0"/>
    <m/>
    <m/>
  </r>
  <r>
    <s v="CAISO"/>
    <s v="CAISO"/>
    <x v="5"/>
    <x v="0"/>
    <n v="4035294"/>
    <n v="0"/>
    <n v="0"/>
    <m/>
    <m/>
  </r>
  <r>
    <s v="CAISO"/>
    <s v="CAISO"/>
    <x v="5"/>
    <x v="1"/>
    <n v="4036958.3999999701"/>
    <n v="0"/>
    <n v="0"/>
    <m/>
    <m/>
  </r>
  <r>
    <s v="CAISO"/>
    <s v="CAISO"/>
    <x v="5"/>
    <x v="2"/>
    <n v="4036958.3999999701"/>
    <n v="0"/>
    <n v="0"/>
    <m/>
    <m/>
  </r>
  <r>
    <s v="CAISO"/>
    <s v="CAISO"/>
    <x v="5"/>
    <x v="3"/>
    <n v="4036958.3999999701"/>
    <n v="0"/>
    <n v="0"/>
    <m/>
    <m/>
  </r>
  <r>
    <s v="CAISO"/>
    <s v="CAISO"/>
    <x v="6"/>
    <x v="0"/>
    <n v="26486583.5117983"/>
    <n v="0"/>
    <n v="7028.5295282845"/>
    <m/>
    <m/>
  </r>
  <r>
    <s v="CAISO"/>
    <s v="CAISO"/>
    <x v="6"/>
    <x v="1"/>
    <n v="42087970.681862302"/>
    <n v="0"/>
    <n v="562694.59737816604"/>
    <m/>
    <m/>
  </r>
  <r>
    <s v="CAISO"/>
    <s v="CAISO"/>
    <x v="6"/>
    <x v="2"/>
    <n v="42015802.874122202"/>
    <n v="0"/>
    <n v="634862.57074257697"/>
    <m/>
    <m/>
  </r>
  <r>
    <s v="CAISO"/>
    <s v="CAISO"/>
    <x v="6"/>
    <x v="3"/>
    <n v="50062314.892566599"/>
    <n v="0"/>
    <n v="1809210.5780912"/>
    <m/>
    <m/>
  </r>
  <r>
    <s v="CAISO"/>
    <s v="CAISO"/>
    <x v="7"/>
    <x v="0"/>
    <n v="16217039.007380599"/>
    <n v="0"/>
    <n v="6638.4641046953202"/>
    <m/>
    <m/>
  </r>
  <r>
    <s v="CAISO"/>
    <s v="CAISO"/>
    <x v="7"/>
    <x v="1"/>
    <n v="16340265.0654446"/>
    <n v="0"/>
    <n v="531647.75637907803"/>
    <m/>
    <m/>
  </r>
  <r>
    <s v="CAISO"/>
    <s v="CAISO"/>
    <x v="7"/>
    <x v="2"/>
    <n v="16616864.7784616"/>
    <n v="0"/>
    <n v="255048.330840565"/>
    <m/>
    <m/>
  </r>
  <r>
    <s v="CAISO"/>
    <s v="CAISO"/>
    <x v="7"/>
    <x v="3"/>
    <n v="23628667.670079902"/>
    <n v="0"/>
    <n v="1013056.42181904"/>
    <m/>
    <m/>
  </r>
  <r>
    <s v="IID"/>
    <s v="CAISO"/>
    <x v="3"/>
    <x v="0"/>
    <n v="2950105.1999999802"/>
    <n v="0"/>
    <n v="0"/>
    <m/>
    <m/>
  </r>
  <r>
    <s v="IID"/>
    <s v="CAISO"/>
    <x v="3"/>
    <x v="1"/>
    <n v="1586961.5999999801"/>
    <n v="0"/>
    <n v="0"/>
    <m/>
    <m/>
  </r>
  <r>
    <s v="IID"/>
    <s v="CAISO"/>
    <x v="3"/>
    <x v="2"/>
    <n v="1325388"/>
    <n v="0"/>
    <n v="0"/>
    <m/>
    <m/>
  </r>
  <r>
    <s v="IID"/>
    <s v="CAISO"/>
    <x v="3"/>
    <x v="3"/>
    <n v="1325388"/>
    <n v="0"/>
    <n v="0"/>
    <m/>
    <m/>
  </r>
  <r>
    <s v="IID"/>
    <s v="CAISO"/>
    <x v="6"/>
    <x v="0"/>
    <n v="58998.916645538302"/>
    <n v="0"/>
    <n v="0"/>
    <m/>
    <m/>
  </r>
  <r>
    <s v="IID"/>
    <s v="CAISO"/>
    <x v="6"/>
    <x v="1"/>
    <n v="159245.289027374"/>
    <n v="0"/>
    <n v="0"/>
    <m/>
    <m/>
  </r>
  <r>
    <s v="IID"/>
    <s v="CAISO"/>
    <x v="6"/>
    <x v="2"/>
    <n v="159245.289027374"/>
    <n v="0"/>
    <n v="0"/>
    <m/>
    <m/>
  </r>
  <r>
    <s v="IID"/>
    <s v="CAISO"/>
    <x v="6"/>
    <x v="3"/>
    <n v="159245.289027374"/>
    <n v="0"/>
    <n v="0"/>
    <m/>
    <m/>
  </r>
  <r>
    <s v="IID"/>
    <s v="IID"/>
    <x v="2"/>
    <x v="0"/>
    <n v="0"/>
    <n v="0"/>
    <n v="0"/>
    <m/>
    <m/>
  </r>
  <r>
    <s v="IID"/>
    <s v="IID"/>
    <x v="2"/>
    <x v="1"/>
    <n v="0"/>
    <n v="0"/>
    <n v="0"/>
    <m/>
    <m/>
  </r>
  <r>
    <s v="IID"/>
    <s v="IID"/>
    <x v="2"/>
    <x v="2"/>
    <n v="0"/>
    <n v="0"/>
    <n v="0"/>
    <m/>
    <m/>
  </r>
  <r>
    <s v="IID"/>
    <s v="IID"/>
    <x v="2"/>
    <x v="3"/>
    <n v="0"/>
    <n v="0"/>
    <n v="0"/>
    <m/>
    <m/>
  </r>
  <r>
    <s v="IID"/>
    <s v="IID"/>
    <x v="3"/>
    <x v="0"/>
    <n v="802591.2"/>
    <n v="0"/>
    <n v="0"/>
    <m/>
    <m/>
  </r>
  <r>
    <s v="IID"/>
    <s v="IID"/>
    <x v="3"/>
    <x v="1"/>
    <n v="802591.2"/>
    <n v="0"/>
    <n v="0"/>
    <m/>
    <m/>
  </r>
  <r>
    <s v="IID"/>
    <s v="IID"/>
    <x v="3"/>
    <x v="2"/>
    <n v="802591.2"/>
    <n v="0"/>
    <n v="0"/>
    <m/>
    <m/>
  </r>
  <r>
    <s v="IID"/>
    <s v="IID"/>
    <x v="3"/>
    <x v="3"/>
    <n v="802591.2"/>
    <n v="0"/>
    <n v="0"/>
    <m/>
    <m/>
  </r>
  <r>
    <s v="IID"/>
    <s v="IID"/>
    <x v="4"/>
    <x v="0"/>
    <n v="257793.63219362299"/>
    <n v="0"/>
    <n v="0"/>
    <m/>
    <m/>
  </r>
  <r>
    <s v="IID"/>
    <s v="IID"/>
    <x v="4"/>
    <x v="1"/>
    <n v="257793.83393174"/>
    <n v="0"/>
    <n v="0"/>
    <m/>
    <m/>
  </r>
  <r>
    <s v="IID"/>
    <s v="IID"/>
    <x v="4"/>
    <x v="2"/>
    <n v="257793.71834119401"/>
    <n v="0"/>
    <n v="0"/>
    <m/>
    <m/>
  </r>
  <r>
    <s v="IID"/>
    <s v="IID"/>
    <x v="4"/>
    <x v="3"/>
    <n v="257793.73567185801"/>
    <n v="0"/>
    <n v="0"/>
    <m/>
    <m/>
  </r>
  <r>
    <s v="IID"/>
    <s v="IID"/>
    <x v="26"/>
    <x v="0"/>
    <n v="0"/>
    <n v="0"/>
    <n v="0"/>
    <n v="0"/>
    <n v="0"/>
  </r>
  <r>
    <s v="IID"/>
    <s v="IID"/>
    <x v="26"/>
    <x v="1"/>
    <n v="46.423956735723799"/>
    <n v="0"/>
    <n v="0"/>
    <n v="0"/>
    <n v="0"/>
  </r>
  <r>
    <s v="IID"/>
    <s v="IID"/>
    <x v="26"/>
    <x v="2"/>
    <n v="19758.920252566601"/>
    <n v="0"/>
    <n v="0"/>
    <n v="0"/>
    <n v="0"/>
  </r>
  <r>
    <s v="IID"/>
    <s v="IID"/>
    <x v="26"/>
    <x v="3"/>
    <n v="27155.5368914215"/>
    <n v="0"/>
    <n v="0"/>
    <n v="0.15000348879846201"/>
    <n v="0.15000348879846201"/>
  </r>
  <r>
    <s v="IID"/>
    <s v="IID"/>
    <x v="27"/>
    <x v="0"/>
    <n v="0"/>
    <n v="0"/>
    <n v="0"/>
    <n v="0"/>
    <n v="0"/>
  </r>
  <r>
    <s v="IID"/>
    <s v="IID"/>
    <x v="27"/>
    <x v="1"/>
    <n v="0"/>
    <n v="0"/>
    <n v="0"/>
    <n v="0"/>
    <n v="0"/>
  </r>
  <r>
    <s v="IID"/>
    <s v="IID"/>
    <x v="27"/>
    <x v="2"/>
    <n v="0"/>
    <n v="0"/>
    <n v="0"/>
    <n v="0"/>
    <n v="0"/>
  </r>
  <r>
    <s v="IID"/>
    <s v="IID"/>
    <x v="27"/>
    <x v="3"/>
    <n v="0"/>
    <n v="0"/>
    <n v="0"/>
    <n v="0"/>
    <n v="0"/>
  </r>
  <r>
    <s v="IID"/>
    <s v="IID"/>
    <x v="5"/>
    <x v="0"/>
    <n v="270421.200000001"/>
    <n v="0"/>
    <n v="0"/>
    <m/>
    <m/>
  </r>
  <r>
    <s v="IID"/>
    <s v="IID"/>
    <x v="5"/>
    <x v="1"/>
    <n v="270421.200000001"/>
    <n v="0"/>
    <n v="0"/>
    <m/>
    <m/>
  </r>
  <r>
    <s v="IID"/>
    <s v="IID"/>
    <x v="5"/>
    <x v="2"/>
    <n v="270421.200000001"/>
    <n v="0"/>
    <n v="0"/>
    <m/>
    <m/>
  </r>
  <r>
    <s v="IID"/>
    <s v="IID"/>
    <x v="5"/>
    <x v="3"/>
    <n v="270421.200000001"/>
    <n v="0"/>
    <n v="0"/>
    <m/>
    <m/>
  </r>
  <r>
    <s v="IID"/>
    <s v="IID"/>
    <x v="6"/>
    <x v="0"/>
    <n v="157029.91419761599"/>
    <n v="0"/>
    <n v="0"/>
    <m/>
    <m/>
  </r>
  <r>
    <s v="IID"/>
    <s v="IID"/>
    <x v="6"/>
    <x v="1"/>
    <n v="316998.21835029701"/>
    <n v="0"/>
    <n v="0"/>
    <m/>
    <m/>
  </r>
  <r>
    <s v="IID"/>
    <s v="IID"/>
    <x v="6"/>
    <x v="2"/>
    <n v="729574.59128737706"/>
    <n v="0"/>
    <n v="0"/>
    <m/>
    <m/>
  </r>
  <r>
    <s v="IID"/>
    <s v="IID"/>
    <x v="6"/>
    <x v="3"/>
    <n v="1188239.4789626801"/>
    <n v="0"/>
    <n v="0"/>
    <m/>
    <m/>
  </r>
  <r>
    <s v="IID"/>
    <s v="IID"/>
    <x v="7"/>
    <x v="0"/>
    <n v="0"/>
    <n v="0"/>
    <n v="0"/>
    <m/>
    <m/>
  </r>
  <r>
    <s v="IID"/>
    <s v="IID"/>
    <x v="7"/>
    <x v="1"/>
    <n v="0"/>
    <n v="0"/>
    <n v="0"/>
    <m/>
    <m/>
  </r>
  <r>
    <s v="IID"/>
    <s v="IID"/>
    <x v="7"/>
    <x v="2"/>
    <n v="0"/>
    <n v="0"/>
    <n v="0"/>
    <m/>
    <m/>
  </r>
  <r>
    <s v="IID"/>
    <s v="IID"/>
    <x v="7"/>
    <x v="3"/>
    <n v="0"/>
    <n v="0"/>
    <n v="0"/>
    <m/>
    <m/>
  </r>
  <r>
    <s v="LDWP"/>
    <s v="CAISO"/>
    <x v="7"/>
    <x v="0"/>
    <n v="10137.9391142031"/>
    <n v="0"/>
    <n v="0"/>
    <m/>
    <m/>
  </r>
  <r>
    <s v="LDWP"/>
    <s v="CAISO"/>
    <x v="7"/>
    <x v="1"/>
    <n v="10137.9391142031"/>
    <n v="0"/>
    <n v="0"/>
    <m/>
    <m/>
  </r>
  <r>
    <s v="LDWP"/>
    <s v="CAISO"/>
    <x v="7"/>
    <x v="2"/>
    <n v="10137.9391142031"/>
    <n v="0"/>
    <n v="0"/>
    <m/>
    <m/>
  </r>
  <r>
    <s v="LDWP"/>
    <s v="CAISO"/>
    <x v="7"/>
    <x v="3"/>
    <n v="10137.9391142031"/>
    <n v="0"/>
    <n v="0"/>
    <m/>
    <m/>
  </r>
  <r>
    <s v="LDWP"/>
    <s v="LDWP"/>
    <x v="2"/>
    <x v="0"/>
    <n v="32762.3999999999"/>
    <n v="0"/>
    <n v="0"/>
    <m/>
    <m/>
  </r>
  <r>
    <s v="LDWP"/>
    <s v="LDWP"/>
    <x v="2"/>
    <x v="1"/>
    <n v="32762.3999999999"/>
    <n v="0"/>
    <n v="0"/>
    <m/>
    <m/>
  </r>
  <r>
    <s v="LDWP"/>
    <s v="LDWP"/>
    <x v="2"/>
    <x v="2"/>
    <n v="32762.3999999999"/>
    <n v="0"/>
    <n v="0"/>
    <m/>
    <m/>
  </r>
  <r>
    <s v="LDWP"/>
    <s v="LDWP"/>
    <x v="2"/>
    <x v="3"/>
    <n v="32762.3999999999"/>
    <n v="0"/>
    <n v="0"/>
    <m/>
    <m/>
  </r>
  <r>
    <s v="LDWP"/>
    <s v="LDWP"/>
    <x v="3"/>
    <x v="0"/>
    <n v="760017.60000000196"/>
    <n v="0"/>
    <n v="0"/>
    <m/>
    <m/>
  </r>
  <r>
    <s v="LDWP"/>
    <s v="LDWP"/>
    <x v="3"/>
    <x v="1"/>
    <n v="1499974.8"/>
    <n v="0"/>
    <n v="0"/>
    <m/>
    <m/>
  </r>
  <r>
    <s v="LDWP"/>
    <s v="LDWP"/>
    <x v="3"/>
    <x v="2"/>
    <n v="2250006"/>
    <n v="0"/>
    <n v="0"/>
    <m/>
    <m/>
  </r>
  <r>
    <s v="LDWP"/>
    <s v="LDWP"/>
    <x v="3"/>
    <x v="3"/>
    <n v="2300025.6"/>
    <n v="0"/>
    <n v="0"/>
    <m/>
    <m/>
  </r>
  <r>
    <s v="LDWP"/>
    <s v="LDWP"/>
    <x v="4"/>
    <x v="0"/>
    <n v="854037.72409203998"/>
    <n v="0"/>
    <n v="0"/>
    <m/>
    <m/>
  </r>
  <r>
    <s v="LDWP"/>
    <s v="LDWP"/>
    <x v="4"/>
    <x v="1"/>
    <n v="854037.81869540794"/>
    <n v="0"/>
    <n v="0"/>
    <m/>
    <m/>
  </r>
  <r>
    <s v="LDWP"/>
    <s v="LDWP"/>
    <x v="4"/>
    <x v="2"/>
    <n v="854037.02221383702"/>
    <n v="0"/>
    <n v="0"/>
    <m/>
    <m/>
  </r>
  <r>
    <s v="LDWP"/>
    <s v="LDWP"/>
    <x v="4"/>
    <x v="3"/>
    <n v="854037.971153992"/>
    <n v="0"/>
    <n v="0"/>
    <m/>
    <m/>
  </r>
  <r>
    <s v="LDWP"/>
    <s v="LDWP"/>
    <x v="28"/>
    <x v="0"/>
    <n v="224975.192003606"/>
    <n v="0"/>
    <n v="0"/>
    <n v="0"/>
    <n v="0"/>
  </r>
  <r>
    <s v="LDWP"/>
    <s v="LDWP"/>
    <x v="28"/>
    <x v="1"/>
    <n v="86363.2989701599"/>
    <n v="0"/>
    <n v="0"/>
    <n v="93.828142327211907"/>
    <n v="93.828142327211907"/>
  </r>
  <r>
    <s v="LDWP"/>
    <s v="LDWP"/>
    <x v="28"/>
    <x v="2"/>
    <n v="1841243.5184526299"/>
    <n v="0"/>
    <n v="0"/>
    <n v="225.14486569616099"/>
    <n v="225.14491445888399"/>
  </r>
  <r>
    <s v="LDWP"/>
    <s v="LDWP"/>
    <x v="28"/>
    <x v="3"/>
    <n v="2676005.6223552199"/>
    <n v="0"/>
    <n v="0"/>
    <n v="941.16400935829495"/>
    <n v="941.16404275967705"/>
  </r>
  <r>
    <s v="LDWP"/>
    <s v="LDWP"/>
    <x v="29"/>
    <x v="0"/>
    <n v="1587586.01740556"/>
    <n v="0"/>
    <n v="0"/>
    <n v="27.179832344032501"/>
    <n v="27.179832344032501"/>
  </r>
  <r>
    <s v="LDWP"/>
    <s v="LDWP"/>
    <x v="29"/>
    <x v="1"/>
    <n v="1662650.0376522399"/>
    <n v="0"/>
    <n v="0"/>
    <n v="20.898210278401599"/>
    <n v="20.898210278401599"/>
  </r>
  <r>
    <s v="LDWP"/>
    <s v="LDWP"/>
    <x v="29"/>
    <x v="2"/>
    <n v="1303832.92269644"/>
    <n v="0"/>
    <n v="0"/>
    <n v="32.102977782701601"/>
    <n v="32.102977782701601"/>
  </r>
  <r>
    <s v="LDWP"/>
    <s v="LDWP"/>
    <x v="29"/>
    <x v="3"/>
    <n v="0"/>
    <n v="0"/>
    <n v="0"/>
    <n v="0"/>
    <n v="0"/>
  </r>
  <r>
    <s v="LDWP"/>
    <s v="LDWP"/>
    <x v="30"/>
    <x v="0"/>
    <n v="3673930.0347205899"/>
    <n v="0"/>
    <n v="0"/>
    <m/>
    <m/>
  </r>
  <r>
    <s v="LDWP"/>
    <s v="LDWP"/>
    <x v="30"/>
    <x v="1"/>
    <n v="3673930.0347205899"/>
    <n v="0"/>
    <n v="0"/>
    <m/>
    <m/>
  </r>
  <r>
    <s v="LDWP"/>
    <s v="LDWP"/>
    <x v="30"/>
    <x v="2"/>
    <n v="3673930.0347205899"/>
    <n v="0"/>
    <n v="0"/>
    <m/>
    <m/>
  </r>
  <r>
    <s v="LDWP"/>
    <s v="LDWP"/>
    <x v="30"/>
    <x v="3"/>
    <n v="3673930.0347205899"/>
    <n v="0"/>
    <n v="0"/>
    <m/>
    <m/>
  </r>
  <r>
    <s v="LDWP"/>
    <s v="LDWP"/>
    <x v="31"/>
    <x v="0"/>
    <n v="0"/>
    <n v="0"/>
    <n v="0"/>
    <n v="0"/>
    <n v="0"/>
  </r>
  <r>
    <s v="LDWP"/>
    <s v="LDWP"/>
    <x v="31"/>
    <x v="1"/>
    <n v="0"/>
    <n v="0"/>
    <n v="0"/>
    <n v="0"/>
    <n v="0"/>
  </r>
  <r>
    <s v="LDWP"/>
    <s v="LDWP"/>
    <x v="31"/>
    <x v="2"/>
    <n v="0"/>
    <n v="0"/>
    <n v="0"/>
    <n v="0"/>
    <n v="0"/>
  </r>
  <r>
    <s v="LDWP"/>
    <s v="LDWP"/>
    <x v="31"/>
    <x v="3"/>
    <n v="0"/>
    <n v="0"/>
    <n v="0"/>
    <n v="0"/>
    <n v="0"/>
  </r>
  <r>
    <s v="LDWP"/>
    <s v="LDWP"/>
    <x v="5"/>
    <x v="0"/>
    <n v="505889.99999999802"/>
    <n v="0"/>
    <n v="0"/>
    <m/>
    <m/>
  </r>
  <r>
    <s v="LDWP"/>
    <s v="LDWP"/>
    <x v="5"/>
    <x v="1"/>
    <n v="505889.99999999802"/>
    <n v="0"/>
    <n v="0"/>
    <m/>
    <m/>
  </r>
  <r>
    <s v="LDWP"/>
    <s v="LDWP"/>
    <x v="5"/>
    <x v="2"/>
    <n v="505889.99999999802"/>
    <n v="0"/>
    <n v="0"/>
    <m/>
    <m/>
  </r>
  <r>
    <s v="LDWP"/>
    <s v="LDWP"/>
    <x v="5"/>
    <x v="3"/>
    <n v="505889.99999999802"/>
    <n v="0"/>
    <n v="0"/>
    <m/>
    <m/>
  </r>
  <r>
    <s v="LDWP"/>
    <s v="LDWP"/>
    <x v="6"/>
    <x v="0"/>
    <n v="2775237.18071998"/>
    <n v="0"/>
    <n v="0"/>
    <m/>
    <m/>
  </r>
  <r>
    <s v="LDWP"/>
    <s v="LDWP"/>
    <x v="6"/>
    <x v="1"/>
    <n v="4053600.7219200698"/>
    <n v="0"/>
    <n v="0"/>
    <m/>
    <m/>
  </r>
  <r>
    <s v="LDWP"/>
    <s v="LDWP"/>
    <x v="6"/>
    <x v="2"/>
    <n v="4754478.94194212"/>
    <n v="0"/>
    <n v="0"/>
    <m/>
    <m/>
  </r>
  <r>
    <s v="LDWP"/>
    <s v="LDWP"/>
    <x v="6"/>
    <x v="3"/>
    <n v="6481210.2297859304"/>
    <n v="0"/>
    <n v="0"/>
    <m/>
    <m/>
  </r>
  <r>
    <s v="LDWP"/>
    <s v="LDWP"/>
    <x v="7"/>
    <x v="0"/>
    <n v="844857.26823511801"/>
    <n v="0"/>
    <n v="0"/>
    <m/>
    <m/>
  </r>
  <r>
    <s v="LDWP"/>
    <s v="LDWP"/>
    <x v="7"/>
    <x v="1"/>
    <n v="912173.52707893995"/>
    <n v="0"/>
    <n v="0"/>
    <m/>
    <m/>
  </r>
  <r>
    <s v="LDWP"/>
    <s v="LDWP"/>
    <x v="7"/>
    <x v="2"/>
    <n v="1511819.34073673"/>
    <n v="0"/>
    <n v="0"/>
    <m/>
    <m/>
  </r>
  <r>
    <s v="LDWP"/>
    <s v="LDWP"/>
    <x v="7"/>
    <x v="3"/>
    <n v="1953723.98434039"/>
    <n v="0"/>
    <n v="0"/>
    <m/>
    <m/>
  </r>
  <r>
    <s v="NW"/>
    <s v="CAISO"/>
    <x v="2"/>
    <x v="0"/>
    <n v="87424.800000000294"/>
    <n v="0"/>
    <n v="0"/>
    <m/>
    <m/>
  </r>
  <r>
    <s v="NW"/>
    <s v="CAISO"/>
    <x v="2"/>
    <x v="1"/>
    <n v="87424.800000000294"/>
    <n v="0"/>
    <n v="0"/>
    <m/>
    <m/>
  </r>
  <r>
    <s v="NW"/>
    <s v="CAISO"/>
    <x v="2"/>
    <x v="2"/>
    <n v="87424.800000000294"/>
    <n v="0"/>
    <n v="0"/>
    <m/>
    <m/>
  </r>
  <r>
    <s v="NW"/>
    <s v="CAISO"/>
    <x v="2"/>
    <x v="3"/>
    <n v="87424.800000000294"/>
    <n v="0"/>
    <n v="0"/>
    <m/>
    <m/>
  </r>
  <r>
    <s v="NW"/>
    <s v="CAISO"/>
    <x v="3"/>
    <x v="0"/>
    <n v="56589.599999999598"/>
    <n v="0"/>
    <n v="0"/>
    <m/>
    <m/>
  </r>
  <r>
    <s v="NW"/>
    <s v="CAISO"/>
    <x v="3"/>
    <x v="1"/>
    <n v="56589.599999999598"/>
    <n v="0"/>
    <n v="0"/>
    <m/>
    <m/>
  </r>
  <r>
    <s v="NW"/>
    <s v="CAISO"/>
    <x v="3"/>
    <x v="2"/>
    <n v="56589.599999999598"/>
    <n v="0"/>
    <n v="0"/>
    <m/>
    <m/>
  </r>
  <r>
    <s v="NW"/>
    <s v="CAISO"/>
    <x v="3"/>
    <x v="3"/>
    <n v="56589.599999999598"/>
    <n v="0"/>
    <n v="0"/>
    <m/>
    <m/>
  </r>
  <r>
    <s v="NW"/>
    <s v="CAISO"/>
    <x v="5"/>
    <x v="0"/>
    <n v="23914.799999999999"/>
    <n v="0"/>
    <n v="0"/>
    <m/>
    <m/>
  </r>
  <r>
    <s v="NW"/>
    <s v="CAISO"/>
    <x v="5"/>
    <x v="1"/>
    <n v="23914.799999999999"/>
    <n v="0"/>
    <n v="0"/>
    <m/>
    <m/>
  </r>
  <r>
    <s v="NW"/>
    <s v="CAISO"/>
    <x v="5"/>
    <x v="2"/>
    <n v="23914.799999999999"/>
    <n v="0"/>
    <n v="0"/>
    <m/>
    <m/>
  </r>
  <r>
    <s v="NW"/>
    <s v="CAISO"/>
    <x v="5"/>
    <x v="3"/>
    <n v="23914.799999999999"/>
    <n v="0"/>
    <n v="0"/>
    <m/>
    <m/>
  </r>
  <r>
    <s v="NW"/>
    <s v="CAISO"/>
    <x v="7"/>
    <x v="0"/>
    <n v="3782856.9128095298"/>
    <n v="0"/>
    <n v="0"/>
    <m/>
    <m/>
  </r>
  <r>
    <s v="NW"/>
    <s v="CAISO"/>
    <x v="7"/>
    <x v="1"/>
    <n v="3782856.9128095298"/>
    <n v="0"/>
    <n v="0"/>
    <m/>
    <m/>
  </r>
  <r>
    <s v="NW"/>
    <s v="CAISO"/>
    <x v="7"/>
    <x v="2"/>
    <n v="3782856.9128095298"/>
    <n v="0"/>
    <n v="0"/>
    <m/>
    <m/>
  </r>
  <r>
    <s v="NW"/>
    <s v="CAISO"/>
    <x v="7"/>
    <x v="3"/>
    <n v="3782856.9128095298"/>
    <n v="0"/>
    <n v="0"/>
    <m/>
    <m/>
  </r>
  <r>
    <s v="NW"/>
    <s v="NW"/>
    <x v="2"/>
    <x v="0"/>
    <n v="5647659.5999999903"/>
    <n v="0"/>
    <n v="0"/>
    <m/>
    <m/>
  </r>
  <r>
    <s v="NW"/>
    <s v="NW"/>
    <x v="2"/>
    <x v="1"/>
    <n v="5647659.5999999903"/>
    <n v="0"/>
    <n v="0"/>
    <m/>
    <m/>
  </r>
  <r>
    <s v="NW"/>
    <s v="NW"/>
    <x v="2"/>
    <x v="2"/>
    <n v="5311801.2000000104"/>
    <n v="0"/>
    <n v="0"/>
    <m/>
    <m/>
  </r>
  <r>
    <s v="NW"/>
    <s v="NW"/>
    <x v="2"/>
    <x v="3"/>
    <n v="5253897.5999999801"/>
    <n v="0"/>
    <n v="0"/>
    <m/>
    <m/>
  </r>
  <r>
    <s v="NW"/>
    <s v="NW"/>
    <x v="3"/>
    <x v="0"/>
    <n v="1170598.79999998"/>
    <n v="0"/>
    <n v="0"/>
    <m/>
    <m/>
  </r>
  <r>
    <s v="NW"/>
    <s v="NW"/>
    <x v="3"/>
    <x v="1"/>
    <n v="1170598.79999998"/>
    <n v="0"/>
    <n v="0"/>
    <m/>
    <m/>
  </r>
  <r>
    <s v="NW"/>
    <s v="NW"/>
    <x v="3"/>
    <x v="2"/>
    <n v="1170598.79999998"/>
    <n v="0"/>
    <n v="0"/>
    <m/>
    <m/>
  </r>
  <r>
    <s v="NW"/>
    <s v="NW"/>
    <x v="3"/>
    <x v="3"/>
    <n v="1170598.79999998"/>
    <n v="0"/>
    <n v="0"/>
    <m/>
    <m/>
  </r>
  <r>
    <s v="NW"/>
    <s v="NW"/>
    <x v="4"/>
    <x v="0"/>
    <n v="143465207.901519"/>
    <n v="0"/>
    <n v="0"/>
    <m/>
    <m/>
  </r>
  <r>
    <s v="NW"/>
    <s v="NW"/>
    <x v="4"/>
    <x v="1"/>
    <n v="143465207.02668101"/>
    <n v="0"/>
    <n v="0"/>
    <m/>
    <m/>
  </r>
  <r>
    <s v="NW"/>
    <s v="NW"/>
    <x v="4"/>
    <x v="2"/>
    <n v="143465207.36958599"/>
    <n v="0"/>
    <n v="0"/>
    <m/>
    <m/>
  </r>
  <r>
    <s v="NW"/>
    <s v="NW"/>
    <x v="4"/>
    <x v="3"/>
    <n v="143465208.951069"/>
    <n v="0"/>
    <n v="0"/>
    <m/>
    <m/>
  </r>
  <r>
    <s v="NW"/>
    <s v="NW"/>
    <x v="32"/>
    <x v="0"/>
    <n v="36510296.115816899"/>
    <n v="0"/>
    <n v="0"/>
    <n v="9.3765689600775097"/>
    <n v="9.3765689600775097"/>
  </r>
  <r>
    <s v="NW"/>
    <s v="NW"/>
    <x v="32"/>
    <x v="1"/>
    <n v="47448777.289780602"/>
    <n v="0"/>
    <n v="0"/>
    <n v="108.25214428396799"/>
    <n v="108.25214428396799"/>
  </r>
  <r>
    <s v="NW"/>
    <s v="NW"/>
    <x v="32"/>
    <x v="2"/>
    <n v="51069738.479822896"/>
    <n v="0"/>
    <n v="0"/>
    <n v="116.256019961101"/>
    <n v="116.256019961101"/>
  </r>
  <r>
    <s v="NW"/>
    <s v="NW"/>
    <x v="32"/>
    <x v="3"/>
    <n v="57959266.048852399"/>
    <n v="0"/>
    <n v="0"/>
    <n v="292.39054523514898"/>
    <n v="292.39054523514898"/>
  </r>
  <r>
    <s v="NW"/>
    <s v="NW"/>
    <x v="33"/>
    <x v="0"/>
    <n v="58586176.704785697"/>
    <n v="0"/>
    <n v="0"/>
    <n v="92.106933676961802"/>
    <n v="92.106933676961802"/>
  </r>
  <r>
    <s v="NW"/>
    <s v="NW"/>
    <x v="33"/>
    <x v="1"/>
    <n v="53037498.961959504"/>
    <n v="0"/>
    <n v="0"/>
    <n v="24.301988003469098"/>
    <n v="24.301988003469098"/>
  </r>
  <r>
    <s v="NW"/>
    <s v="NW"/>
    <x v="33"/>
    <x v="2"/>
    <n v="60630272.180875197"/>
    <n v="0"/>
    <n v="0"/>
    <n v="39.461429069952501"/>
    <n v="39.461429069952501"/>
  </r>
  <r>
    <s v="NW"/>
    <s v="NW"/>
    <x v="33"/>
    <x v="3"/>
    <n v="61081655.294428401"/>
    <n v="0"/>
    <n v="0"/>
    <n v="54.584657441112498"/>
    <n v="54.584657441112498"/>
  </r>
  <r>
    <s v="NW"/>
    <s v="NW"/>
    <x v="34"/>
    <x v="0"/>
    <n v="9395628.4730803408"/>
    <n v="0"/>
    <n v="0"/>
    <m/>
    <m/>
  </r>
  <r>
    <s v="NW"/>
    <s v="NW"/>
    <x v="34"/>
    <x v="1"/>
    <n v="9395628.4730803408"/>
    <n v="0"/>
    <n v="0"/>
    <m/>
    <m/>
  </r>
  <r>
    <s v="NW"/>
    <s v="NW"/>
    <x v="34"/>
    <x v="2"/>
    <n v="9395628.4730803408"/>
    <n v="0"/>
    <n v="0"/>
    <m/>
    <m/>
  </r>
  <r>
    <s v="NW"/>
    <s v="NW"/>
    <x v="34"/>
    <x v="3"/>
    <n v="9395628.4730803408"/>
    <n v="0"/>
    <n v="0"/>
    <m/>
    <m/>
  </r>
  <r>
    <s v="NW"/>
    <s v="NW"/>
    <x v="35"/>
    <x v="0"/>
    <n v="0"/>
    <n v="0"/>
    <n v="0"/>
    <n v="0"/>
    <n v="0"/>
  </r>
  <r>
    <s v="NW"/>
    <s v="NW"/>
    <x v="35"/>
    <x v="1"/>
    <n v="0"/>
    <n v="0"/>
    <n v="0"/>
    <n v="0"/>
    <n v="0"/>
  </r>
  <r>
    <s v="NW"/>
    <s v="NW"/>
    <x v="35"/>
    <x v="2"/>
    <n v="0"/>
    <n v="0"/>
    <n v="0"/>
    <n v="0"/>
    <n v="0"/>
  </r>
  <r>
    <s v="NW"/>
    <s v="NW"/>
    <x v="35"/>
    <x v="3"/>
    <n v="396167.11723844399"/>
    <n v="0"/>
    <n v="0"/>
    <n v="0"/>
    <n v="0"/>
  </r>
  <r>
    <s v="NW"/>
    <s v="NW"/>
    <x v="5"/>
    <x v="0"/>
    <n v="23914.799999999999"/>
    <n v="0"/>
    <n v="0"/>
    <m/>
    <m/>
  </r>
  <r>
    <s v="NW"/>
    <s v="NW"/>
    <x v="5"/>
    <x v="1"/>
    <n v="23914.799999999999"/>
    <n v="0"/>
    <n v="0"/>
    <m/>
    <m/>
  </r>
  <r>
    <s v="NW"/>
    <s v="NW"/>
    <x v="5"/>
    <x v="2"/>
    <n v="23914.799999999999"/>
    <n v="0"/>
    <n v="0"/>
    <m/>
    <m/>
  </r>
  <r>
    <s v="NW"/>
    <s v="NW"/>
    <x v="5"/>
    <x v="3"/>
    <n v="23914.799999999999"/>
    <n v="0"/>
    <n v="0"/>
    <m/>
    <m/>
  </r>
  <r>
    <s v="NW"/>
    <s v="NW"/>
    <x v="6"/>
    <x v="0"/>
    <n v="881667.28105699702"/>
    <n v="0"/>
    <n v="0"/>
    <m/>
    <m/>
  </r>
  <r>
    <s v="NW"/>
    <s v="NW"/>
    <x v="6"/>
    <x v="1"/>
    <n v="1166776.0127022199"/>
    <n v="0"/>
    <n v="0"/>
    <m/>
    <m/>
  </r>
  <r>
    <s v="NW"/>
    <s v="NW"/>
    <x v="6"/>
    <x v="2"/>
    <n v="1166776.0127022199"/>
    <n v="0"/>
    <n v="0"/>
    <m/>
    <m/>
  </r>
  <r>
    <s v="NW"/>
    <s v="NW"/>
    <x v="6"/>
    <x v="3"/>
    <n v="1164806.24131102"/>
    <n v="0"/>
    <n v="0"/>
    <m/>
    <m/>
  </r>
  <r>
    <s v="NW"/>
    <s v="NW"/>
    <x v="7"/>
    <x v="0"/>
    <n v="20711231.090535901"/>
    <n v="0"/>
    <n v="0"/>
    <m/>
    <m/>
  </r>
  <r>
    <s v="NW"/>
    <s v="NW"/>
    <x v="7"/>
    <x v="1"/>
    <n v="24362995.5753631"/>
    <n v="0"/>
    <n v="0"/>
    <m/>
    <m/>
  </r>
  <r>
    <s v="NW"/>
    <s v="NW"/>
    <x v="7"/>
    <x v="2"/>
    <n v="24362995.5753631"/>
    <n v="0"/>
    <n v="0"/>
    <m/>
    <m/>
  </r>
  <r>
    <s v="NW"/>
    <s v="NW"/>
    <x v="7"/>
    <x v="3"/>
    <n v="25504233.747786701"/>
    <n v="0"/>
    <n v="0"/>
    <m/>
    <m/>
  </r>
  <r>
    <s v="SW"/>
    <s v="CAISO"/>
    <x v="6"/>
    <x v="0"/>
    <n v="359900.68275460799"/>
    <n v="0"/>
    <n v="0"/>
    <m/>
    <m/>
  </r>
  <r>
    <s v="SW"/>
    <s v="CAISO"/>
    <x v="6"/>
    <x v="1"/>
    <n v="359900.68275460799"/>
    <n v="0"/>
    <n v="0"/>
    <m/>
    <m/>
  </r>
  <r>
    <s v="SW"/>
    <s v="CAISO"/>
    <x v="6"/>
    <x v="2"/>
    <n v="359900.68275460799"/>
    <n v="0"/>
    <n v="0"/>
    <m/>
    <m/>
  </r>
  <r>
    <s v="SW"/>
    <s v="CAISO"/>
    <x v="6"/>
    <x v="3"/>
    <n v="359900.68275460799"/>
    <n v="0"/>
    <n v="0"/>
    <m/>
    <m/>
  </r>
  <r>
    <s v="SW"/>
    <s v="CAISO"/>
    <x v="7"/>
    <x v="0"/>
    <n v="2196179.9500592202"/>
    <n v="0"/>
    <n v="0"/>
    <m/>
    <m/>
  </r>
  <r>
    <s v="SW"/>
    <s v="CAISO"/>
    <x v="7"/>
    <x v="1"/>
    <n v="2196179.9500592202"/>
    <n v="0"/>
    <n v="0"/>
    <m/>
    <m/>
  </r>
  <r>
    <s v="SW"/>
    <s v="CAISO"/>
    <x v="7"/>
    <x v="2"/>
    <n v="2196179.9500592202"/>
    <n v="0"/>
    <n v="0"/>
    <m/>
    <m/>
  </r>
  <r>
    <s v="SW"/>
    <s v="CAISO"/>
    <x v="7"/>
    <x v="3"/>
    <n v="2196179.9500592202"/>
    <n v="0"/>
    <n v="0"/>
    <m/>
    <m/>
  </r>
  <r>
    <s v="SW"/>
    <s v="SW"/>
    <x v="2"/>
    <x v="0"/>
    <n v="327623.99999999901"/>
    <n v="0"/>
    <n v="0"/>
    <m/>
    <m/>
  </r>
  <r>
    <s v="SW"/>
    <s v="SW"/>
    <x v="2"/>
    <x v="1"/>
    <n v="327623.99999999901"/>
    <n v="0"/>
    <n v="0"/>
    <m/>
    <m/>
  </r>
  <r>
    <s v="SW"/>
    <s v="SW"/>
    <x v="2"/>
    <x v="2"/>
    <n v="327623.99999999901"/>
    <n v="0"/>
    <n v="0"/>
    <m/>
    <m/>
  </r>
  <r>
    <s v="SW"/>
    <s v="SW"/>
    <x v="2"/>
    <x v="3"/>
    <n v="315622.799999999"/>
    <n v="0"/>
    <n v="0"/>
    <m/>
    <m/>
  </r>
  <r>
    <s v="SW"/>
    <s v="SW"/>
    <x v="3"/>
    <x v="0"/>
    <n v="3564531.5999999698"/>
    <n v="0"/>
    <n v="0"/>
    <m/>
    <m/>
  </r>
  <r>
    <s v="SW"/>
    <s v="SW"/>
    <x v="3"/>
    <x v="1"/>
    <n v="3564531.5999999698"/>
    <n v="0"/>
    <n v="0"/>
    <m/>
    <m/>
  </r>
  <r>
    <s v="SW"/>
    <s v="SW"/>
    <x v="3"/>
    <x v="2"/>
    <n v="3564531.5999999698"/>
    <n v="0"/>
    <n v="0"/>
    <m/>
    <m/>
  </r>
  <r>
    <s v="SW"/>
    <s v="SW"/>
    <x v="3"/>
    <x v="3"/>
    <n v="3564531.5999999698"/>
    <n v="0"/>
    <n v="0"/>
    <m/>
    <m/>
  </r>
  <r>
    <s v="SW"/>
    <s v="SW"/>
    <x v="4"/>
    <x v="0"/>
    <n v="8709603.0463994797"/>
    <n v="0"/>
    <n v="0"/>
    <m/>
    <m/>
  </r>
  <r>
    <s v="SW"/>
    <s v="SW"/>
    <x v="4"/>
    <x v="1"/>
    <n v="8709602.6273808405"/>
    <n v="0"/>
    <n v="0"/>
    <m/>
    <m/>
  </r>
  <r>
    <s v="SW"/>
    <s v="SW"/>
    <x v="4"/>
    <x v="2"/>
    <n v="8709601.2914326098"/>
    <n v="0"/>
    <n v="0"/>
    <m/>
    <m/>
  </r>
  <r>
    <s v="SW"/>
    <s v="SW"/>
    <x v="4"/>
    <x v="3"/>
    <n v="8709602.6321384795"/>
    <n v="0"/>
    <n v="0"/>
    <m/>
    <m/>
  </r>
  <r>
    <s v="SW"/>
    <s v="SW"/>
    <x v="36"/>
    <x v="0"/>
    <n v="77090326.925825104"/>
    <n v="0"/>
    <n v="0"/>
    <n v="4477.4472464670398"/>
    <n v="4477.44717663755"/>
  </r>
  <r>
    <s v="SW"/>
    <s v="SW"/>
    <x v="36"/>
    <x v="1"/>
    <n v="66039863.137931198"/>
    <n v="0"/>
    <n v="0"/>
    <n v="6616.4013902454099"/>
    <n v="6616.4014584422002"/>
  </r>
  <r>
    <s v="SW"/>
    <s v="SW"/>
    <x v="36"/>
    <x v="2"/>
    <n v="71562081.987962306"/>
    <n v="0"/>
    <n v="0"/>
    <n v="7457.7772310221599"/>
    <n v="7457.77715042618"/>
  </r>
  <r>
    <s v="SW"/>
    <s v="SW"/>
    <x v="36"/>
    <x v="3"/>
    <n v="76845416.156988099"/>
    <n v="0"/>
    <n v="0"/>
    <n v="8242.23770046543"/>
    <n v="8242.23774943649"/>
  </r>
  <r>
    <s v="SW"/>
    <s v="SW"/>
    <x v="37"/>
    <x v="0"/>
    <n v="52571382.9807055"/>
    <n v="0"/>
    <n v="0"/>
    <n v="162.31486089690301"/>
    <n v="162.31485973036399"/>
  </r>
  <r>
    <s v="SW"/>
    <s v="SW"/>
    <x v="37"/>
    <x v="1"/>
    <n v="61848084.193136401"/>
    <n v="0"/>
    <n v="0"/>
    <n v="0"/>
    <n v="0"/>
  </r>
  <r>
    <s v="SW"/>
    <s v="SW"/>
    <x v="37"/>
    <x v="2"/>
    <n v="57243335.138443299"/>
    <n v="0"/>
    <n v="0"/>
    <n v="0"/>
    <n v="0"/>
  </r>
  <r>
    <s v="SW"/>
    <s v="SW"/>
    <x v="37"/>
    <x v="3"/>
    <n v="57243335.138443299"/>
    <n v="0"/>
    <n v="0"/>
    <n v="0"/>
    <n v="0"/>
  </r>
  <r>
    <s v="SW"/>
    <s v="SW"/>
    <x v="38"/>
    <x v="0"/>
    <n v="22993788.672487602"/>
    <n v="0"/>
    <n v="0"/>
    <m/>
    <m/>
  </r>
  <r>
    <s v="SW"/>
    <s v="SW"/>
    <x v="38"/>
    <x v="1"/>
    <n v="22993788.672487602"/>
    <n v="0"/>
    <n v="0"/>
    <m/>
    <m/>
  </r>
  <r>
    <s v="SW"/>
    <s v="SW"/>
    <x v="38"/>
    <x v="2"/>
    <n v="22993788.672487602"/>
    <n v="0"/>
    <n v="0"/>
    <m/>
    <m/>
  </r>
  <r>
    <s v="SW"/>
    <s v="SW"/>
    <x v="38"/>
    <x v="3"/>
    <n v="22993788.672487602"/>
    <n v="0"/>
    <n v="0"/>
    <m/>
    <m/>
  </r>
  <r>
    <s v="SW"/>
    <s v="SW"/>
    <x v="39"/>
    <x v="0"/>
    <n v="0"/>
    <n v="0"/>
    <n v="0"/>
    <n v="0"/>
    <n v="0"/>
  </r>
  <r>
    <s v="SW"/>
    <s v="SW"/>
    <x v="39"/>
    <x v="1"/>
    <n v="0"/>
    <n v="0"/>
    <n v="0"/>
    <n v="0"/>
    <n v="0"/>
  </r>
  <r>
    <s v="SW"/>
    <s v="SW"/>
    <x v="39"/>
    <x v="2"/>
    <n v="0"/>
    <n v="0"/>
    <n v="0"/>
    <n v="0"/>
    <n v="0"/>
  </r>
  <r>
    <s v="SW"/>
    <s v="SW"/>
    <x v="39"/>
    <x v="3"/>
    <n v="0"/>
    <n v="0"/>
    <n v="0"/>
    <n v="0"/>
    <n v="0"/>
  </r>
  <r>
    <s v="SW"/>
    <s v="SW"/>
    <x v="5"/>
    <x v="0"/>
    <n v="0"/>
    <n v="0"/>
    <n v="0"/>
    <m/>
    <m/>
  </r>
  <r>
    <s v="SW"/>
    <s v="SW"/>
    <x v="5"/>
    <x v="1"/>
    <n v="0"/>
    <n v="0"/>
    <n v="0"/>
    <m/>
    <m/>
  </r>
  <r>
    <s v="SW"/>
    <s v="SW"/>
    <x v="5"/>
    <x v="2"/>
    <n v="0"/>
    <n v="0"/>
    <n v="0"/>
    <m/>
    <m/>
  </r>
  <r>
    <s v="SW"/>
    <s v="SW"/>
    <x v="5"/>
    <x v="3"/>
    <n v="0"/>
    <n v="0"/>
    <n v="0"/>
    <m/>
    <m/>
  </r>
  <r>
    <s v="SW"/>
    <s v="SW"/>
    <x v="6"/>
    <x v="0"/>
    <n v="4698908.3653289499"/>
    <n v="0"/>
    <n v="0"/>
    <m/>
    <m/>
  </r>
  <r>
    <s v="SW"/>
    <s v="SW"/>
    <x v="6"/>
    <x v="1"/>
    <n v="4698908.3653289499"/>
    <n v="0"/>
    <n v="0"/>
    <m/>
    <m/>
  </r>
  <r>
    <s v="SW"/>
    <s v="SW"/>
    <x v="6"/>
    <x v="2"/>
    <n v="4679348.3560402803"/>
    <n v="0"/>
    <n v="0"/>
    <m/>
    <m/>
  </r>
  <r>
    <s v="SW"/>
    <s v="SW"/>
    <x v="6"/>
    <x v="3"/>
    <n v="6932320.1345051797"/>
    <n v="0"/>
    <n v="0"/>
    <m/>
    <m/>
  </r>
  <r>
    <s v="SW"/>
    <s v="SW"/>
    <x v="7"/>
    <x v="0"/>
    <n v="7606934.5626870897"/>
    <n v="0"/>
    <n v="0"/>
    <m/>
    <m/>
  </r>
  <r>
    <s v="SW"/>
    <s v="SW"/>
    <x v="7"/>
    <x v="1"/>
    <n v="8190566.78961467"/>
    <n v="0"/>
    <n v="0"/>
    <m/>
    <m/>
  </r>
  <r>
    <s v="SW"/>
    <s v="SW"/>
    <x v="7"/>
    <x v="2"/>
    <n v="8190566.78961467"/>
    <n v="0"/>
    <n v="0"/>
    <m/>
    <m/>
  </r>
  <r>
    <s v="SW"/>
    <s v="SW"/>
    <x v="7"/>
    <x v="3"/>
    <n v="6689716.5693862196"/>
    <n v="0"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s v="BANC"/>
    <s v="BANC"/>
    <x v="0"/>
    <n v="0"/>
    <m/>
    <n v="0"/>
  </r>
  <r>
    <s v="BANC"/>
    <s v="BANC"/>
    <x v="1"/>
    <n v="0"/>
    <m/>
    <n v="0"/>
  </r>
  <r>
    <s v="BANC"/>
    <s v="BANC"/>
    <x v="2"/>
    <n v="0"/>
    <m/>
    <n v="0"/>
  </r>
  <r>
    <s v="BANC"/>
    <s v="BANC"/>
    <x v="3"/>
    <n v="0"/>
    <m/>
    <n v="0"/>
  </r>
  <r>
    <s v="BANC"/>
    <s v="CAISO"/>
    <x v="0"/>
    <n v="0"/>
    <m/>
    <n v="0"/>
  </r>
  <r>
    <s v="BANC"/>
    <s v="CAISO"/>
    <x v="1"/>
    <n v="0"/>
    <m/>
    <n v="0"/>
  </r>
  <r>
    <s v="BANC"/>
    <s v="CAISO"/>
    <x v="2"/>
    <n v="0"/>
    <m/>
    <n v="0"/>
  </r>
  <r>
    <s v="BANC"/>
    <s v="CAISO"/>
    <x v="3"/>
    <n v="0"/>
    <m/>
    <n v="0"/>
  </r>
  <r>
    <s v="CAISO"/>
    <s v="BANC"/>
    <x v="0"/>
    <n v="0"/>
    <m/>
    <n v="0"/>
  </r>
  <r>
    <s v="CAISO"/>
    <s v="BANC"/>
    <x v="1"/>
    <n v="0"/>
    <m/>
    <n v="0"/>
  </r>
  <r>
    <s v="CAISO"/>
    <s v="BANC"/>
    <x v="2"/>
    <n v="0"/>
    <m/>
    <n v="0"/>
  </r>
  <r>
    <s v="CAISO"/>
    <s v="BANC"/>
    <x v="3"/>
    <n v="0"/>
    <m/>
    <n v="0"/>
  </r>
  <r>
    <s v="CAISO"/>
    <s v="CAISO"/>
    <x v="0"/>
    <n v="13666.9455358091"/>
    <n v="42803.906385963499"/>
    <n v="0"/>
  </r>
  <r>
    <s v="CAISO"/>
    <s v="CAISO"/>
    <x v="1"/>
    <n v="1094342.31748223"/>
    <n v="710675.73959022097"/>
    <n v="0"/>
  </r>
  <r>
    <s v="CAISO"/>
    <s v="CAISO"/>
    <x v="2"/>
    <n v="889910.82424629305"/>
    <n v="1318717.3892310101"/>
    <n v="0"/>
  </r>
  <r>
    <s v="CAISO"/>
    <s v="CAISO"/>
    <x v="3"/>
    <n v="2822266.4553831099"/>
    <n v="1871242.62756902"/>
    <n v="0"/>
  </r>
  <r>
    <s v="IID"/>
    <s v="CAISO"/>
    <x v="0"/>
    <n v="0"/>
    <m/>
    <n v="0"/>
  </r>
  <r>
    <s v="IID"/>
    <s v="CAISO"/>
    <x v="1"/>
    <n v="0"/>
    <m/>
    <n v="0"/>
  </r>
  <r>
    <s v="IID"/>
    <s v="CAISO"/>
    <x v="2"/>
    <n v="0"/>
    <m/>
    <n v="0"/>
  </r>
  <r>
    <s v="IID"/>
    <s v="CAISO"/>
    <x v="3"/>
    <n v="0"/>
    <m/>
    <n v="0"/>
  </r>
  <r>
    <s v="IID"/>
    <s v="IID"/>
    <x v="0"/>
    <n v="0"/>
    <m/>
    <n v="0"/>
  </r>
  <r>
    <s v="IID"/>
    <s v="IID"/>
    <x v="1"/>
    <n v="0"/>
    <m/>
    <n v="0"/>
  </r>
  <r>
    <s v="IID"/>
    <s v="IID"/>
    <x v="2"/>
    <n v="0"/>
    <m/>
    <n v="0"/>
  </r>
  <r>
    <s v="IID"/>
    <s v="IID"/>
    <x v="3"/>
    <n v="0"/>
    <m/>
    <n v="0"/>
  </r>
  <r>
    <s v="LDWP"/>
    <s v="CAISO"/>
    <x v="0"/>
    <n v="0"/>
    <m/>
    <n v="0"/>
  </r>
  <r>
    <s v="LDWP"/>
    <s v="CAISO"/>
    <x v="1"/>
    <n v="0"/>
    <m/>
    <n v="0"/>
  </r>
  <r>
    <s v="LDWP"/>
    <s v="CAISO"/>
    <x v="2"/>
    <n v="0"/>
    <m/>
    <n v="0"/>
  </r>
  <r>
    <s v="LDWP"/>
    <s v="CAISO"/>
    <x v="3"/>
    <n v="0"/>
    <m/>
    <n v="0"/>
  </r>
  <r>
    <s v="LDWP"/>
    <s v="LDWP"/>
    <x v="0"/>
    <n v="0"/>
    <m/>
    <n v="0"/>
  </r>
  <r>
    <s v="LDWP"/>
    <s v="LDWP"/>
    <x v="1"/>
    <n v="0"/>
    <m/>
    <n v="0"/>
  </r>
  <r>
    <s v="LDWP"/>
    <s v="LDWP"/>
    <x v="2"/>
    <n v="0"/>
    <m/>
    <n v="0"/>
  </r>
  <r>
    <s v="LDWP"/>
    <s v="LDWP"/>
    <x v="3"/>
    <n v="0"/>
    <m/>
    <n v="0"/>
  </r>
  <r>
    <s v="NW"/>
    <s v="CAISO"/>
    <x v="0"/>
    <n v="0"/>
    <m/>
    <n v="0"/>
  </r>
  <r>
    <s v="NW"/>
    <s v="CAISO"/>
    <x v="1"/>
    <n v="0"/>
    <m/>
    <n v="0"/>
  </r>
  <r>
    <s v="NW"/>
    <s v="CAISO"/>
    <x v="2"/>
    <n v="0"/>
    <m/>
    <n v="0"/>
  </r>
  <r>
    <s v="NW"/>
    <s v="CAISO"/>
    <x v="3"/>
    <n v="0"/>
    <m/>
    <n v="0"/>
  </r>
  <r>
    <s v="NW"/>
    <s v="NW"/>
    <x v="0"/>
    <n v="0"/>
    <m/>
    <n v="0"/>
  </r>
  <r>
    <s v="NW"/>
    <s v="NW"/>
    <x v="1"/>
    <n v="0"/>
    <m/>
    <n v="0"/>
  </r>
  <r>
    <s v="NW"/>
    <s v="NW"/>
    <x v="2"/>
    <n v="0"/>
    <m/>
    <n v="0"/>
  </r>
  <r>
    <s v="NW"/>
    <s v="NW"/>
    <x v="3"/>
    <n v="0"/>
    <m/>
    <n v="0"/>
  </r>
  <r>
    <s v="SW"/>
    <s v="CAISO"/>
    <x v="0"/>
    <n v="0"/>
    <m/>
    <n v="0"/>
  </r>
  <r>
    <s v="SW"/>
    <s v="CAISO"/>
    <x v="1"/>
    <n v="0"/>
    <m/>
    <n v="0"/>
  </r>
  <r>
    <s v="SW"/>
    <s v="CAISO"/>
    <x v="2"/>
    <n v="0"/>
    <m/>
    <n v="0"/>
  </r>
  <r>
    <s v="SW"/>
    <s v="CAISO"/>
    <x v="3"/>
    <n v="0"/>
    <m/>
    <n v="0"/>
  </r>
  <r>
    <s v="SW"/>
    <s v="SW"/>
    <x v="0"/>
    <n v="0"/>
    <m/>
    <n v="0"/>
  </r>
  <r>
    <s v="SW"/>
    <s v="SW"/>
    <x v="1"/>
    <n v="0"/>
    <m/>
    <n v="0"/>
  </r>
  <r>
    <s v="SW"/>
    <s v="SW"/>
    <x v="2"/>
    <n v="0"/>
    <m/>
    <n v="0"/>
  </r>
  <r>
    <s v="SW"/>
    <s v="SW"/>
    <x v="3"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1:L25" firstHeaderRow="1" firstDataRow="2" firstDataCol="1"/>
  <pivotFields count="9">
    <pivotField showAll="0"/>
    <pivotField showAll="0"/>
    <pivotField axis="axisRow" multipleItemSelectionAllowed="1" showAll="0">
      <items count="41">
        <item h="1" x="0"/>
        <item h="1" x="1"/>
        <item h="1" x="2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3"/>
        <item h="1" x="4"/>
        <item h="1" x="23"/>
        <item h="1" x="26"/>
        <item h="1" x="27"/>
        <item h="1" x="28"/>
        <item h="1" x="29"/>
        <item h="1" x="30"/>
        <item h="1" x="31"/>
        <item h="1" x="24"/>
        <item h="1" x="32"/>
        <item h="1" x="33"/>
        <item h="1" x="34"/>
        <item h="1" x="35"/>
        <item h="1" x="25"/>
        <item h="1" x="5"/>
        <item x="6"/>
        <item h="1" x="36"/>
        <item h="1" x="37"/>
        <item h="1" x="38"/>
        <item h="1" x="39"/>
        <item h="1"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3">
    <i>
      <x v="14"/>
    </i>
    <i>
      <x v="3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net_energy_mwh_per_year" fld="4" baseField="0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5:L17" firstHeaderRow="1" firstDataRow="2" firstDataCol="1"/>
  <pivotFields count="7"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urtailment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E41" firstHeaderRow="1" firstDataRow="2" firstDataCol="1"/>
  <pivotFields count="20">
    <pivotField axis="axisCol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axis="axisRow" showAll="0" defaultSubtotal="0">
      <items count="39">
        <item x="2"/>
        <item x="5"/>
        <item x="1"/>
        <item x="8"/>
        <item x="9"/>
        <item x="10"/>
        <item x="11"/>
        <item x="12"/>
        <item x="21"/>
        <item x="16"/>
        <item x="17"/>
        <item x="18"/>
        <item x="19"/>
        <item x="20"/>
        <item x="22"/>
        <item x="37"/>
        <item x="14"/>
        <item x="3"/>
        <item x="4"/>
        <item x="38"/>
        <item x="23"/>
        <item x="24"/>
        <item x="25"/>
        <item x="26"/>
        <item x="27"/>
        <item x="28"/>
        <item x="15"/>
        <item x="29"/>
        <item x="30"/>
        <item x="31"/>
        <item x="32"/>
        <item x="13"/>
        <item x="6"/>
        <item x="7"/>
        <item x="33"/>
        <item x="34"/>
        <item x="35"/>
        <item x="36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4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total_capacity_mw" fld="8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puc.ca.gov/General.aspx?id=6442460272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puc.ca.gov/General.aspx?id=644246027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34" workbookViewId="0">
      <selection activeCell="B61" sqref="B61"/>
    </sheetView>
  </sheetViews>
  <sheetFormatPr defaultColWidth="9.1796875" defaultRowHeight="14.5" x14ac:dyDescent="0.35"/>
  <cols>
    <col min="1" max="1" width="9.1796875" style="17"/>
    <col min="2" max="2" width="19.26953125" style="17" customWidth="1"/>
    <col min="3" max="3" width="62.1796875" style="17" customWidth="1"/>
    <col min="4" max="4" width="9.1796875" style="17"/>
    <col min="5" max="5" width="80.54296875" style="17" customWidth="1"/>
    <col min="6" max="16384" width="9.1796875" style="17"/>
  </cols>
  <sheetData>
    <row r="1" spans="1:6" ht="15" x14ac:dyDescent="0.25">
      <c r="A1" s="34" t="s">
        <v>100</v>
      </c>
    </row>
    <row r="2" spans="1:6" ht="15" x14ac:dyDescent="0.25">
      <c r="A2" s="34" t="s">
        <v>37</v>
      </c>
    </row>
    <row r="3" spans="1:6" ht="15" x14ac:dyDescent="0.25">
      <c r="A3" s="34" t="s">
        <v>98</v>
      </c>
    </row>
    <row r="4" spans="1:6" ht="15" x14ac:dyDescent="0.25">
      <c r="A4" s="34" t="s">
        <v>38</v>
      </c>
    </row>
    <row r="5" spans="1:6" ht="15" x14ac:dyDescent="0.25">
      <c r="A5" s="34" t="s">
        <v>89</v>
      </c>
    </row>
    <row r="6" spans="1:6" ht="15" x14ac:dyDescent="0.25">
      <c r="A6" s="34" t="s">
        <v>114</v>
      </c>
    </row>
    <row r="7" spans="1:6" ht="15" x14ac:dyDescent="0.25">
      <c r="A7" s="34" t="s">
        <v>102</v>
      </c>
    </row>
    <row r="8" spans="1:6" ht="15" x14ac:dyDescent="0.25">
      <c r="A8" s="34" t="s">
        <v>185</v>
      </c>
    </row>
    <row r="9" spans="1:6" ht="15" x14ac:dyDescent="0.25">
      <c r="A9" s="34" t="s">
        <v>75</v>
      </c>
    </row>
    <row r="10" spans="1:6" ht="15" x14ac:dyDescent="0.25">
      <c r="A10" s="34" t="s">
        <v>76</v>
      </c>
    </row>
    <row r="11" spans="1:6" ht="15" x14ac:dyDescent="0.25">
      <c r="A11" s="34" t="s">
        <v>77</v>
      </c>
    </row>
    <row r="12" spans="1:6" ht="15" x14ac:dyDescent="0.25">
      <c r="A12" s="34" t="s">
        <v>104</v>
      </c>
    </row>
    <row r="13" spans="1:6" ht="15" x14ac:dyDescent="0.25">
      <c r="F13"/>
    </row>
    <row r="14" spans="1:6" ht="15" x14ac:dyDescent="0.25">
      <c r="A14" s="34" t="s">
        <v>0</v>
      </c>
      <c r="B14" s="45" t="s">
        <v>411</v>
      </c>
      <c r="C14" s="46"/>
      <c r="F14"/>
    </row>
    <row r="15" spans="1:6" ht="15" x14ac:dyDescent="0.25">
      <c r="B15" t="s">
        <v>410</v>
      </c>
      <c r="F15"/>
    </row>
    <row r="16" spans="1:6" ht="15" x14ac:dyDescent="0.25">
      <c r="B16">
        <v>2019</v>
      </c>
      <c r="F16"/>
    </row>
    <row r="17" spans="2:6" ht="15" x14ac:dyDescent="0.25">
      <c r="B17" t="s">
        <v>409</v>
      </c>
      <c r="F17"/>
    </row>
    <row r="18" spans="2:6" ht="15" x14ac:dyDescent="0.25">
      <c r="B18" t="s">
        <v>412</v>
      </c>
      <c r="F18"/>
    </row>
    <row r="19" spans="2:6" ht="15" x14ac:dyDescent="0.25">
      <c r="B19" t="s">
        <v>408</v>
      </c>
      <c r="F19"/>
    </row>
    <row r="20" spans="2:6" ht="15" x14ac:dyDescent="0.25">
      <c r="B20" s="41" t="s">
        <v>413</v>
      </c>
      <c r="F20"/>
    </row>
    <row r="21" spans="2:6" ht="15" x14ac:dyDescent="0.25">
      <c r="B21" s="17" t="s">
        <v>414</v>
      </c>
      <c r="F21"/>
    </row>
    <row r="22" spans="2:6" ht="15" x14ac:dyDescent="0.25">
      <c r="F22"/>
    </row>
    <row r="23" spans="2:6" ht="15" x14ac:dyDescent="0.25">
      <c r="F23"/>
    </row>
    <row r="24" spans="2:6" ht="15" x14ac:dyDescent="0.25">
      <c r="B24" s="35" t="s">
        <v>39</v>
      </c>
      <c r="C24" s="36"/>
      <c r="E24" s="35" t="s">
        <v>168</v>
      </c>
      <c r="F24"/>
    </row>
    <row r="25" spans="2:6" ht="15" x14ac:dyDescent="0.25">
      <c r="B25" s="17" t="s">
        <v>1</v>
      </c>
      <c r="E25" s="17" t="s">
        <v>169</v>
      </c>
      <c r="F25"/>
    </row>
    <row r="26" spans="2:6" ht="15" x14ac:dyDescent="0.25">
      <c r="B26" s="2">
        <v>2010</v>
      </c>
      <c r="E26" s="2">
        <v>2019</v>
      </c>
      <c r="F26"/>
    </row>
    <row r="27" spans="2:6" ht="15" x14ac:dyDescent="0.25">
      <c r="B27" s="17" t="s">
        <v>2</v>
      </c>
      <c r="E27" s="17" t="s">
        <v>402</v>
      </c>
      <c r="F27"/>
    </row>
    <row r="28" spans="2:6" ht="15" x14ac:dyDescent="0.25">
      <c r="B28" s="37" t="s">
        <v>3</v>
      </c>
      <c r="E28" s="37" t="s">
        <v>164</v>
      </c>
      <c r="F28"/>
    </row>
    <row r="29" spans="2:6" ht="15" x14ac:dyDescent="0.25">
      <c r="B29" s="17" t="s">
        <v>4</v>
      </c>
      <c r="E29" s="17" t="s">
        <v>170</v>
      </c>
      <c r="F29"/>
    </row>
    <row r="30" spans="2:6" ht="15" x14ac:dyDescent="0.25">
      <c r="F30"/>
    </row>
    <row r="31" spans="2:6" ht="15" x14ac:dyDescent="0.25">
      <c r="B31" s="35" t="s">
        <v>403</v>
      </c>
      <c r="C31" s="36"/>
      <c r="E31" s="35" t="s">
        <v>173</v>
      </c>
      <c r="F31"/>
    </row>
    <row r="32" spans="2:6" ht="15" x14ac:dyDescent="0.25">
      <c r="B32" s="17" t="s">
        <v>169</v>
      </c>
      <c r="E32" s="17" t="s">
        <v>405</v>
      </c>
      <c r="F32"/>
    </row>
    <row r="33" spans="1:6" ht="15" x14ac:dyDescent="0.25">
      <c r="B33" s="2">
        <v>2018</v>
      </c>
      <c r="E33" s="2" t="s">
        <v>406</v>
      </c>
      <c r="F33"/>
    </row>
    <row r="34" spans="1:6" ht="15" x14ac:dyDescent="0.25">
      <c r="B34" s="17" t="s">
        <v>171</v>
      </c>
      <c r="E34" s="2" t="s">
        <v>407</v>
      </c>
      <c r="F34"/>
    </row>
    <row r="35" spans="1:6" x14ac:dyDescent="0.35">
      <c r="B35" s="37" t="s">
        <v>172</v>
      </c>
      <c r="E35" s="37"/>
      <c r="F35"/>
    </row>
    <row r="36" spans="1:6" x14ac:dyDescent="0.35">
      <c r="B36" s="17" t="s">
        <v>404</v>
      </c>
      <c r="E36" s="2"/>
      <c r="F36"/>
    </row>
    <row r="37" spans="1:6" x14ac:dyDescent="0.35">
      <c r="F37"/>
    </row>
    <row r="38" spans="1:6" x14ac:dyDescent="0.35">
      <c r="B38" s="35" t="s">
        <v>174</v>
      </c>
      <c r="C38" s="36"/>
      <c r="E38" s="16" t="s">
        <v>70</v>
      </c>
      <c r="F38"/>
    </row>
    <row r="39" spans="1:6" x14ac:dyDescent="0.35">
      <c r="B39" s="17" t="s">
        <v>175</v>
      </c>
      <c r="E39" s="17" t="s">
        <v>71</v>
      </c>
      <c r="F39"/>
    </row>
    <row r="40" spans="1:6" x14ac:dyDescent="0.35">
      <c r="B40" s="2">
        <v>2018</v>
      </c>
      <c r="E40" s="2">
        <v>2013</v>
      </c>
      <c r="F40"/>
    </row>
    <row r="41" spans="1:6" x14ac:dyDescent="0.35">
      <c r="B41" s="2" t="s">
        <v>176</v>
      </c>
      <c r="E41" s="17" t="s">
        <v>72</v>
      </c>
      <c r="F41"/>
    </row>
    <row r="42" spans="1:6" x14ac:dyDescent="0.35">
      <c r="B42" s="37" t="s">
        <v>177</v>
      </c>
      <c r="E42" s="17" t="s">
        <v>73</v>
      </c>
      <c r="F42"/>
    </row>
    <row r="43" spans="1:6" x14ac:dyDescent="0.35">
      <c r="B43" s="2" t="s">
        <v>178</v>
      </c>
      <c r="E43" s="17" t="s">
        <v>74</v>
      </c>
      <c r="F43"/>
    </row>
    <row r="44" spans="1:6" x14ac:dyDescent="0.35">
      <c r="F44"/>
    </row>
    <row r="45" spans="1:6" x14ac:dyDescent="0.35">
      <c r="E45" s="44"/>
      <c r="F45" s="44"/>
    </row>
    <row r="47" spans="1:6" x14ac:dyDescent="0.35">
      <c r="A47" s="34" t="s">
        <v>40</v>
      </c>
    </row>
    <row r="48" spans="1:6" x14ac:dyDescent="0.35">
      <c r="A48" s="17" t="s">
        <v>5</v>
      </c>
    </row>
    <row r="49" spans="1:3" x14ac:dyDescent="0.35">
      <c r="A49" s="17" t="s">
        <v>62</v>
      </c>
    </row>
    <row r="50" spans="1:3" x14ac:dyDescent="0.35">
      <c r="A50" s="17" t="s">
        <v>6</v>
      </c>
    </row>
    <row r="51" spans="1:3" x14ac:dyDescent="0.35">
      <c r="A51" s="17" t="s">
        <v>7</v>
      </c>
    </row>
    <row r="53" spans="1:3" x14ac:dyDescent="0.35">
      <c r="A53" s="17" t="s">
        <v>8</v>
      </c>
    </row>
    <row r="54" spans="1:3" x14ac:dyDescent="0.35">
      <c r="A54" s="17" t="s">
        <v>9</v>
      </c>
    </row>
    <row r="56" spans="1:3" x14ac:dyDescent="0.35">
      <c r="A56" s="17" t="s">
        <v>10</v>
      </c>
    </row>
    <row r="57" spans="1:3" x14ac:dyDescent="0.35">
      <c r="B57" s="34" t="s">
        <v>11</v>
      </c>
      <c r="C57" s="17" t="s">
        <v>12</v>
      </c>
    </row>
    <row r="58" spans="1:3" x14ac:dyDescent="0.35">
      <c r="B58" s="34" t="s">
        <v>13</v>
      </c>
      <c r="C58" s="17" t="s">
        <v>14</v>
      </c>
    </row>
    <row r="59" spans="1:3" x14ac:dyDescent="0.35">
      <c r="B59" s="34" t="s">
        <v>15</v>
      </c>
      <c r="C59" s="17" t="s">
        <v>18</v>
      </c>
    </row>
    <row r="60" spans="1:3" x14ac:dyDescent="0.35">
      <c r="B60" s="34" t="s">
        <v>16</v>
      </c>
      <c r="C60" s="17" t="s">
        <v>17</v>
      </c>
    </row>
    <row r="62" spans="1:3" x14ac:dyDescent="0.35">
      <c r="A62" s="17" t="s">
        <v>19</v>
      </c>
    </row>
    <row r="63" spans="1:3" x14ac:dyDescent="0.35">
      <c r="A63" s="17" t="s">
        <v>20</v>
      </c>
    </row>
    <row r="65" spans="1:1" x14ac:dyDescent="0.35">
      <c r="A65" s="17" t="s">
        <v>30</v>
      </c>
    </row>
    <row r="66" spans="1:1" x14ac:dyDescent="0.35">
      <c r="A66" s="17" t="s">
        <v>31</v>
      </c>
    </row>
    <row r="67" spans="1:1" x14ac:dyDescent="0.35">
      <c r="A67" s="17" t="s">
        <v>32</v>
      </c>
    </row>
    <row r="68" spans="1:1" x14ac:dyDescent="0.35">
      <c r="A68" s="17" t="s">
        <v>33</v>
      </c>
    </row>
    <row r="69" spans="1:1" x14ac:dyDescent="0.35">
      <c r="A69" s="17" t="s">
        <v>34</v>
      </c>
    </row>
    <row r="71" spans="1:1" x14ac:dyDescent="0.35">
      <c r="A71" s="17" t="s">
        <v>91</v>
      </c>
    </row>
    <row r="72" spans="1:1" x14ac:dyDescent="0.35">
      <c r="A72" s="17" t="s">
        <v>92</v>
      </c>
    </row>
    <row r="73" spans="1:1" x14ac:dyDescent="0.35">
      <c r="A73" s="17" t="s">
        <v>93</v>
      </c>
    </row>
    <row r="74" spans="1:1" x14ac:dyDescent="0.35">
      <c r="A74" s="17" t="s">
        <v>94</v>
      </c>
    </row>
    <row r="75" spans="1:1" x14ac:dyDescent="0.35">
      <c r="A75" s="17" t="s">
        <v>95</v>
      </c>
    </row>
    <row r="77" spans="1:1" x14ac:dyDescent="0.35">
      <c r="A77" s="34" t="s">
        <v>80</v>
      </c>
    </row>
    <row r="78" spans="1:1" x14ac:dyDescent="0.35">
      <c r="A78" s="17" t="s">
        <v>81</v>
      </c>
    </row>
    <row r="79" spans="1:1" x14ac:dyDescent="0.35">
      <c r="A79" s="17" t="s">
        <v>188</v>
      </c>
    </row>
    <row r="80" spans="1:1" x14ac:dyDescent="0.35">
      <c r="A80" s="17" t="s">
        <v>189</v>
      </c>
    </row>
    <row r="81" spans="1:1" x14ac:dyDescent="0.35">
      <c r="A81" s="17" t="s">
        <v>82</v>
      </c>
    </row>
    <row r="82" spans="1:1" x14ac:dyDescent="0.35">
      <c r="A82" s="17" t="s">
        <v>83</v>
      </c>
    </row>
    <row r="83" spans="1:1" x14ac:dyDescent="0.35">
      <c r="A83" s="17" t="s">
        <v>84</v>
      </c>
    </row>
    <row r="84" spans="1:1" x14ac:dyDescent="0.35">
      <c r="A84" s="17" t="s">
        <v>85</v>
      </c>
    </row>
    <row r="86" spans="1:1" x14ac:dyDescent="0.35">
      <c r="A86" s="17" t="s">
        <v>190</v>
      </c>
    </row>
    <row r="87" spans="1:1" x14ac:dyDescent="0.35">
      <c r="A87" s="17" t="s">
        <v>179</v>
      </c>
    </row>
    <row r="88" spans="1:1" x14ac:dyDescent="0.35">
      <c r="A88" s="17" t="s">
        <v>86</v>
      </c>
    </row>
    <row r="89" spans="1:1" x14ac:dyDescent="0.35">
      <c r="A89" s="17" t="s">
        <v>180</v>
      </c>
    </row>
    <row r="90" spans="1:1" x14ac:dyDescent="0.35">
      <c r="A90" s="17" t="s">
        <v>181</v>
      </c>
    </row>
    <row r="92" spans="1:1" x14ac:dyDescent="0.35">
      <c r="A92" s="17" t="s">
        <v>87</v>
      </c>
    </row>
    <row r="93" spans="1:1" x14ac:dyDescent="0.35">
      <c r="A93" s="17" t="s">
        <v>88</v>
      </c>
    </row>
  </sheetData>
  <hyperlinks>
    <hyperlink ref="B28" r:id="rId1"/>
    <hyperlink ref="B20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6:D44"/>
  <sheetViews>
    <sheetView topLeftCell="A10" workbookViewId="0">
      <selection activeCell="J30" sqref="J30"/>
    </sheetView>
  </sheetViews>
  <sheetFormatPr defaultRowHeight="14.5" x14ac:dyDescent="0.35"/>
  <cols>
    <col min="4" max="4" width="9.81640625" bestFit="1" customWidth="1"/>
  </cols>
  <sheetData>
    <row r="26" spans="2:4" ht="15" x14ac:dyDescent="0.25">
      <c r="B26" t="s">
        <v>191</v>
      </c>
    </row>
    <row r="28" spans="2:4" ht="15" x14ac:dyDescent="0.25">
      <c r="B28" t="s">
        <v>192</v>
      </c>
    </row>
    <row r="29" spans="2:4" ht="15" x14ac:dyDescent="0.25">
      <c r="C29" t="s">
        <v>193</v>
      </c>
      <c r="D29">
        <v>4237.5</v>
      </c>
    </row>
    <row r="30" spans="2:4" ht="15" x14ac:dyDescent="0.25">
      <c r="C30" t="s">
        <v>194</v>
      </c>
      <c r="D30">
        <v>3100</v>
      </c>
    </row>
    <row r="31" spans="2:4" ht="15" x14ac:dyDescent="0.25">
      <c r="C31" t="s">
        <v>195</v>
      </c>
      <c r="D31">
        <v>1900</v>
      </c>
    </row>
    <row r="32" spans="2:4" ht="15" x14ac:dyDescent="0.25">
      <c r="C32" t="s">
        <v>196</v>
      </c>
      <c r="D32">
        <v>5311.5</v>
      </c>
    </row>
    <row r="33" spans="1:4" ht="15" x14ac:dyDescent="0.25">
      <c r="C33" t="s">
        <v>197</v>
      </c>
      <c r="D33">
        <v>600</v>
      </c>
    </row>
    <row r="35" spans="1:4" ht="15" x14ac:dyDescent="0.25">
      <c r="C35" t="s">
        <v>198</v>
      </c>
      <c r="D35" s="38">
        <f>SUM(D29:D33)</f>
        <v>15149</v>
      </c>
    </row>
    <row r="37" spans="1:4" ht="15" x14ac:dyDescent="0.25">
      <c r="A37" t="s">
        <v>199</v>
      </c>
    </row>
    <row r="38" spans="1:4" ht="15" x14ac:dyDescent="0.25">
      <c r="A38" t="s">
        <v>200</v>
      </c>
    </row>
    <row r="39" spans="1:4" ht="15" x14ac:dyDescent="0.25">
      <c r="A39" t="s">
        <v>201</v>
      </c>
    </row>
    <row r="40" spans="1:4" x14ac:dyDescent="0.35">
      <c r="A40" t="s">
        <v>202</v>
      </c>
    </row>
    <row r="42" spans="1:4" ht="15" x14ac:dyDescent="0.25">
      <c r="A42" t="s">
        <v>203</v>
      </c>
    </row>
    <row r="44" spans="1:4" x14ac:dyDescent="0.35">
      <c r="A44" t="s">
        <v>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1"/>
  <sheetViews>
    <sheetView topLeftCell="A7" workbookViewId="0">
      <selection activeCell="L35" sqref="L35"/>
    </sheetView>
  </sheetViews>
  <sheetFormatPr defaultRowHeight="14.5" x14ac:dyDescent="0.35"/>
  <cols>
    <col min="1" max="1" width="24.81640625" customWidth="1"/>
    <col min="2" max="2" width="15.26953125" customWidth="1"/>
    <col min="3" max="5" width="8.81640625" customWidth="1"/>
    <col min="6" max="6" width="23.26953125" bestFit="1" customWidth="1"/>
    <col min="7" max="7" width="20.81640625" customWidth="1"/>
    <col min="8" max="8" width="15.26953125" customWidth="1"/>
    <col min="9" max="12" width="11.81640625" customWidth="1"/>
    <col min="13" max="14" width="40.54296875" customWidth="1"/>
    <col min="15" max="15" width="45.453125" customWidth="1"/>
    <col min="16" max="16" width="25.81640625" customWidth="1"/>
    <col min="17" max="18" width="40.54296875" bestFit="1" customWidth="1"/>
    <col min="19" max="19" width="45.453125" bestFit="1" customWidth="1"/>
    <col min="20" max="20" width="45.26953125" bestFit="1" customWidth="1"/>
    <col min="21" max="21" width="25.81640625" bestFit="1" customWidth="1"/>
  </cols>
  <sheetData>
    <row r="1" spans="1:13" ht="15" x14ac:dyDescent="0.25">
      <c r="A1" s="39" t="s">
        <v>254</v>
      </c>
      <c r="B1" s="39" t="s">
        <v>210</v>
      </c>
      <c r="M1" t="s">
        <v>394</v>
      </c>
    </row>
    <row r="2" spans="1:13" ht="15" x14ac:dyDescent="0.25">
      <c r="A2" s="39" t="s">
        <v>205</v>
      </c>
      <c r="B2">
        <v>2018</v>
      </c>
      <c r="C2">
        <v>2022</v>
      </c>
      <c r="D2">
        <v>2026</v>
      </c>
      <c r="E2">
        <v>2030</v>
      </c>
    </row>
    <row r="3" spans="1:13" ht="15" x14ac:dyDescent="0.25">
      <c r="A3" s="2" t="s">
        <v>218</v>
      </c>
      <c r="B3" s="15">
        <v>1874.06</v>
      </c>
      <c r="C3" s="15">
        <v>1874.06</v>
      </c>
      <c r="D3" s="15">
        <v>1874.06</v>
      </c>
      <c r="E3" s="15">
        <v>1874.06</v>
      </c>
      <c r="H3">
        <v>2018</v>
      </c>
      <c r="I3">
        <v>2022</v>
      </c>
      <c r="J3">
        <v>2026</v>
      </c>
      <c r="K3">
        <v>2030</v>
      </c>
      <c r="M3" t="s">
        <v>395</v>
      </c>
    </row>
    <row r="4" spans="1:13" ht="15" x14ac:dyDescent="0.25">
      <c r="A4" s="2" t="s">
        <v>219</v>
      </c>
      <c r="B4" s="15">
        <v>890.6</v>
      </c>
      <c r="C4" s="15">
        <v>890.6</v>
      </c>
      <c r="D4" s="15">
        <v>890.6</v>
      </c>
      <c r="E4" s="15">
        <v>890.6</v>
      </c>
      <c r="F4" t="s">
        <v>213</v>
      </c>
      <c r="G4" t="s">
        <v>213</v>
      </c>
      <c r="H4">
        <f>SUMIF($F$3:$F$41,$G4,B$3:B$41)</f>
        <v>12601.329999999998</v>
      </c>
      <c r="I4">
        <f t="shared" ref="I4:K4" si="0">SUMIF($F$3:$F$41,$G4,C$3:C$41)</f>
        <v>12978.63</v>
      </c>
      <c r="J4">
        <f t="shared" si="0"/>
        <v>12534.63</v>
      </c>
      <c r="K4">
        <f t="shared" si="0"/>
        <v>12534.63</v>
      </c>
      <c r="M4" t="s">
        <v>396</v>
      </c>
    </row>
    <row r="5" spans="1:13" ht="15" x14ac:dyDescent="0.25">
      <c r="A5" s="2" t="s">
        <v>66</v>
      </c>
      <c r="B5" s="15">
        <v>1478.8700000000003</v>
      </c>
      <c r="C5" s="15">
        <v>1478.8700000000003</v>
      </c>
      <c r="D5" s="15">
        <v>1440.5300000000002</v>
      </c>
      <c r="E5" s="15">
        <v>1595.55</v>
      </c>
      <c r="G5" t="s">
        <v>17</v>
      </c>
      <c r="H5">
        <f t="shared" ref="H5:I11" si="1">SUMIF($F$3:$F$41,$G5,B$3:B$41)</f>
        <v>1752.45</v>
      </c>
      <c r="I5">
        <f t="shared" ref="I5:I11" si="2">SUMIF($F$3:$F$41,$G5,C$3:C$41)</f>
        <v>1752.45</v>
      </c>
      <c r="J5">
        <f t="shared" ref="J5:J11" si="3">SUMIF($F$3:$F$41,$G5,D$3:D$41)</f>
        <v>1752.45</v>
      </c>
      <c r="K5">
        <f t="shared" ref="K5:K11" si="4">SUMIF($F$3:$F$41,$G5,E$3:E$41)</f>
        <v>1752.45</v>
      </c>
      <c r="M5" t="s">
        <v>397</v>
      </c>
    </row>
    <row r="6" spans="1:13" ht="15" x14ac:dyDescent="0.25">
      <c r="A6" s="2" t="s">
        <v>221</v>
      </c>
      <c r="B6" s="15">
        <v>0</v>
      </c>
      <c r="C6" s="15">
        <v>0</v>
      </c>
      <c r="D6" s="15">
        <v>0</v>
      </c>
      <c r="E6" s="15">
        <v>0</v>
      </c>
      <c r="G6" t="s">
        <v>256</v>
      </c>
      <c r="H6">
        <f t="shared" si="1"/>
        <v>689.75</v>
      </c>
      <c r="I6">
        <f t="shared" si="2"/>
        <v>1113.25</v>
      </c>
      <c r="J6">
        <f t="shared" si="3"/>
        <v>1325</v>
      </c>
      <c r="K6">
        <f t="shared" si="4"/>
        <v>2729</v>
      </c>
      <c r="M6" t="s">
        <v>398</v>
      </c>
    </row>
    <row r="7" spans="1:13" ht="15" x14ac:dyDescent="0.25">
      <c r="A7" s="2" t="s">
        <v>222</v>
      </c>
      <c r="B7" s="15">
        <v>0</v>
      </c>
      <c r="C7" s="15">
        <v>0</v>
      </c>
      <c r="D7" s="15">
        <v>0</v>
      </c>
      <c r="E7" s="15">
        <v>0</v>
      </c>
      <c r="F7" t="s">
        <v>213</v>
      </c>
      <c r="G7" t="s">
        <v>36</v>
      </c>
      <c r="H7">
        <f t="shared" si="1"/>
        <v>1832</v>
      </c>
      <c r="I7">
        <f t="shared" si="2"/>
        <v>1832</v>
      </c>
      <c r="J7">
        <f t="shared" si="3"/>
        <v>1832</v>
      </c>
      <c r="K7">
        <f t="shared" si="4"/>
        <v>1832</v>
      </c>
      <c r="M7" t="s">
        <v>399</v>
      </c>
    </row>
    <row r="8" spans="1:13" ht="15" x14ac:dyDescent="0.25">
      <c r="A8" s="2" t="s">
        <v>223</v>
      </c>
      <c r="B8" s="15">
        <v>12418.87</v>
      </c>
      <c r="C8" s="15">
        <v>13702.87</v>
      </c>
      <c r="D8" s="15">
        <v>13702.87</v>
      </c>
      <c r="E8" s="15">
        <v>13702.87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</row>
    <row r="9" spans="1:13" ht="15" x14ac:dyDescent="0.25">
      <c r="A9" s="2" t="s">
        <v>224</v>
      </c>
      <c r="B9" s="15">
        <v>2974.32</v>
      </c>
      <c r="C9" s="15">
        <v>2974.32</v>
      </c>
      <c r="D9" s="15">
        <v>2974.32</v>
      </c>
      <c r="E9" s="15">
        <v>2974.32</v>
      </c>
      <c r="G9" t="s">
        <v>257</v>
      </c>
      <c r="H9">
        <f>SUMIF($F$3:$F$41,$G9,B$3:B$41)-B43</f>
        <v>11495.31</v>
      </c>
      <c r="I9">
        <f>SUMIF($F$3:$F$41,$G9,C$3:C$41)-B43</f>
        <v>17935.440000000002</v>
      </c>
      <c r="J9">
        <f>SUMIF($F$3:$F$41,$G9,D$3:D$41)-B43</f>
        <v>18839.309999999998</v>
      </c>
      <c r="K9">
        <f>SUMIF($F$3:$F$41,$G9,E$3:E$41)-B43</f>
        <v>24647.27</v>
      </c>
      <c r="M9" s="41" t="s">
        <v>400</v>
      </c>
    </row>
    <row r="10" spans="1:13" ht="15" x14ac:dyDescent="0.25">
      <c r="A10" s="2" t="s">
        <v>225</v>
      </c>
      <c r="B10" s="15">
        <v>1684.87</v>
      </c>
      <c r="C10" s="15">
        <v>1684.87</v>
      </c>
      <c r="D10" s="15">
        <v>1684.87</v>
      </c>
      <c r="E10" s="15">
        <v>1684.87</v>
      </c>
      <c r="G10" t="s">
        <v>255</v>
      </c>
      <c r="H10">
        <f t="shared" si="1"/>
        <v>7281.17</v>
      </c>
      <c r="I10">
        <f t="shared" si="1"/>
        <v>11822.63</v>
      </c>
      <c r="J10">
        <f t="shared" si="3"/>
        <v>16175.02</v>
      </c>
      <c r="K10">
        <f t="shared" si="4"/>
        <v>19991.82</v>
      </c>
    </row>
    <row r="11" spans="1:13" ht="15" x14ac:dyDescent="0.25">
      <c r="A11" s="2" t="s">
        <v>234</v>
      </c>
      <c r="B11" s="15">
        <v>1752.45</v>
      </c>
      <c r="C11" s="15">
        <v>1752.45</v>
      </c>
      <c r="D11" s="15">
        <v>1752.45</v>
      </c>
      <c r="E11" s="15">
        <v>1752.45</v>
      </c>
      <c r="F11" t="s">
        <v>17</v>
      </c>
      <c r="G11" t="s">
        <v>69</v>
      </c>
      <c r="H11">
        <f t="shared" si="1"/>
        <v>19550.239999999998</v>
      </c>
      <c r="I11">
        <f t="shared" si="2"/>
        <v>21450.489999999998</v>
      </c>
      <c r="J11">
        <f t="shared" si="3"/>
        <v>21683.9</v>
      </c>
      <c r="K11">
        <f t="shared" si="4"/>
        <v>24412.720000000001</v>
      </c>
    </row>
    <row r="12" spans="1:13" ht="15" x14ac:dyDescent="0.25">
      <c r="A12" s="2" t="s">
        <v>229</v>
      </c>
      <c r="B12" s="15">
        <v>2922.05</v>
      </c>
      <c r="C12" s="15">
        <v>2922.05</v>
      </c>
      <c r="D12" s="15">
        <v>622.04999999999995</v>
      </c>
      <c r="E12" s="15">
        <v>622.04999999999995</v>
      </c>
    </row>
    <row r="13" spans="1:13" ht="15" x14ac:dyDescent="0.25">
      <c r="A13" s="2" t="s">
        <v>230</v>
      </c>
      <c r="B13" s="15">
        <v>5195.3999999999996</v>
      </c>
      <c r="C13" s="15">
        <v>5555.4</v>
      </c>
      <c r="D13" s="15">
        <v>5555.4</v>
      </c>
      <c r="E13" s="15">
        <v>5555.4</v>
      </c>
      <c r="F13" t="s">
        <v>213</v>
      </c>
    </row>
    <row r="14" spans="1:13" ht="15" x14ac:dyDescent="0.25">
      <c r="A14" s="2" t="s">
        <v>231</v>
      </c>
      <c r="B14" s="15">
        <v>2859.23</v>
      </c>
      <c r="C14" s="15">
        <v>2729.23</v>
      </c>
      <c r="D14" s="15">
        <v>2729.23</v>
      </c>
      <c r="E14" s="15">
        <v>2729.23</v>
      </c>
      <c r="F14" t="s">
        <v>213</v>
      </c>
    </row>
    <row r="15" spans="1:13" ht="15" x14ac:dyDescent="0.25">
      <c r="A15" s="2" t="s">
        <v>232</v>
      </c>
      <c r="B15" s="15">
        <v>262.8</v>
      </c>
      <c r="C15" s="15">
        <v>262.8</v>
      </c>
      <c r="D15" s="15">
        <v>262.8</v>
      </c>
      <c r="E15" s="15">
        <v>262.8</v>
      </c>
      <c r="F15" t="s">
        <v>213</v>
      </c>
      <c r="H15" s="39" t="s">
        <v>210</v>
      </c>
    </row>
    <row r="16" spans="1:13" ht="15" x14ac:dyDescent="0.25">
      <c r="A16" s="2" t="s">
        <v>233</v>
      </c>
      <c r="B16" s="15">
        <v>6416.22</v>
      </c>
      <c r="C16" s="15">
        <v>652</v>
      </c>
      <c r="D16" s="15">
        <v>652</v>
      </c>
      <c r="E16" s="15">
        <v>652</v>
      </c>
      <c r="H16">
        <v>2018</v>
      </c>
      <c r="I16">
        <v>2022</v>
      </c>
      <c r="J16">
        <v>2026</v>
      </c>
      <c r="K16">
        <v>2030</v>
      </c>
      <c r="L16" t="s">
        <v>209</v>
      </c>
    </row>
    <row r="17" spans="1:12" ht="15" x14ac:dyDescent="0.25">
      <c r="A17" s="2" t="s">
        <v>235</v>
      </c>
      <c r="B17" s="15">
        <v>7281.17</v>
      </c>
      <c r="C17" s="15">
        <v>11822.63</v>
      </c>
      <c r="D17" s="15">
        <v>16175.02</v>
      </c>
      <c r="E17" s="15">
        <v>19991.82</v>
      </c>
      <c r="F17" t="s">
        <v>255</v>
      </c>
      <c r="G17" t="s">
        <v>261</v>
      </c>
      <c r="H17" s="15">
        <v>56470.851921772599</v>
      </c>
      <c r="I17" s="15">
        <v>1805018.0570724509</v>
      </c>
      <c r="J17" s="15">
        <v>2208628.2134773033</v>
      </c>
      <c r="K17" s="15">
        <v>4693509.0829521297</v>
      </c>
      <c r="L17" s="15">
        <v>8763626.2054236569</v>
      </c>
    </row>
    <row r="18" spans="1:12" ht="15" x14ac:dyDescent="0.25">
      <c r="A18" s="2" t="s">
        <v>252</v>
      </c>
      <c r="B18" s="15"/>
      <c r="C18" s="15"/>
      <c r="D18" s="15"/>
      <c r="E18" s="15"/>
    </row>
    <row r="19" spans="1:12" ht="15" x14ac:dyDescent="0.25">
      <c r="A19" s="2" t="s">
        <v>227</v>
      </c>
      <c r="B19" s="15">
        <v>0</v>
      </c>
      <c r="C19" s="15">
        <v>0</v>
      </c>
      <c r="D19" s="15">
        <v>0</v>
      </c>
      <c r="E19" s="15">
        <v>0</v>
      </c>
    </row>
    <row r="20" spans="1:12" ht="15" x14ac:dyDescent="0.25">
      <c r="A20" s="2" t="s">
        <v>67</v>
      </c>
      <c r="B20" s="15">
        <v>2334.4599999999996</v>
      </c>
      <c r="C20" s="15">
        <v>2308.3200000000002</v>
      </c>
      <c r="D20" s="15">
        <v>2364.08</v>
      </c>
      <c r="E20" s="15">
        <v>2679.79</v>
      </c>
    </row>
    <row r="21" spans="1:12" ht="15" x14ac:dyDescent="0.25">
      <c r="A21" s="2" t="s">
        <v>68</v>
      </c>
      <c r="B21" s="15">
        <v>50979.399999999994</v>
      </c>
      <c r="C21" s="15">
        <v>50979.399999999994</v>
      </c>
      <c r="D21" s="15">
        <v>50979.399999999994</v>
      </c>
      <c r="E21" s="15">
        <v>50979.399999999994</v>
      </c>
      <c r="G21" s="39" t="s">
        <v>267</v>
      </c>
      <c r="H21" s="39" t="s">
        <v>210</v>
      </c>
    </row>
    <row r="22" spans="1:12" ht="15" x14ac:dyDescent="0.25">
      <c r="A22" s="2" t="s">
        <v>253</v>
      </c>
      <c r="B22" s="15"/>
      <c r="C22" s="15"/>
      <c r="D22" s="15"/>
      <c r="E22" s="15"/>
      <c r="G22" s="39" t="s">
        <v>205</v>
      </c>
      <c r="H22">
        <v>2018</v>
      </c>
      <c r="I22">
        <v>2022</v>
      </c>
      <c r="J22">
        <v>2026</v>
      </c>
      <c r="K22">
        <v>2030</v>
      </c>
      <c r="L22" t="s">
        <v>209</v>
      </c>
    </row>
    <row r="23" spans="1:12" ht="15" x14ac:dyDescent="0.25">
      <c r="A23" s="2" t="s">
        <v>236</v>
      </c>
      <c r="B23" s="15">
        <v>255.3</v>
      </c>
      <c r="C23" s="15">
        <v>255.3</v>
      </c>
      <c r="D23" s="15">
        <v>255.3</v>
      </c>
      <c r="E23" s="15">
        <v>255.3</v>
      </c>
      <c r="G23" s="2" t="s">
        <v>235</v>
      </c>
      <c r="H23" s="14">
        <v>13218771.4807404</v>
      </c>
      <c r="I23" s="14">
        <v>21463662.225200102</v>
      </c>
      <c r="J23" s="14">
        <v>29365319.343450598</v>
      </c>
      <c r="K23" s="14">
        <v>36294617.125927299</v>
      </c>
      <c r="L23" s="14">
        <v>100342370.17531839</v>
      </c>
    </row>
    <row r="24" spans="1:12" ht="15" x14ac:dyDescent="0.25">
      <c r="A24" s="2" t="s">
        <v>237</v>
      </c>
      <c r="B24" s="15">
        <v>634.1</v>
      </c>
      <c r="C24" s="15">
        <v>814.1</v>
      </c>
      <c r="D24" s="15">
        <v>814.1</v>
      </c>
      <c r="E24" s="15">
        <v>814.1</v>
      </c>
      <c r="F24" t="s">
        <v>213</v>
      </c>
      <c r="G24" s="2" t="s">
        <v>186</v>
      </c>
      <c r="H24" s="14">
        <v>35835316.70414333</v>
      </c>
      <c r="I24" s="14">
        <v>53260390.823587164</v>
      </c>
      <c r="J24" s="14">
        <v>55626370.692233212</v>
      </c>
      <c r="K24" s="14">
        <v>69667037.747384146</v>
      </c>
      <c r="L24" s="14">
        <v>214389115.96734786</v>
      </c>
    </row>
    <row r="25" spans="1:12" ht="15" x14ac:dyDescent="0.25">
      <c r="A25" s="2" t="s">
        <v>238</v>
      </c>
      <c r="B25" s="15">
        <v>1935.9</v>
      </c>
      <c r="C25" s="15">
        <v>1968.6</v>
      </c>
      <c r="D25" s="15">
        <v>2412.6</v>
      </c>
      <c r="E25" s="15">
        <v>4212.6000000000004</v>
      </c>
      <c r="G25" s="2" t="s">
        <v>209</v>
      </c>
      <c r="H25" s="15">
        <v>49054088.184883729</v>
      </c>
      <c r="I25" s="15">
        <v>74724053.048787266</v>
      </c>
      <c r="J25" s="15">
        <v>84991690.035683811</v>
      </c>
      <c r="K25" s="15">
        <v>105961654.87331145</v>
      </c>
      <c r="L25" s="15">
        <v>314731486.14266622</v>
      </c>
    </row>
    <row r="26" spans="1:12" ht="15" x14ac:dyDescent="0.25">
      <c r="A26" s="2" t="s">
        <v>239</v>
      </c>
      <c r="B26" s="15">
        <v>1800</v>
      </c>
      <c r="C26" s="15">
        <v>1800</v>
      </c>
      <c r="D26" s="15">
        <v>1800</v>
      </c>
      <c r="E26" s="15">
        <v>0</v>
      </c>
    </row>
    <row r="27" spans="1:12" ht="15" x14ac:dyDescent="0.25">
      <c r="A27" s="2" t="s">
        <v>240</v>
      </c>
      <c r="B27" s="15">
        <v>456.69</v>
      </c>
      <c r="C27" s="15">
        <v>456.69</v>
      </c>
      <c r="D27" s="15">
        <v>456.69</v>
      </c>
      <c r="E27" s="15">
        <v>456.69</v>
      </c>
      <c r="G27" s="2" t="s">
        <v>268</v>
      </c>
      <c r="H27">
        <f>H17/H24</f>
        <v>1.5758435285502404E-3</v>
      </c>
      <c r="I27">
        <f t="shared" ref="I27:K27" si="5">I17/I24</f>
        <v>3.3890439577342932E-2</v>
      </c>
      <c r="J27">
        <f t="shared" si="5"/>
        <v>3.9704697358328309E-2</v>
      </c>
      <c r="K27">
        <f t="shared" si="5"/>
        <v>6.7370584923834534E-2</v>
      </c>
    </row>
    <row r="28" spans="1:12" ht="15" x14ac:dyDescent="0.25">
      <c r="A28" s="2" t="s">
        <v>241</v>
      </c>
      <c r="B28" s="15">
        <v>2759.2</v>
      </c>
      <c r="C28" s="15">
        <v>2726.5</v>
      </c>
      <c r="D28" s="15">
        <v>2282.5</v>
      </c>
      <c r="E28" s="15">
        <v>2282.5</v>
      </c>
      <c r="F28" t="s">
        <v>213</v>
      </c>
      <c r="G28" s="2" t="s">
        <v>269</v>
      </c>
      <c r="H28">
        <f>H17/H25</f>
        <v>1.1511956293823108E-3</v>
      </c>
      <c r="I28">
        <f t="shared" ref="I28:K28" si="6">I17/I25</f>
        <v>2.4155783625574436E-2</v>
      </c>
      <c r="J28">
        <f t="shared" si="6"/>
        <v>2.598640187705421E-2</v>
      </c>
      <c r="K28">
        <f t="shared" si="6"/>
        <v>4.4294410922174864E-2</v>
      </c>
    </row>
    <row r="29" spans="1:12" ht="15" x14ac:dyDescent="0.25">
      <c r="A29" s="2" t="s">
        <v>228</v>
      </c>
      <c r="B29" s="15">
        <v>689.75</v>
      </c>
      <c r="C29" s="15">
        <v>1113.25</v>
      </c>
      <c r="D29" s="15">
        <v>1325</v>
      </c>
      <c r="E29" s="15">
        <v>2729</v>
      </c>
      <c r="F29" t="s">
        <v>256</v>
      </c>
    </row>
    <row r="30" spans="1:12" ht="15" x14ac:dyDescent="0.25">
      <c r="A30" s="2" t="s">
        <v>243</v>
      </c>
      <c r="B30" s="15">
        <v>9594.31</v>
      </c>
      <c r="C30" s="15">
        <v>11133.31</v>
      </c>
      <c r="D30" s="15">
        <v>12133.31</v>
      </c>
      <c r="E30" s="15">
        <v>12217.51</v>
      </c>
      <c r="G30" s="2" t="s">
        <v>211</v>
      </c>
    </row>
    <row r="31" spans="1:12" ht="15" x14ac:dyDescent="0.25">
      <c r="A31" s="2" t="s">
        <v>244</v>
      </c>
      <c r="B31" s="15">
        <v>10764.8</v>
      </c>
      <c r="C31" s="15">
        <v>8895.7999999999993</v>
      </c>
      <c r="D31" s="15">
        <v>8225.7999999999993</v>
      </c>
      <c r="E31" s="15">
        <v>8225.7999999999993</v>
      </c>
      <c r="G31" t="s">
        <v>213</v>
      </c>
      <c r="H31" s="14">
        <f>H4*'Flexibility Points'!$D$2</f>
        <v>75607.979999999981</v>
      </c>
      <c r="I31" s="14">
        <f>I4*'Flexibility Points'!$D$2</f>
        <v>77871.779999999984</v>
      </c>
      <c r="J31" s="14">
        <f>J4*'Flexibility Points'!$D$2</f>
        <v>75207.779999999984</v>
      </c>
      <c r="K31" s="14">
        <f>K4*'Flexibility Points'!$D$2</f>
        <v>75207.779999999984</v>
      </c>
    </row>
    <row r="32" spans="1:12" ht="15" x14ac:dyDescent="0.25">
      <c r="A32" s="2" t="s">
        <v>245</v>
      </c>
      <c r="B32" s="15">
        <v>1170</v>
      </c>
      <c r="C32" s="15">
        <v>1170</v>
      </c>
      <c r="D32" s="15">
        <v>1170</v>
      </c>
      <c r="E32" s="15">
        <v>1170</v>
      </c>
      <c r="G32" t="s">
        <v>17</v>
      </c>
      <c r="H32" s="14">
        <f>H5*'Flexibility Points'!$D$7</f>
        <v>2251.411458333333</v>
      </c>
      <c r="I32" s="14">
        <f>I5*'Flexibility Points'!$D$7</f>
        <v>2251.411458333333</v>
      </c>
      <c r="J32" s="14">
        <f>J5*'Flexibility Points'!$D$7</f>
        <v>2251.411458333333</v>
      </c>
      <c r="K32" s="14">
        <f>K5*'Flexibility Points'!$D$7</f>
        <v>2251.411458333333</v>
      </c>
    </row>
    <row r="33" spans="1:11" ht="15" x14ac:dyDescent="0.25">
      <c r="A33" s="2" t="s">
        <v>246</v>
      </c>
      <c r="B33" s="15">
        <v>3327.37</v>
      </c>
      <c r="C33" s="15">
        <v>3657.37</v>
      </c>
      <c r="D33" s="15">
        <v>3327.37</v>
      </c>
      <c r="E33" s="15">
        <v>3243.17</v>
      </c>
      <c r="G33" t="s">
        <v>256</v>
      </c>
      <c r="H33" s="14">
        <f>H6*'Flexibility Points'!$D$3</f>
        <v>4138.4999999999991</v>
      </c>
      <c r="I33" s="14">
        <f>I6*'Flexibility Points'!$D$3</f>
        <v>6679.4999999999991</v>
      </c>
      <c r="J33" s="14">
        <f>J6*'Flexibility Points'!$D$3</f>
        <v>7949.9999999999991</v>
      </c>
      <c r="K33" s="14">
        <f>K6*'Flexibility Points'!$D$3</f>
        <v>16373.999999999998</v>
      </c>
    </row>
    <row r="34" spans="1:11" ht="15" x14ac:dyDescent="0.25">
      <c r="A34" s="2" t="s">
        <v>226</v>
      </c>
      <c r="B34" s="15">
        <v>1832</v>
      </c>
      <c r="C34" s="15">
        <v>1832</v>
      </c>
      <c r="D34" s="15">
        <v>1832</v>
      </c>
      <c r="E34" s="15">
        <v>1832</v>
      </c>
      <c r="F34" t="s">
        <v>36</v>
      </c>
      <c r="G34" t="s">
        <v>36</v>
      </c>
      <c r="H34" s="14">
        <f>H7*'Flexibility Points'!$D$6</f>
        <v>5617.9143982649493</v>
      </c>
      <c r="I34" s="14">
        <f>I7*'Flexibility Points'!$D$6</f>
        <v>5617.9143982649493</v>
      </c>
      <c r="J34" s="14">
        <f>J7*'Flexibility Points'!$D$6</f>
        <v>5617.9143982649493</v>
      </c>
      <c r="K34" s="14">
        <f>K7*'Flexibility Points'!$D$6</f>
        <v>5617.9143982649493</v>
      </c>
    </row>
    <row r="35" spans="1:11" x14ac:dyDescent="0.35">
      <c r="A35" s="2" t="s">
        <v>220</v>
      </c>
      <c r="B35" s="15">
        <v>600.1</v>
      </c>
      <c r="C35" s="15">
        <v>600.29</v>
      </c>
      <c r="D35" s="15">
        <v>600.29</v>
      </c>
      <c r="E35" s="15">
        <v>600.29</v>
      </c>
      <c r="G35" t="s">
        <v>416</v>
      </c>
      <c r="H35">
        <v>0</v>
      </c>
      <c r="I35">
        <v>0</v>
      </c>
      <c r="J35">
        <v>0</v>
      </c>
      <c r="K35">
        <v>0</v>
      </c>
    </row>
    <row r="36" spans="1:11" x14ac:dyDescent="0.35">
      <c r="A36" s="2" t="s">
        <v>186</v>
      </c>
      <c r="B36" s="15">
        <v>13959.31</v>
      </c>
      <c r="C36" s="15">
        <v>20399.440000000002</v>
      </c>
      <c r="D36" s="15">
        <v>21303.309999999998</v>
      </c>
      <c r="E36" s="15">
        <v>27111.27</v>
      </c>
      <c r="F36" t="s">
        <v>257</v>
      </c>
      <c r="G36" s="40" t="s">
        <v>392</v>
      </c>
      <c r="H36" s="14">
        <v>7272</v>
      </c>
      <c r="I36" s="14">
        <v>7272</v>
      </c>
      <c r="J36" s="14">
        <v>7272</v>
      </c>
      <c r="K36" s="14">
        <v>7272</v>
      </c>
    </row>
    <row r="37" spans="1:11" x14ac:dyDescent="0.35">
      <c r="A37" s="2" t="s">
        <v>248</v>
      </c>
      <c r="B37" s="15">
        <v>19863.05</v>
      </c>
      <c r="C37" s="15">
        <v>20571.45</v>
      </c>
      <c r="D37" s="15">
        <v>20887.2</v>
      </c>
      <c r="E37" s="15">
        <v>21275.67</v>
      </c>
    </row>
    <row r="38" spans="1:11" x14ac:dyDescent="0.35">
      <c r="A38" s="2" t="s">
        <v>249</v>
      </c>
      <c r="B38" s="15">
        <v>9100.5</v>
      </c>
      <c r="C38" s="15">
        <v>8096.5</v>
      </c>
      <c r="D38" s="15">
        <v>7448.5</v>
      </c>
      <c r="E38" s="15">
        <v>7448.5</v>
      </c>
      <c r="G38" t="s">
        <v>270</v>
      </c>
      <c r="H38">
        <f>INDEX('FPC-BTCC'!$B$2:$AJ$2,1,MATCH(H16,'FPC-BTCC'!$B$1:$AJ$1,0))</f>
        <v>0.17097726309665637</v>
      </c>
      <c r="I38">
        <f>INDEX('FPC-BTCC'!$B$2:$AJ$2,1,MATCH(I16,'FPC-BTCC'!$B$1:$AJ$1,0))</f>
        <v>0.17097726309665637</v>
      </c>
      <c r="J38">
        <f>INDEX('FPC-BTCC'!$B$2:$AJ$2,1,MATCH(J16,'FPC-BTCC'!$B$1:$AJ$1,0))</f>
        <v>0.17097726309665637</v>
      </c>
      <c r="K38">
        <f>INDEX('FPC-BTCC'!$B$2:$AJ$2,1,MATCH(K16,'FPC-BTCC'!$B$1:$AJ$1,0))</f>
        <v>0.17097726309665637</v>
      </c>
    </row>
    <row r="39" spans="1:11" x14ac:dyDescent="0.35">
      <c r="A39" s="2" t="s">
        <v>250</v>
      </c>
      <c r="B39" s="15">
        <v>2858.26</v>
      </c>
      <c r="C39" s="15">
        <v>2858.26</v>
      </c>
      <c r="D39" s="15">
        <v>2858.26</v>
      </c>
      <c r="E39" s="15">
        <v>2858.26</v>
      </c>
    </row>
    <row r="40" spans="1:11" x14ac:dyDescent="0.35">
      <c r="A40" s="2" t="s">
        <v>251</v>
      </c>
      <c r="B40" s="15">
        <v>8586.25</v>
      </c>
      <c r="C40" s="15">
        <v>9197.16</v>
      </c>
      <c r="D40" s="15">
        <v>10759.31</v>
      </c>
      <c r="E40" s="15">
        <v>10370.83</v>
      </c>
      <c r="G40" s="1" t="s">
        <v>272</v>
      </c>
      <c r="H40" s="14">
        <f>SUM(H31:H36)*H38</f>
        <v>16223.657346608052</v>
      </c>
      <c r="I40" s="14">
        <f t="shared" ref="I40:K40" si="7">SUM(I31:I36)*I38</f>
        <v>17045.168900334869</v>
      </c>
      <c r="J40" s="14">
        <f t="shared" si="7"/>
        <v>16806.912084209678</v>
      </c>
      <c r="K40" s="14">
        <f t="shared" si="7"/>
        <v>18247.224548535909</v>
      </c>
    </row>
    <row r="41" spans="1:11" x14ac:dyDescent="0.35">
      <c r="A41" s="2" t="s">
        <v>69</v>
      </c>
      <c r="B41" s="15">
        <v>19550.239999999998</v>
      </c>
      <c r="C41" s="15">
        <v>21450.489999999998</v>
      </c>
      <c r="D41" s="15">
        <v>21683.9</v>
      </c>
      <c r="E41" s="15">
        <v>24412.720000000001</v>
      </c>
      <c r="F41" t="s">
        <v>69</v>
      </c>
      <c r="H41" s="14"/>
      <c r="I41" s="14"/>
      <c r="J41" s="14"/>
      <c r="K41" s="14"/>
    </row>
    <row r="42" spans="1:11" x14ac:dyDescent="0.35">
      <c r="G42" t="s">
        <v>271</v>
      </c>
      <c r="H42" s="14">
        <f>SUM(H9:H10)</f>
        <v>18776.48</v>
      </c>
      <c r="I42" s="14">
        <f>SUM(I9:I10)</f>
        <v>29758.07</v>
      </c>
      <c r="J42" s="14">
        <f>SUM(J9:J10)</f>
        <v>35014.33</v>
      </c>
      <c r="K42" s="14">
        <f>SUM(K9:K10)</f>
        <v>44639.09</v>
      </c>
    </row>
    <row r="43" spans="1:11" x14ac:dyDescent="0.35">
      <c r="A43" s="2" t="s">
        <v>401</v>
      </c>
      <c r="B43">
        <v>2464</v>
      </c>
      <c r="G43" t="s">
        <v>393</v>
      </c>
      <c r="H43">
        <f>H42/H40</f>
        <v>1.1573518596240371</v>
      </c>
      <c r="I43">
        <f t="shared" ref="I43:K43" si="8">I42/I40</f>
        <v>1.7458360297864441</v>
      </c>
      <c r="J43">
        <f t="shared" si="8"/>
        <v>2.0833291579418947</v>
      </c>
      <c r="K43">
        <f t="shared" si="8"/>
        <v>2.4463495739455716</v>
      </c>
    </row>
    <row r="44" spans="1:11" x14ac:dyDescent="0.35">
      <c r="G44" t="s">
        <v>273</v>
      </c>
      <c r="H44">
        <f>H27</f>
        <v>1.5758435285502404E-3</v>
      </c>
      <c r="I44">
        <f>I27</f>
        <v>3.3890439577342932E-2</v>
      </c>
      <c r="J44">
        <f>J27</f>
        <v>3.9704697358328309E-2</v>
      </c>
      <c r="K44">
        <f>K27</f>
        <v>6.7370584923834534E-2</v>
      </c>
    </row>
    <row r="46" spans="1:11" x14ac:dyDescent="0.35">
      <c r="A46" t="s">
        <v>215</v>
      </c>
      <c r="B46" t="s">
        <v>216</v>
      </c>
      <c r="C46" t="s">
        <v>214</v>
      </c>
      <c r="D46" t="s">
        <v>258</v>
      </c>
      <c r="E46" t="s">
        <v>259</v>
      </c>
      <c r="F46" t="s">
        <v>260</v>
      </c>
    </row>
    <row r="47" spans="1:11" x14ac:dyDescent="0.35">
      <c r="A47" t="s">
        <v>206</v>
      </c>
      <c r="B47" t="s">
        <v>206</v>
      </c>
      <c r="C47">
        <v>2018</v>
      </c>
      <c r="D47">
        <v>0</v>
      </c>
      <c r="F47">
        <v>0</v>
      </c>
    </row>
    <row r="48" spans="1:11" x14ac:dyDescent="0.35">
      <c r="A48" t="s">
        <v>206</v>
      </c>
      <c r="B48" t="s">
        <v>206</v>
      </c>
      <c r="C48">
        <v>2022</v>
      </c>
      <c r="D48">
        <v>0</v>
      </c>
      <c r="F48">
        <v>0</v>
      </c>
    </row>
    <row r="49" spans="1:6" x14ac:dyDescent="0.35">
      <c r="A49" t="s">
        <v>206</v>
      </c>
      <c r="B49" t="s">
        <v>206</v>
      </c>
      <c r="C49">
        <v>2026</v>
      </c>
      <c r="D49">
        <v>0</v>
      </c>
      <c r="F49">
        <v>0</v>
      </c>
    </row>
    <row r="50" spans="1:6" x14ac:dyDescent="0.35">
      <c r="A50" t="s">
        <v>206</v>
      </c>
      <c r="B50" t="s">
        <v>206</v>
      </c>
      <c r="C50">
        <v>2030</v>
      </c>
      <c r="D50">
        <v>0</v>
      </c>
      <c r="F50">
        <v>0</v>
      </c>
    </row>
    <row r="51" spans="1:6" x14ac:dyDescent="0.35">
      <c r="A51" t="s">
        <v>206</v>
      </c>
      <c r="B51" t="s">
        <v>187</v>
      </c>
      <c r="C51">
        <v>2018</v>
      </c>
      <c r="D51">
        <v>0</v>
      </c>
      <c r="F51">
        <v>0</v>
      </c>
    </row>
    <row r="52" spans="1:6" x14ac:dyDescent="0.35">
      <c r="A52" t="s">
        <v>206</v>
      </c>
      <c r="B52" t="s">
        <v>187</v>
      </c>
      <c r="C52">
        <v>2022</v>
      </c>
      <c r="D52">
        <v>0</v>
      </c>
      <c r="F52">
        <v>0</v>
      </c>
    </row>
    <row r="53" spans="1:6" x14ac:dyDescent="0.35">
      <c r="A53" t="s">
        <v>206</v>
      </c>
      <c r="B53" t="s">
        <v>187</v>
      </c>
      <c r="C53">
        <v>2026</v>
      </c>
      <c r="D53">
        <v>0</v>
      </c>
      <c r="F53">
        <v>0</v>
      </c>
    </row>
    <row r="54" spans="1:6" x14ac:dyDescent="0.35">
      <c r="A54" t="s">
        <v>206</v>
      </c>
      <c r="B54" t="s">
        <v>187</v>
      </c>
      <c r="C54">
        <v>2030</v>
      </c>
      <c r="D54">
        <v>0</v>
      </c>
      <c r="F54">
        <v>0</v>
      </c>
    </row>
    <row r="55" spans="1:6" x14ac:dyDescent="0.35">
      <c r="A55" t="s">
        <v>187</v>
      </c>
      <c r="B55" t="s">
        <v>206</v>
      </c>
      <c r="C55">
        <v>2018</v>
      </c>
      <c r="D55">
        <v>0</v>
      </c>
      <c r="F55">
        <v>0</v>
      </c>
    </row>
    <row r="56" spans="1:6" x14ac:dyDescent="0.35">
      <c r="A56" t="s">
        <v>187</v>
      </c>
      <c r="B56" t="s">
        <v>206</v>
      </c>
      <c r="C56">
        <v>2022</v>
      </c>
      <c r="D56">
        <v>0</v>
      </c>
      <c r="F56">
        <v>0</v>
      </c>
    </row>
    <row r="57" spans="1:6" x14ac:dyDescent="0.35">
      <c r="A57" t="s">
        <v>187</v>
      </c>
      <c r="B57" t="s">
        <v>206</v>
      </c>
      <c r="C57">
        <v>2026</v>
      </c>
      <c r="D57">
        <v>0</v>
      </c>
      <c r="F57">
        <v>0</v>
      </c>
    </row>
    <row r="58" spans="1:6" x14ac:dyDescent="0.35">
      <c r="A58" t="s">
        <v>187</v>
      </c>
      <c r="B58" t="s">
        <v>206</v>
      </c>
      <c r="C58">
        <v>2030</v>
      </c>
      <c r="D58">
        <v>0</v>
      </c>
      <c r="F58">
        <v>0</v>
      </c>
    </row>
    <row r="59" spans="1:6" x14ac:dyDescent="0.35">
      <c r="A59" t="s">
        <v>187</v>
      </c>
      <c r="B59" t="s">
        <v>187</v>
      </c>
      <c r="C59">
        <v>2018</v>
      </c>
      <c r="D59">
        <v>13666.9455358091</v>
      </c>
      <c r="E59">
        <v>42803.906385963499</v>
      </c>
      <c r="F59">
        <v>0</v>
      </c>
    </row>
    <row r="60" spans="1:6" x14ac:dyDescent="0.35">
      <c r="A60" t="s">
        <v>187</v>
      </c>
      <c r="B60" t="s">
        <v>187</v>
      </c>
      <c r="C60">
        <v>2022</v>
      </c>
      <c r="D60">
        <v>1094342.31748223</v>
      </c>
      <c r="E60">
        <v>710675.73959022097</v>
      </c>
      <c r="F60">
        <v>0</v>
      </c>
    </row>
    <row r="61" spans="1:6" x14ac:dyDescent="0.35">
      <c r="A61" t="s">
        <v>187</v>
      </c>
      <c r="B61" t="s">
        <v>187</v>
      </c>
      <c r="C61">
        <v>2026</v>
      </c>
      <c r="D61">
        <v>889910.82424629305</v>
      </c>
      <c r="E61">
        <v>1318717.3892310101</v>
      </c>
      <c r="F61">
        <v>0</v>
      </c>
    </row>
    <row r="62" spans="1:6" x14ac:dyDescent="0.35">
      <c r="A62" t="s">
        <v>187</v>
      </c>
      <c r="B62" t="s">
        <v>187</v>
      </c>
      <c r="C62">
        <v>2030</v>
      </c>
      <c r="D62">
        <v>2822266.4553831099</v>
      </c>
      <c r="E62">
        <v>1871242.62756902</v>
      </c>
      <c r="F62">
        <v>0</v>
      </c>
    </row>
    <row r="63" spans="1:6" x14ac:dyDescent="0.35">
      <c r="A63" t="s">
        <v>207</v>
      </c>
      <c r="B63" t="s">
        <v>187</v>
      </c>
      <c r="C63">
        <v>2018</v>
      </c>
      <c r="D63">
        <v>0</v>
      </c>
      <c r="F63">
        <v>0</v>
      </c>
    </row>
    <row r="64" spans="1:6" x14ac:dyDescent="0.35">
      <c r="A64" t="s">
        <v>207</v>
      </c>
      <c r="B64" t="s">
        <v>187</v>
      </c>
      <c r="C64">
        <v>2022</v>
      </c>
      <c r="D64">
        <v>0</v>
      </c>
      <c r="F64">
        <v>0</v>
      </c>
    </row>
    <row r="65" spans="1:6" x14ac:dyDescent="0.35">
      <c r="A65" t="s">
        <v>207</v>
      </c>
      <c r="B65" t="s">
        <v>187</v>
      </c>
      <c r="C65">
        <v>2026</v>
      </c>
      <c r="D65">
        <v>0</v>
      </c>
      <c r="F65">
        <v>0</v>
      </c>
    </row>
    <row r="66" spans="1:6" x14ac:dyDescent="0.35">
      <c r="A66" t="s">
        <v>207</v>
      </c>
      <c r="B66" t="s">
        <v>187</v>
      </c>
      <c r="C66">
        <v>2030</v>
      </c>
      <c r="D66">
        <v>0</v>
      </c>
      <c r="F66">
        <v>0</v>
      </c>
    </row>
    <row r="67" spans="1:6" x14ac:dyDescent="0.35">
      <c r="A67" t="s">
        <v>207</v>
      </c>
      <c r="B67" t="s">
        <v>207</v>
      </c>
      <c r="C67">
        <v>2018</v>
      </c>
      <c r="D67">
        <v>0</v>
      </c>
      <c r="F67">
        <v>0</v>
      </c>
    </row>
    <row r="68" spans="1:6" x14ac:dyDescent="0.35">
      <c r="A68" t="s">
        <v>207</v>
      </c>
      <c r="B68" t="s">
        <v>207</v>
      </c>
      <c r="C68">
        <v>2022</v>
      </c>
      <c r="D68">
        <v>0</v>
      </c>
      <c r="F68">
        <v>0</v>
      </c>
    </row>
    <row r="69" spans="1:6" x14ac:dyDescent="0.35">
      <c r="A69" t="s">
        <v>207</v>
      </c>
      <c r="B69" t="s">
        <v>207</v>
      </c>
      <c r="C69">
        <v>2026</v>
      </c>
      <c r="D69">
        <v>0</v>
      </c>
      <c r="F69">
        <v>0</v>
      </c>
    </row>
    <row r="70" spans="1:6" x14ac:dyDescent="0.35">
      <c r="A70" t="s">
        <v>207</v>
      </c>
      <c r="B70" t="s">
        <v>207</v>
      </c>
      <c r="C70">
        <v>2030</v>
      </c>
      <c r="D70">
        <v>0</v>
      </c>
      <c r="F70">
        <v>0</v>
      </c>
    </row>
    <row r="71" spans="1:6" x14ac:dyDescent="0.35">
      <c r="A71" t="s">
        <v>208</v>
      </c>
      <c r="B71" t="s">
        <v>187</v>
      </c>
      <c r="C71">
        <v>2018</v>
      </c>
      <c r="D71">
        <v>0</v>
      </c>
      <c r="F71">
        <v>0</v>
      </c>
    </row>
    <row r="72" spans="1:6" x14ac:dyDescent="0.35">
      <c r="A72" t="s">
        <v>208</v>
      </c>
      <c r="B72" t="s">
        <v>187</v>
      </c>
      <c r="C72">
        <v>2022</v>
      </c>
      <c r="D72">
        <v>0</v>
      </c>
      <c r="F72">
        <v>0</v>
      </c>
    </row>
    <row r="73" spans="1:6" x14ac:dyDescent="0.35">
      <c r="A73" t="s">
        <v>208</v>
      </c>
      <c r="B73" t="s">
        <v>187</v>
      </c>
      <c r="C73">
        <v>2026</v>
      </c>
      <c r="D73">
        <v>0</v>
      </c>
      <c r="F73">
        <v>0</v>
      </c>
    </row>
    <row r="74" spans="1:6" x14ac:dyDescent="0.35">
      <c r="A74" t="s">
        <v>208</v>
      </c>
      <c r="B74" t="s">
        <v>187</v>
      </c>
      <c r="C74">
        <v>2030</v>
      </c>
      <c r="D74">
        <v>0</v>
      </c>
      <c r="F74">
        <v>0</v>
      </c>
    </row>
    <row r="75" spans="1:6" x14ac:dyDescent="0.35">
      <c r="A75" t="s">
        <v>208</v>
      </c>
      <c r="B75" t="s">
        <v>208</v>
      </c>
      <c r="C75">
        <v>2018</v>
      </c>
      <c r="D75">
        <v>0</v>
      </c>
      <c r="F75">
        <v>0</v>
      </c>
    </row>
    <row r="76" spans="1:6" x14ac:dyDescent="0.35">
      <c r="A76" t="s">
        <v>208</v>
      </c>
      <c r="B76" t="s">
        <v>208</v>
      </c>
      <c r="C76">
        <v>2022</v>
      </c>
      <c r="D76">
        <v>0</v>
      </c>
      <c r="F76">
        <v>0</v>
      </c>
    </row>
    <row r="77" spans="1:6" x14ac:dyDescent="0.35">
      <c r="A77" t="s">
        <v>208</v>
      </c>
      <c r="B77" t="s">
        <v>208</v>
      </c>
      <c r="C77">
        <v>2026</v>
      </c>
      <c r="D77">
        <v>0</v>
      </c>
      <c r="F77">
        <v>0</v>
      </c>
    </row>
    <row r="78" spans="1:6" x14ac:dyDescent="0.35">
      <c r="A78" t="s">
        <v>208</v>
      </c>
      <c r="B78" t="s">
        <v>208</v>
      </c>
      <c r="C78">
        <v>2030</v>
      </c>
      <c r="D78">
        <v>0</v>
      </c>
      <c r="F78">
        <v>0</v>
      </c>
    </row>
    <row r="79" spans="1:6" x14ac:dyDescent="0.35">
      <c r="A79" t="s">
        <v>242</v>
      </c>
      <c r="B79" t="s">
        <v>187</v>
      </c>
      <c r="C79">
        <v>2018</v>
      </c>
      <c r="D79">
        <v>0</v>
      </c>
      <c r="F79">
        <v>0</v>
      </c>
    </row>
    <row r="80" spans="1:6" x14ac:dyDescent="0.35">
      <c r="A80" t="s">
        <v>242</v>
      </c>
      <c r="B80" t="s">
        <v>187</v>
      </c>
      <c r="C80">
        <v>2022</v>
      </c>
      <c r="D80">
        <v>0</v>
      </c>
      <c r="F80">
        <v>0</v>
      </c>
    </row>
    <row r="81" spans="1:6" x14ac:dyDescent="0.35">
      <c r="A81" t="s">
        <v>242</v>
      </c>
      <c r="B81" t="s">
        <v>187</v>
      </c>
      <c r="C81">
        <v>2026</v>
      </c>
      <c r="D81">
        <v>0</v>
      </c>
      <c r="F81">
        <v>0</v>
      </c>
    </row>
    <row r="82" spans="1:6" x14ac:dyDescent="0.35">
      <c r="A82" t="s">
        <v>242</v>
      </c>
      <c r="B82" t="s">
        <v>187</v>
      </c>
      <c r="C82">
        <v>2030</v>
      </c>
      <c r="D82">
        <v>0</v>
      </c>
      <c r="F82">
        <v>0</v>
      </c>
    </row>
    <row r="83" spans="1:6" x14ac:dyDescent="0.35">
      <c r="A83" t="s">
        <v>242</v>
      </c>
      <c r="B83" t="s">
        <v>242</v>
      </c>
      <c r="C83">
        <v>2018</v>
      </c>
      <c r="D83">
        <v>0</v>
      </c>
      <c r="F83">
        <v>0</v>
      </c>
    </row>
    <row r="84" spans="1:6" x14ac:dyDescent="0.35">
      <c r="A84" t="s">
        <v>242</v>
      </c>
      <c r="B84" t="s">
        <v>242</v>
      </c>
      <c r="C84">
        <v>2022</v>
      </c>
      <c r="D84">
        <v>0</v>
      </c>
      <c r="F84">
        <v>0</v>
      </c>
    </row>
    <row r="85" spans="1:6" x14ac:dyDescent="0.35">
      <c r="A85" t="s">
        <v>242</v>
      </c>
      <c r="B85" t="s">
        <v>242</v>
      </c>
      <c r="C85">
        <v>2026</v>
      </c>
      <c r="D85">
        <v>0</v>
      </c>
      <c r="F85">
        <v>0</v>
      </c>
    </row>
    <row r="86" spans="1:6" x14ac:dyDescent="0.35">
      <c r="A86" t="s">
        <v>242</v>
      </c>
      <c r="B86" t="s">
        <v>242</v>
      </c>
      <c r="C86">
        <v>2030</v>
      </c>
      <c r="D86">
        <v>0</v>
      </c>
      <c r="F86">
        <v>0</v>
      </c>
    </row>
    <row r="87" spans="1:6" x14ac:dyDescent="0.35">
      <c r="A87" t="s">
        <v>247</v>
      </c>
      <c r="B87" t="s">
        <v>187</v>
      </c>
      <c r="C87">
        <v>2018</v>
      </c>
      <c r="D87">
        <v>0</v>
      </c>
      <c r="F87">
        <v>0</v>
      </c>
    </row>
    <row r="88" spans="1:6" x14ac:dyDescent="0.35">
      <c r="A88" t="s">
        <v>247</v>
      </c>
      <c r="B88" t="s">
        <v>187</v>
      </c>
      <c r="C88">
        <v>2022</v>
      </c>
      <c r="D88">
        <v>0</v>
      </c>
      <c r="F88">
        <v>0</v>
      </c>
    </row>
    <row r="89" spans="1:6" x14ac:dyDescent="0.35">
      <c r="A89" t="s">
        <v>247</v>
      </c>
      <c r="B89" t="s">
        <v>187</v>
      </c>
      <c r="C89">
        <v>2026</v>
      </c>
      <c r="D89">
        <v>0</v>
      </c>
      <c r="F89">
        <v>0</v>
      </c>
    </row>
    <row r="90" spans="1:6" x14ac:dyDescent="0.35">
      <c r="A90" t="s">
        <v>247</v>
      </c>
      <c r="B90" t="s">
        <v>187</v>
      </c>
      <c r="C90">
        <v>2030</v>
      </c>
      <c r="D90">
        <v>0</v>
      </c>
      <c r="F90">
        <v>0</v>
      </c>
    </row>
    <row r="91" spans="1:6" x14ac:dyDescent="0.35">
      <c r="A91" t="s">
        <v>247</v>
      </c>
      <c r="B91" t="s">
        <v>247</v>
      </c>
      <c r="C91">
        <v>2018</v>
      </c>
      <c r="D91">
        <v>0</v>
      </c>
      <c r="F91">
        <v>0</v>
      </c>
    </row>
    <row r="92" spans="1:6" x14ac:dyDescent="0.35">
      <c r="A92" t="s">
        <v>247</v>
      </c>
      <c r="B92" t="s">
        <v>247</v>
      </c>
      <c r="C92">
        <v>2022</v>
      </c>
      <c r="D92">
        <v>0</v>
      </c>
      <c r="F92">
        <v>0</v>
      </c>
    </row>
    <row r="93" spans="1:6" x14ac:dyDescent="0.35">
      <c r="A93" t="s">
        <v>247</v>
      </c>
      <c r="B93" t="s">
        <v>247</v>
      </c>
      <c r="C93">
        <v>2026</v>
      </c>
      <c r="D93">
        <v>0</v>
      </c>
      <c r="F93">
        <v>0</v>
      </c>
    </row>
    <row r="94" spans="1:6" x14ac:dyDescent="0.35">
      <c r="A94" t="s">
        <v>247</v>
      </c>
      <c r="B94" t="s">
        <v>247</v>
      </c>
      <c r="C94">
        <v>2030</v>
      </c>
      <c r="D94">
        <v>0</v>
      </c>
      <c r="F94">
        <v>0</v>
      </c>
    </row>
    <row r="98" spans="1:9" x14ac:dyDescent="0.35">
      <c r="A98" t="s">
        <v>215</v>
      </c>
      <c r="B98" t="s">
        <v>216</v>
      </c>
      <c r="C98" t="s">
        <v>217</v>
      </c>
      <c r="D98" t="s">
        <v>214</v>
      </c>
      <c r="E98" t="s">
        <v>262</v>
      </c>
      <c r="F98" t="s">
        <v>263</v>
      </c>
      <c r="G98" t="s">
        <v>258</v>
      </c>
      <c r="H98" t="s">
        <v>264</v>
      </c>
      <c r="I98" t="s">
        <v>265</v>
      </c>
    </row>
    <row r="99" spans="1:9" x14ac:dyDescent="0.35">
      <c r="A99" t="s">
        <v>206</v>
      </c>
      <c r="B99" t="s">
        <v>206</v>
      </c>
      <c r="C99" t="s">
        <v>218</v>
      </c>
      <c r="D99">
        <v>2018</v>
      </c>
      <c r="E99">
        <v>383833.84939199901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206</v>
      </c>
      <c r="B100" t="s">
        <v>206</v>
      </c>
      <c r="C100" t="s">
        <v>218</v>
      </c>
      <c r="D100">
        <v>2022</v>
      </c>
      <c r="E100">
        <v>670512.36556853296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 t="s">
        <v>206</v>
      </c>
      <c r="B101" t="s">
        <v>206</v>
      </c>
      <c r="C101" t="s">
        <v>218</v>
      </c>
      <c r="D101">
        <v>2026</v>
      </c>
      <c r="E101">
        <v>1352802.07740613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 t="s">
        <v>206</v>
      </c>
      <c r="B102" t="s">
        <v>206</v>
      </c>
      <c r="C102" t="s">
        <v>218</v>
      </c>
      <c r="D102">
        <v>2030</v>
      </c>
      <c r="E102">
        <v>1355939.60431711</v>
      </c>
      <c r="F102">
        <v>0</v>
      </c>
      <c r="G102">
        <v>0</v>
      </c>
      <c r="H102">
        <v>5.7650649601225297</v>
      </c>
      <c r="I102">
        <v>5.7650649601225297</v>
      </c>
    </row>
    <row r="103" spans="1:9" x14ac:dyDescent="0.35">
      <c r="A103" t="s">
        <v>206</v>
      </c>
      <c r="B103" t="s">
        <v>206</v>
      </c>
      <c r="C103" t="s">
        <v>219</v>
      </c>
      <c r="D103">
        <v>2018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 t="s">
        <v>206</v>
      </c>
      <c r="B104" t="s">
        <v>206</v>
      </c>
      <c r="C104" t="s">
        <v>219</v>
      </c>
      <c r="D104">
        <v>2022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 t="s">
        <v>206</v>
      </c>
      <c r="B105" t="s">
        <v>206</v>
      </c>
      <c r="C105" t="s">
        <v>219</v>
      </c>
      <c r="D105">
        <v>2026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 t="s">
        <v>206</v>
      </c>
      <c r="B106" t="s">
        <v>206</v>
      </c>
      <c r="C106" t="s">
        <v>219</v>
      </c>
      <c r="D106">
        <v>2030</v>
      </c>
      <c r="E106">
        <v>949.79167561791405</v>
      </c>
      <c r="F106">
        <v>0</v>
      </c>
      <c r="G106">
        <v>0</v>
      </c>
      <c r="H106">
        <v>23.461912807373199</v>
      </c>
      <c r="I106">
        <v>23.461912807373199</v>
      </c>
    </row>
    <row r="107" spans="1:9" x14ac:dyDescent="0.35">
      <c r="A107" t="s">
        <v>206</v>
      </c>
      <c r="B107" t="s">
        <v>206</v>
      </c>
      <c r="C107" t="s">
        <v>66</v>
      </c>
      <c r="D107">
        <v>2018</v>
      </c>
      <c r="E107">
        <v>67627.199999999895</v>
      </c>
      <c r="F107">
        <v>0</v>
      </c>
      <c r="G107">
        <v>0</v>
      </c>
    </row>
    <row r="108" spans="1:9" x14ac:dyDescent="0.35">
      <c r="A108" t="s">
        <v>206</v>
      </c>
      <c r="B108" t="s">
        <v>206</v>
      </c>
      <c r="C108" t="s">
        <v>66</v>
      </c>
      <c r="D108">
        <v>2022</v>
      </c>
      <c r="E108">
        <v>67627.199999999895</v>
      </c>
      <c r="F108">
        <v>0</v>
      </c>
      <c r="G108">
        <v>0</v>
      </c>
    </row>
    <row r="109" spans="1:9" x14ac:dyDescent="0.35">
      <c r="A109" t="s">
        <v>206</v>
      </c>
      <c r="B109" t="s">
        <v>206</v>
      </c>
      <c r="C109" t="s">
        <v>66</v>
      </c>
      <c r="D109">
        <v>2026</v>
      </c>
      <c r="E109">
        <v>67627.199999999895</v>
      </c>
      <c r="F109">
        <v>0</v>
      </c>
      <c r="G109">
        <v>0</v>
      </c>
    </row>
    <row r="110" spans="1:9" x14ac:dyDescent="0.35">
      <c r="A110" t="s">
        <v>206</v>
      </c>
      <c r="B110" t="s">
        <v>206</v>
      </c>
      <c r="C110" t="s">
        <v>66</v>
      </c>
      <c r="D110">
        <v>2030</v>
      </c>
      <c r="E110">
        <v>67627.199999999895</v>
      </c>
      <c r="F110">
        <v>0</v>
      </c>
      <c r="G110">
        <v>0</v>
      </c>
    </row>
    <row r="111" spans="1:9" x14ac:dyDescent="0.35">
      <c r="A111" t="s">
        <v>206</v>
      </c>
      <c r="B111" t="s">
        <v>206</v>
      </c>
      <c r="C111" t="s">
        <v>67</v>
      </c>
      <c r="D111">
        <v>2018</v>
      </c>
      <c r="E111">
        <v>0</v>
      </c>
      <c r="F111">
        <v>0</v>
      </c>
      <c r="G111">
        <v>0</v>
      </c>
    </row>
    <row r="112" spans="1:9" x14ac:dyDescent="0.35">
      <c r="A112" t="s">
        <v>206</v>
      </c>
      <c r="B112" t="s">
        <v>206</v>
      </c>
      <c r="C112" t="s">
        <v>67</v>
      </c>
      <c r="D112">
        <v>2022</v>
      </c>
      <c r="E112">
        <v>0</v>
      </c>
      <c r="F112">
        <v>0</v>
      </c>
      <c r="G112">
        <v>0</v>
      </c>
    </row>
    <row r="113" spans="1:7" x14ac:dyDescent="0.35">
      <c r="A113" t="s">
        <v>206</v>
      </c>
      <c r="B113" t="s">
        <v>206</v>
      </c>
      <c r="C113" t="s">
        <v>67</v>
      </c>
      <c r="D113">
        <v>2026</v>
      </c>
      <c r="E113">
        <v>0</v>
      </c>
      <c r="F113">
        <v>0</v>
      </c>
      <c r="G113">
        <v>0</v>
      </c>
    </row>
    <row r="114" spans="1:7" x14ac:dyDescent="0.35">
      <c r="A114" t="s">
        <v>206</v>
      </c>
      <c r="B114" t="s">
        <v>206</v>
      </c>
      <c r="C114" t="s">
        <v>67</v>
      </c>
      <c r="D114">
        <v>2030</v>
      </c>
      <c r="E114">
        <v>0</v>
      </c>
      <c r="F114">
        <v>0</v>
      </c>
      <c r="G114">
        <v>0</v>
      </c>
    </row>
    <row r="115" spans="1:7" x14ac:dyDescent="0.35">
      <c r="A115" t="s">
        <v>206</v>
      </c>
      <c r="B115" t="s">
        <v>206</v>
      </c>
      <c r="C115" t="s">
        <v>68</v>
      </c>
      <c r="D115">
        <v>2018</v>
      </c>
      <c r="E115">
        <v>7069488.2216367098</v>
      </c>
      <c r="F115">
        <v>0</v>
      </c>
      <c r="G115">
        <v>0</v>
      </c>
    </row>
    <row r="116" spans="1:7" x14ac:dyDescent="0.35">
      <c r="A116" t="s">
        <v>206</v>
      </c>
      <c r="B116" t="s">
        <v>206</v>
      </c>
      <c r="C116" t="s">
        <v>68</v>
      </c>
      <c r="D116">
        <v>2022</v>
      </c>
      <c r="E116">
        <v>7069488.9654902704</v>
      </c>
      <c r="F116">
        <v>0</v>
      </c>
      <c r="G116">
        <v>0</v>
      </c>
    </row>
    <row r="117" spans="1:7" x14ac:dyDescent="0.35">
      <c r="A117" t="s">
        <v>206</v>
      </c>
      <c r="B117" t="s">
        <v>206</v>
      </c>
      <c r="C117" t="s">
        <v>68</v>
      </c>
      <c r="D117">
        <v>2026</v>
      </c>
      <c r="E117">
        <v>7069490.0248854896</v>
      </c>
      <c r="F117">
        <v>0</v>
      </c>
      <c r="G117">
        <v>0</v>
      </c>
    </row>
    <row r="118" spans="1:7" x14ac:dyDescent="0.35">
      <c r="A118" t="s">
        <v>206</v>
      </c>
      <c r="B118" t="s">
        <v>206</v>
      </c>
      <c r="C118" t="s">
        <v>68</v>
      </c>
      <c r="D118">
        <v>2030</v>
      </c>
      <c r="E118">
        <v>7069488.4296805402</v>
      </c>
      <c r="F118">
        <v>0</v>
      </c>
      <c r="G118">
        <v>0</v>
      </c>
    </row>
    <row r="119" spans="1:7" x14ac:dyDescent="0.35">
      <c r="A119" t="s">
        <v>206</v>
      </c>
      <c r="B119" t="s">
        <v>206</v>
      </c>
      <c r="C119" t="s">
        <v>220</v>
      </c>
      <c r="D119">
        <v>2018</v>
      </c>
      <c r="E119">
        <v>161096.4</v>
      </c>
      <c r="F119">
        <v>0</v>
      </c>
      <c r="G119">
        <v>0</v>
      </c>
    </row>
    <row r="120" spans="1:7" x14ac:dyDescent="0.35">
      <c r="A120" t="s">
        <v>206</v>
      </c>
      <c r="B120" t="s">
        <v>206</v>
      </c>
      <c r="C120" t="s">
        <v>220</v>
      </c>
      <c r="D120">
        <v>2022</v>
      </c>
      <c r="E120">
        <v>161096.4</v>
      </c>
      <c r="F120">
        <v>0</v>
      </c>
      <c r="G120">
        <v>0</v>
      </c>
    </row>
    <row r="121" spans="1:7" x14ac:dyDescent="0.35">
      <c r="A121" t="s">
        <v>206</v>
      </c>
      <c r="B121" t="s">
        <v>206</v>
      </c>
      <c r="C121" t="s">
        <v>220</v>
      </c>
      <c r="D121">
        <v>2026</v>
      </c>
      <c r="E121">
        <v>161096.4</v>
      </c>
      <c r="F121">
        <v>0</v>
      </c>
      <c r="G121">
        <v>0</v>
      </c>
    </row>
    <row r="122" spans="1:7" x14ac:dyDescent="0.35">
      <c r="A122" t="s">
        <v>206</v>
      </c>
      <c r="B122" t="s">
        <v>206</v>
      </c>
      <c r="C122" t="s">
        <v>220</v>
      </c>
      <c r="D122">
        <v>2030</v>
      </c>
      <c r="E122">
        <v>161096.4</v>
      </c>
      <c r="F122">
        <v>0</v>
      </c>
      <c r="G122">
        <v>0</v>
      </c>
    </row>
    <row r="123" spans="1:7" x14ac:dyDescent="0.35">
      <c r="A123" t="s">
        <v>206</v>
      </c>
      <c r="B123" t="s">
        <v>206</v>
      </c>
      <c r="C123" t="s">
        <v>186</v>
      </c>
      <c r="D123">
        <v>2018</v>
      </c>
      <c r="E123">
        <v>315443.98505397799</v>
      </c>
      <c r="F123">
        <v>0</v>
      </c>
      <c r="G123">
        <v>0</v>
      </c>
    </row>
    <row r="124" spans="1:7" x14ac:dyDescent="0.35">
      <c r="A124" t="s">
        <v>206</v>
      </c>
      <c r="B124" t="s">
        <v>206</v>
      </c>
      <c r="C124" t="s">
        <v>186</v>
      </c>
      <c r="D124">
        <v>2022</v>
      </c>
      <c r="E124">
        <v>315443.98505397799</v>
      </c>
      <c r="F124">
        <v>0</v>
      </c>
      <c r="G124">
        <v>0</v>
      </c>
    </row>
    <row r="125" spans="1:7" x14ac:dyDescent="0.35">
      <c r="A125" t="s">
        <v>206</v>
      </c>
      <c r="B125" t="s">
        <v>206</v>
      </c>
      <c r="C125" t="s">
        <v>186</v>
      </c>
      <c r="D125">
        <v>2026</v>
      </c>
      <c r="E125">
        <v>1659697.0777696699</v>
      </c>
      <c r="F125">
        <v>0</v>
      </c>
      <c r="G125">
        <v>0</v>
      </c>
    </row>
    <row r="126" spans="1:7" x14ac:dyDescent="0.35">
      <c r="A126" t="s">
        <v>206</v>
      </c>
      <c r="B126" t="s">
        <v>206</v>
      </c>
      <c r="C126" t="s">
        <v>186</v>
      </c>
      <c r="D126">
        <v>2030</v>
      </c>
      <c r="E126">
        <v>3217453.9318833798</v>
      </c>
      <c r="F126">
        <v>0</v>
      </c>
      <c r="G126">
        <v>0</v>
      </c>
    </row>
    <row r="127" spans="1:7" x14ac:dyDescent="0.35">
      <c r="A127" t="s">
        <v>206</v>
      </c>
      <c r="B127" t="s">
        <v>206</v>
      </c>
      <c r="C127" t="s">
        <v>69</v>
      </c>
      <c r="D127">
        <v>2018</v>
      </c>
      <c r="E127">
        <v>0</v>
      </c>
      <c r="F127">
        <v>0</v>
      </c>
      <c r="G127">
        <v>0</v>
      </c>
    </row>
    <row r="128" spans="1:7" x14ac:dyDescent="0.35">
      <c r="A128" t="s">
        <v>206</v>
      </c>
      <c r="B128" t="s">
        <v>206</v>
      </c>
      <c r="C128" t="s">
        <v>69</v>
      </c>
      <c r="D128">
        <v>2022</v>
      </c>
      <c r="E128">
        <v>0</v>
      </c>
      <c r="F128">
        <v>0</v>
      </c>
      <c r="G128">
        <v>0</v>
      </c>
    </row>
    <row r="129" spans="1:7" x14ac:dyDescent="0.35">
      <c r="A129" t="s">
        <v>206</v>
      </c>
      <c r="B129" t="s">
        <v>206</v>
      </c>
      <c r="C129" t="s">
        <v>69</v>
      </c>
      <c r="D129">
        <v>2026</v>
      </c>
      <c r="E129">
        <v>0</v>
      </c>
      <c r="F129">
        <v>0</v>
      </c>
      <c r="G129">
        <v>0</v>
      </c>
    </row>
    <row r="130" spans="1:7" x14ac:dyDescent="0.35">
      <c r="A130" t="s">
        <v>206</v>
      </c>
      <c r="B130" t="s">
        <v>206</v>
      </c>
      <c r="C130" t="s">
        <v>69</v>
      </c>
      <c r="D130">
        <v>2030</v>
      </c>
      <c r="E130">
        <v>0</v>
      </c>
      <c r="F130">
        <v>0</v>
      </c>
      <c r="G130">
        <v>0</v>
      </c>
    </row>
    <row r="131" spans="1:7" x14ac:dyDescent="0.35">
      <c r="A131" t="s">
        <v>206</v>
      </c>
      <c r="B131" t="s">
        <v>187</v>
      </c>
      <c r="C131" t="s">
        <v>220</v>
      </c>
      <c r="D131">
        <v>2018</v>
      </c>
      <c r="E131">
        <v>24615.599999999798</v>
      </c>
      <c r="F131">
        <v>0</v>
      </c>
      <c r="G131">
        <v>0</v>
      </c>
    </row>
    <row r="132" spans="1:7" x14ac:dyDescent="0.35">
      <c r="A132" t="s">
        <v>206</v>
      </c>
      <c r="B132" t="s">
        <v>187</v>
      </c>
      <c r="C132" t="s">
        <v>220</v>
      </c>
      <c r="D132">
        <v>2022</v>
      </c>
      <c r="E132">
        <v>24615.599999999798</v>
      </c>
      <c r="F132">
        <v>0</v>
      </c>
      <c r="G132">
        <v>0</v>
      </c>
    </row>
    <row r="133" spans="1:7" x14ac:dyDescent="0.35">
      <c r="A133" t="s">
        <v>206</v>
      </c>
      <c r="B133" t="s">
        <v>187</v>
      </c>
      <c r="C133" t="s">
        <v>220</v>
      </c>
      <c r="D133">
        <v>2026</v>
      </c>
      <c r="E133">
        <v>24615.599999999798</v>
      </c>
      <c r="F133">
        <v>0</v>
      </c>
      <c r="G133">
        <v>0</v>
      </c>
    </row>
    <row r="134" spans="1:7" x14ac:dyDescent="0.35">
      <c r="A134" t="s">
        <v>206</v>
      </c>
      <c r="B134" t="s">
        <v>187</v>
      </c>
      <c r="C134" t="s">
        <v>220</v>
      </c>
      <c r="D134">
        <v>2030</v>
      </c>
      <c r="E134">
        <v>24615.599999999798</v>
      </c>
      <c r="F134">
        <v>0</v>
      </c>
      <c r="G134">
        <v>0</v>
      </c>
    </row>
    <row r="135" spans="1:7" x14ac:dyDescent="0.35">
      <c r="A135" t="s">
        <v>187</v>
      </c>
      <c r="B135" t="s">
        <v>206</v>
      </c>
      <c r="C135" t="s">
        <v>66</v>
      </c>
      <c r="D135">
        <v>2018</v>
      </c>
      <c r="E135">
        <v>527790</v>
      </c>
      <c r="F135">
        <v>0</v>
      </c>
      <c r="G135">
        <v>0</v>
      </c>
    </row>
    <row r="136" spans="1:7" x14ac:dyDescent="0.35">
      <c r="A136" t="s">
        <v>187</v>
      </c>
      <c r="B136" t="s">
        <v>206</v>
      </c>
      <c r="C136" t="s">
        <v>66</v>
      </c>
      <c r="D136">
        <v>2022</v>
      </c>
      <c r="E136">
        <v>527790</v>
      </c>
      <c r="F136">
        <v>0</v>
      </c>
      <c r="G136">
        <v>0</v>
      </c>
    </row>
    <row r="137" spans="1:7" x14ac:dyDescent="0.35">
      <c r="A137" t="s">
        <v>187</v>
      </c>
      <c r="B137" t="s">
        <v>206</v>
      </c>
      <c r="C137" t="s">
        <v>66</v>
      </c>
      <c r="D137">
        <v>2026</v>
      </c>
      <c r="E137">
        <v>527790</v>
      </c>
      <c r="F137">
        <v>0</v>
      </c>
      <c r="G137">
        <v>0</v>
      </c>
    </row>
    <row r="138" spans="1:7" x14ac:dyDescent="0.35">
      <c r="A138" t="s">
        <v>187</v>
      </c>
      <c r="B138" t="s">
        <v>206</v>
      </c>
      <c r="C138" t="s">
        <v>66</v>
      </c>
      <c r="D138">
        <v>2030</v>
      </c>
      <c r="E138">
        <v>527790</v>
      </c>
      <c r="F138">
        <v>0</v>
      </c>
      <c r="G138">
        <v>0</v>
      </c>
    </row>
    <row r="139" spans="1:7" x14ac:dyDescent="0.35">
      <c r="A139" t="s">
        <v>187</v>
      </c>
      <c r="B139" t="s">
        <v>206</v>
      </c>
      <c r="C139" t="s">
        <v>67</v>
      </c>
      <c r="D139">
        <v>2018</v>
      </c>
      <c r="E139">
        <v>2232836.3999999901</v>
      </c>
      <c r="F139">
        <v>0</v>
      </c>
      <c r="G139">
        <v>0</v>
      </c>
    </row>
    <row r="140" spans="1:7" x14ac:dyDescent="0.35">
      <c r="A140" t="s">
        <v>187</v>
      </c>
      <c r="B140" t="s">
        <v>206</v>
      </c>
      <c r="C140" t="s">
        <v>67</v>
      </c>
      <c r="D140">
        <v>2022</v>
      </c>
      <c r="E140">
        <v>2232836.3999999901</v>
      </c>
      <c r="F140">
        <v>0</v>
      </c>
      <c r="G140">
        <v>0</v>
      </c>
    </row>
    <row r="141" spans="1:7" x14ac:dyDescent="0.35">
      <c r="A141" t="s">
        <v>187</v>
      </c>
      <c r="B141" t="s">
        <v>206</v>
      </c>
      <c r="C141" t="s">
        <v>67</v>
      </c>
      <c r="D141">
        <v>2026</v>
      </c>
      <c r="E141">
        <v>2232836.3999999901</v>
      </c>
      <c r="F141">
        <v>0</v>
      </c>
      <c r="G141">
        <v>0</v>
      </c>
    </row>
    <row r="142" spans="1:7" x14ac:dyDescent="0.35">
      <c r="A142" t="s">
        <v>187</v>
      </c>
      <c r="B142" t="s">
        <v>206</v>
      </c>
      <c r="C142" t="s">
        <v>67</v>
      </c>
      <c r="D142">
        <v>2030</v>
      </c>
      <c r="E142">
        <v>2232836.3999999901</v>
      </c>
      <c r="F142">
        <v>0</v>
      </c>
      <c r="G142">
        <v>0</v>
      </c>
    </row>
    <row r="143" spans="1:7" x14ac:dyDescent="0.35">
      <c r="A143" t="s">
        <v>187</v>
      </c>
      <c r="B143" t="s">
        <v>206</v>
      </c>
      <c r="C143" t="s">
        <v>220</v>
      </c>
      <c r="D143">
        <v>2018</v>
      </c>
      <c r="E143">
        <v>211729.19999999899</v>
      </c>
      <c r="F143">
        <v>0</v>
      </c>
      <c r="G143">
        <v>0</v>
      </c>
    </row>
    <row r="144" spans="1:7" x14ac:dyDescent="0.35">
      <c r="A144" t="s">
        <v>187</v>
      </c>
      <c r="B144" t="s">
        <v>206</v>
      </c>
      <c r="C144" t="s">
        <v>220</v>
      </c>
      <c r="D144">
        <v>2022</v>
      </c>
      <c r="E144">
        <v>211729.19999999899</v>
      </c>
      <c r="F144">
        <v>0</v>
      </c>
      <c r="G144">
        <v>0</v>
      </c>
    </row>
    <row r="145" spans="1:9" x14ac:dyDescent="0.35">
      <c r="A145" t="s">
        <v>187</v>
      </c>
      <c r="B145" t="s">
        <v>206</v>
      </c>
      <c r="C145" t="s">
        <v>220</v>
      </c>
      <c r="D145">
        <v>2026</v>
      </c>
      <c r="E145">
        <v>211729.19999999899</v>
      </c>
      <c r="F145">
        <v>0</v>
      </c>
      <c r="G145">
        <v>0</v>
      </c>
    </row>
    <row r="146" spans="1:9" x14ac:dyDescent="0.35">
      <c r="A146" t="s">
        <v>187</v>
      </c>
      <c r="B146" t="s">
        <v>206</v>
      </c>
      <c r="C146" t="s">
        <v>220</v>
      </c>
      <c r="D146">
        <v>2030</v>
      </c>
      <c r="E146">
        <v>211729.19999999899</v>
      </c>
      <c r="F146">
        <v>0</v>
      </c>
      <c r="G146">
        <v>0</v>
      </c>
    </row>
    <row r="147" spans="1:9" x14ac:dyDescent="0.35">
      <c r="A147" t="s">
        <v>187</v>
      </c>
      <c r="B147" t="s">
        <v>206</v>
      </c>
      <c r="C147" t="s">
        <v>186</v>
      </c>
      <c r="D147">
        <v>2018</v>
      </c>
      <c r="E147">
        <v>101546.86658736601</v>
      </c>
      <c r="F147">
        <v>0</v>
      </c>
      <c r="G147">
        <v>0</v>
      </c>
    </row>
    <row r="148" spans="1:9" x14ac:dyDescent="0.35">
      <c r="A148" t="s">
        <v>187</v>
      </c>
      <c r="B148" t="s">
        <v>206</v>
      </c>
      <c r="C148" t="s">
        <v>186</v>
      </c>
      <c r="D148">
        <v>2022</v>
      </c>
      <c r="E148">
        <v>101546.86658736601</v>
      </c>
      <c r="F148">
        <v>0</v>
      </c>
      <c r="G148">
        <v>0</v>
      </c>
    </row>
    <row r="149" spans="1:9" x14ac:dyDescent="0.35">
      <c r="A149" t="s">
        <v>187</v>
      </c>
      <c r="B149" t="s">
        <v>206</v>
      </c>
      <c r="C149" t="s">
        <v>186</v>
      </c>
      <c r="D149">
        <v>2026</v>
      </c>
      <c r="E149">
        <v>101546.86658736601</v>
      </c>
      <c r="F149">
        <v>0</v>
      </c>
      <c r="G149">
        <v>0</v>
      </c>
    </row>
    <row r="150" spans="1:9" x14ac:dyDescent="0.35">
      <c r="A150" t="s">
        <v>187</v>
      </c>
      <c r="B150" t="s">
        <v>206</v>
      </c>
      <c r="C150" t="s">
        <v>186</v>
      </c>
      <c r="D150">
        <v>2030</v>
      </c>
      <c r="E150">
        <v>101546.86658736601</v>
      </c>
      <c r="F150">
        <v>0</v>
      </c>
      <c r="G150">
        <v>0</v>
      </c>
    </row>
    <row r="151" spans="1:9" x14ac:dyDescent="0.35">
      <c r="A151" t="s">
        <v>187</v>
      </c>
      <c r="B151" t="s">
        <v>206</v>
      </c>
      <c r="C151" t="s">
        <v>69</v>
      </c>
      <c r="D151">
        <v>2018</v>
      </c>
      <c r="E151">
        <v>1117476.5149290501</v>
      </c>
      <c r="F151">
        <v>0</v>
      </c>
      <c r="G151">
        <v>0</v>
      </c>
    </row>
    <row r="152" spans="1:9" x14ac:dyDescent="0.35">
      <c r="A152" t="s">
        <v>187</v>
      </c>
      <c r="B152" t="s">
        <v>206</v>
      </c>
      <c r="C152" t="s">
        <v>69</v>
      </c>
      <c r="D152">
        <v>2022</v>
      </c>
      <c r="E152">
        <v>1117476.5149290501</v>
      </c>
      <c r="F152">
        <v>0</v>
      </c>
      <c r="G152">
        <v>0</v>
      </c>
    </row>
    <row r="153" spans="1:9" x14ac:dyDescent="0.35">
      <c r="A153" t="s">
        <v>187</v>
      </c>
      <c r="B153" t="s">
        <v>206</v>
      </c>
      <c r="C153" t="s">
        <v>69</v>
      </c>
      <c r="D153">
        <v>2026</v>
      </c>
      <c r="E153">
        <v>1117476.5149290501</v>
      </c>
      <c r="F153">
        <v>0</v>
      </c>
      <c r="G153">
        <v>0</v>
      </c>
    </row>
    <row r="154" spans="1:9" x14ac:dyDescent="0.35">
      <c r="A154" t="s">
        <v>187</v>
      </c>
      <c r="B154" t="s">
        <v>206</v>
      </c>
      <c r="C154" t="s">
        <v>69</v>
      </c>
      <c r="D154">
        <v>2030</v>
      </c>
      <c r="E154">
        <v>1117476.5149290501</v>
      </c>
      <c r="F154">
        <v>0</v>
      </c>
      <c r="G154">
        <v>0</v>
      </c>
    </row>
    <row r="155" spans="1:9" x14ac:dyDescent="0.35">
      <c r="A155" t="s">
        <v>187</v>
      </c>
      <c r="B155" t="s">
        <v>187</v>
      </c>
      <c r="C155" t="s">
        <v>66</v>
      </c>
      <c r="D155">
        <v>2018</v>
      </c>
      <c r="E155">
        <v>6264013.1999999704</v>
      </c>
      <c r="F155">
        <v>0</v>
      </c>
      <c r="G155">
        <v>0</v>
      </c>
    </row>
    <row r="156" spans="1:9" x14ac:dyDescent="0.35">
      <c r="A156" t="s">
        <v>187</v>
      </c>
      <c r="B156" t="s">
        <v>187</v>
      </c>
      <c r="C156" t="s">
        <v>66</v>
      </c>
      <c r="D156">
        <v>2022</v>
      </c>
      <c r="E156">
        <v>6264013.1999999704</v>
      </c>
      <c r="F156">
        <v>0</v>
      </c>
      <c r="G156">
        <v>0</v>
      </c>
    </row>
    <row r="157" spans="1:9" x14ac:dyDescent="0.35">
      <c r="A157" t="s">
        <v>187</v>
      </c>
      <c r="B157" t="s">
        <v>187</v>
      </c>
      <c r="C157" t="s">
        <v>66</v>
      </c>
      <c r="D157">
        <v>2026</v>
      </c>
      <c r="E157">
        <v>6264013.1999999704</v>
      </c>
      <c r="F157">
        <v>0</v>
      </c>
      <c r="G157">
        <v>0</v>
      </c>
    </row>
    <row r="158" spans="1:9" x14ac:dyDescent="0.35">
      <c r="A158" t="s">
        <v>187</v>
      </c>
      <c r="B158" t="s">
        <v>187</v>
      </c>
      <c r="C158" t="s">
        <v>66</v>
      </c>
      <c r="D158">
        <v>2030</v>
      </c>
      <c r="E158">
        <v>7691893.1999999797</v>
      </c>
      <c r="F158">
        <v>0</v>
      </c>
      <c r="G158">
        <v>0</v>
      </c>
    </row>
    <row r="159" spans="1:9" x14ac:dyDescent="0.35">
      <c r="A159" t="s">
        <v>187</v>
      </c>
      <c r="B159" t="s">
        <v>187</v>
      </c>
      <c r="C159" t="s">
        <v>221</v>
      </c>
      <c r="D159">
        <v>2018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 t="s">
        <v>187</v>
      </c>
      <c r="B160" t="s">
        <v>187</v>
      </c>
      <c r="C160" t="s">
        <v>221</v>
      </c>
      <c r="D160">
        <v>2022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 t="s">
        <v>187</v>
      </c>
      <c r="B161" t="s">
        <v>187</v>
      </c>
      <c r="C161" t="s">
        <v>221</v>
      </c>
      <c r="D161">
        <v>2026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 t="s">
        <v>187</v>
      </c>
      <c r="B162" t="s">
        <v>187</v>
      </c>
      <c r="C162" t="s">
        <v>221</v>
      </c>
      <c r="D162">
        <v>2030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 t="s">
        <v>187</v>
      </c>
      <c r="B163" t="s">
        <v>187</v>
      </c>
      <c r="C163" t="s">
        <v>222</v>
      </c>
      <c r="D163">
        <v>2018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 t="s">
        <v>187</v>
      </c>
      <c r="B164" t="s">
        <v>187</v>
      </c>
      <c r="C164" t="s">
        <v>222</v>
      </c>
      <c r="D164">
        <v>2022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 t="s">
        <v>187</v>
      </c>
      <c r="B165" t="s">
        <v>187</v>
      </c>
      <c r="C165" t="s">
        <v>222</v>
      </c>
      <c r="D165">
        <v>2026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 t="s">
        <v>187</v>
      </c>
      <c r="B166" t="s">
        <v>187</v>
      </c>
      <c r="C166" t="s">
        <v>222</v>
      </c>
      <c r="D166">
        <v>2030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 t="s">
        <v>187</v>
      </c>
      <c r="B167" t="s">
        <v>187</v>
      </c>
      <c r="C167" t="s">
        <v>223</v>
      </c>
      <c r="D167">
        <v>2018</v>
      </c>
      <c r="E167">
        <v>63161986.772400901</v>
      </c>
      <c r="F167">
        <v>1005204.2272792</v>
      </c>
      <c r="G167">
        <v>0</v>
      </c>
      <c r="H167">
        <v>15.1245896129056</v>
      </c>
      <c r="I167">
        <v>15.1245896129056</v>
      </c>
    </row>
    <row r="168" spans="1:9" x14ac:dyDescent="0.35">
      <c r="A168" t="s">
        <v>187</v>
      </c>
      <c r="B168" t="s">
        <v>187</v>
      </c>
      <c r="C168" t="s">
        <v>223</v>
      </c>
      <c r="D168">
        <v>2022</v>
      </c>
      <c r="E168">
        <v>54713365.8778321</v>
      </c>
      <c r="F168">
        <v>664379.78065681597</v>
      </c>
      <c r="G168">
        <v>0</v>
      </c>
      <c r="H168">
        <v>833.955656036758</v>
      </c>
      <c r="I168">
        <v>833.95564331378</v>
      </c>
    </row>
    <row r="169" spans="1:9" x14ac:dyDescent="0.35">
      <c r="A169" t="s">
        <v>187</v>
      </c>
      <c r="B169" t="s">
        <v>187</v>
      </c>
      <c r="C169" t="s">
        <v>223</v>
      </c>
      <c r="D169">
        <v>2026</v>
      </c>
      <c r="E169">
        <v>72091726.416175306</v>
      </c>
      <c r="F169">
        <v>622802.89428724302</v>
      </c>
      <c r="G169">
        <v>0</v>
      </c>
      <c r="H169">
        <v>1883.0688329744301</v>
      </c>
      <c r="I169">
        <v>1883.06880609157</v>
      </c>
    </row>
    <row r="170" spans="1:9" x14ac:dyDescent="0.35">
      <c r="A170" t="s">
        <v>187</v>
      </c>
      <c r="B170" t="s">
        <v>187</v>
      </c>
      <c r="C170" t="s">
        <v>223</v>
      </c>
      <c r="D170">
        <v>2030</v>
      </c>
      <c r="E170">
        <v>53083447.652933799</v>
      </c>
      <c r="F170">
        <v>232295.76548793699</v>
      </c>
      <c r="G170">
        <v>0</v>
      </c>
      <c r="H170">
        <v>4353.4616327321401</v>
      </c>
      <c r="I170">
        <v>4353.4616595206999</v>
      </c>
    </row>
    <row r="171" spans="1:9" x14ac:dyDescent="0.35">
      <c r="A171" t="s">
        <v>187</v>
      </c>
      <c r="B171" t="s">
        <v>187</v>
      </c>
      <c r="C171" t="s">
        <v>224</v>
      </c>
      <c r="D171">
        <v>2018</v>
      </c>
      <c r="E171">
        <v>1348393.93684805</v>
      </c>
      <c r="F171">
        <v>28101.5359418486</v>
      </c>
      <c r="G171">
        <v>0</v>
      </c>
      <c r="H171">
        <v>0</v>
      </c>
      <c r="I171">
        <v>0</v>
      </c>
    </row>
    <row r="172" spans="1:9" x14ac:dyDescent="0.35">
      <c r="A172" t="s">
        <v>187</v>
      </c>
      <c r="B172" t="s">
        <v>187</v>
      </c>
      <c r="C172" t="s">
        <v>224</v>
      </c>
      <c r="D172">
        <v>2022</v>
      </c>
      <c r="E172">
        <v>685203.78664591303</v>
      </c>
      <c r="F172">
        <v>15777.4525445688</v>
      </c>
      <c r="G172">
        <v>0</v>
      </c>
      <c r="H172">
        <v>19.3408052538066</v>
      </c>
      <c r="I172">
        <v>19.3408052538066</v>
      </c>
    </row>
    <row r="173" spans="1:9" x14ac:dyDescent="0.35">
      <c r="A173" t="s">
        <v>187</v>
      </c>
      <c r="B173" t="s">
        <v>187</v>
      </c>
      <c r="C173" t="s">
        <v>224</v>
      </c>
      <c r="D173">
        <v>2026</v>
      </c>
      <c r="E173">
        <v>1298656.28231307</v>
      </c>
      <c r="F173">
        <v>14986.0434383638</v>
      </c>
      <c r="G173">
        <v>0</v>
      </c>
      <c r="H173">
        <v>253.69718919245301</v>
      </c>
      <c r="I173">
        <v>253.69718919245301</v>
      </c>
    </row>
    <row r="174" spans="1:9" x14ac:dyDescent="0.35">
      <c r="A174" t="s">
        <v>187</v>
      </c>
      <c r="B174" t="s">
        <v>187</v>
      </c>
      <c r="C174" t="s">
        <v>224</v>
      </c>
      <c r="D174">
        <v>2030</v>
      </c>
      <c r="E174">
        <v>351829.00148784701</v>
      </c>
      <c r="F174">
        <v>2518.5394601358598</v>
      </c>
      <c r="G174">
        <v>0</v>
      </c>
      <c r="H174">
        <v>290.11776491702602</v>
      </c>
      <c r="I174">
        <v>290.11776491702602</v>
      </c>
    </row>
    <row r="175" spans="1:9" x14ac:dyDescent="0.35">
      <c r="A175" t="s">
        <v>187</v>
      </c>
      <c r="B175" t="s">
        <v>187</v>
      </c>
      <c r="C175" t="s">
        <v>225</v>
      </c>
      <c r="D175">
        <v>2018</v>
      </c>
      <c r="E175">
        <v>14759461.199999901</v>
      </c>
      <c r="F175">
        <v>0</v>
      </c>
      <c r="G175">
        <v>0</v>
      </c>
    </row>
    <row r="176" spans="1:9" x14ac:dyDescent="0.35">
      <c r="A176" t="s">
        <v>187</v>
      </c>
      <c r="B176" t="s">
        <v>187</v>
      </c>
      <c r="C176" t="s">
        <v>225</v>
      </c>
      <c r="D176">
        <v>2022</v>
      </c>
      <c r="E176">
        <v>14759461.199999901</v>
      </c>
      <c r="F176">
        <v>0</v>
      </c>
      <c r="G176">
        <v>0</v>
      </c>
    </row>
    <row r="177" spans="1:9" x14ac:dyDescent="0.35">
      <c r="A177" t="s">
        <v>187</v>
      </c>
      <c r="B177" t="s">
        <v>187</v>
      </c>
      <c r="C177" t="s">
        <v>225</v>
      </c>
      <c r="D177">
        <v>2026</v>
      </c>
      <c r="E177">
        <v>14759461.199999901</v>
      </c>
      <c r="F177">
        <v>0</v>
      </c>
      <c r="G177">
        <v>0</v>
      </c>
    </row>
    <row r="178" spans="1:9" x14ac:dyDescent="0.35">
      <c r="A178" t="s">
        <v>187</v>
      </c>
      <c r="B178" t="s">
        <v>187</v>
      </c>
      <c r="C178" t="s">
        <v>225</v>
      </c>
      <c r="D178">
        <v>2030</v>
      </c>
      <c r="E178">
        <v>14759461.199999901</v>
      </c>
      <c r="F178">
        <v>0</v>
      </c>
      <c r="G178">
        <v>0</v>
      </c>
    </row>
    <row r="179" spans="1:9" x14ac:dyDescent="0.35">
      <c r="A179" t="s">
        <v>187</v>
      </c>
      <c r="B179" t="s">
        <v>187</v>
      </c>
      <c r="C179" t="s">
        <v>234</v>
      </c>
      <c r="D179">
        <v>2018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 t="s">
        <v>187</v>
      </c>
      <c r="B180" t="s">
        <v>187</v>
      </c>
      <c r="C180" t="s">
        <v>234</v>
      </c>
      <c r="D180">
        <v>2022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 t="s">
        <v>187</v>
      </c>
      <c r="B181" t="s">
        <v>187</v>
      </c>
      <c r="C181" t="s">
        <v>234</v>
      </c>
      <c r="D181">
        <v>2026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 t="s">
        <v>187</v>
      </c>
      <c r="B182" t="s">
        <v>187</v>
      </c>
      <c r="C182" t="s">
        <v>234</v>
      </c>
      <c r="D182">
        <v>2030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 t="s">
        <v>187</v>
      </c>
      <c r="B183" t="s">
        <v>187</v>
      </c>
      <c r="C183" t="s">
        <v>229</v>
      </c>
      <c r="D183">
        <v>2018</v>
      </c>
      <c r="E183">
        <v>23506922.760235399</v>
      </c>
      <c r="F183">
        <v>0</v>
      </c>
      <c r="G183">
        <v>0</v>
      </c>
    </row>
    <row r="184" spans="1:9" x14ac:dyDescent="0.35">
      <c r="A184" t="s">
        <v>187</v>
      </c>
      <c r="B184" t="s">
        <v>187</v>
      </c>
      <c r="C184" t="s">
        <v>229</v>
      </c>
      <c r="D184">
        <v>2022</v>
      </c>
      <c r="E184">
        <v>23506922.760235399</v>
      </c>
      <c r="F184">
        <v>0</v>
      </c>
      <c r="G184">
        <v>0</v>
      </c>
    </row>
    <row r="185" spans="1:9" x14ac:dyDescent="0.35">
      <c r="A185" t="s">
        <v>187</v>
      </c>
      <c r="B185" t="s">
        <v>187</v>
      </c>
      <c r="C185" t="s">
        <v>229</v>
      </c>
      <c r="D185">
        <v>2026</v>
      </c>
      <c r="E185">
        <v>5004168.9723372599</v>
      </c>
      <c r="F185">
        <v>0</v>
      </c>
      <c r="G185">
        <v>0</v>
      </c>
    </row>
    <row r="186" spans="1:9" x14ac:dyDescent="0.35">
      <c r="A186" t="s">
        <v>187</v>
      </c>
      <c r="B186" t="s">
        <v>187</v>
      </c>
      <c r="C186" t="s">
        <v>229</v>
      </c>
      <c r="D186">
        <v>2030</v>
      </c>
      <c r="E186">
        <v>5004168.9723372599</v>
      </c>
      <c r="F186">
        <v>0</v>
      </c>
      <c r="G186">
        <v>0</v>
      </c>
    </row>
    <row r="187" spans="1:9" x14ac:dyDescent="0.35">
      <c r="A187" t="s">
        <v>187</v>
      </c>
      <c r="B187" t="s">
        <v>187</v>
      </c>
      <c r="C187" t="s">
        <v>230</v>
      </c>
      <c r="D187">
        <v>2018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 t="s">
        <v>187</v>
      </c>
      <c r="B188" t="s">
        <v>187</v>
      </c>
      <c r="C188" t="s">
        <v>230</v>
      </c>
      <c r="D188">
        <v>2022</v>
      </c>
      <c r="E188">
        <v>1857.5436049488701</v>
      </c>
      <c r="F188">
        <v>371.34885370958</v>
      </c>
      <c r="G188">
        <v>0</v>
      </c>
      <c r="H188">
        <v>9.2640788741596705</v>
      </c>
      <c r="I188">
        <v>9.2640788741596705</v>
      </c>
    </row>
    <row r="189" spans="1:9" x14ac:dyDescent="0.35">
      <c r="A189" t="s">
        <v>187</v>
      </c>
      <c r="B189" t="s">
        <v>187</v>
      </c>
      <c r="C189" t="s">
        <v>230</v>
      </c>
      <c r="D189">
        <v>2026</v>
      </c>
      <c r="E189">
        <v>31361.2470800146</v>
      </c>
      <c r="F189">
        <v>196.950052243334</v>
      </c>
      <c r="G189">
        <v>0</v>
      </c>
      <c r="H189">
        <v>127.00852429185601</v>
      </c>
      <c r="I189">
        <v>127.00852338854</v>
      </c>
    </row>
    <row r="190" spans="1:9" x14ac:dyDescent="0.35">
      <c r="A190" t="s">
        <v>187</v>
      </c>
      <c r="B190" t="s">
        <v>187</v>
      </c>
      <c r="C190" t="s">
        <v>230</v>
      </c>
      <c r="D190">
        <v>2030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 t="s">
        <v>187</v>
      </c>
      <c r="B191" t="s">
        <v>187</v>
      </c>
      <c r="C191" t="s">
        <v>231</v>
      </c>
      <c r="D191">
        <v>2018</v>
      </c>
      <c r="E191">
        <v>70642.579517550999</v>
      </c>
      <c r="F191">
        <v>13077.334726273</v>
      </c>
      <c r="G191">
        <v>0</v>
      </c>
      <c r="H191">
        <v>1620.75197886406</v>
      </c>
      <c r="I191">
        <v>1620.7519940172399</v>
      </c>
    </row>
    <row r="192" spans="1:9" x14ac:dyDescent="0.35">
      <c r="A192" t="s">
        <v>187</v>
      </c>
      <c r="B192" t="s">
        <v>187</v>
      </c>
      <c r="C192" t="s">
        <v>231</v>
      </c>
      <c r="D192">
        <v>2022</v>
      </c>
      <c r="E192">
        <v>186691.32186029499</v>
      </c>
      <c r="F192">
        <v>34560.176547280702</v>
      </c>
      <c r="G192">
        <v>0</v>
      </c>
      <c r="H192">
        <v>5246.3167214292798</v>
      </c>
      <c r="I192">
        <v>5246.3167094976498</v>
      </c>
    </row>
    <row r="193" spans="1:9" x14ac:dyDescent="0.35">
      <c r="A193" t="s">
        <v>187</v>
      </c>
      <c r="B193" t="s">
        <v>187</v>
      </c>
      <c r="C193" t="s">
        <v>231</v>
      </c>
      <c r="D193">
        <v>2026</v>
      </c>
      <c r="E193">
        <v>167790.76228729601</v>
      </c>
      <c r="F193">
        <v>31061.020417093601</v>
      </c>
      <c r="G193">
        <v>0</v>
      </c>
      <c r="H193">
        <v>4537.3872663699203</v>
      </c>
      <c r="I193">
        <v>4537.3872945277199</v>
      </c>
    </row>
    <row r="194" spans="1:9" x14ac:dyDescent="0.35">
      <c r="A194" t="s">
        <v>187</v>
      </c>
      <c r="B194" t="s">
        <v>187</v>
      </c>
      <c r="C194" t="s">
        <v>231</v>
      </c>
      <c r="D194">
        <v>2030</v>
      </c>
      <c r="E194">
        <v>76105.443522602902</v>
      </c>
      <c r="F194">
        <v>14088.4277066535</v>
      </c>
      <c r="G194">
        <v>0</v>
      </c>
      <c r="H194">
        <v>2655.7817411902802</v>
      </c>
      <c r="I194">
        <v>2655.7817411902802</v>
      </c>
    </row>
    <row r="195" spans="1:9" x14ac:dyDescent="0.35">
      <c r="A195" t="s">
        <v>187</v>
      </c>
      <c r="B195" t="s">
        <v>187</v>
      </c>
      <c r="C195" t="s">
        <v>232</v>
      </c>
      <c r="D195">
        <v>2018</v>
      </c>
      <c r="E195">
        <v>30158.7935851857</v>
      </c>
      <c r="F195">
        <v>23540.977257710401</v>
      </c>
      <c r="G195">
        <v>0</v>
      </c>
      <c r="H195">
        <v>14993.994567730701</v>
      </c>
      <c r="I195">
        <v>14993.994567730701</v>
      </c>
    </row>
    <row r="196" spans="1:9" x14ac:dyDescent="0.35">
      <c r="A196" t="s">
        <v>187</v>
      </c>
      <c r="B196" t="s">
        <v>187</v>
      </c>
      <c r="C196" t="s">
        <v>232</v>
      </c>
      <c r="D196">
        <v>2022</v>
      </c>
      <c r="E196">
        <v>67408.029155507596</v>
      </c>
      <c r="F196">
        <v>53775.829894319999</v>
      </c>
      <c r="G196">
        <v>0</v>
      </c>
      <c r="H196">
        <v>19666.5662398899</v>
      </c>
      <c r="I196">
        <v>19666.5662398899</v>
      </c>
    </row>
    <row r="197" spans="1:9" x14ac:dyDescent="0.35">
      <c r="A197" t="s">
        <v>187</v>
      </c>
      <c r="B197" t="s">
        <v>187</v>
      </c>
      <c r="C197" t="s">
        <v>232</v>
      </c>
      <c r="D197">
        <v>2026</v>
      </c>
      <c r="E197">
        <v>79417.022031164801</v>
      </c>
      <c r="F197">
        <v>63036.677350642698</v>
      </c>
      <c r="G197">
        <v>0</v>
      </c>
      <c r="H197">
        <v>22227.8766960539</v>
      </c>
      <c r="I197">
        <v>22227.876696053801</v>
      </c>
    </row>
    <row r="198" spans="1:9" x14ac:dyDescent="0.35">
      <c r="A198" t="s">
        <v>187</v>
      </c>
      <c r="B198" t="s">
        <v>187</v>
      </c>
      <c r="C198" t="s">
        <v>232</v>
      </c>
      <c r="D198">
        <v>2030</v>
      </c>
      <c r="E198">
        <v>66269.346032759204</v>
      </c>
      <c r="F198">
        <v>53033.586075979001</v>
      </c>
      <c r="G198">
        <v>0</v>
      </c>
      <c r="H198">
        <v>22081.506314779999</v>
      </c>
      <c r="I198">
        <v>22081.506314779999</v>
      </c>
    </row>
    <row r="199" spans="1:9" x14ac:dyDescent="0.35">
      <c r="A199" t="s">
        <v>187</v>
      </c>
      <c r="B199" t="s">
        <v>187</v>
      </c>
      <c r="C199" t="s">
        <v>233</v>
      </c>
      <c r="D199">
        <v>2018</v>
      </c>
      <c r="E199">
        <v>4230.4653155269998</v>
      </c>
      <c r="F199">
        <v>-120.696292854772</v>
      </c>
      <c r="G199">
        <v>0</v>
      </c>
      <c r="H199">
        <v>0</v>
      </c>
      <c r="I199">
        <v>0</v>
      </c>
    </row>
    <row r="200" spans="1:9" x14ac:dyDescent="0.35">
      <c r="A200" t="s">
        <v>187</v>
      </c>
      <c r="B200" t="s">
        <v>187</v>
      </c>
      <c r="C200" t="s">
        <v>233</v>
      </c>
      <c r="D200">
        <v>2022</v>
      </c>
      <c r="E200">
        <v>17564.771303504502</v>
      </c>
      <c r="F200">
        <v>-563.14736796836905</v>
      </c>
      <c r="G200">
        <v>0</v>
      </c>
      <c r="H200">
        <v>0</v>
      </c>
      <c r="I200">
        <v>0</v>
      </c>
    </row>
    <row r="201" spans="1:9" x14ac:dyDescent="0.35">
      <c r="A201" t="s">
        <v>187</v>
      </c>
      <c r="B201" t="s">
        <v>187</v>
      </c>
      <c r="C201" t="s">
        <v>233</v>
      </c>
      <c r="D201">
        <v>2026</v>
      </c>
      <c r="E201">
        <v>36358.273847829703</v>
      </c>
      <c r="F201">
        <v>-1289.97855017239</v>
      </c>
      <c r="G201">
        <v>0</v>
      </c>
      <c r="H201">
        <v>13.379936997387199</v>
      </c>
      <c r="I201">
        <v>13.379936997387199</v>
      </c>
    </row>
    <row r="202" spans="1:9" x14ac:dyDescent="0.35">
      <c r="A202" t="s">
        <v>187</v>
      </c>
      <c r="B202" t="s">
        <v>187</v>
      </c>
      <c r="C202" t="s">
        <v>233</v>
      </c>
      <c r="D202">
        <v>2030</v>
      </c>
      <c r="E202">
        <v>11935.1018772181</v>
      </c>
      <c r="F202">
        <v>-515.63751945750403</v>
      </c>
      <c r="G202">
        <v>0</v>
      </c>
      <c r="H202">
        <v>11.219689360605299</v>
      </c>
      <c r="I202">
        <v>11.219689360605299</v>
      </c>
    </row>
    <row r="203" spans="1:9" x14ac:dyDescent="0.35">
      <c r="A203" t="s">
        <v>187</v>
      </c>
      <c r="B203" t="s">
        <v>187</v>
      </c>
      <c r="C203" t="s">
        <v>235</v>
      </c>
      <c r="D203">
        <v>2018</v>
      </c>
      <c r="E203">
        <v>13218771.4807404</v>
      </c>
      <c r="F203">
        <v>0</v>
      </c>
      <c r="G203">
        <v>0</v>
      </c>
    </row>
    <row r="204" spans="1:9" x14ac:dyDescent="0.35">
      <c r="A204" t="s">
        <v>187</v>
      </c>
      <c r="B204" t="s">
        <v>187</v>
      </c>
      <c r="C204" t="s">
        <v>235</v>
      </c>
      <c r="D204">
        <v>2022</v>
      </c>
      <c r="E204">
        <v>21463662.225200102</v>
      </c>
      <c r="F204">
        <v>0</v>
      </c>
      <c r="G204">
        <v>0</v>
      </c>
    </row>
    <row r="205" spans="1:9" x14ac:dyDescent="0.35">
      <c r="A205" t="s">
        <v>187</v>
      </c>
      <c r="B205" t="s">
        <v>187</v>
      </c>
      <c r="C205" t="s">
        <v>235</v>
      </c>
      <c r="D205">
        <v>2026</v>
      </c>
      <c r="E205">
        <v>29365319.343450598</v>
      </c>
      <c r="F205">
        <v>0</v>
      </c>
      <c r="G205">
        <v>0</v>
      </c>
    </row>
    <row r="206" spans="1:9" x14ac:dyDescent="0.35">
      <c r="A206" t="s">
        <v>187</v>
      </c>
      <c r="B206" t="s">
        <v>187</v>
      </c>
      <c r="C206" t="s">
        <v>235</v>
      </c>
      <c r="D206">
        <v>2030</v>
      </c>
      <c r="E206">
        <v>36294617.125927299</v>
      </c>
      <c r="F206">
        <v>0</v>
      </c>
      <c r="G206">
        <v>0</v>
      </c>
    </row>
    <row r="207" spans="1:9" x14ac:dyDescent="0.35">
      <c r="A207" t="s">
        <v>187</v>
      </c>
      <c r="B207" t="s">
        <v>187</v>
      </c>
      <c r="C207" t="s">
        <v>266</v>
      </c>
      <c r="D207">
        <v>2018</v>
      </c>
      <c r="E207">
        <v>0</v>
      </c>
      <c r="F207">
        <v>0</v>
      </c>
      <c r="G207">
        <v>0</v>
      </c>
    </row>
    <row r="208" spans="1:9" x14ac:dyDescent="0.35">
      <c r="A208" t="s">
        <v>187</v>
      </c>
      <c r="B208" t="s">
        <v>187</v>
      </c>
      <c r="C208" t="s">
        <v>266</v>
      </c>
      <c r="D208">
        <v>2022</v>
      </c>
      <c r="E208">
        <v>0</v>
      </c>
      <c r="F208">
        <v>0</v>
      </c>
      <c r="G208">
        <v>0</v>
      </c>
    </row>
    <row r="209" spans="1:7" x14ac:dyDescent="0.35">
      <c r="A209" t="s">
        <v>187</v>
      </c>
      <c r="B209" t="s">
        <v>187</v>
      </c>
      <c r="C209" t="s">
        <v>266</v>
      </c>
      <c r="D209">
        <v>2026</v>
      </c>
      <c r="E209">
        <v>0</v>
      </c>
      <c r="F209">
        <v>0</v>
      </c>
      <c r="G209">
        <v>0</v>
      </c>
    </row>
    <row r="210" spans="1:7" x14ac:dyDescent="0.35">
      <c r="A210" t="s">
        <v>187</v>
      </c>
      <c r="B210" t="s">
        <v>187</v>
      </c>
      <c r="C210" t="s">
        <v>266</v>
      </c>
      <c r="D210">
        <v>2030</v>
      </c>
      <c r="E210">
        <v>0</v>
      </c>
      <c r="F210">
        <v>0</v>
      </c>
      <c r="G210">
        <v>0</v>
      </c>
    </row>
    <row r="211" spans="1:7" x14ac:dyDescent="0.35">
      <c r="A211" t="s">
        <v>187</v>
      </c>
      <c r="B211" t="s">
        <v>187</v>
      </c>
      <c r="C211" t="s">
        <v>252</v>
      </c>
      <c r="D211">
        <v>2018</v>
      </c>
      <c r="E211">
        <v>0</v>
      </c>
      <c r="F211">
        <v>0</v>
      </c>
      <c r="G211">
        <v>0</v>
      </c>
    </row>
    <row r="212" spans="1:7" x14ac:dyDescent="0.35">
      <c r="A212" t="s">
        <v>187</v>
      </c>
      <c r="B212" t="s">
        <v>187</v>
      </c>
      <c r="C212" t="s">
        <v>252</v>
      </c>
      <c r="D212">
        <v>2022</v>
      </c>
      <c r="E212">
        <v>0</v>
      </c>
      <c r="F212">
        <v>0</v>
      </c>
      <c r="G212">
        <v>0</v>
      </c>
    </row>
    <row r="213" spans="1:7" x14ac:dyDescent="0.35">
      <c r="A213" t="s">
        <v>187</v>
      </c>
      <c r="B213" t="s">
        <v>187</v>
      </c>
      <c r="C213" t="s">
        <v>252</v>
      </c>
      <c r="D213">
        <v>2026</v>
      </c>
      <c r="E213">
        <v>0</v>
      </c>
      <c r="F213">
        <v>0</v>
      </c>
      <c r="G213">
        <v>0</v>
      </c>
    </row>
    <row r="214" spans="1:7" x14ac:dyDescent="0.35">
      <c r="A214" t="s">
        <v>187</v>
      </c>
      <c r="B214" t="s">
        <v>187</v>
      </c>
      <c r="C214" t="s">
        <v>252</v>
      </c>
      <c r="D214">
        <v>2030</v>
      </c>
      <c r="E214">
        <v>0</v>
      </c>
      <c r="F214">
        <v>0</v>
      </c>
      <c r="G214">
        <v>0</v>
      </c>
    </row>
    <row r="215" spans="1:7" x14ac:dyDescent="0.35">
      <c r="A215" t="s">
        <v>187</v>
      </c>
      <c r="B215" t="s">
        <v>187</v>
      </c>
      <c r="C215" t="s">
        <v>227</v>
      </c>
      <c r="D215">
        <v>2018</v>
      </c>
      <c r="E215">
        <v>0</v>
      </c>
      <c r="F215">
        <v>0</v>
      </c>
      <c r="G215">
        <v>0</v>
      </c>
    </row>
    <row r="216" spans="1:7" x14ac:dyDescent="0.35">
      <c r="A216" t="s">
        <v>187</v>
      </c>
      <c r="B216" t="s">
        <v>187</v>
      </c>
      <c r="C216" t="s">
        <v>227</v>
      </c>
      <c r="D216">
        <v>2022</v>
      </c>
      <c r="E216">
        <v>0</v>
      </c>
      <c r="F216">
        <v>0</v>
      </c>
      <c r="G216">
        <v>0</v>
      </c>
    </row>
    <row r="217" spans="1:7" x14ac:dyDescent="0.35">
      <c r="A217" t="s">
        <v>187</v>
      </c>
      <c r="B217" t="s">
        <v>187</v>
      </c>
      <c r="C217" t="s">
        <v>227</v>
      </c>
      <c r="D217">
        <v>2026</v>
      </c>
      <c r="E217">
        <v>0</v>
      </c>
      <c r="F217">
        <v>0</v>
      </c>
      <c r="G217">
        <v>0</v>
      </c>
    </row>
    <row r="218" spans="1:7" x14ac:dyDescent="0.35">
      <c r="A218" t="s">
        <v>187</v>
      </c>
      <c r="B218" t="s">
        <v>187</v>
      </c>
      <c r="C218" t="s">
        <v>227</v>
      </c>
      <c r="D218">
        <v>2030</v>
      </c>
      <c r="E218">
        <v>0</v>
      </c>
      <c r="F218">
        <v>0</v>
      </c>
      <c r="G218">
        <v>0</v>
      </c>
    </row>
    <row r="219" spans="1:7" x14ac:dyDescent="0.35">
      <c r="A219" t="s">
        <v>187</v>
      </c>
      <c r="B219" t="s">
        <v>187</v>
      </c>
      <c r="C219" t="s">
        <v>67</v>
      </c>
      <c r="D219">
        <v>2018</v>
      </c>
      <c r="E219">
        <v>8912599.1999999993</v>
      </c>
      <c r="F219">
        <v>0</v>
      </c>
      <c r="G219">
        <v>0</v>
      </c>
    </row>
    <row r="220" spans="1:7" x14ac:dyDescent="0.35">
      <c r="A220" t="s">
        <v>187</v>
      </c>
      <c r="B220" t="s">
        <v>187</v>
      </c>
      <c r="C220" t="s">
        <v>67</v>
      </c>
      <c r="D220">
        <v>2022</v>
      </c>
      <c r="E220">
        <v>9306799.1999999806</v>
      </c>
      <c r="F220">
        <v>0</v>
      </c>
      <c r="G220">
        <v>0</v>
      </c>
    </row>
    <row r="221" spans="1:7" x14ac:dyDescent="0.35">
      <c r="A221" t="s">
        <v>187</v>
      </c>
      <c r="B221" t="s">
        <v>187</v>
      </c>
      <c r="C221" t="s">
        <v>67</v>
      </c>
      <c r="D221">
        <v>2026</v>
      </c>
      <c r="E221">
        <v>9306799.1999999806</v>
      </c>
      <c r="F221">
        <v>0</v>
      </c>
      <c r="G221">
        <v>0</v>
      </c>
    </row>
    <row r="222" spans="1:7" x14ac:dyDescent="0.35">
      <c r="A222" t="s">
        <v>187</v>
      </c>
      <c r="B222" t="s">
        <v>187</v>
      </c>
      <c r="C222" t="s">
        <v>67</v>
      </c>
      <c r="D222">
        <v>2030</v>
      </c>
      <c r="E222">
        <v>12022399.199999901</v>
      </c>
      <c r="F222">
        <v>0</v>
      </c>
      <c r="G222">
        <v>0</v>
      </c>
    </row>
    <row r="223" spans="1:7" x14ac:dyDescent="0.35">
      <c r="A223" t="s">
        <v>187</v>
      </c>
      <c r="B223" t="s">
        <v>187</v>
      </c>
      <c r="C223" t="s">
        <v>68</v>
      </c>
      <c r="D223">
        <v>2018</v>
      </c>
      <c r="E223">
        <v>21381738.7015839</v>
      </c>
      <c r="F223">
        <v>-668738.33850556798</v>
      </c>
      <c r="G223">
        <v>0</v>
      </c>
    </row>
    <row r="224" spans="1:7" x14ac:dyDescent="0.35">
      <c r="A224" t="s">
        <v>187</v>
      </c>
      <c r="B224" t="s">
        <v>187</v>
      </c>
      <c r="C224" t="s">
        <v>68</v>
      </c>
      <c r="D224">
        <v>2022</v>
      </c>
      <c r="E224">
        <v>21405248.387600299</v>
      </c>
      <c r="F224">
        <v>-692253.79130682198</v>
      </c>
      <c r="G224">
        <v>0</v>
      </c>
    </row>
    <row r="225" spans="1:7" x14ac:dyDescent="0.35">
      <c r="A225" t="s">
        <v>187</v>
      </c>
      <c r="B225" t="s">
        <v>187</v>
      </c>
      <c r="C225" t="s">
        <v>68</v>
      </c>
      <c r="D225">
        <v>2026</v>
      </c>
      <c r="E225">
        <v>21364688.223405901</v>
      </c>
      <c r="F225">
        <v>-651691.25492024899</v>
      </c>
      <c r="G225">
        <v>0</v>
      </c>
    </row>
    <row r="226" spans="1:7" x14ac:dyDescent="0.35">
      <c r="A226" t="s">
        <v>187</v>
      </c>
      <c r="B226" t="s">
        <v>187</v>
      </c>
      <c r="C226" t="s">
        <v>68</v>
      </c>
      <c r="D226">
        <v>2030</v>
      </c>
      <c r="E226">
        <v>21137202.775499798</v>
      </c>
      <c r="F226">
        <v>-424206.39085586701</v>
      </c>
      <c r="G226">
        <v>0</v>
      </c>
    </row>
    <row r="227" spans="1:7" x14ac:dyDescent="0.35">
      <c r="A227" t="s">
        <v>187</v>
      </c>
      <c r="B227" t="s">
        <v>187</v>
      </c>
      <c r="C227" t="s">
        <v>253</v>
      </c>
      <c r="D227">
        <v>2018</v>
      </c>
      <c r="E227">
        <v>0</v>
      </c>
      <c r="F227">
        <v>0</v>
      </c>
      <c r="G227">
        <v>0</v>
      </c>
    </row>
    <row r="228" spans="1:7" x14ac:dyDescent="0.35">
      <c r="A228" t="s">
        <v>187</v>
      </c>
      <c r="B228" t="s">
        <v>187</v>
      </c>
      <c r="C228" t="s">
        <v>253</v>
      </c>
      <c r="D228">
        <v>2022</v>
      </c>
      <c r="E228">
        <v>0</v>
      </c>
      <c r="F228">
        <v>0</v>
      </c>
      <c r="G228">
        <v>0</v>
      </c>
    </row>
    <row r="229" spans="1:7" x14ac:dyDescent="0.35">
      <c r="A229" t="s">
        <v>187</v>
      </c>
      <c r="B229" t="s">
        <v>187</v>
      </c>
      <c r="C229" t="s">
        <v>253</v>
      </c>
      <c r="D229">
        <v>2026</v>
      </c>
      <c r="E229">
        <v>0</v>
      </c>
      <c r="F229">
        <v>0</v>
      </c>
      <c r="G229">
        <v>0</v>
      </c>
    </row>
    <row r="230" spans="1:7" x14ac:dyDescent="0.35">
      <c r="A230" t="s">
        <v>187</v>
      </c>
      <c r="B230" t="s">
        <v>187</v>
      </c>
      <c r="C230" t="s">
        <v>253</v>
      </c>
      <c r="D230">
        <v>2030</v>
      </c>
      <c r="E230">
        <v>0</v>
      </c>
      <c r="F230">
        <v>0</v>
      </c>
      <c r="G230">
        <v>0</v>
      </c>
    </row>
    <row r="231" spans="1:7" x14ac:dyDescent="0.35">
      <c r="A231" t="s">
        <v>187</v>
      </c>
      <c r="B231" t="s">
        <v>187</v>
      </c>
      <c r="C231" t="s">
        <v>228</v>
      </c>
      <c r="D231">
        <v>2018</v>
      </c>
      <c r="E231">
        <v>156804.65170894799</v>
      </c>
      <c r="F231">
        <v>-294917.37049995299</v>
      </c>
      <c r="G231">
        <v>0</v>
      </c>
    </row>
    <row r="232" spans="1:7" x14ac:dyDescent="0.35">
      <c r="A232" t="s">
        <v>187</v>
      </c>
      <c r="B232" t="s">
        <v>187</v>
      </c>
      <c r="C232" t="s">
        <v>228</v>
      </c>
      <c r="D232">
        <v>2022</v>
      </c>
      <c r="E232">
        <v>-509855.73705726297</v>
      </c>
      <c r="F232">
        <v>172387.89360779201</v>
      </c>
      <c r="G232">
        <v>0</v>
      </c>
    </row>
    <row r="233" spans="1:7" x14ac:dyDescent="0.35">
      <c r="A233" t="s">
        <v>187</v>
      </c>
      <c r="B233" t="s">
        <v>187</v>
      </c>
      <c r="C233" t="s">
        <v>228</v>
      </c>
      <c r="D233">
        <v>2026</v>
      </c>
      <c r="E233">
        <v>-1006376.30437979</v>
      </c>
      <c r="F233">
        <v>557859.20331617096</v>
      </c>
      <c r="G233">
        <v>0</v>
      </c>
    </row>
    <row r="234" spans="1:7" x14ac:dyDescent="0.35">
      <c r="A234" t="s">
        <v>187</v>
      </c>
      <c r="B234" t="s">
        <v>187</v>
      </c>
      <c r="C234" t="s">
        <v>228</v>
      </c>
      <c r="D234">
        <v>2030</v>
      </c>
      <c r="E234">
        <v>-2262857.2315051099</v>
      </c>
      <c r="F234">
        <v>1303964.0640931299</v>
      </c>
      <c r="G234">
        <v>0</v>
      </c>
    </row>
    <row r="235" spans="1:7" x14ac:dyDescent="0.35">
      <c r="A235" t="s">
        <v>187</v>
      </c>
      <c r="B235" t="s">
        <v>187</v>
      </c>
      <c r="C235" t="s">
        <v>226</v>
      </c>
      <c r="D235">
        <v>2018</v>
      </c>
      <c r="E235">
        <v>-42891.874236067</v>
      </c>
      <c r="F235">
        <v>-177085.301160334</v>
      </c>
      <c r="G235">
        <v>0</v>
      </c>
    </row>
    <row r="236" spans="1:7" x14ac:dyDescent="0.35">
      <c r="A236" t="s">
        <v>187</v>
      </c>
      <c r="B236" t="s">
        <v>187</v>
      </c>
      <c r="C236" t="s">
        <v>226</v>
      </c>
      <c r="D236">
        <v>2022</v>
      </c>
      <c r="E236">
        <v>-736970.72607247299</v>
      </c>
      <c r="F236">
        <v>255376.14548269301</v>
      </c>
      <c r="G236">
        <v>0</v>
      </c>
    </row>
    <row r="237" spans="1:7" x14ac:dyDescent="0.35">
      <c r="A237" t="s">
        <v>187</v>
      </c>
      <c r="B237" t="s">
        <v>187</v>
      </c>
      <c r="C237" t="s">
        <v>226</v>
      </c>
      <c r="D237">
        <v>2026</v>
      </c>
      <c r="E237">
        <v>-994988.00333394995</v>
      </c>
      <c r="F237">
        <v>374540.36187832098</v>
      </c>
      <c r="G237">
        <v>0</v>
      </c>
    </row>
    <row r="238" spans="1:7" x14ac:dyDescent="0.35">
      <c r="A238" t="s">
        <v>187</v>
      </c>
      <c r="B238" t="s">
        <v>187</v>
      </c>
      <c r="C238" t="s">
        <v>226</v>
      </c>
      <c r="D238">
        <v>2030</v>
      </c>
      <c r="E238">
        <v>-1080975.2839947999</v>
      </c>
      <c r="F238">
        <v>239694.32644248899</v>
      </c>
      <c r="G238">
        <v>0</v>
      </c>
    </row>
    <row r="239" spans="1:7" x14ac:dyDescent="0.35">
      <c r="A239" t="s">
        <v>187</v>
      </c>
      <c r="B239" t="s">
        <v>187</v>
      </c>
      <c r="C239" t="s">
        <v>220</v>
      </c>
      <c r="D239">
        <v>2018</v>
      </c>
      <c r="E239">
        <v>4035294</v>
      </c>
      <c r="F239">
        <v>0</v>
      </c>
      <c r="G239">
        <v>0</v>
      </c>
    </row>
    <row r="240" spans="1:7" x14ac:dyDescent="0.35">
      <c r="A240" t="s">
        <v>187</v>
      </c>
      <c r="B240" t="s">
        <v>187</v>
      </c>
      <c r="C240" t="s">
        <v>220</v>
      </c>
      <c r="D240">
        <v>2022</v>
      </c>
      <c r="E240">
        <v>4036958.3999999701</v>
      </c>
      <c r="F240">
        <v>0</v>
      </c>
      <c r="G240">
        <v>0</v>
      </c>
    </row>
    <row r="241" spans="1:7" x14ac:dyDescent="0.35">
      <c r="A241" t="s">
        <v>187</v>
      </c>
      <c r="B241" t="s">
        <v>187</v>
      </c>
      <c r="C241" t="s">
        <v>220</v>
      </c>
      <c r="D241">
        <v>2026</v>
      </c>
      <c r="E241">
        <v>4036958.3999999701</v>
      </c>
      <c r="F241">
        <v>0</v>
      </c>
      <c r="G241">
        <v>0</v>
      </c>
    </row>
    <row r="242" spans="1:7" x14ac:dyDescent="0.35">
      <c r="A242" t="s">
        <v>187</v>
      </c>
      <c r="B242" t="s">
        <v>187</v>
      </c>
      <c r="C242" t="s">
        <v>220</v>
      </c>
      <c r="D242">
        <v>2030</v>
      </c>
      <c r="E242">
        <v>4036958.3999999701</v>
      </c>
      <c r="F242">
        <v>0</v>
      </c>
      <c r="G242">
        <v>0</v>
      </c>
    </row>
    <row r="243" spans="1:7" x14ac:dyDescent="0.35">
      <c r="A243" t="s">
        <v>187</v>
      </c>
      <c r="B243" t="s">
        <v>187</v>
      </c>
      <c r="C243" t="s">
        <v>186</v>
      </c>
      <c r="D243">
        <v>2018</v>
      </c>
      <c r="E243">
        <v>26486583.5117983</v>
      </c>
      <c r="F243">
        <v>0</v>
      </c>
      <c r="G243">
        <v>7028.5295282845</v>
      </c>
    </row>
    <row r="244" spans="1:7" x14ac:dyDescent="0.35">
      <c r="A244" t="s">
        <v>187</v>
      </c>
      <c r="B244" t="s">
        <v>187</v>
      </c>
      <c r="C244" t="s">
        <v>186</v>
      </c>
      <c r="D244">
        <v>2022</v>
      </c>
      <c r="E244">
        <v>42087970.681862302</v>
      </c>
      <c r="F244">
        <v>0</v>
      </c>
      <c r="G244">
        <v>562694.59737816604</v>
      </c>
    </row>
    <row r="245" spans="1:7" x14ac:dyDescent="0.35">
      <c r="A245" t="s">
        <v>187</v>
      </c>
      <c r="B245" t="s">
        <v>187</v>
      </c>
      <c r="C245" t="s">
        <v>186</v>
      </c>
      <c r="D245">
        <v>2026</v>
      </c>
      <c r="E245">
        <v>42015802.874122202</v>
      </c>
      <c r="F245">
        <v>0</v>
      </c>
      <c r="G245">
        <v>634862.57074257697</v>
      </c>
    </row>
    <row r="246" spans="1:7" x14ac:dyDescent="0.35">
      <c r="A246" t="s">
        <v>187</v>
      </c>
      <c r="B246" t="s">
        <v>187</v>
      </c>
      <c r="C246" t="s">
        <v>186</v>
      </c>
      <c r="D246">
        <v>2030</v>
      </c>
      <c r="E246">
        <v>50062314.892566599</v>
      </c>
      <c r="F246">
        <v>0</v>
      </c>
      <c r="G246">
        <v>1809210.5780912</v>
      </c>
    </row>
    <row r="247" spans="1:7" x14ac:dyDescent="0.35">
      <c r="A247" t="s">
        <v>187</v>
      </c>
      <c r="B247" t="s">
        <v>187</v>
      </c>
      <c r="C247" t="s">
        <v>69</v>
      </c>
      <c r="D247">
        <v>2018</v>
      </c>
      <c r="E247">
        <v>16217039.007380599</v>
      </c>
      <c r="F247">
        <v>0</v>
      </c>
      <c r="G247">
        <v>6638.4641046953202</v>
      </c>
    </row>
    <row r="248" spans="1:7" x14ac:dyDescent="0.35">
      <c r="A248" t="s">
        <v>187</v>
      </c>
      <c r="B248" t="s">
        <v>187</v>
      </c>
      <c r="C248" t="s">
        <v>69</v>
      </c>
      <c r="D248">
        <v>2022</v>
      </c>
      <c r="E248">
        <v>16340265.0654446</v>
      </c>
      <c r="F248">
        <v>0</v>
      </c>
      <c r="G248">
        <v>531647.75637907803</v>
      </c>
    </row>
    <row r="249" spans="1:7" x14ac:dyDescent="0.35">
      <c r="A249" t="s">
        <v>187</v>
      </c>
      <c r="B249" t="s">
        <v>187</v>
      </c>
      <c r="C249" t="s">
        <v>69</v>
      </c>
      <c r="D249">
        <v>2026</v>
      </c>
      <c r="E249">
        <v>16616864.7784616</v>
      </c>
      <c r="F249">
        <v>0</v>
      </c>
      <c r="G249">
        <v>255048.330840565</v>
      </c>
    </row>
    <row r="250" spans="1:7" x14ac:dyDescent="0.35">
      <c r="A250" t="s">
        <v>187</v>
      </c>
      <c r="B250" t="s">
        <v>187</v>
      </c>
      <c r="C250" t="s">
        <v>69</v>
      </c>
      <c r="D250">
        <v>2030</v>
      </c>
      <c r="E250">
        <v>23628667.670079902</v>
      </c>
      <c r="F250">
        <v>0</v>
      </c>
      <c r="G250">
        <v>1013056.42181904</v>
      </c>
    </row>
    <row r="251" spans="1:7" x14ac:dyDescent="0.35">
      <c r="A251" t="s">
        <v>207</v>
      </c>
      <c r="B251" t="s">
        <v>187</v>
      </c>
      <c r="C251" t="s">
        <v>67</v>
      </c>
      <c r="D251">
        <v>2018</v>
      </c>
      <c r="E251">
        <v>2950105.1999999802</v>
      </c>
      <c r="F251">
        <v>0</v>
      </c>
      <c r="G251">
        <v>0</v>
      </c>
    </row>
    <row r="252" spans="1:7" x14ac:dyDescent="0.35">
      <c r="A252" t="s">
        <v>207</v>
      </c>
      <c r="B252" t="s">
        <v>187</v>
      </c>
      <c r="C252" t="s">
        <v>67</v>
      </c>
      <c r="D252">
        <v>2022</v>
      </c>
      <c r="E252">
        <v>1586961.5999999801</v>
      </c>
      <c r="F252">
        <v>0</v>
      </c>
      <c r="G252">
        <v>0</v>
      </c>
    </row>
    <row r="253" spans="1:7" x14ac:dyDescent="0.35">
      <c r="A253" t="s">
        <v>207</v>
      </c>
      <c r="B253" t="s">
        <v>187</v>
      </c>
      <c r="C253" t="s">
        <v>67</v>
      </c>
      <c r="D253">
        <v>2026</v>
      </c>
      <c r="E253">
        <v>1325388</v>
      </c>
      <c r="F253">
        <v>0</v>
      </c>
      <c r="G253">
        <v>0</v>
      </c>
    </row>
    <row r="254" spans="1:7" x14ac:dyDescent="0.35">
      <c r="A254" t="s">
        <v>207</v>
      </c>
      <c r="B254" t="s">
        <v>187</v>
      </c>
      <c r="C254" t="s">
        <v>67</v>
      </c>
      <c r="D254">
        <v>2030</v>
      </c>
      <c r="E254">
        <v>1325388</v>
      </c>
      <c r="F254">
        <v>0</v>
      </c>
      <c r="G254">
        <v>0</v>
      </c>
    </row>
    <row r="255" spans="1:7" x14ac:dyDescent="0.35">
      <c r="A255" t="s">
        <v>207</v>
      </c>
      <c r="B255" t="s">
        <v>187</v>
      </c>
      <c r="C255" t="s">
        <v>186</v>
      </c>
      <c r="D255">
        <v>2018</v>
      </c>
      <c r="E255">
        <v>58998.916645538302</v>
      </c>
      <c r="F255">
        <v>0</v>
      </c>
      <c r="G255">
        <v>0</v>
      </c>
    </row>
    <row r="256" spans="1:7" x14ac:dyDescent="0.35">
      <c r="A256" t="s">
        <v>207</v>
      </c>
      <c r="B256" t="s">
        <v>187</v>
      </c>
      <c r="C256" t="s">
        <v>186</v>
      </c>
      <c r="D256">
        <v>2022</v>
      </c>
      <c r="E256">
        <v>159245.289027374</v>
      </c>
      <c r="F256">
        <v>0</v>
      </c>
      <c r="G256">
        <v>0</v>
      </c>
    </row>
    <row r="257" spans="1:9" x14ac:dyDescent="0.35">
      <c r="A257" t="s">
        <v>207</v>
      </c>
      <c r="B257" t="s">
        <v>187</v>
      </c>
      <c r="C257" t="s">
        <v>186</v>
      </c>
      <c r="D257">
        <v>2026</v>
      </c>
      <c r="E257">
        <v>159245.289027374</v>
      </c>
      <c r="F257">
        <v>0</v>
      </c>
      <c r="G257">
        <v>0</v>
      </c>
    </row>
    <row r="258" spans="1:9" x14ac:dyDescent="0.35">
      <c r="A258" t="s">
        <v>207</v>
      </c>
      <c r="B258" t="s">
        <v>187</v>
      </c>
      <c r="C258" t="s">
        <v>186</v>
      </c>
      <c r="D258">
        <v>2030</v>
      </c>
      <c r="E258">
        <v>159245.289027374</v>
      </c>
      <c r="F258">
        <v>0</v>
      </c>
      <c r="G258">
        <v>0</v>
      </c>
    </row>
    <row r="259" spans="1:9" x14ac:dyDescent="0.35">
      <c r="A259" t="s">
        <v>207</v>
      </c>
      <c r="B259" t="s">
        <v>207</v>
      </c>
      <c r="C259" t="s">
        <v>66</v>
      </c>
      <c r="D259">
        <v>2018</v>
      </c>
      <c r="E259">
        <v>0</v>
      </c>
      <c r="F259">
        <v>0</v>
      </c>
      <c r="G259">
        <v>0</v>
      </c>
    </row>
    <row r="260" spans="1:9" x14ac:dyDescent="0.35">
      <c r="A260" t="s">
        <v>207</v>
      </c>
      <c r="B260" t="s">
        <v>207</v>
      </c>
      <c r="C260" t="s">
        <v>66</v>
      </c>
      <c r="D260">
        <v>2022</v>
      </c>
      <c r="E260">
        <v>0</v>
      </c>
      <c r="F260">
        <v>0</v>
      </c>
      <c r="G260">
        <v>0</v>
      </c>
    </row>
    <row r="261" spans="1:9" x14ac:dyDescent="0.35">
      <c r="A261" t="s">
        <v>207</v>
      </c>
      <c r="B261" t="s">
        <v>207</v>
      </c>
      <c r="C261" t="s">
        <v>66</v>
      </c>
      <c r="D261">
        <v>2026</v>
      </c>
      <c r="E261">
        <v>0</v>
      </c>
      <c r="F261">
        <v>0</v>
      </c>
      <c r="G261">
        <v>0</v>
      </c>
    </row>
    <row r="262" spans="1:9" x14ac:dyDescent="0.35">
      <c r="A262" t="s">
        <v>207</v>
      </c>
      <c r="B262" t="s">
        <v>207</v>
      </c>
      <c r="C262" t="s">
        <v>66</v>
      </c>
      <c r="D262">
        <v>2030</v>
      </c>
      <c r="E262">
        <v>0</v>
      </c>
      <c r="F262">
        <v>0</v>
      </c>
      <c r="G262">
        <v>0</v>
      </c>
    </row>
    <row r="263" spans="1:9" x14ac:dyDescent="0.35">
      <c r="A263" t="s">
        <v>207</v>
      </c>
      <c r="B263" t="s">
        <v>207</v>
      </c>
      <c r="C263" t="s">
        <v>67</v>
      </c>
      <c r="D263">
        <v>2018</v>
      </c>
      <c r="E263">
        <v>802591.2</v>
      </c>
      <c r="F263">
        <v>0</v>
      </c>
      <c r="G263">
        <v>0</v>
      </c>
    </row>
    <row r="264" spans="1:9" x14ac:dyDescent="0.35">
      <c r="A264" t="s">
        <v>207</v>
      </c>
      <c r="B264" t="s">
        <v>207</v>
      </c>
      <c r="C264" t="s">
        <v>67</v>
      </c>
      <c r="D264">
        <v>2022</v>
      </c>
      <c r="E264">
        <v>802591.2</v>
      </c>
      <c r="F264">
        <v>0</v>
      </c>
      <c r="G264">
        <v>0</v>
      </c>
    </row>
    <row r="265" spans="1:9" x14ac:dyDescent="0.35">
      <c r="A265" t="s">
        <v>207</v>
      </c>
      <c r="B265" t="s">
        <v>207</v>
      </c>
      <c r="C265" t="s">
        <v>67</v>
      </c>
      <c r="D265">
        <v>2026</v>
      </c>
      <c r="E265">
        <v>802591.2</v>
      </c>
      <c r="F265">
        <v>0</v>
      </c>
      <c r="G265">
        <v>0</v>
      </c>
    </row>
    <row r="266" spans="1:9" x14ac:dyDescent="0.35">
      <c r="A266" t="s">
        <v>207</v>
      </c>
      <c r="B266" t="s">
        <v>207</v>
      </c>
      <c r="C266" t="s">
        <v>67</v>
      </c>
      <c r="D266">
        <v>2030</v>
      </c>
      <c r="E266">
        <v>802591.2</v>
      </c>
      <c r="F266">
        <v>0</v>
      </c>
      <c r="G266">
        <v>0</v>
      </c>
    </row>
    <row r="267" spans="1:9" x14ac:dyDescent="0.35">
      <c r="A267" t="s">
        <v>207</v>
      </c>
      <c r="B267" t="s">
        <v>207</v>
      </c>
      <c r="C267" t="s">
        <v>68</v>
      </c>
      <c r="D267">
        <v>2018</v>
      </c>
      <c r="E267">
        <v>257793.63219362299</v>
      </c>
      <c r="F267">
        <v>0</v>
      </c>
      <c r="G267">
        <v>0</v>
      </c>
    </row>
    <row r="268" spans="1:9" x14ac:dyDescent="0.35">
      <c r="A268" t="s">
        <v>207</v>
      </c>
      <c r="B268" t="s">
        <v>207</v>
      </c>
      <c r="C268" t="s">
        <v>68</v>
      </c>
      <c r="D268">
        <v>2022</v>
      </c>
      <c r="E268">
        <v>257793.83393174</v>
      </c>
      <c r="F268">
        <v>0</v>
      </c>
      <c r="G268">
        <v>0</v>
      </c>
    </row>
    <row r="269" spans="1:9" x14ac:dyDescent="0.35">
      <c r="A269" t="s">
        <v>207</v>
      </c>
      <c r="B269" t="s">
        <v>207</v>
      </c>
      <c r="C269" t="s">
        <v>68</v>
      </c>
      <c r="D269">
        <v>2026</v>
      </c>
      <c r="E269">
        <v>257793.71834119401</v>
      </c>
      <c r="F269">
        <v>0</v>
      </c>
      <c r="G269">
        <v>0</v>
      </c>
    </row>
    <row r="270" spans="1:9" x14ac:dyDescent="0.35">
      <c r="A270" t="s">
        <v>207</v>
      </c>
      <c r="B270" t="s">
        <v>207</v>
      </c>
      <c r="C270" t="s">
        <v>68</v>
      </c>
      <c r="D270">
        <v>2030</v>
      </c>
      <c r="E270">
        <v>257793.73567185801</v>
      </c>
      <c r="F270">
        <v>0</v>
      </c>
      <c r="G270">
        <v>0</v>
      </c>
    </row>
    <row r="271" spans="1:9" x14ac:dyDescent="0.35">
      <c r="A271" t="s">
        <v>207</v>
      </c>
      <c r="B271" t="s">
        <v>207</v>
      </c>
      <c r="C271" t="s">
        <v>236</v>
      </c>
      <c r="D271">
        <v>2018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 t="s">
        <v>207</v>
      </c>
      <c r="B272" t="s">
        <v>207</v>
      </c>
      <c r="C272" t="s">
        <v>236</v>
      </c>
      <c r="D272">
        <v>2022</v>
      </c>
      <c r="E272">
        <v>46.423956735723799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 t="s">
        <v>207</v>
      </c>
      <c r="B273" t="s">
        <v>207</v>
      </c>
      <c r="C273" t="s">
        <v>236</v>
      </c>
      <c r="D273">
        <v>2026</v>
      </c>
      <c r="E273">
        <v>19758.920252566601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 t="s">
        <v>207</v>
      </c>
      <c r="B274" t="s">
        <v>207</v>
      </c>
      <c r="C274" t="s">
        <v>236</v>
      </c>
      <c r="D274">
        <v>2030</v>
      </c>
      <c r="E274">
        <v>27155.5368914215</v>
      </c>
      <c r="F274">
        <v>0</v>
      </c>
      <c r="G274">
        <v>0</v>
      </c>
      <c r="H274">
        <v>0.15000348879846201</v>
      </c>
      <c r="I274">
        <v>0.15000348879846201</v>
      </c>
    </row>
    <row r="275" spans="1:9" x14ac:dyDescent="0.35">
      <c r="A275" t="s">
        <v>207</v>
      </c>
      <c r="B275" t="s">
        <v>207</v>
      </c>
      <c r="C275" t="s">
        <v>237</v>
      </c>
      <c r="D275">
        <v>2018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 t="s">
        <v>207</v>
      </c>
      <c r="B276" t="s">
        <v>207</v>
      </c>
      <c r="C276" t="s">
        <v>237</v>
      </c>
      <c r="D276">
        <v>2022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 t="s">
        <v>207</v>
      </c>
      <c r="B277" t="s">
        <v>207</v>
      </c>
      <c r="C277" t="s">
        <v>237</v>
      </c>
      <c r="D277">
        <v>2026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 t="s">
        <v>207</v>
      </c>
      <c r="B278" t="s">
        <v>207</v>
      </c>
      <c r="C278" t="s">
        <v>237</v>
      </c>
      <c r="D278">
        <v>2030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 t="s">
        <v>207</v>
      </c>
      <c r="B279" t="s">
        <v>207</v>
      </c>
      <c r="C279" t="s">
        <v>220</v>
      </c>
      <c r="D279">
        <v>2018</v>
      </c>
      <c r="E279">
        <v>270421.200000001</v>
      </c>
      <c r="F279">
        <v>0</v>
      </c>
      <c r="G279">
        <v>0</v>
      </c>
    </row>
    <row r="280" spans="1:9" x14ac:dyDescent="0.35">
      <c r="A280" t="s">
        <v>207</v>
      </c>
      <c r="B280" t="s">
        <v>207</v>
      </c>
      <c r="C280" t="s">
        <v>220</v>
      </c>
      <c r="D280">
        <v>2022</v>
      </c>
      <c r="E280">
        <v>270421.200000001</v>
      </c>
      <c r="F280">
        <v>0</v>
      </c>
      <c r="G280">
        <v>0</v>
      </c>
    </row>
    <row r="281" spans="1:9" x14ac:dyDescent="0.35">
      <c r="A281" t="s">
        <v>207</v>
      </c>
      <c r="B281" t="s">
        <v>207</v>
      </c>
      <c r="C281" t="s">
        <v>220</v>
      </c>
      <c r="D281">
        <v>2026</v>
      </c>
      <c r="E281">
        <v>270421.200000001</v>
      </c>
      <c r="F281">
        <v>0</v>
      </c>
      <c r="G281">
        <v>0</v>
      </c>
    </row>
    <row r="282" spans="1:9" x14ac:dyDescent="0.35">
      <c r="A282" t="s">
        <v>207</v>
      </c>
      <c r="B282" t="s">
        <v>207</v>
      </c>
      <c r="C282" t="s">
        <v>220</v>
      </c>
      <c r="D282">
        <v>2030</v>
      </c>
      <c r="E282">
        <v>270421.200000001</v>
      </c>
      <c r="F282">
        <v>0</v>
      </c>
      <c r="G282">
        <v>0</v>
      </c>
    </row>
    <row r="283" spans="1:9" x14ac:dyDescent="0.35">
      <c r="A283" t="s">
        <v>207</v>
      </c>
      <c r="B283" t="s">
        <v>207</v>
      </c>
      <c r="C283" t="s">
        <v>186</v>
      </c>
      <c r="D283">
        <v>2018</v>
      </c>
      <c r="E283">
        <v>157029.91419761599</v>
      </c>
      <c r="F283">
        <v>0</v>
      </c>
      <c r="G283">
        <v>0</v>
      </c>
    </row>
    <row r="284" spans="1:9" x14ac:dyDescent="0.35">
      <c r="A284" t="s">
        <v>207</v>
      </c>
      <c r="B284" t="s">
        <v>207</v>
      </c>
      <c r="C284" t="s">
        <v>186</v>
      </c>
      <c r="D284">
        <v>2022</v>
      </c>
      <c r="E284">
        <v>316998.21835029701</v>
      </c>
      <c r="F284">
        <v>0</v>
      </c>
      <c r="G284">
        <v>0</v>
      </c>
    </row>
    <row r="285" spans="1:9" x14ac:dyDescent="0.35">
      <c r="A285" t="s">
        <v>207</v>
      </c>
      <c r="B285" t="s">
        <v>207</v>
      </c>
      <c r="C285" t="s">
        <v>186</v>
      </c>
      <c r="D285">
        <v>2026</v>
      </c>
      <c r="E285">
        <v>729574.59128737706</v>
      </c>
      <c r="F285">
        <v>0</v>
      </c>
      <c r="G285">
        <v>0</v>
      </c>
    </row>
    <row r="286" spans="1:9" x14ac:dyDescent="0.35">
      <c r="A286" t="s">
        <v>207</v>
      </c>
      <c r="B286" t="s">
        <v>207</v>
      </c>
      <c r="C286" t="s">
        <v>186</v>
      </c>
      <c r="D286">
        <v>2030</v>
      </c>
      <c r="E286">
        <v>1188239.4789626801</v>
      </c>
      <c r="F286">
        <v>0</v>
      </c>
      <c r="G286">
        <v>0</v>
      </c>
    </row>
    <row r="287" spans="1:9" x14ac:dyDescent="0.35">
      <c r="A287" t="s">
        <v>207</v>
      </c>
      <c r="B287" t="s">
        <v>207</v>
      </c>
      <c r="C287" t="s">
        <v>69</v>
      </c>
      <c r="D287">
        <v>2018</v>
      </c>
      <c r="E287">
        <v>0</v>
      </c>
      <c r="F287">
        <v>0</v>
      </c>
      <c r="G287">
        <v>0</v>
      </c>
    </row>
    <row r="288" spans="1:9" x14ac:dyDescent="0.35">
      <c r="A288" t="s">
        <v>207</v>
      </c>
      <c r="B288" t="s">
        <v>207</v>
      </c>
      <c r="C288" t="s">
        <v>69</v>
      </c>
      <c r="D288">
        <v>2022</v>
      </c>
      <c r="E288">
        <v>0</v>
      </c>
      <c r="F288">
        <v>0</v>
      </c>
      <c r="G288">
        <v>0</v>
      </c>
    </row>
    <row r="289" spans="1:7" x14ac:dyDescent="0.35">
      <c r="A289" t="s">
        <v>207</v>
      </c>
      <c r="B289" t="s">
        <v>207</v>
      </c>
      <c r="C289" t="s">
        <v>69</v>
      </c>
      <c r="D289">
        <v>2026</v>
      </c>
      <c r="E289">
        <v>0</v>
      </c>
      <c r="F289">
        <v>0</v>
      </c>
      <c r="G289">
        <v>0</v>
      </c>
    </row>
    <row r="290" spans="1:7" x14ac:dyDescent="0.35">
      <c r="A290" t="s">
        <v>207</v>
      </c>
      <c r="B290" t="s">
        <v>207</v>
      </c>
      <c r="C290" t="s">
        <v>69</v>
      </c>
      <c r="D290">
        <v>2030</v>
      </c>
      <c r="E290">
        <v>0</v>
      </c>
      <c r="F290">
        <v>0</v>
      </c>
      <c r="G290">
        <v>0</v>
      </c>
    </row>
    <row r="291" spans="1:7" x14ac:dyDescent="0.35">
      <c r="A291" t="s">
        <v>208</v>
      </c>
      <c r="B291" t="s">
        <v>187</v>
      </c>
      <c r="C291" t="s">
        <v>69</v>
      </c>
      <c r="D291">
        <v>2018</v>
      </c>
      <c r="E291">
        <v>10137.9391142031</v>
      </c>
      <c r="F291">
        <v>0</v>
      </c>
      <c r="G291">
        <v>0</v>
      </c>
    </row>
    <row r="292" spans="1:7" x14ac:dyDescent="0.35">
      <c r="A292" t="s">
        <v>208</v>
      </c>
      <c r="B292" t="s">
        <v>187</v>
      </c>
      <c r="C292" t="s">
        <v>69</v>
      </c>
      <c r="D292">
        <v>2022</v>
      </c>
      <c r="E292">
        <v>10137.9391142031</v>
      </c>
      <c r="F292">
        <v>0</v>
      </c>
      <c r="G292">
        <v>0</v>
      </c>
    </row>
    <row r="293" spans="1:7" x14ac:dyDescent="0.35">
      <c r="A293" t="s">
        <v>208</v>
      </c>
      <c r="B293" t="s">
        <v>187</v>
      </c>
      <c r="C293" t="s">
        <v>69</v>
      </c>
      <c r="D293">
        <v>2026</v>
      </c>
      <c r="E293">
        <v>10137.9391142031</v>
      </c>
      <c r="F293">
        <v>0</v>
      </c>
      <c r="G293">
        <v>0</v>
      </c>
    </row>
    <row r="294" spans="1:7" x14ac:dyDescent="0.35">
      <c r="A294" t="s">
        <v>208</v>
      </c>
      <c r="B294" t="s">
        <v>187</v>
      </c>
      <c r="C294" t="s">
        <v>69</v>
      </c>
      <c r="D294">
        <v>2030</v>
      </c>
      <c r="E294">
        <v>10137.9391142031</v>
      </c>
      <c r="F294">
        <v>0</v>
      </c>
      <c r="G294">
        <v>0</v>
      </c>
    </row>
    <row r="295" spans="1:7" x14ac:dyDescent="0.35">
      <c r="A295" t="s">
        <v>208</v>
      </c>
      <c r="B295" t="s">
        <v>208</v>
      </c>
      <c r="C295" t="s">
        <v>66</v>
      </c>
      <c r="D295">
        <v>2018</v>
      </c>
      <c r="E295">
        <v>32762.3999999999</v>
      </c>
      <c r="F295">
        <v>0</v>
      </c>
      <c r="G295">
        <v>0</v>
      </c>
    </row>
    <row r="296" spans="1:7" x14ac:dyDescent="0.35">
      <c r="A296" t="s">
        <v>208</v>
      </c>
      <c r="B296" t="s">
        <v>208</v>
      </c>
      <c r="C296" t="s">
        <v>66</v>
      </c>
      <c r="D296">
        <v>2022</v>
      </c>
      <c r="E296">
        <v>32762.3999999999</v>
      </c>
      <c r="F296">
        <v>0</v>
      </c>
      <c r="G296">
        <v>0</v>
      </c>
    </row>
    <row r="297" spans="1:7" x14ac:dyDescent="0.35">
      <c r="A297" t="s">
        <v>208</v>
      </c>
      <c r="B297" t="s">
        <v>208</v>
      </c>
      <c r="C297" t="s">
        <v>66</v>
      </c>
      <c r="D297">
        <v>2026</v>
      </c>
      <c r="E297">
        <v>32762.3999999999</v>
      </c>
      <c r="F297">
        <v>0</v>
      </c>
      <c r="G297">
        <v>0</v>
      </c>
    </row>
    <row r="298" spans="1:7" x14ac:dyDescent="0.35">
      <c r="A298" t="s">
        <v>208</v>
      </c>
      <c r="B298" t="s">
        <v>208</v>
      </c>
      <c r="C298" t="s">
        <v>66</v>
      </c>
      <c r="D298">
        <v>2030</v>
      </c>
      <c r="E298">
        <v>32762.3999999999</v>
      </c>
      <c r="F298">
        <v>0</v>
      </c>
      <c r="G298">
        <v>0</v>
      </c>
    </row>
    <row r="299" spans="1:7" x14ac:dyDescent="0.35">
      <c r="A299" t="s">
        <v>208</v>
      </c>
      <c r="B299" t="s">
        <v>208</v>
      </c>
      <c r="C299" t="s">
        <v>67</v>
      </c>
      <c r="D299">
        <v>2018</v>
      </c>
      <c r="E299">
        <v>760017.60000000196</v>
      </c>
      <c r="F299">
        <v>0</v>
      </c>
      <c r="G299">
        <v>0</v>
      </c>
    </row>
    <row r="300" spans="1:7" x14ac:dyDescent="0.35">
      <c r="A300" t="s">
        <v>208</v>
      </c>
      <c r="B300" t="s">
        <v>208</v>
      </c>
      <c r="C300" t="s">
        <v>67</v>
      </c>
      <c r="D300">
        <v>2022</v>
      </c>
      <c r="E300">
        <v>1499974.8</v>
      </c>
      <c r="F300">
        <v>0</v>
      </c>
      <c r="G300">
        <v>0</v>
      </c>
    </row>
    <row r="301" spans="1:7" x14ac:dyDescent="0.35">
      <c r="A301" t="s">
        <v>208</v>
      </c>
      <c r="B301" t="s">
        <v>208</v>
      </c>
      <c r="C301" t="s">
        <v>67</v>
      </c>
      <c r="D301">
        <v>2026</v>
      </c>
      <c r="E301">
        <v>2250006</v>
      </c>
      <c r="F301">
        <v>0</v>
      </c>
      <c r="G301">
        <v>0</v>
      </c>
    </row>
    <row r="302" spans="1:7" x14ac:dyDescent="0.35">
      <c r="A302" t="s">
        <v>208</v>
      </c>
      <c r="B302" t="s">
        <v>208</v>
      </c>
      <c r="C302" t="s">
        <v>67</v>
      </c>
      <c r="D302">
        <v>2030</v>
      </c>
      <c r="E302">
        <v>2300025.6</v>
      </c>
      <c r="F302">
        <v>0</v>
      </c>
      <c r="G302">
        <v>0</v>
      </c>
    </row>
    <row r="303" spans="1:7" x14ac:dyDescent="0.35">
      <c r="A303" t="s">
        <v>208</v>
      </c>
      <c r="B303" t="s">
        <v>208</v>
      </c>
      <c r="C303" t="s">
        <v>68</v>
      </c>
      <c r="D303">
        <v>2018</v>
      </c>
      <c r="E303">
        <v>854037.72409203998</v>
      </c>
      <c r="F303">
        <v>0</v>
      </c>
      <c r="G303">
        <v>0</v>
      </c>
    </row>
    <row r="304" spans="1:7" x14ac:dyDescent="0.35">
      <c r="A304" t="s">
        <v>208</v>
      </c>
      <c r="B304" t="s">
        <v>208</v>
      </c>
      <c r="C304" t="s">
        <v>68</v>
      </c>
      <c r="D304">
        <v>2022</v>
      </c>
      <c r="E304">
        <v>854037.81869540794</v>
      </c>
      <c r="F304">
        <v>0</v>
      </c>
      <c r="G304">
        <v>0</v>
      </c>
    </row>
    <row r="305" spans="1:9" x14ac:dyDescent="0.35">
      <c r="A305" t="s">
        <v>208</v>
      </c>
      <c r="B305" t="s">
        <v>208</v>
      </c>
      <c r="C305" t="s">
        <v>68</v>
      </c>
      <c r="D305">
        <v>2026</v>
      </c>
      <c r="E305">
        <v>854037.02221383702</v>
      </c>
      <c r="F305">
        <v>0</v>
      </c>
      <c r="G305">
        <v>0</v>
      </c>
    </row>
    <row r="306" spans="1:9" x14ac:dyDescent="0.35">
      <c r="A306" t="s">
        <v>208</v>
      </c>
      <c r="B306" t="s">
        <v>208</v>
      </c>
      <c r="C306" t="s">
        <v>68</v>
      </c>
      <c r="D306">
        <v>2030</v>
      </c>
      <c r="E306">
        <v>854037.971153992</v>
      </c>
      <c r="F306">
        <v>0</v>
      </c>
      <c r="G306">
        <v>0</v>
      </c>
    </row>
    <row r="307" spans="1:9" x14ac:dyDescent="0.35">
      <c r="A307" t="s">
        <v>208</v>
      </c>
      <c r="B307" t="s">
        <v>208</v>
      </c>
      <c r="C307" t="s">
        <v>238</v>
      </c>
      <c r="D307">
        <v>2018</v>
      </c>
      <c r="E307">
        <v>224975.192003606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 t="s">
        <v>208</v>
      </c>
      <c r="B308" t="s">
        <v>208</v>
      </c>
      <c r="C308" t="s">
        <v>238</v>
      </c>
      <c r="D308">
        <v>2022</v>
      </c>
      <c r="E308">
        <v>86363.2989701599</v>
      </c>
      <c r="F308">
        <v>0</v>
      </c>
      <c r="G308">
        <v>0</v>
      </c>
      <c r="H308">
        <v>93.828142327211907</v>
      </c>
      <c r="I308">
        <v>93.828142327211907</v>
      </c>
    </row>
    <row r="309" spans="1:9" x14ac:dyDescent="0.35">
      <c r="A309" t="s">
        <v>208</v>
      </c>
      <c r="B309" t="s">
        <v>208</v>
      </c>
      <c r="C309" t="s">
        <v>238</v>
      </c>
      <c r="D309">
        <v>2026</v>
      </c>
      <c r="E309">
        <v>1841243.5184526299</v>
      </c>
      <c r="F309">
        <v>0</v>
      </c>
      <c r="G309">
        <v>0</v>
      </c>
      <c r="H309">
        <v>225.14486569616099</v>
      </c>
      <c r="I309">
        <v>225.14491445888399</v>
      </c>
    </row>
    <row r="310" spans="1:9" x14ac:dyDescent="0.35">
      <c r="A310" t="s">
        <v>208</v>
      </c>
      <c r="B310" t="s">
        <v>208</v>
      </c>
      <c r="C310" t="s">
        <v>238</v>
      </c>
      <c r="D310">
        <v>2030</v>
      </c>
      <c r="E310">
        <v>2676005.6223552199</v>
      </c>
      <c r="F310">
        <v>0</v>
      </c>
      <c r="G310">
        <v>0</v>
      </c>
      <c r="H310">
        <v>941.16400935829495</v>
      </c>
      <c r="I310">
        <v>941.16404275967705</v>
      </c>
    </row>
    <row r="311" spans="1:9" x14ac:dyDescent="0.35">
      <c r="A311" t="s">
        <v>208</v>
      </c>
      <c r="B311" t="s">
        <v>208</v>
      </c>
      <c r="C311" t="s">
        <v>239</v>
      </c>
      <c r="D311">
        <v>2018</v>
      </c>
      <c r="E311">
        <v>1587586.01740556</v>
      </c>
      <c r="F311">
        <v>0</v>
      </c>
      <c r="G311">
        <v>0</v>
      </c>
      <c r="H311">
        <v>27.179832344032501</v>
      </c>
      <c r="I311">
        <v>27.179832344032501</v>
      </c>
    </row>
    <row r="312" spans="1:9" x14ac:dyDescent="0.35">
      <c r="A312" t="s">
        <v>208</v>
      </c>
      <c r="B312" t="s">
        <v>208</v>
      </c>
      <c r="C312" t="s">
        <v>239</v>
      </c>
      <c r="D312">
        <v>2022</v>
      </c>
      <c r="E312">
        <v>1662650.0376522399</v>
      </c>
      <c r="F312">
        <v>0</v>
      </c>
      <c r="G312">
        <v>0</v>
      </c>
      <c r="H312">
        <v>20.898210278401599</v>
      </c>
      <c r="I312">
        <v>20.898210278401599</v>
      </c>
    </row>
    <row r="313" spans="1:9" x14ac:dyDescent="0.35">
      <c r="A313" t="s">
        <v>208</v>
      </c>
      <c r="B313" t="s">
        <v>208</v>
      </c>
      <c r="C313" t="s">
        <v>239</v>
      </c>
      <c r="D313">
        <v>2026</v>
      </c>
      <c r="E313">
        <v>1303832.92269644</v>
      </c>
      <c r="F313">
        <v>0</v>
      </c>
      <c r="G313">
        <v>0</v>
      </c>
      <c r="H313">
        <v>32.102977782701601</v>
      </c>
      <c r="I313">
        <v>32.102977782701601</v>
      </c>
    </row>
    <row r="314" spans="1:9" x14ac:dyDescent="0.35">
      <c r="A314" t="s">
        <v>208</v>
      </c>
      <c r="B314" t="s">
        <v>208</v>
      </c>
      <c r="C314" t="s">
        <v>239</v>
      </c>
      <c r="D314">
        <v>2030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 t="s">
        <v>208</v>
      </c>
      <c r="B315" t="s">
        <v>208</v>
      </c>
      <c r="C315" t="s">
        <v>240</v>
      </c>
      <c r="D315">
        <v>2018</v>
      </c>
      <c r="E315">
        <v>3673930.0347205899</v>
      </c>
      <c r="F315">
        <v>0</v>
      </c>
      <c r="G315">
        <v>0</v>
      </c>
    </row>
    <row r="316" spans="1:9" x14ac:dyDescent="0.35">
      <c r="A316" t="s">
        <v>208</v>
      </c>
      <c r="B316" t="s">
        <v>208</v>
      </c>
      <c r="C316" t="s">
        <v>240</v>
      </c>
      <c r="D316">
        <v>2022</v>
      </c>
      <c r="E316">
        <v>3673930.0347205899</v>
      </c>
      <c r="F316">
        <v>0</v>
      </c>
      <c r="G316">
        <v>0</v>
      </c>
    </row>
    <row r="317" spans="1:9" x14ac:dyDescent="0.35">
      <c r="A317" t="s">
        <v>208</v>
      </c>
      <c r="B317" t="s">
        <v>208</v>
      </c>
      <c r="C317" t="s">
        <v>240</v>
      </c>
      <c r="D317">
        <v>2026</v>
      </c>
      <c r="E317">
        <v>3673930.0347205899</v>
      </c>
      <c r="F317">
        <v>0</v>
      </c>
      <c r="G317">
        <v>0</v>
      </c>
    </row>
    <row r="318" spans="1:9" x14ac:dyDescent="0.35">
      <c r="A318" t="s">
        <v>208</v>
      </c>
      <c r="B318" t="s">
        <v>208</v>
      </c>
      <c r="C318" t="s">
        <v>240</v>
      </c>
      <c r="D318">
        <v>2030</v>
      </c>
      <c r="E318">
        <v>3673930.0347205899</v>
      </c>
      <c r="F318">
        <v>0</v>
      </c>
      <c r="G318">
        <v>0</v>
      </c>
    </row>
    <row r="319" spans="1:9" x14ac:dyDescent="0.35">
      <c r="A319" t="s">
        <v>208</v>
      </c>
      <c r="B319" t="s">
        <v>208</v>
      </c>
      <c r="C319" t="s">
        <v>241</v>
      </c>
      <c r="D319">
        <v>2018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 t="s">
        <v>208</v>
      </c>
      <c r="B320" t="s">
        <v>208</v>
      </c>
      <c r="C320" t="s">
        <v>241</v>
      </c>
      <c r="D320">
        <v>2022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 t="s">
        <v>208</v>
      </c>
      <c r="B321" t="s">
        <v>208</v>
      </c>
      <c r="C321" t="s">
        <v>241</v>
      </c>
      <c r="D321">
        <v>2026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 t="s">
        <v>208</v>
      </c>
      <c r="B322" t="s">
        <v>208</v>
      </c>
      <c r="C322" t="s">
        <v>241</v>
      </c>
      <c r="D322">
        <v>2030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 t="s">
        <v>208</v>
      </c>
      <c r="B323" t="s">
        <v>208</v>
      </c>
      <c r="C323" t="s">
        <v>220</v>
      </c>
      <c r="D323">
        <v>2018</v>
      </c>
      <c r="E323">
        <v>505889.99999999802</v>
      </c>
      <c r="F323">
        <v>0</v>
      </c>
      <c r="G323">
        <v>0</v>
      </c>
    </row>
    <row r="324" spans="1:9" x14ac:dyDescent="0.35">
      <c r="A324" t="s">
        <v>208</v>
      </c>
      <c r="B324" t="s">
        <v>208</v>
      </c>
      <c r="C324" t="s">
        <v>220</v>
      </c>
      <c r="D324">
        <v>2022</v>
      </c>
      <c r="E324">
        <v>505889.99999999802</v>
      </c>
      <c r="F324">
        <v>0</v>
      </c>
      <c r="G324">
        <v>0</v>
      </c>
    </row>
    <row r="325" spans="1:9" x14ac:dyDescent="0.35">
      <c r="A325" t="s">
        <v>208</v>
      </c>
      <c r="B325" t="s">
        <v>208</v>
      </c>
      <c r="C325" t="s">
        <v>220</v>
      </c>
      <c r="D325">
        <v>2026</v>
      </c>
      <c r="E325">
        <v>505889.99999999802</v>
      </c>
      <c r="F325">
        <v>0</v>
      </c>
      <c r="G325">
        <v>0</v>
      </c>
    </row>
    <row r="326" spans="1:9" x14ac:dyDescent="0.35">
      <c r="A326" t="s">
        <v>208</v>
      </c>
      <c r="B326" t="s">
        <v>208</v>
      </c>
      <c r="C326" t="s">
        <v>220</v>
      </c>
      <c r="D326">
        <v>2030</v>
      </c>
      <c r="E326">
        <v>505889.99999999802</v>
      </c>
      <c r="F326">
        <v>0</v>
      </c>
      <c r="G326">
        <v>0</v>
      </c>
    </row>
    <row r="327" spans="1:9" x14ac:dyDescent="0.35">
      <c r="A327" t="s">
        <v>208</v>
      </c>
      <c r="B327" t="s">
        <v>208</v>
      </c>
      <c r="C327" t="s">
        <v>186</v>
      </c>
      <c r="D327">
        <v>2018</v>
      </c>
      <c r="E327">
        <v>2775237.18071998</v>
      </c>
      <c r="F327">
        <v>0</v>
      </c>
      <c r="G327">
        <v>0</v>
      </c>
    </row>
    <row r="328" spans="1:9" x14ac:dyDescent="0.35">
      <c r="A328" t="s">
        <v>208</v>
      </c>
      <c r="B328" t="s">
        <v>208</v>
      </c>
      <c r="C328" t="s">
        <v>186</v>
      </c>
      <c r="D328">
        <v>2022</v>
      </c>
      <c r="E328">
        <v>4053600.7219200698</v>
      </c>
      <c r="F328">
        <v>0</v>
      </c>
      <c r="G328">
        <v>0</v>
      </c>
    </row>
    <row r="329" spans="1:9" x14ac:dyDescent="0.35">
      <c r="A329" t="s">
        <v>208</v>
      </c>
      <c r="B329" t="s">
        <v>208</v>
      </c>
      <c r="C329" t="s">
        <v>186</v>
      </c>
      <c r="D329">
        <v>2026</v>
      </c>
      <c r="E329">
        <v>4754478.94194212</v>
      </c>
      <c r="F329">
        <v>0</v>
      </c>
      <c r="G329">
        <v>0</v>
      </c>
    </row>
    <row r="330" spans="1:9" x14ac:dyDescent="0.35">
      <c r="A330" t="s">
        <v>208</v>
      </c>
      <c r="B330" t="s">
        <v>208</v>
      </c>
      <c r="C330" t="s">
        <v>186</v>
      </c>
      <c r="D330">
        <v>2030</v>
      </c>
      <c r="E330">
        <v>6481210.2297859304</v>
      </c>
      <c r="F330">
        <v>0</v>
      </c>
      <c r="G330">
        <v>0</v>
      </c>
    </row>
    <row r="331" spans="1:9" x14ac:dyDescent="0.35">
      <c r="A331" t="s">
        <v>208</v>
      </c>
      <c r="B331" t="s">
        <v>208</v>
      </c>
      <c r="C331" t="s">
        <v>69</v>
      </c>
      <c r="D331">
        <v>2018</v>
      </c>
      <c r="E331">
        <v>844857.26823511801</v>
      </c>
      <c r="F331">
        <v>0</v>
      </c>
      <c r="G331">
        <v>0</v>
      </c>
    </row>
    <row r="332" spans="1:9" x14ac:dyDescent="0.35">
      <c r="A332" t="s">
        <v>208</v>
      </c>
      <c r="B332" t="s">
        <v>208</v>
      </c>
      <c r="C332" t="s">
        <v>69</v>
      </c>
      <c r="D332">
        <v>2022</v>
      </c>
      <c r="E332">
        <v>912173.52707893995</v>
      </c>
      <c r="F332">
        <v>0</v>
      </c>
      <c r="G332">
        <v>0</v>
      </c>
    </row>
    <row r="333" spans="1:9" x14ac:dyDescent="0.35">
      <c r="A333" t="s">
        <v>208</v>
      </c>
      <c r="B333" t="s">
        <v>208</v>
      </c>
      <c r="C333" t="s">
        <v>69</v>
      </c>
      <c r="D333">
        <v>2026</v>
      </c>
      <c r="E333">
        <v>1511819.34073673</v>
      </c>
      <c r="F333">
        <v>0</v>
      </c>
      <c r="G333">
        <v>0</v>
      </c>
    </row>
    <row r="334" spans="1:9" x14ac:dyDescent="0.35">
      <c r="A334" t="s">
        <v>208</v>
      </c>
      <c r="B334" t="s">
        <v>208</v>
      </c>
      <c r="C334" t="s">
        <v>69</v>
      </c>
      <c r="D334">
        <v>2030</v>
      </c>
      <c r="E334">
        <v>1953723.98434039</v>
      </c>
      <c r="F334">
        <v>0</v>
      </c>
      <c r="G334">
        <v>0</v>
      </c>
    </row>
    <row r="335" spans="1:9" x14ac:dyDescent="0.35">
      <c r="A335" t="s">
        <v>242</v>
      </c>
      <c r="B335" t="s">
        <v>187</v>
      </c>
      <c r="C335" t="s">
        <v>66</v>
      </c>
      <c r="D335">
        <v>2018</v>
      </c>
      <c r="E335">
        <v>87424.800000000294</v>
      </c>
      <c r="F335">
        <v>0</v>
      </c>
      <c r="G335">
        <v>0</v>
      </c>
    </row>
    <row r="336" spans="1:9" x14ac:dyDescent="0.35">
      <c r="A336" t="s">
        <v>242</v>
      </c>
      <c r="B336" t="s">
        <v>187</v>
      </c>
      <c r="C336" t="s">
        <v>66</v>
      </c>
      <c r="D336">
        <v>2022</v>
      </c>
      <c r="E336">
        <v>87424.800000000294</v>
      </c>
      <c r="F336">
        <v>0</v>
      </c>
      <c r="G336">
        <v>0</v>
      </c>
    </row>
    <row r="337" spans="1:7" x14ac:dyDescent="0.35">
      <c r="A337" t="s">
        <v>242</v>
      </c>
      <c r="B337" t="s">
        <v>187</v>
      </c>
      <c r="C337" t="s">
        <v>66</v>
      </c>
      <c r="D337">
        <v>2026</v>
      </c>
      <c r="E337">
        <v>87424.800000000294</v>
      </c>
      <c r="F337">
        <v>0</v>
      </c>
      <c r="G337">
        <v>0</v>
      </c>
    </row>
    <row r="338" spans="1:7" x14ac:dyDescent="0.35">
      <c r="A338" t="s">
        <v>242</v>
      </c>
      <c r="B338" t="s">
        <v>187</v>
      </c>
      <c r="C338" t="s">
        <v>66</v>
      </c>
      <c r="D338">
        <v>2030</v>
      </c>
      <c r="E338">
        <v>87424.800000000294</v>
      </c>
      <c r="F338">
        <v>0</v>
      </c>
      <c r="G338">
        <v>0</v>
      </c>
    </row>
    <row r="339" spans="1:7" x14ac:dyDescent="0.35">
      <c r="A339" t="s">
        <v>242</v>
      </c>
      <c r="B339" t="s">
        <v>187</v>
      </c>
      <c r="C339" t="s">
        <v>67</v>
      </c>
      <c r="D339">
        <v>2018</v>
      </c>
      <c r="E339">
        <v>56589.599999999598</v>
      </c>
      <c r="F339">
        <v>0</v>
      </c>
      <c r="G339">
        <v>0</v>
      </c>
    </row>
    <row r="340" spans="1:7" x14ac:dyDescent="0.35">
      <c r="A340" t="s">
        <v>242</v>
      </c>
      <c r="B340" t="s">
        <v>187</v>
      </c>
      <c r="C340" t="s">
        <v>67</v>
      </c>
      <c r="D340">
        <v>2022</v>
      </c>
      <c r="E340">
        <v>56589.599999999598</v>
      </c>
      <c r="F340">
        <v>0</v>
      </c>
      <c r="G340">
        <v>0</v>
      </c>
    </row>
    <row r="341" spans="1:7" x14ac:dyDescent="0.35">
      <c r="A341" t="s">
        <v>242</v>
      </c>
      <c r="B341" t="s">
        <v>187</v>
      </c>
      <c r="C341" t="s">
        <v>67</v>
      </c>
      <c r="D341">
        <v>2026</v>
      </c>
      <c r="E341">
        <v>56589.599999999598</v>
      </c>
      <c r="F341">
        <v>0</v>
      </c>
      <c r="G341">
        <v>0</v>
      </c>
    </row>
    <row r="342" spans="1:7" x14ac:dyDescent="0.35">
      <c r="A342" t="s">
        <v>242</v>
      </c>
      <c r="B342" t="s">
        <v>187</v>
      </c>
      <c r="C342" t="s">
        <v>67</v>
      </c>
      <c r="D342">
        <v>2030</v>
      </c>
      <c r="E342">
        <v>56589.599999999598</v>
      </c>
      <c r="F342">
        <v>0</v>
      </c>
      <c r="G342">
        <v>0</v>
      </c>
    </row>
    <row r="343" spans="1:7" x14ac:dyDescent="0.35">
      <c r="A343" t="s">
        <v>242</v>
      </c>
      <c r="B343" t="s">
        <v>187</v>
      </c>
      <c r="C343" t="s">
        <v>220</v>
      </c>
      <c r="D343">
        <v>2018</v>
      </c>
      <c r="E343">
        <v>23914.799999999999</v>
      </c>
      <c r="F343">
        <v>0</v>
      </c>
      <c r="G343">
        <v>0</v>
      </c>
    </row>
    <row r="344" spans="1:7" x14ac:dyDescent="0.35">
      <c r="A344" t="s">
        <v>242</v>
      </c>
      <c r="B344" t="s">
        <v>187</v>
      </c>
      <c r="C344" t="s">
        <v>220</v>
      </c>
      <c r="D344">
        <v>2022</v>
      </c>
      <c r="E344">
        <v>23914.799999999999</v>
      </c>
      <c r="F344">
        <v>0</v>
      </c>
      <c r="G344">
        <v>0</v>
      </c>
    </row>
    <row r="345" spans="1:7" x14ac:dyDescent="0.35">
      <c r="A345" t="s">
        <v>242</v>
      </c>
      <c r="B345" t="s">
        <v>187</v>
      </c>
      <c r="C345" t="s">
        <v>220</v>
      </c>
      <c r="D345">
        <v>2026</v>
      </c>
      <c r="E345">
        <v>23914.799999999999</v>
      </c>
      <c r="F345">
        <v>0</v>
      </c>
      <c r="G345">
        <v>0</v>
      </c>
    </row>
    <row r="346" spans="1:7" x14ac:dyDescent="0.35">
      <c r="A346" t="s">
        <v>242</v>
      </c>
      <c r="B346" t="s">
        <v>187</v>
      </c>
      <c r="C346" t="s">
        <v>220</v>
      </c>
      <c r="D346">
        <v>2030</v>
      </c>
      <c r="E346">
        <v>23914.799999999999</v>
      </c>
      <c r="F346">
        <v>0</v>
      </c>
      <c r="G346">
        <v>0</v>
      </c>
    </row>
    <row r="347" spans="1:7" x14ac:dyDescent="0.35">
      <c r="A347" t="s">
        <v>242</v>
      </c>
      <c r="B347" t="s">
        <v>187</v>
      </c>
      <c r="C347" t="s">
        <v>69</v>
      </c>
      <c r="D347">
        <v>2018</v>
      </c>
      <c r="E347">
        <v>3782856.9128095298</v>
      </c>
      <c r="F347">
        <v>0</v>
      </c>
      <c r="G347">
        <v>0</v>
      </c>
    </row>
    <row r="348" spans="1:7" x14ac:dyDescent="0.35">
      <c r="A348" t="s">
        <v>242</v>
      </c>
      <c r="B348" t="s">
        <v>187</v>
      </c>
      <c r="C348" t="s">
        <v>69</v>
      </c>
      <c r="D348">
        <v>2022</v>
      </c>
      <c r="E348">
        <v>3782856.9128095298</v>
      </c>
      <c r="F348">
        <v>0</v>
      </c>
      <c r="G348">
        <v>0</v>
      </c>
    </row>
    <row r="349" spans="1:7" x14ac:dyDescent="0.35">
      <c r="A349" t="s">
        <v>242</v>
      </c>
      <c r="B349" t="s">
        <v>187</v>
      </c>
      <c r="C349" t="s">
        <v>69</v>
      </c>
      <c r="D349">
        <v>2026</v>
      </c>
      <c r="E349">
        <v>3782856.9128095298</v>
      </c>
      <c r="F349">
        <v>0</v>
      </c>
      <c r="G349">
        <v>0</v>
      </c>
    </row>
    <row r="350" spans="1:7" x14ac:dyDescent="0.35">
      <c r="A350" t="s">
        <v>242</v>
      </c>
      <c r="B350" t="s">
        <v>187</v>
      </c>
      <c r="C350" t="s">
        <v>69</v>
      </c>
      <c r="D350">
        <v>2030</v>
      </c>
      <c r="E350">
        <v>3782856.9128095298</v>
      </c>
      <c r="F350">
        <v>0</v>
      </c>
      <c r="G350">
        <v>0</v>
      </c>
    </row>
    <row r="351" spans="1:7" x14ac:dyDescent="0.35">
      <c r="A351" t="s">
        <v>242</v>
      </c>
      <c r="B351" t="s">
        <v>242</v>
      </c>
      <c r="C351" t="s">
        <v>66</v>
      </c>
      <c r="D351">
        <v>2018</v>
      </c>
      <c r="E351">
        <v>5647659.5999999903</v>
      </c>
      <c r="F351">
        <v>0</v>
      </c>
      <c r="G351">
        <v>0</v>
      </c>
    </row>
    <row r="352" spans="1:7" x14ac:dyDescent="0.35">
      <c r="A352" t="s">
        <v>242</v>
      </c>
      <c r="B352" t="s">
        <v>242</v>
      </c>
      <c r="C352" t="s">
        <v>66</v>
      </c>
      <c r="D352">
        <v>2022</v>
      </c>
      <c r="E352">
        <v>5647659.5999999903</v>
      </c>
      <c r="F352">
        <v>0</v>
      </c>
      <c r="G352">
        <v>0</v>
      </c>
    </row>
    <row r="353" spans="1:9" x14ac:dyDescent="0.35">
      <c r="A353" t="s">
        <v>242</v>
      </c>
      <c r="B353" t="s">
        <v>242</v>
      </c>
      <c r="C353" t="s">
        <v>66</v>
      </c>
      <c r="D353">
        <v>2026</v>
      </c>
      <c r="E353">
        <v>5311801.2000000104</v>
      </c>
      <c r="F353">
        <v>0</v>
      </c>
      <c r="G353">
        <v>0</v>
      </c>
    </row>
    <row r="354" spans="1:9" x14ac:dyDescent="0.35">
      <c r="A354" t="s">
        <v>242</v>
      </c>
      <c r="B354" t="s">
        <v>242</v>
      </c>
      <c r="C354" t="s">
        <v>66</v>
      </c>
      <c r="D354">
        <v>2030</v>
      </c>
      <c r="E354">
        <v>5253897.5999999801</v>
      </c>
      <c r="F354">
        <v>0</v>
      </c>
      <c r="G354">
        <v>0</v>
      </c>
    </row>
    <row r="355" spans="1:9" x14ac:dyDescent="0.35">
      <c r="A355" t="s">
        <v>242</v>
      </c>
      <c r="B355" t="s">
        <v>242</v>
      </c>
      <c r="C355" t="s">
        <v>67</v>
      </c>
      <c r="D355">
        <v>2018</v>
      </c>
      <c r="E355">
        <v>1170598.79999998</v>
      </c>
      <c r="F355">
        <v>0</v>
      </c>
      <c r="G355">
        <v>0</v>
      </c>
    </row>
    <row r="356" spans="1:9" x14ac:dyDescent="0.35">
      <c r="A356" t="s">
        <v>242</v>
      </c>
      <c r="B356" t="s">
        <v>242</v>
      </c>
      <c r="C356" t="s">
        <v>67</v>
      </c>
      <c r="D356">
        <v>2022</v>
      </c>
      <c r="E356">
        <v>1170598.79999998</v>
      </c>
      <c r="F356">
        <v>0</v>
      </c>
      <c r="G356">
        <v>0</v>
      </c>
    </row>
    <row r="357" spans="1:9" x14ac:dyDescent="0.35">
      <c r="A357" t="s">
        <v>242</v>
      </c>
      <c r="B357" t="s">
        <v>242</v>
      </c>
      <c r="C357" t="s">
        <v>67</v>
      </c>
      <c r="D357">
        <v>2026</v>
      </c>
      <c r="E357">
        <v>1170598.79999998</v>
      </c>
      <c r="F357">
        <v>0</v>
      </c>
      <c r="G357">
        <v>0</v>
      </c>
    </row>
    <row r="358" spans="1:9" x14ac:dyDescent="0.35">
      <c r="A358" t="s">
        <v>242</v>
      </c>
      <c r="B358" t="s">
        <v>242</v>
      </c>
      <c r="C358" t="s">
        <v>67</v>
      </c>
      <c r="D358">
        <v>2030</v>
      </c>
      <c r="E358">
        <v>1170598.79999998</v>
      </c>
      <c r="F358">
        <v>0</v>
      </c>
      <c r="G358">
        <v>0</v>
      </c>
    </row>
    <row r="359" spans="1:9" x14ac:dyDescent="0.35">
      <c r="A359" t="s">
        <v>242</v>
      </c>
      <c r="B359" t="s">
        <v>242</v>
      </c>
      <c r="C359" t="s">
        <v>68</v>
      </c>
      <c r="D359">
        <v>2018</v>
      </c>
      <c r="E359">
        <v>143465207.901519</v>
      </c>
      <c r="F359">
        <v>0</v>
      </c>
      <c r="G359">
        <v>0</v>
      </c>
    </row>
    <row r="360" spans="1:9" x14ac:dyDescent="0.35">
      <c r="A360" t="s">
        <v>242</v>
      </c>
      <c r="B360" t="s">
        <v>242</v>
      </c>
      <c r="C360" t="s">
        <v>68</v>
      </c>
      <c r="D360">
        <v>2022</v>
      </c>
      <c r="E360">
        <v>143465207.02668101</v>
      </c>
      <c r="F360">
        <v>0</v>
      </c>
      <c r="G360">
        <v>0</v>
      </c>
    </row>
    <row r="361" spans="1:9" x14ac:dyDescent="0.35">
      <c r="A361" t="s">
        <v>242</v>
      </c>
      <c r="B361" t="s">
        <v>242</v>
      </c>
      <c r="C361" t="s">
        <v>68</v>
      </c>
      <c r="D361">
        <v>2026</v>
      </c>
      <c r="E361">
        <v>143465207.36958599</v>
      </c>
      <c r="F361">
        <v>0</v>
      </c>
      <c r="G361">
        <v>0</v>
      </c>
    </row>
    <row r="362" spans="1:9" x14ac:dyDescent="0.35">
      <c r="A362" t="s">
        <v>242</v>
      </c>
      <c r="B362" t="s">
        <v>242</v>
      </c>
      <c r="C362" t="s">
        <v>68</v>
      </c>
      <c r="D362">
        <v>2030</v>
      </c>
      <c r="E362">
        <v>143465208.951069</v>
      </c>
      <c r="F362">
        <v>0</v>
      </c>
      <c r="G362">
        <v>0</v>
      </c>
    </row>
    <row r="363" spans="1:9" x14ac:dyDescent="0.35">
      <c r="A363" t="s">
        <v>242</v>
      </c>
      <c r="B363" t="s">
        <v>242</v>
      </c>
      <c r="C363" t="s">
        <v>243</v>
      </c>
      <c r="D363">
        <v>2018</v>
      </c>
      <c r="E363">
        <v>36510296.115816899</v>
      </c>
      <c r="F363">
        <v>0</v>
      </c>
      <c r="G363">
        <v>0</v>
      </c>
      <c r="H363">
        <v>9.3765689600775097</v>
      </c>
      <c r="I363">
        <v>9.3765689600775097</v>
      </c>
    </row>
    <row r="364" spans="1:9" x14ac:dyDescent="0.35">
      <c r="A364" t="s">
        <v>242</v>
      </c>
      <c r="B364" t="s">
        <v>242</v>
      </c>
      <c r="C364" t="s">
        <v>243</v>
      </c>
      <c r="D364">
        <v>2022</v>
      </c>
      <c r="E364">
        <v>47448777.289780602</v>
      </c>
      <c r="F364">
        <v>0</v>
      </c>
      <c r="G364">
        <v>0</v>
      </c>
      <c r="H364">
        <v>108.25214428396799</v>
      </c>
      <c r="I364">
        <v>108.25214428396799</v>
      </c>
    </row>
    <row r="365" spans="1:9" x14ac:dyDescent="0.35">
      <c r="A365" t="s">
        <v>242</v>
      </c>
      <c r="B365" t="s">
        <v>242</v>
      </c>
      <c r="C365" t="s">
        <v>243</v>
      </c>
      <c r="D365">
        <v>2026</v>
      </c>
      <c r="E365">
        <v>51069738.479822896</v>
      </c>
      <c r="F365">
        <v>0</v>
      </c>
      <c r="G365">
        <v>0</v>
      </c>
      <c r="H365">
        <v>116.256019961101</v>
      </c>
      <c r="I365">
        <v>116.256019961101</v>
      </c>
    </row>
    <row r="366" spans="1:9" x14ac:dyDescent="0.35">
      <c r="A366" t="s">
        <v>242</v>
      </c>
      <c r="B366" t="s">
        <v>242</v>
      </c>
      <c r="C366" t="s">
        <v>243</v>
      </c>
      <c r="D366">
        <v>2030</v>
      </c>
      <c r="E366">
        <v>57959266.048852399</v>
      </c>
      <c r="F366">
        <v>0</v>
      </c>
      <c r="G366">
        <v>0</v>
      </c>
      <c r="H366">
        <v>292.39054523514898</v>
      </c>
      <c r="I366">
        <v>292.39054523514898</v>
      </c>
    </row>
    <row r="367" spans="1:9" x14ac:dyDescent="0.35">
      <c r="A367" t="s">
        <v>242</v>
      </c>
      <c r="B367" t="s">
        <v>242</v>
      </c>
      <c r="C367" t="s">
        <v>244</v>
      </c>
      <c r="D367">
        <v>2018</v>
      </c>
      <c r="E367">
        <v>58586176.704785697</v>
      </c>
      <c r="F367">
        <v>0</v>
      </c>
      <c r="G367">
        <v>0</v>
      </c>
      <c r="H367">
        <v>92.106933676961802</v>
      </c>
      <c r="I367">
        <v>92.106933676961802</v>
      </c>
    </row>
    <row r="368" spans="1:9" x14ac:dyDescent="0.35">
      <c r="A368" t="s">
        <v>242</v>
      </c>
      <c r="B368" t="s">
        <v>242</v>
      </c>
      <c r="C368" t="s">
        <v>244</v>
      </c>
      <c r="D368">
        <v>2022</v>
      </c>
      <c r="E368">
        <v>53037498.961959504</v>
      </c>
      <c r="F368">
        <v>0</v>
      </c>
      <c r="G368">
        <v>0</v>
      </c>
      <c r="H368">
        <v>24.301988003469098</v>
      </c>
      <c r="I368">
        <v>24.301988003469098</v>
      </c>
    </row>
    <row r="369" spans="1:9" x14ac:dyDescent="0.35">
      <c r="A369" t="s">
        <v>242</v>
      </c>
      <c r="B369" t="s">
        <v>242</v>
      </c>
      <c r="C369" t="s">
        <v>244</v>
      </c>
      <c r="D369">
        <v>2026</v>
      </c>
      <c r="E369">
        <v>60630272.180875197</v>
      </c>
      <c r="F369">
        <v>0</v>
      </c>
      <c r="G369">
        <v>0</v>
      </c>
      <c r="H369">
        <v>39.461429069952501</v>
      </c>
      <c r="I369">
        <v>39.461429069952501</v>
      </c>
    </row>
    <row r="370" spans="1:9" x14ac:dyDescent="0.35">
      <c r="A370" t="s">
        <v>242</v>
      </c>
      <c r="B370" t="s">
        <v>242</v>
      </c>
      <c r="C370" t="s">
        <v>244</v>
      </c>
      <c r="D370">
        <v>2030</v>
      </c>
      <c r="E370">
        <v>61081655.294428401</v>
      </c>
      <c r="F370">
        <v>0</v>
      </c>
      <c r="G370">
        <v>0</v>
      </c>
      <c r="H370">
        <v>54.584657441112498</v>
      </c>
      <c r="I370">
        <v>54.584657441112498</v>
      </c>
    </row>
    <row r="371" spans="1:9" x14ac:dyDescent="0.35">
      <c r="A371" t="s">
        <v>242</v>
      </c>
      <c r="B371" t="s">
        <v>242</v>
      </c>
      <c r="C371" t="s">
        <v>245</v>
      </c>
      <c r="D371">
        <v>2018</v>
      </c>
      <c r="E371">
        <v>9395628.4730803408</v>
      </c>
      <c r="F371">
        <v>0</v>
      </c>
      <c r="G371">
        <v>0</v>
      </c>
    </row>
    <row r="372" spans="1:9" x14ac:dyDescent="0.35">
      <c r="A372" t="s">
        <v>242</v>
      </c>
      <c r="B372" t="s">
        <v>242</v>
      </c>
      <c r="C372" t="s">
        <v>245</v>
      </c>
      <c r="D372">
        <v>2022</v>
      </c>
      <c r="E372">
        <v>9395628.4730803408</v>
      </c>
      <c r="F372">
        <v>0</v>
      </c>
      <c r="G372">
        <v>0</v>
      </c>
    </row>
    <row r="373" spans="1:9" x14ac:dyDescent="0.35">
      <c r="A373" t="s">
        <v>242</v>
      </c>
      <c r="B373" t="s">
        <v>242</v>
      </c>
      <c r="C373" t="s">
        <v>245</v>
      </c>
      <c r="D373">
        <v>2026</v>
      </c>
      <c r="E373">
        <v>9395628.4730803408</v>
      </c>
      <c r="F373">
        <v>0</v>
      </c>
      <c r="G373">
        <v>0</v>
      </c>
    </row>
    <row r="374" spans="1:9" x14ac:dyDescent="0.35">
      <c r="A374" t="s">
        <v>242</v>
      </c>
      <c r="B374" t="s">
        <v>242</v>
      </c>
      <c r="C374" t="s">
        <v>245</v>
      </c>
      <c r="D374">
        <v>2030</v>
      </c>
      <c r="E374">
        <v>9395628.4730803408</v>
      </c>
      <c r="F374">
        <v>0</v>
      </c>
      <c r="G374">
        <v>0</v>
      </c>
    </row>
    <row r="375" spans="1:9" x14ac:dyDescent="0.35">
      <c r="A375" t="s">
        <v>242</v>
      </c>
      <c r="B375" t="s">
        <v>242</v>
      </c>
      <c r="C375" t="s">
        <v>246</v>
      </c>
      <c r="D375">
        <v>2018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 t="s">
        <v>242</v>
      </c>
      <c r="B376" t="s">
        <v>242</v>
      </c>
      <c r="C376" t="s">
        <v>246</v>
      </c>
      <c r="D376">
        <v>2022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 t="s">
        <v>242</v>
      </c>
      <c r="B377" t="s">
        <v>242</v>
      </c>
      <c r="C377" t="s">
        <v>246</v>
      </c>
      <c r="D377">
        <v>2026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 t="s">
        <v>242</v>
      </c>
      <c r="B378" t="s">
        <v>242</v>
      </c>
      <c r="C378" t="s">
        <v>246</v>
      </c>
      <c r="D378">
        <v>2030</v>
      </c>
      <c r="E378">
        <v>396167.11723844399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 t="s">
        <v>242</v>
      </c>
      <c r="B379" t="s">
        <v>242</v>
      </c>
      <c r="C379" t="s">
        <v>220</v>
      </c>
      <c r="D379">
        <v>2018</v>
      </c>
      <c r="E379">
        <v>23914.799999999999</v>
      </c>
      <c r="F379">
        <v>0</v>
      </c>
      <c r="G379">
        <v>0</v>
      </c>
    </row>
    <row r="380" spans="1:9" x14ac:dyDescent="0.35">
      <c r="A380" t="s">
        <v>242</v>
      </c>
      <c r="B380" t="s">
        <v>242</v>
      </c>
      <c r="C380" t="s">
        <v>220</v>
      </c>
      <c r="D380">
        <v>2022</v>
      </c>
      <c r="E380">
        <v>23914.799999999999</v>
      </c>
      <c r="F380">
        <v>0</v>
      </c>
      <c r="G380">
        <v>0</v>
      </c>
    </row>
    <row r="381" spans="1:9" x14ac:dyDescent="0.35">
      <c r="A381" t="s">
        <v>242</v>
      </c>
      <c r="B381" t="s">
        <v>242</v>
      </c>
      <c r="C381" t="s">
        <v>220</v>
      </c>
      <c r="D381">
        <v>2026</v>
      </c>
      <c r="E381">
        <v>23914.799999999999</v>
      </c>
      <c r="F381">
        <v>0</v>
      </c>
      <c r="G381">
        <v>0</v>
      </c>
    </row>
    <row r="382" spans="1:9" x14ac:dyDescent="0.35">
      <c r="A382" t="s">
        <v>242</v>
      </c>
      <c r="B382" t="s">
        <v>242</v>
      </c>
      <c r="C382" t="s">
        <v>220</v>
      </c>
      <c r="D382">
        <v>2030</v>
      </c>
      <c r="E382">
        <v>23914.799999999999</v>
      </c>
      <c r="F382">
        <v>0</v>
      </c>
      <c r="G382">
        <v>0</v>
      </c>
    </row>
    <row r="383" spans="1:9" x14ac:dyDescent="0.35">
      <c r="A383" t="s">
        <v>242</v>
      </c>
      <c r="B383" t="s">
        <v>242</v>
      </c>
      <c r="C383" t="s">
        <v>186</v>
      </c>
      <c r="D383">
        <v>2018</v>
      </c>
      <c r="E383">
        <v>881667.28105699702</v>
      </c>
      <c r="F383">
        <v>0</v>
      </c>
      <c r="G383">
        <v>0</v>
      </c>
    </row>
    <row r="384" spans="1:9" x14ac:dyDescent="0.35">
      <c r="A384" t="s">
        <v>242</v>
      </c>
      <c r="B384" t="s">
        <v>242</v>
      </c>
      <c r="C384" t="s">
        <v>186</v>
      </c>
      <c r="D384">
        <v>2022</v>
      </c>
      <c r="E384">
        <v>1166776.0127022199</v>
      </c>
      <c r="F384">
        <v>0</v>
      </c>
      <c r="G384">
        <v>0</v>
      </c>
    </row>
    <row r="385" spans="1:7" x14ac:dyDescent="0.35">
      <c r="A385" t="s">
        <v>242</v>
      </c>
      <c r="B385" t="s">
        <v>242</v>
      </c>
      <c r="C385" t="s">
        <v>186</v>
      </c>
      <c r="D385">
        <v>2026</v>
      </c>
      <c r="E385">
        <v>1166776.0127022199</v>
      </c>
      <c r="F385">
        <v>0</v>
      </c>
      <c r="G385">
        <v>0</v>
      </c>
    </row>
    <row r="386" spans="1:7" x14ac:dyDescent="0.35">
      <c r="A386" t="s">
        <v>242</v>
      </c>
      <c r="B386" t="s">
        <v>242</v>
      </c>
      <c r="C386" t="s">
        <v>186</v>
      </c>
      <c r="D386">
        <v>2030</v>
      </c>
      <c r="E386">
        <v>1164806.24131102</v>
      </c>
      <c r="F386">
        <v>0</v>
      </c>
      <c r="G386">
        <v>0</v>
      </c>
    </row>
    <row r="387" spans="1:7" x14ac:dyDescent="0.35">
      <c r="A387" t="s">
        <v>242</v>
      </c>
      <c r="B387" t="s">
        <v>242</v>
      </c>
      <c r="C387" t="s">
        <v>69</v>
      </c>
      <c r="D387">
        <v>2018</v>
      </c>
      <c r="E387">
        <v>20711231.090535901</v>
      </c>
      <c r="F387">
        <v>0</v>
      </c>
      <c r="G387">
        <v>0</v>
      </c>
    </row>
    <row r="388" spans="1:7" x14ac:dyDescent="0.35">
      <c r="A388" t="s">
        <v>242</v>
      </c>
      <c r="B388" t="s">
        <v>242</v>
      </c>
      <c r="C388" t="s">
        <v>69</v>
      </c>
      <c r="D388">
        <v>2022</v>
      </c>
      <c r="E388">
        <v>24362995.5753631</v>
      </c>
      <c r="F388">
        <v>0</v>
      </c>
      <c r="G388">
        <v>0</v>
      </c>
    </row>
    <row r="389" spans="1:7" x14ac:dyDescent="0.35">
      <c r="A389" t="s">
        <v>242</v>
      </c>
      <c r="B389" t="s">
        <v>242</v>
      </c>
      <c r="C389" t="s">
        <v>69</v>
      </c>
      <c r="D389">
        <v>2026</v>
      </c>
      <c r="E389">
        <v>24362995.5753631</v>
      </c>
      <c r="F389">
        <v>0</v>
      </c>
      <c r="G389">
        <v>0</v>
      </c>
    </row>
    <row r="390" spans="1:7" x14ac:dyDescent="0.35">
      <c r="A390" t="s">
        <v>242</v>
      </c>
      <c r="B390" t="s">
        <v>242</v>
      </c>
      <c r="C390" t="s">
        <v>69</v>
      </c>
      <c r="D390">
        <v>2030</v>
      </c>
      <c r="E390">
        <v>25504233.747786701</v>
      </c>
      <c r="F390">
        <v>0</v>
      </c>
      <c r="G390">
        <v>0</v>
      </c>
    </row>
    <row r="391" spans="1:7" x14ac:dyDescent="0.35">
      <c r="A391" t="s">
        <v>247</v>
      </c>
      <c r="B391" t="s">
        <v>187</v>
      </c>
      <c r="C391" t="s">
        <v>186</v>
      </c>
      <c r="D391">
        <v>2018</v>
      </c>
      <c r="E391">
        <v>359900.68275460799</v>
      </c>
      <c r="F391">
        <v>0</v>
      </c>
      <c r="G391">
        <v>0</v>
      </c>
    </row>
    <row r="392" spans="1:7" x14ac:dyDescent="0.35">
      <c r="A392" t="s">
        <v>247</v>
      </c>
      <c r="B392" t="s">
        <v>187</v>
      </c>
      <c r="C392" t="s">
        <v>186</v>
      </c>
      <c r="D392">
        <v>2022</v>
      </c>
      <c r="E392">
        <v>359900.68275460799</v>
      </c>
      <c r="F392">
        <v>0</v>
      </c>
      <c r="G392">
        <v>0</v>
      </c>
    </row>
    <row r="393" spans="1:7" x14ac:dyDescent="0.35">
      <c r="A393" t="s">
        <v>247</v>
      </c>
      <c r="B393" t="s">
        <v>187</v>
      </c>
      <c r="C393" t="s">
        <v>186</v>
      </c>
      <c r="D393">
        <v>2026</v>
      </c>
      <c r="E393">
        <v>359900.68275460799</v>
      </c>
      <c r="F393">
        <v>0</v>
      </c>
      <c r="G393">
        <v>0</v>
      </c>
    </row>
    <row r="394" spans="1:7" x14ac:dyDescent="0.35">
      <c r="A394" t="s">
        <v>247</v>
      </c>
      <c r="B394" t="s">
        <v>187</v>
      </c>
      <c r="C394" t="s">
        <v>186</v>
      </c>
      <c r="D394">
        <v>2030</v>
      </c>
      <c r="E394">
        <v>359900.68275460799</v>
      </c>
      <c r="F394">
        <v>0</v>
      </c>
      <c r="G394">
        <v>0</v>
      </c>
    </row>
    <row r="395" spans="1:7" x14ac:dyDescent="0.35">
      <c r="A395" t="s">
        <v>247</v>
      </c>
      <c r="B395" t="s">
        <v>187</v>
      </c>
      <c r="C395" t="s">
        <v>69</v>
      </c>
      <c r="D395">
        <v>2018</v>
      </c>
      <c r="E395">
        <v>2196179.9500592202</v>
      </c>
      <c r="F395">
        <v>0</v>
      </c>
      <c r="G395">
        <v>0</v>
      </c>
    </row>
    <row r="396" spans="1:7" x14ac:dyDescent="0.35">
      <c r="A396" t="s">
        <v>247</v>
      </c>
      <c r="B396" t="s">
        <v>187</v>
      </c>
      <c r="C396" t="s">
        <v>69</v>
      </c>
      <c r="D396">
        <v>2022</v>
      </c>
      <c r="E396">
        <v>2196179.9500592202</v>
      </c>
      <c r="F396">
        <v>0</v>
      </c>
      <c r="G396">
        <v>0</v>
      </c>
    </row>
    <row r="397" spans="1:7" x14ac:dyDescent="0.35">
      <c r="A397" t="s">
        <v>247</v>
      </c>
      <c r="B397" t="s">
        <v>187</v>
      </c>
      <c r="C397" t="s">
        <v>69</v>
      </c>
      <c r="D397">
        <v>2026</v>
      </c>
      <c r="E397">
        <v>2196179.9500592202</v>
      </c>
      <c r="F397">
        <v>0</v>
      </c>
      <c r="G397">
        <v>0</v>
      </c>
    </row>
    <row r="398" spans="1:7" x14ac:dyDescent="0.35">
      <c r="A398" t="s">
        <v>247</v>
      </c>
      <c r="B398" t="s">
        <v>187</v>
      </c>
      <c r="C398" t="s">
        <v>69</v>
      </c>
      <c r="D398">
        <v>2030</v>
      </c>
      <c r="E398">
        <v>2196179.9500592202</v>
      </c>
      <c r="F398">
        <v>0</v>
      </c>
      <c r="G398">
        <v>0</v>
      </c>
    </row>
    <row r="399" spans="1:7" x14ac:dyDescent="0.35">
      <c r="A399" t="s">
        <v>247</v>
      </c>
      <c r="B399" t="s">
        <v>247</v>
      </c>
      <c r="C399" t="s">
        <v>66</v>
      </c>
      <c r="D399">
        <v>2018</v>
      </c>
      <c r="E399">
        <v>327623.99999999901</v>
      </c>
      <c r="F399">
        <v>0</v>
      </c>
      <c r="G399">
        <v>0</v>
      </c>
    </row>
    <row r="400" spans="1:7" x14ac:dyDescent="0.35">
      <c r="A400" t="s">
        <v>247</v>
      </c>
      <c r="B400" t="s">
        <v>247</v>
      </c>
      <c r="C400" t="s">
        <v>66</v>
      </c>
      <c r="D400">
        <v>2022</v>
      </c>
      <c r="E400">
        <v>327623.99999999901</v>
      </c>
      <c r="F400">
        <v>0</v>
      </c>
      <c r="G400">
        <v>0</v>
      </c>
    </row>
    <row r="401" spans="1:9" x14ac:dyDescent="0.35">
      <c r="A401" t="s">
        <v>247</v>
      </c>
      <c r="B401" t="s">
        <v>247</v>
      </c>
      <c r="C401" t="s">
        <v>66</v>
      </c>
      <c r="D401">
        <v>2026</v>
      </c>
      <c r="E401">
        <v>327623.99999999901</v>
      </c>
      <c r="F401">
        <v>0</v>
      </c>
      <c r="G401">
        <v>0</v>
      </c>
    </row>
    <row r="402" spans="1:9" x14ac:dyDescent="0.35">
      <c r="A402" t="s">
        <v>247</v>
      </c>
      <c r="B402" t="s">
        <v>247</v>
      </c>
      <c r="C402" t="s">
        <v>66</v>
      </c>
      <c r="D402">
        <v>2030</v>
      </c>
      <c r="E402">
        <v>315622.799999999</v>
      </c>
      <c r="F402">
        <v>0</v>
      </c>
      <c r="G402">
        <v>0</v>
      </c>
    </row>
    <row r="403" spans="1:9" x14ac:dyDescent="0.35">
      <c r="A403" t="s">
        <v>247</v>
      </c>
      <c r="B403" t="s">
        <v>247</v>
      </c>
      <c r="C403" t="s">
        <v>67</v>
      </c>
      <c r="D403">
        <v>2018</v>
      </c>
      <c r="E403">
        <v>3564531.5999999698</v>
      </c>
      <c r="F403">
        <v>0</v>
      </c>
      <c r="G403">
        <v>0</v>
      </c>
    </row>
    <row r="404" spans="1:9" x14ac:dyDescent="0.35">
      <c r="A404" t="s">
        <v>247</v>
      </c>
      <c r="B404" t="s">
        <v>247</v>
      </c>
      <c r="C404" t="s">
        <v>67</v>
      </c>
      <c r="D404">
        <v>2022</v>
      </c>
      <c r="E404">
        <v>3564531.5999999698</v>
      </c>
      <c r="F404">
        <v>0</v>
      </c>
      <c r="G404">
        <v>0</v>
      </c>
    </row>
    <row r="405" spans="1:9" x14ac:dyDescent="0.35">
      <c r="A405" t="s">
        <v>247</v>
      </c>
      <c r="B405" t="s">
        <v>247</v>
      </c>
      <c r="C405" t="s">
        <v>67</v>
      </c>
      <c r="D405">
        <v>2026</v>
      </c>
      <c r="E405">
        <v>3564531.5999999698</v>
      </c>
      <c r="F405">
        <v>0</v>
      </c>
      <c r="G405">
        <v>0</v>
      </c>
    </row>
    <row r="406" spans="1:9" x14ac:dyDescent="0.35">
      <c r="A406" t="s">
        <v>247</v>
      </c>
      <c r="B406" t="s">
        <v>247</v>
      </c>
      <c r="C406" t="s">
        <v>67</v>
      </c>
      <c r="D406">
        <v>2030</v>
      </c>
      <c r="E406">
        <v>3564531.5999999698</v>
      </c>
      <c r="F406">
        <v>0</v>
      </c>
      <c r="G406">
        <v>0</v>
      </c>
    </row>
    <row r="407" spans="1:9" x14ac:dyDescent="0.35">
      <c r="A407" t="s">
        <v>247</v>
      </c>
      <c r="B407" t="s">
        <v>247</v>
      </c>
      <c r="C407" t="s">
        <v>68</v>
      </c>
      <c r="D407">
        <v>2018</v>
      </c>
      <c r="E407">
        <v>8709603.0463994797</v>
      </c>
      <c r="F407">
        <v>0</v>
      </c>
      <c r="G407">
        <v>0</v>
      </c>
    </row>
    <row r="408" spans="1:9" x14ac:dyDescent="0.35">
      <c r="A408" t="s">
        <v>247</v>
      </c>
      <c r="B408" t="s">
        <v>247</v>
      </c>
      <c r="C408" t="s">
        <v>68</v>
      </c>
      <c r="D408">
        <v>2022</v>
      </c>
      <c r="E408">
        <v>8709602.6273808405</v>
      </c>
      <c r="F408">
        <v>0</v>
      </c>
      <c r="G408">
        <v>0</v>
      </c>
    </row>
    <row r="409" spans="1:9" x14ac:dyDescent="0.35">
      <c r="A409" t="s">
        <v>247</v>
      </c>
      <c r="B409" t="s">
        <v>247</v>
      </c>
      <c r="C409" t="s">
        <v>68</v>
      </c>
      <c r="D409">
        <v>2026</v>
      </c>
      <c r="E409">
        <v>8709601.2914326098</v>
      </c>
      <c r="F409">
        <v>0</v>
      </c>
      <c r="G409">
        <v>0</v>
      </c>
    </row>
    <row r="410" spans="1:9" x14ac:dyDescent="0.35">
      <c r="A410" t="s">
        <v>247</v>
      </c>
      <c r="B410" t="s">
        <v>247</v>
      </c>
      <c r="C410" t="s">
        <v>68</v>
      </c>
      <c r="D410">
        <v>2030</v>
      </c>
      <c r="E410">
        <v>8709602.6321384795</v>
      </c>
      <c r="F410">
        <v>0</v>
      </c>
      <c r="G410">
        <v>0</v>
      </c>
    </row>
    <row r="411" spans="1:9" x14ac:dyDescent="0.35">
      <c r="A411" t="s">
        <v>247</v>
      </c>
      <c r="B411" t="s">
        <v>247</v>
      </c>
      <c r="C411" t="s">
        <v>248</v>
      </c>
      <c r="D411">
        <v>2018</v>
      </c>
      <c r="E411">
        <v>77090326.925825104</v>
      </c>
      <c r="F411">
        <v>0</v>
      </c>
      <c r="G411">
        <v>0</v>
      </c>
      <c r="H411">
        <v>4477.4472464670398</v>
      </c>
      <c r="I411">
        <v>4477.44717663755</v>
      </c>
    </row>
    <row r="412" spans="1:9" x14ac:dyDescent="0.35">
      <c r="A412" t="s">
        <v>247</v>
      </c>
      <c r="B412" t="s">
        <v>247</v>
      </c>
      <c r="C412" t="s">
        <v>248</v>
      </c>
      <c r="D412">
        <v>2022</v>
      </c>
      <c r="E412">
        <v>66039863.137931198</v>
      </c>
      <c r="F412">
        <v>0</v>
      </c>
      <c r="G412">
        <v>0</v>
      </c>
      <c r="H412">
        <v>6616.4013902454099</v>
      </c>
      <c r="I412">
        <v>6616.4014584422002</v>
      </c>
    </row>
    <row r="413" spans="1:9" x14ac:dyDescent="0.35">
      <c r="A413" t="s">
        <v>247</v>
      </c>
      <c r="B413" t="s">
        <v>247</v>
      </c>
      <c r="C413" t="s">
        <v>248</v>
      </c>
      <c r="D413">
        <v>2026</v>
      </c>
      <c r="E413">
        <v>71562081.987962306</v>
      </c>
      <c r="F413">
        <v>0</v>
      </c>
      <c r="G413">
        <v>0</v>
      </c>
      <c r="H413">
        <v>7457.7772310221599</v>
      </c>
      <c r="I413">
        <v>7457.77715042618</v>
      </c>
    </row>
    <row r="414" spans="1:9" x14ac:dyDescent="0.35">
      <c r="A414" t="s">
        <v>247</v>
      </c>
      <c r="B414" t="s">
        <v>247</v>
      </c>
      <c r="C414" t="s">
        <v>248</v>
      </c>
      <c r="D414">
        <v>2030</v>
      </c>
      <c r="E414">
        <v>76845416.156988099</v>
      </c>
      <c r="F414">
        <v>0</v>
      </c>
      <c r="G414">
        <v>0</v>
      </c>
      <c r="H414">
        <v>8242.23770046543</v>
      </c>
      <c r="I414">
        <v>8242.23774943649</v>
      </c>
    </row>
    <row r="415" spans="1:9" x14ac:dyDescent="0.35">
      <c r="A415" t="s">
        <v>247</v>
      </c>
      <c r="B415" t="s">
        <v>247</v>
      </c>
      <c r="C415" t="s">
        <v>249</v>
      </c>
      <c r="D415">
        <v>2018</v>
      </c>
      <c r="E415">
        <v>52571382.9807055</v>
      </c>
      <c r="F415">
        <v>0</v>
      </c>
      <c r="G415">
        <v>0</v>
      </c>
      <c r="H415">
        <v>162.31486089690301</v>
      </c>
      <c r="I415">
        <v>162.31485973036399</v>
      </c>
    </row>
    <row r="416" spans="1:9" x14ac:dyDescent="0.35">
      <c r="A416" t="s">
        <v>247</v>
      </c>
      <c r="B416" t="s">
        <v>247</v>
      </c>
      <c r="C416" t="s">
        <v>249</v>
      </c>
      <c r="D416">
        <v>2022</v>
      </c>
      <c r="E416">
        <v>61848084.193136401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 t="s">
        <v>247</v>
      </c>
      <c r="B417" t="s">
        <v>247</v>
      </c>
      <c r="C417" t="s">
        <v>249</v>
      </c>
      <c r="D417">
        <v>2026</v>
      </c>
      <c r="E417">
        <v>57243335.138443299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 t="s">
        <v>247</v>
      </c>
      <c r="B418" t="s">
        <v>247</v>
      </c>
      <c r="C418" t="s">
        <v>249</v>
      </c>
      <c r="D418">
        <v>2030</v>
      </c>
      <c r="E418">
        <v>57243335.138443299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 t="s">
        <v>247</v>
      </c>
      <c r="B419" t="s">
        <v>247</v>
      </c>
      <c r="C419" t="s">
        <v>250</v>
      </c>
      <c r="D419">
        <v>2018</v>
      </c>
      <c r="E419">
        <v>22993788.672487602</v>
      </c>
      <c r="F419">
        <v>0</v>
      </c>
      <c r="G419">
        <v>0</v>
      </c>
    </row>
    <row r="420" spans="1:9" x14ac:dyDescent="0.35">
      <c r="A420" t="s">
        <v>247</v>
      </c>
      <c r="B420" t="s">
        <v>247</v>
      </c>
      <c r="C420" t="s">
        <v>250</v>
      </c>
      <c r="D420">
        <v>2022</v>
      </c>
      <c r="E420">
        <v>22993788.672487602</v>
      </c>
      <c r="F420">
        <v>0</v>
      </c>
      <c r="G420">
        <v>0</v>
      </c>
    </row>
    <row r="421" spans="1:9" x14ac:dyDescent="0.35">
      <c r="A421" t="s">
        <v>247</v>
      </c>
      <c r="B421" t="s">
        <v>247</v>
      </c>
      <c r="C421" t="s">
        <v>250</v>
      </c>
      <c r="D421">
        <v>2026</v>
      </c>
      <c r="E421">
        <v>22993788.672487602</v>
      </c>
      <c r="F421">
        <v>0</v>
      </c>
      <c r="G421">
        <v>0</v>
      </c>
    </row>
    <row r="422" spans="1:9" x14ac:dyDescent="0.35">
      <c r="A422" t="s">
        <v>247</v>
      </c>
      <c r="B422" t="s">
        <v>247</v>
      </c>
      <c r="C422" t="s">
        <v>250</v>
      </c>
      <c r="D422">
        <v>2030</v>
      </c>
      <c r="E422">
        <v>22993788.672487602</v>
      </c>
      <c r="F422">
        <v>0</v>
      </c>
      <c r="G422">
        <v>0</v>
      </c>
    </row>
    <row r="423" spans="1:9" x14ac:dyDescent="0.35">
      <c r="A423" t="s">
        <v>247</v>
      </c>
      <c r="B423" t="s">
        <v>247</v>
      </c>
      <c r="C423" t="s">
        <v>251</v>
      </c>
      <c r="D423">
        <v>2018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 t="s">
        <v>247</v>
      </c>
      <c r="B424" t="s">
        <v>247</v>
      </c>
      <c r="C424" t="s">
        <v>251</v>
      </c>
      <c r="D424">
        <v>2022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 t="s">
        <v>247</v>
      </c>
      <c r="B425" t="s">
        <v>247</v>
      </c>
      <c r="C425" t="s">
        <v>251</v>
      </c>
      <c r="D425">
        <v>2026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 t="s">
        <v>247</v>
      </c>
      <c r="B426" t="s">
        <v>247</v>
      </c>
      <c r="C426" t="s">
        <v>251</v>
      </c>
      <c r="D426">
        <v>2030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 t="s">
        <v>247</v>
      </c>
      <c r="B427" t="s">
        <v>247</v>
      </c>
      <c r="C427" t="s">
        <v>220</v>
      </c>
      <c r="D427">
        <v>2018</v>
      </c>
      <c r="E427">
        <v>0</v>
      </c>
      <c r="F427">
        <v>0</v>
      </c>
      <c r="G427">
        <v>0</v>
      </c>
    </row>
    <row r="428" spans="1:9" x14ac:dyDescent="0.35">
      <c r="A428" t="s">
        <v>247</v>
      </c>
      <c r="B428" t="s">
        <v>247</v>
      </c>
      <c r="C428" t="s">
        <v>220</v>
      </c>
      <c r="D428">
        <v>2022</v>
      </c>
      <c r="E428">
        <v>0</v>
      </c>
      <c r="F428">
        <v>0</v>
      </c>
      <c r="G428">
        <v>0</v>
      </c>
    </row>
    <row r="429" spans="1:9" x14ac:dyDescent="0.35">
      <c r="A429" t="s">
        <v>247</v>
      </c>
      <c r="B429" t="s">
        <v>247</v>
      </c>
      <c r="C429" t="s">
        <v>220</v>
      </c>
      <c r="D429">
        <v>2026</v>
      </c>
      <c r="E429">
        <v>0</v>
      </c>
      <c r="F429">
        <v>0</v>
      </c>
      <c r="G429">
        <v>0</v>
      </c>
    </row>
    <row r="430" spans="1:9" x14ac:dyDescent="0.35">
      <c r="A430" t="s">
        <v>247</v>
      </c>
      <c r="B430" t="s">
        <v>247</v>
      </c>
      <c r="C430" t="s">
        <v>220</v>
      </c>
      <c r="D430">
        <v>2030</v>
      </c>
      <c r="E430">
        <v>0</v>
      </c>
      <c r="F430">
        <v>0</v>
      </c>
      <c r="G430">
        <v>0</v>
      </c>
    </row>
    <row r="431" spans="1:9" x14ac:dyDescent="0.35">
      <c r="A431" t="s">
        <v>247</v>
      </c>
      <c r="B431" t="s">
        <v>247</v>
      </c>
      <c r="C431" t="s">
        <v>186</v>
      </c>
      <c r="D431">
        <v>2018</v>
      </c>
      <c r="E431">
        <v>4698908.3653289499</v>
      </c>
      <c r="F431">
        <v>0</v>
      </c>
      <c r="G431">
        <v>0</v>
      </c>
    </row>
    <row r="432" spans="1:9" x14ac:dyDescent="0.35">
      <c r="A432" t="s">
        <v>247</v>
      </c>
      <c r="B432" t="s">
        <v>247</v>
      </c>
      <c r="C432" t="s">
        <v>186</v>
      </c>
      <c r="D432">
        <v>2022</v>
      </c>
      <c r="E432">
        <v>4698908.3653289499</v>
      </c>
      <c r="F432">
        <v>0</v>
      </c>
      <c r="G432">
        <v>0</v>
      </c>
    </row>
    <row r="433" spans="1:20" x14ac:dyDescent="0.35">
      <c r="A433" t="s">
        <v>247</v>
      </c>
      <c r="B433" t="s">
        <v>247</v>
      </c>
      <c r="C433" t="s">
        <v>186</v>
      </c>
      <c r="D433">
        <v>2026</v>
      </c>
      <c r="E433">
        <v>4679348.3560402803</v>
      </c>
      <c r="F433">
        <v>0</v>
      </c>
      <c r="G433">
        <v>0</v>
      </c>
    </row>
    <row r="434" spans="1:20" x14ac:dyDescent="0.35">
      <c r="A434" t="s">
        <v>247</v>
      </c>
      <c r="B434" t="s">
        <v>247</v>
      </c>
      <c r="C434" t="s">
        <v>186</v>
      </c>
      <c r="D434">
        <v>2030</v>
      </c>
      <c r="E434">
        <v>6932320.1345051797</v>
      </c>
      <c r="F434">
        <v>0</v>
      </c>
      <c r="G434">
        <v>0</v>
      </c>
    </row>
    <row r="435" spans="1:20" x14ac:dyDescent="0.35">
      <c r="A435" t="s">
        <v>247</v>
      </c>
      <c r="B435" t="s">
        <v>247</v>
      </c>
      <c r="C435" t="s">
        <v>69</v>
      </c>
      <c r="D435">
        <v>2018</v>
      </c>
      <c r="E435">
        <v>7606934.5626870897</v>
      </c>
      <c r="F435">
        <v>0</v>
      </c>
      <c r="G435">
        <v>0</v>
      </c>
    </row>
    <row r="436" spans="1:20" x14ac:dyDescent="0.35">
      <c r="A436" t="s">
        <v>247</v>
      </c>
      <c r="B436" t="s">
        <v>247</v>
      </c>
      <c r="C436" t="s">
        <v>69</v>
      </c>
      <c r="D436">
        <v>2022</v>
      </c>
      <c r="E436">
        <v>8190566.78961467</v>
      </c>
      <c r="F436">
        <v>0</v>
      </c>
      <c r="G436">
        <v>0</v>
      </c>
    </row>
    <row r="437" spans="1:20" x14ac:dyDescent="0.35">
      <c r="A437" t="s">
        <v>247</v>
      </c>
      <c r="B437" t="s">
        <v>247</v>
      </c>
      <c r="C437" t="s">
        <v>69</v>
      </c>
      <c r="D437">
        <v>2026</v>
      </c>
      <c r="E437">
        <v>8190566.78961467</v>
      </c>
      <c r="F437">
        <v>0</v>
      </c>
      <c r="G437">
        <v>0</v>
      </c>
    </row>
    <row r="438" spans="1:20" x14ac:dyDescent="0.35">
      <c r="A438" t="s">
        <v>247</v>
      </c>
      <c r="B438" t="s">
        <v>247</v>
      </c>
      <c r="C438" t="s">
        <v>69</v>
      </c>
      <c r="D438">
        <v>2030</v>
      </c>
      <c r="E438">
        <v>6689716.5693862196</v>
      </c>
      <c r="F438">
        <v>0</v>
      </c>
      <c r="G438">
        <v>0</v>
      </c>
    </row>
    <row r="441" spans="1:20" x14ac:dyDescent="0.35">
      <c r="A441" t="s">
        <v>214</v>
      </c>
      <c r="B441" t="s">
        <v>274</v>
      </c>
      <c r="C441" t="s">
        <v>215</v>
      </c>
      <c r="D441" t="s">
        <v>216</v>
      </c>
      <c r="E441" t="s">
        <v>217</v>
      </c>
      <c r="F441" t="s">
        <v>275</v>
      </c>
      <c r="G441" t="s">
        <v>276</v>
      </c>
      <c r="H441" t="s">
        <v>277</v>
      </c>
      <c r="I441" t="s">
        <v>278</v>
      </c>
      <c r="J441" t="s">
        <v>279</v>
      </c>
      <c r="K441" t="s">
        <v>280</v>
      </c>
      <c r="L441" t="s">
        <v>281</v>
      </c>
      <c r="M441" t="s">
        <v>282</v>
      </c>
      <c r="N441" t="s">
        <v>283</v>
      </c>
      <c r="O441" t="s">
        <v>284</v>
      </c>
      <c r="P441" t="s">
        <v>285</v>
      </c>
      <c r="Q441" t="s">
        <v>286</v>
      </c>
      <c r="R441" t="s">
        <v>287</v>
      </c>
      <c r="S441" t="s">
        <v>288</v>
      </c>
      <c r="T441" t="s">
        <v>289</v>
      </c>
    </row>
    <row r="442" spans="1:20" x14ac:dyDescent="0.35">
      <c r="A442">
        <v>2018</v>
      </c>
      <c r="B442" t="s">
        <v>290</v>
      </c>
      <c r="C442" t="s">
        <v>187</v>
      </c>
      <c r="D442" t="s">
        <v>187</v>
      </c>
      <c r="E442" t="s">
        <v>69</v>
      </c>
      <c r="F442">
        <v>0</v>
      </c>
      <c r="G442">
        <v>0</v>
      </c>
      <c r="H442">
        <v>0</v>
      </c>
      <c r="I442">
        <v>0</v>
      </c>
      <c r="L442" t="s">
        <v>291</v>
      </c>
      <c r="M442">
        <v>0</v>
      </c>
      <c r="N442">
        <v>0</v>
      </c>
      <c r="R442">
        <v>-113451.66</v>
      </c>
    </row>
    <row r="443" spans="1:20" x14ac:dyDescent="0.35">
      <c r="A443">
        <v>2018</v>
      </c>
      <c r="B443" t="s">
        <v>292</v>
      </c>
      <c r="C443" t="s">
        <v>206</v>
      </c>
      <c r="D443" t="s">
        <v>206</v>
      </c>
      <c r="E443" t="s">
        <v>66</v>
      </c>
      <c r="F443">
        <v>7.72</v>
      </c>
      <c r="I443">
        <v>7.72</v>
      </c>
    </row>
    <row r="444" spans="1:20" x14ac:dyDescent="0.35">
      <c r="A444">
        <v>2018</v>
      </c>
      <c r="B444" t="s">
        <v>218</v>
      </c>
      <c r="C444" t="s">
        <v>206</v>
      </c>
      <c r="D444" t="s">
        <v>206</v>
      </c>
      <c r="E444" t="s">
        <v>218</v>
      </c>
      <c r="F444">
        <v>1874.06</v>
      </c>
      <c r="I444">
        <v>1874.06</v>
      </c>
      <c r="S444">
        <v>234.26</v>
      </c>
      <c r="T444">
        <v>8</v>
      </c>
    </row>
    <row r="445" spans="1:20" x14ac:dyDescent="0.35">
      <c r="A445">
        <v>2018</v>
      </c>
      <c r="B445" t="s">
        <v>293</v>
      </c>
      <c r="C445" t="s">
        <v>206</v>
      </c>
      <c r="D445" t="s">
        <v>206</v>
      </c>
      <c r="E445" t="s">
        <v>67</v>
      </c>
      <c r="F445">
        <v>0</v>
      </c>
      <c r="I445">
        <v>0</v>
      </c>
    </row>
    <row r="446" spans="1:20" x14ac:dyDescent="0.35">
      <c r="A446">
        <v>2018</v>
      </c>
      <c r="B446" t="s">
        <v>294</v>
      </c>
      <c r="C446" t="s">
        <v>206</v>
      </c>
      <c r="D446" t="s">
        <v>206</v>
      </c>
      <c r="E446" t="s">
        <v>68</v>
      </c>
      <c r="F446">
        <v>2742.3</v>
      </c>
      <c r="I446">
        <v>2742.3</v>
      </c>
    </row>
    <row r="447" spans="1:20" x14ac:dyDescent="0.35">
      <c r="A447">
        <v>2018</v>
      </c>
      <c r="B447" t="s">
        <v>219</v>
      </c>
      <c r="C447" t="s">
        <v>206</v>
      </c>
      <c r="D447" t="s">
        <v>206</v>
      </c>
      <c r="E447" t="s">
        <v>219</v>
      </c>
      <c r="F447">
        <v>890.6</v>
      </c>
      <c r="I447">
        <v>890.6</v>
      </c>
      <c r="S447">
        <v>40.479999999999997</v>
      </c>
      <c r="T447">
        <v>22</v>
      </c>
    </row>
    <row r="448" spans="1:20" x14ac:dyDescent="0.35">
      <c r="A448">
        <v>2018</v>
      </c>
      <c r="B448" t="s">
        <v>295</v>
      </c>
      <c r="C448" t="s">
        <v>206</v>
      </c>
      <c r="D448" t="s">
        <v>187</v>
      </c>
      <c r="E448" t="s">
        <v>220</v>
      </c>
      <c r="F448">
        <v>2.81</v>
      </c>
      <c r="I448">
        <v>2.81</v>
      </c>
    </row>
    <row r="449" spans="1:20" x14ac:dyDescent="0.35">
      <c r="A449">
        <v>2018</v>
      </c>
      <c r="B449" t="s">
        <v>296</v>
      </c>
      <c r="C449" t="s">
        <v>206</v>
      </c>
      <c r="D449" t="s">
        <v>206</v>
      </c>
      <c r="E449" t="s">
        <v>220</v>
      </c>
      <c r="F449">
        <v>18.39</v>
      </c>
      <c r="I449">
        <v>18.39</v>
      </c>
    </row>
    <row r="450" spans="1:20" x14ac:dyDescent="0.35">
      <c r="A450">
        <v>2018</v>
      </c>
      <c r="B450" t="s">
        <v>297</v>
      </c>
      <c r="C450" t="s">
        <v>206</v>
      </c>
      <c r="D450" t="s">
        <v>206</v>
      </c>
      <c r="E450" t="s">
        <v>186</v>
      </c>
      <c r="F450">
        <v>123.5</v>
      </c>
      <c r="I450">
        <v>123.5</v>
      </c>
    </row>
    <row r="451" spans="1:20" x14ac:dyDescent="0.35">
      <c r="A451">
        <v>2018</v>
      </c>
      <c r="B451" t="s">
        <v>298</v>
      </c>
      <c r="C451" t="s">
        <v>206</v>
      </c>
      <c r="D451" t="s">
        <v>206</v>
      </c>
      <c r="E451" t="s">
        <v>69</v>
      </c>
      <c r="F451">
        <v>0</v>
      </c>
      <c r="I451">
        <v>0</v>
      </c>
    </row>
    <row r="452" spans="1:20" x14ac:dyDescent="0.35">
      <c r="A452">
        <v>2018</v>
      </c>
      <c r="B452" t="s">
        <v>221</v>
      </c>
      <c r="C452" t="s">
        <v>187</v>
      </c>
      <c r="D452" t="s">
        <v>187</v>
      </c>
      <c r="E452" t="s">
        <v>221</v>
      </c>
      <c r="F452">
        <v>0</v>
      </c>
      <c r="G452">
        <v>0</v>
      </c>
      <c r="H452">
        <v>0</v>
      </c>
      <c r="I452">
        <v>0</v>
      </c>
      <c r="S452">
        <v>600</v>
      </c>
      <c r="T452">
        <v>0</v>
      </c>
    </row>
    <row r="453" spans="1:20" x14ac:dyDescent="0.35">
      <c r="A453">
        <v>2018</v>
      </c>
      <c r="B453" t="s">
        <v>222</v>
      </c>
      <c r="C453" t="s">
        <v>187</v>
      </c>
      <c r="D453" t="s">
        <v>187</v>
      </c>
      <c r="E453" t="s">
        <v>222</v>
      </c>
      <c r="F453">
        <v>0</v>
      </c>
      <c r="G453">
        <v>0</v>
      </c>
      <c r="H453">
        <v>0</v>
      </c>
      <c r="I453">
        <v>0</v>
      </c>
      <c r="S453">
        <v>100</v>
      </c>
      <c r="T453">
        <v>0</v>
      </c>
    </row>
    <row r="454" spans="1:20" x14ac:dyDescent="0.35">
      <c r="A454">
        <v>2018</v>
      </c>
      <c r="B454" t="s">
        <v>299</v>
      </c>
      <c r="C454" t="s">
        <v>187</v>
      </c>
      <c r="D454" t="s">
        <v>187</v>
      </c>
      <c r="E454" t="s">
        <v>66</v>
      </c>
      <c r="F454">
        <v>715.07</v>
      </c>
      <c r="I454">
        <v>715.07</v>
      </c>
    </row>
    <row r="455" spans="1:20" x14ac:dyDescent="0.35">
      <c r="A455">
        <v>2018</v>
      </c>
      <c r="B455" t="s">
        <v>300</v>
      </c>
      <c r="C455" t="s">
        <v>187</v>
      </c>
      <c r="D455" t="s">
        <v>206</v>
      </c>
      <c r="E455" t="s">
        <v>66</v>
      </c>
      <c r="F455">
        <v>60.25</v>
      </c>
      <c r="I455">
        <v>60.25</v>
      </c>
    </row>
    <row r="456" spans="1:20" x14ac:dyDescent="0.35">
      <c r="A456">
        <v>2018</v>
      </c>
      <c r="B456" t="s">
        <v>223</v>
      </c>
      <c r="C456" t="s">
        <v>187</v>
      </c>
      <c r="D456" t="s">
        <v>187</v>
      </c>
      <c r="E456" t="s">
        <v>223</v>
      </c>
      <c r="F456">
        <v>12418.87</v>
      </c>
      <c r="I456">
        <v>12418.87</v>
      </c>
      <c r="S456">
        <v>483.71</v>
      </c>
      <c r="T456">
        <v>25.67</v>
      </c>
    </row>
    <row r="457" spans="1:20" x14ac:dyDescent="0.35">
      <c r="A457">
        <v>2018</v>
      </c>
      <c r="B457" t="s">
        <v>224</v>
      </c>
      <c r="C457" t="s">
        <v>187</v>
      </c>
      <c r="D457" t="s">
        <v>187</v>
      </c>
      <c r="E457" t="s">
        <v>224</v>
      </c>
      <c r="F457">
        <v>2974.32</v>
      </c>
      <c r="I457">
        <v>2974.32</v>
      </c>
      <c r="S457">
        <v>247.86</v>
      </c>
      <c r="T457">
        <v>12</v>
      </c>
    </row>
    <row r="458" spans="1:20" x14ac:dyDescent="0.35">
      <c r="A458">
        <v>2018</v>
      </c>
      <c r="B458" t="s">
        <v>225</v>
      </c>
      <c r="C458" t="s">
        <v>187</v>
      </c>
      <c r="D458" t="s">
        <v>187</v>
      </c>
      <c r="E458" t="s">
        <v>225</v>
      </c>
      <c r="F458">
        <v>1684.87</v>
      </c>
      <c r="I458">
        <v>1684.87</v>
      </c>
    </row>
    <row r="459" spans="1:20" x14ac:dyDescent="0.35">
      <c r="A459">
        <v>2018</v>
      </c>
      <c r="B459" t="s">
        <v>301</v>
      </c>
      <c r="C459" t="s">
        <v>187</v>
      </c>
      <c r="D459" t="s">
        <v>187</v>
      </c>
      <c r="E459" t="s">
        <v>226</v>
      </c>
      <c r="F459">
        <v>1832</v>
      </c>
      <c r="I459">
        <v>1832</v>
      </c>
    </row>
    <row r="460" spans="1:20" x14ac:dyDescent="0.35">
      <c r="A460">
        <v>2018</v>
      </c>
      <c r="B460" t="s">
        <v>302</v>
      </c>
      <c r="C460" t="s">
        <v>187</v>
      </c>
      <c r="D460" t="s">
        <v>187</v>
      </c>
      <c r="E460" t="s">
        <v>67</v>
      </c>
      <c r="F460">
        <v>1017.42</v>
      </c>
      <c r="I460">
        <v>1017.42</v>
      </c>
    </row>
    <row r="461" spans="1:20" x14ac:dyDescent="0.35">
      <c r="A461">
        <v>2018</v>
      </c>
      <c r="B461" t="s">
        <v>303</v>
      </c>
      <c r="C461" t="s">
        <v>187</v>
      </c>
      <c r="D461" t="s">
        <v>206</v>
      </c>
      <c r="E461" t="s">
        <v>67</v>
      </c>
      <c r="F461">
        <v>254.89</v>
      </c>
      <c r="I461">
        <v>254.89</v>
      </c>
    </row>
    <row r="462" spans="1:20" x14ac:dyDescent="0.35">
      <c r="A462">
        <v>2018</v>
      </c>
      <c r="B462" t="s">
        <v>304</v>
      </c>
      <c r="C462" t="s">
        <v>187</v>
      </c>
      <c r="D462" t="s">
        <v>187</v>
      </c>
      <c r="E462" t="s">
        <v>68</v>
      </c>
      <c r="F462">
        <v>7843.85</v>
      </c>
      <c r="I462">
        <v>7843.85</v>
      </c>
    </row>
    <row r="463" spans="1:20" x14ac:dyDescent="0.35">
      <c r="A463">
        <v>2018</v>
      </c>
      <c r="B463" t="s">
        <v>305</v>
      </c>
      <c r="C463" t="s">
        <v>187</v>
      </c>
      <c r="D463" t="s">
        <v>187</v>
      </c>
      <c r="E463" t="s">
        <v>227</v>
      </c>
      <c r="F463">
        <v>0</v>
      </c>
      <c r="G463">
        <v>0</v>
      </c>
      <c r="H463">
        <v>0</v>
      </c>
      <c r="I463">
        <v>0</v>
      </c>
      <c r="R463">
        <v>0</v>
      </c>
    </row>
    <row r="464" spans="1:20" x14ac:dyDescent="0.35">
      <c r="A464">
        <v>2018</v>
      </c>
      <c r="B464" t="s">
        <v>306</v>
      </c>
      <c r="C464" t="s">
        <v>187</v>
      </c>
      <c r="D464" t="s">
        <v>187</v>
      </c>
      <c r="E464" t="s">
        <v>228</v>
      </c>
      <c r="F464">
        <v>0</v>
      </c>
      <c r="G464">
        <v>0</v>
      </c>
      <c r="H464">
        <v>0</v>
      </c>
      <c r="I464">
        <v>0</v>
      </c>
      <c r="R464">
        <v>0</v>
      </c>
    </row>
    <row r="465" spans="1:20" x14ac:dyDescent="0.35">
      <c r="A465">
        <v>2018</v>
      </c>
      <c r="B465" t="s">
        <v>307</v>
      </c>
      <c r="C465" t="s">
        <v>187</v>
      </c>
      <c r="D465" t="s">
        <v>187</v>
      </c>
      <c r="E465" t="s">
        <v>226</v>
      </c>
      <c r="F465">
        <v>0</v>
      </c>
      <c r="G465">
        <v>0</v>
      </c>
      <c r="H465">
        <v>0</v>
      </c>
      <c r="I465">
        <v>0</v>
      </c>
      <c r="R465">
        <v>-190989.68</v>
      </c>
    </row>
    <row r="466" spans="1:20" x14ac:dyDescent="0.35">
      <c r="A466">
        <v>2018</v>
      </c>
      <c r="B466" t="s">
        <v>229</v>
      </c>
      <c r="C466" t="s">
        <v>187</v>
      </c>
      <c r="D466" t="s">
        <v>187</v>
      </c>
      <c r="E466" t="s">
        <v>229</v>
      </c>
      <c r="F466">
        <v>2922.05</v>
      </c>
      <c r="I466">
        <v>2922.05</v>
      </c>
    </row>
    <row r="467" spans="1:20" x14ac:dyDescent="0.35">
      <c r="A467">
        <v>2018</v>
      </c>
      <c r="B467" t="s">
        <v>230</v>
      </c>
      <c r="C467" t="s">
        <v>187</v>
      </c>
      <c r="D467" t="s">
        <v>187</v>
      </c>
      <c r="E467" t="s">
        <v>230</v>
      </c>
      <c r="F467">
        <v>5195.3999999999996</v>
      </c>
      <c r="I467">
        <v>5195.3999999999996</v>
      </c>
      <c r="S467">
        <v>62.26</v>
      </c>
      <c r="T467">
        <v>83.45</v>
      </c>
    </row>
    <row r="468" spans="1:20" x14ac:dyDescent="0.35">
      <c r="A468">
        <v>2018</v>
      </c>
      <c r="B468" t="s">
        <v>231</v>
      </c>
      <c r="C468" t="s">
        <v>187</v>
      </c>
      <c r="D468" t="s">
        <v>187</v>
      </c>
      <c r="E468" t="s">
        <v>231</v>
      </c>
      <c r="F468">
        <v>2859.23</v>
      </c>
      <c r="I468">
        <v>2859.23</v>
      </c>
      <c r="S468">
        <v>45.37</v>
      </c>
      <c r="T468">
        <v>63.02</v>
      </c>
    </row>
    <row r="469" spans="1:20" x14ac:dyDescent="0.35">
      <c r="A469">
        <v>2018</v>
      </c>
      <c r="B469" t="s">
        <v>232</v>
      </c>
      <c r="C469" t="s">
        <v>187</v>
      </c>
      <c r="D469" t="s">
        <v>187</v>
      </c>
      <c r="E469" t="s">
        <v>232</v>
      </c>
      <c r="F469">
        <v>262.8</v>
      </c>
      <c r="G469">
        <v>0</v>
      </c>
      <c r="H469">
        <v>0</v>
      </c>
      <c r="I469">
        <v>262.8</v>
      </c>
      <c r="S469">
        <v>5.36</v>
      </c>
      <c r="T469">
        <v>49</v>
      </c>
    </row>
    <row r="470" spans="1:20" x14ac:dyDescent="0.35">
      <c r="A470">
        <v>2018</v>
      </c>
      <c r="B470" t="s">
        <v>233</v>
      </c>
      <c r="C470" t="s">
        <v>187</v>
      </c>
      <c r="D470" t="s">
        <v>187</v>
      </c>
      <c r="E470" t="s">
        <v>233</v>
      </c>
      <c r="F470">
        <v>6416.22</v>
      </c>
      <c r="I470">
        <v>6416.22</v>
      </c>
      <c r="S470">
        <v>336.64</v>
      </c>
      <c r="T470">
        <v>19.059999999999999</v>
      </c>
    </row>
    <row r="471" spans="1:20" x14ac:dyDescent="0.35">
      <c r="A471">
        <v>2018</v>
      </c>
      <c r="B471" t="s">
        <v>308</v>
      </c>
      <c r="C471" t="s">
        <v>187</v>
      </c>
      <c r="D471" t="s">
        <v>187</v>
      </c>
      <c r="E471" t="s">
        <v>234</v>
      </c>
      <c r="F471">
        <v>1752.45</v>
      </c>
      <c r="I471">
        <v>1752.45</v>
      </c>
      <c r="S471">
        <v>1</v>
      </c>
      <c r="T471">
        <v>1752.45</v>
      </c>
    </row>
    <row r="472" spans="1:20" x14ac:dyDescent="0.35">
      <c r="A472">
        <v>2018</v>
      </c>
      <c r="B472" t="s">
        <v>309</v>
      </c>
      <c r="C472" t="s">
        <v>187</v>
      </c>
      <c r="D472" t="s">
        <v>187</v>
      </c>
      <c r="E472" t="s">
        <v>234</v>
      </c>
      <c r="F472">
        <v>0</v>
      </c>
      <c r="G472">
        <v>0</v>
      </c>
      <c r="H472">
        <v>0</v>
      </c>
      <c r="I472">
        <v>0</v>
      </c>
      <c r="R472">
        <v>0</v>
      </c>
      <c r="S472">
        <v>1</v>
      </c>
      <c r="T472">
        <v>0</v>
      </c>
    </row>
    <row r="473" spans="1:20" x14ac:dyDescent="0.35">
      <c r="A473">
        <v>2018</v>
      </c>
      <c r="B473" t="s">
        <v>310</v>
      </c>
      <c r="C473" t="s">
        <v>187</v>
      </c>
      <c r="D473" t="s">
        <v>187</v>
      </c>
      <c r="E473" t="s">
        <v>234</v>
      </c>
      <c r="F473">
        <v>0</v>
      </c>
      <c r="G473">
        <v>0</v>
      </c>
      <c r="H473">
        <v>0</v>
      </c>
      <c r="I473">
        <v>0</v>
      </c>
      <c r="R473">
        <v>0</v>
      </c>
      <c r="S473">
        <v>1</v>
      </c>
      <c r="T473">
        <v>0</v>
      </c>
    </row>
    <row r="474" spans="1:20" x14ac:dyDescent="0.35">
      <c r="A474">
        <v>2018</v>
      </c>
      <c r="B474" t="s">
        <v>311</v>
      </c>
      <c r="C474" t="s">
        <v>187</v>
      </c>
      <c r="D474" t="s">
        <v>187</v>
      </c>
      <c r="E474" t="s">
        <v>234</v>
      </c>
      <c r="F474">
        <v>0</v>
      </c>
      <c r="G474">
        <v>0</v>
      </c>
      <c r="H474">
        <v>0</v>
      </c>
      <c r="I474">
        <v>0</v>
      </c>
      <c r="R474">
        <v>0</v>
      </c>
      <c r="S474">
        <v>1</v>
      </c>
      <c r="T474">
        <v>0</v>
      </c>
    </row>
    <row r="475" spans="1:20" x14ac:dyDescent="0.35">
      <c r="A475">
        <v>2018</v>
      </c>
      <c r="B475" t="s">
        <v>312</v>
      </c>
      <c r="C475" t="s">
        <v>187</v>
      </c>
      <c r="D475" t="s">
        <v>187</v>
      </c>
      <c r="E475" t="s">
        <v>234</v>
      </c>
      <c r="F475">
        <v>0</v>
      </c>
      <c r="G475">
        <v>0</v>
      </c>
      <c r="H475">
        <v>0</v>
      </c>
      <c r="I475">
        <v>0</v>
      </c>
      <c r="R475">
        <v>0</v>
      </c>
      <c r="S475">
        <v>1</v>
      </c>
      <c r="T475">
        <v>0</v>
      </c>
    </row>
    <row r="476" spans="1:20" x14ac:dyDescent="0.35">
      <c r="A476">
        <v>2018</v>
      </c>
      <c r="B476" t="s">
        <v>313</v>
      </c>
      <c r="C476" t="s">
        <v>187</v>
      </c>
      <c r="D476" t="s">
        <v>187</v>
      </c>
      <c r="E476" t="s">
        <v>234</v>
      </c>
      <c r="F476">
        <v>0</v>
      </c>
      <c r="G476">
        <v>0</v>
      </c>
      <c r="H476">
        <v>0</v>
      </c>
      <c r="I476">
        <v>0</v>
      </c>
      <c r="R476">
        <v>0</v>
      </c>
      <c r="S476">
        <v>1</v>
      </c>
      <c r="T476">
        <v>0</v>
      </c>
    </row>
    <row r="477" spans="1:20" x14ac:dyDescent="0.35">
      <c r="A477">
        <v>2018</v>
      </c>
      <c r="B477" t="s">
        <v>314</v>
      </c>
      <c r="C477" t="s">
        <v>187</v>
      </c>
      <c r="D477" t="s">
        <v>187</v>
      </c>
      <c r="E477" t="s">
        <v>234</v>
      </c>
      <c r="F477">
        <v>0</v>
      </c>
      <c r="G477">
        <v>0</v>
      </c>
      <c r="H477">
        <v>0</v>
      </c>
      <c r="I477">
        <v>0</v>
      </c>
      <c r="R477">
        <v>0</v>
      </c>
      <c r="S477">
        <v>1</v>
      </c>
      <c r="T477">
        <v>0</v>
      </c>
    </row>
    <row r="478" spans="1:20" x14ac:dyDescent="0.35">
      <c r="A478">
        <v>2018</v>
      </c>
      <c r="B478" t="s">
        <v>315</v>
      </c>
      <c r="C478" t="s">
        <v>187</v>
      </c>
      <c r="D478" t="s">
        <v>187</v>
      </c>
      <c r="E478" t="s">
        <v>234</v>
      </c>
      <c r="F478">
        <v>0</v>
      </c>
      <c r="G478">
        <v>0</v>
      </c>
      <c r="H478">
        <v>0</v>
      </c>
      <c r="I478">
        <v>0</v>
      </c>
      <c r="R478">
        <v>0</v>
      </c>
      <c r="S478">
        <v>1</v>
      </c>
      <c r="T478">
        <v>0</v>
      </c>
    </row>
    <row r="479" spans="1:20" x14ac:dyDescent="0.35">
      <c r="A479">
        <v>2018</v>
      </c>
      <c r="B479" t="s">
        <v>316</v>
      </c>
      <c r="C479" t="s">
        <v>187</v>
      </c>
      <c r="D479" t="s">
        <v>187</v>
      </c>
      <c r="E479" t="s">
        <v>234</v>
      </c>
      <c r="F479">
        <v>0</v>
      </c>
      <c r="G479">
        <v>0</v>
      </c>
      <c r="H479">
        <v>0</v>
      </c>
      <c r="I479">
        <v>0</v>
      </c>
      <c r="R479">
        <v>0</v>
      </c>
      <c r="S479">
        <v>1</v>
      </c>
      <c r="T479">
        <v>0</v>
      </c>
    </row>
    <row r="480" spans="1:20" x14ac:dyDescent="0.35">
      <c r="A480">
        <v>2018</v>
      </c>
      <c r="B480" t="s">
        <v>317</v>
      </c>
      <c r="C480" t="s">
        <v>187</v>
      </c>
      <c r="D480" t="s">
        <v>187</v>
      </c>
      <c r="E480" t="s">
        <v>220</v>
      </c>
      <c r="F480">
        <v>460.65</v>
      </c>
      <c r="I480">
        <v>460.65</v>
      </c>
    </row>
    <row r="481" spans="1:20" x14ac:dyDescent="0.35">
      <c r="A481">
        <v>2018</v>
      </c>
      <c r="B481" t="s">
        <v>318</v>
      </c>
      <c r="C481" t="s">
        <v>187</v>
      </c>
      <c r="D481" t="s">
        <v>206</v>
      </c>
      <c r="E481" t="s">
        <v>220</v>
      </c>
      <c r="F481">
        <v>24.17</v>
      </c>
      <c r="I481">
        <v>24.17</v>
      </c>
    </row>
    <row r="482" spans="1:20" x14ac:dyDescent="0.35">
      <c r="A482">
        <v>2018</v>
      </c>
      <c r="B482" t="s">
        <v>319</v>
      </c>
      <c r="C482" t="s">
        <v>187</v>
      </c>
      <c r="D482" t="s">
        <v>187</v>
      </c>
      <c r="E482" t="s">
        <v>186</v>
      </c>
      <c r="F482">
        <v>10216.48</v>
      </c>
      <c r="I482">
        <v>10216.48</v>
      </c>
    </row>
    <row r="483" spans="1:20" x14ac:dyDescent="0.35">
      <c r="A483">
        <v>2018</v>
      </c>
      <c r="B483" t="s">
        <v>320</v>
      </c>
      <c r="C483" t="s">
        <v>187</v>
      </c>
      <c r="D483" t="s">
        <v>206</v>
      </c>
      <c r="E483" t="s">
        <v>186</v>
      </c>
      <c r="F483">
        <v>42.01</v>
      </c>
      <c r="I483">
        <v>42.01</v>
      </c>
    </row>
    <row r="484" spans="1:20" x14ac:dyDescent="0.35">
      <c r="A484">
        <v>2018</v>
      </c>
      <c r="B484" t="s">
        <v>321</v>
      </c>
      <c r="C484" t="s">
        <v>187</v>
      </c>
      <c r="D484" t="s">
        <v>187</v>
      </c>
      <c r="E484" t="s">
        <v>228</v>
      </c>
      <c r="F484">
        <v>689.75</v>
      </c>
      <c r="I484">
        <v>689.75</v>
      </c>
    </row>
    <row r="485" spans="1:20" x14ac:dyDescent="0.35">
      <c r="A485">
        <v>2018</v>
      </c>
      <c r="B485" t="s">
        <v>322</v>
      </c>
      <c r="C485" t="s">
        <v>187</v>
      </c>
      <c r="D485" t="s">
        <v>187</v>
      </c>
      <c r="E485" t="s">
        <v>69</v>
      </c>
      <c r="F485">
        <v>6005.01</v>
      </c>
      <c r="I485">
        <v>6005.01</v>
      </c>
    </row>
    <row r="486" spans="1:20" x14ac:dyDescent="0.35">
      <c r="A486">
        <v>2018</v>
      </c>
      <c r="B486" t="s">
        <v>323</v>
      </c>
      <c r="C486" t="s">
        <v>187</v>
      </c>
      <c r="D486" t="s">
        <v>206</v>
      </c>
      <c r="E486" t="s">
        <v>69</v>
      </c>
      <c r="F486">
        <v>455.69</v>
      </c>
      <c r="I486">
        <v>455.69</v>
      </c>
    </row>
    <row r="487" spans="1:20" x14ac:dyDescent="0.35">
      <c r="A487">
        <v>2018</v>
      </c>
      <c r="B487" t="s">
        <v>324</v>
      </c>
      <c r="C487" t="s">
        <v>187</v>
      </c>
      <c r="D487" t="s">
        <v>187</v>
      </c>
      <c r="E487" t="s">
        <v>186</v>
      </c>
      <c r="F487">
        <v>0</v>
      </c>
      <c r="G487">
        <v>0</v>
      </c>
      <c r="H487">
        <v>0</v>
      </c>
      <c r="I487">
        <v>0</v>
      </c>
      <c r="L487" t="s">
        <v>325</v>
      </c>
      <c r="M487">
        <v>0</v>
      </c>
      <c r="N487">
        <v>0</v>
      </c>
      <c r="R487">
        <v>0</v>
      </c>
    </row>
    <row r="488" spans="1:20" x14ac:dyDescent="0.35">
      <c r="A488">
        <v>2018</v>
      </c>
      <c r="B488" t="s">
        <v>326</v>
      </c>
      <c r="C488" t="s">
        <v>187</v>
      </c>
      <c r="D488" t="s">
        <v>187</v>
      </c>
      <c r="E488" t="s">
        <v>69</v>
      </c>
      <c r="F488">
        <v>0</v>
      </c>
      <c r="G488">
        <v>141</v>
      </c>
      <c r="H488">
        <v>141</v>
      </c>
      <c r="I488">
        <v>141</v>
      </c>
      <c r="L488" t="s">
        <v>325</v>
      </c>
      <c r="M488">
        <v>141</v>
      </c>
      <c r="N488">
        <v>0</v>
      </c>
      <c r="R488">
        <v>0</v>
      </c>
    </row>
    <row r="489" spans="1:20" x14ac:dyDescent="0.35">
      <c r="A489">
        <v>2018</v>
      </c>
      <c r="B489" t="s">
        <v>235</v>
      </c>
      <c r="C489" t="s">
        <v>187</v>
      </c>
      <c r="D489" t="s">
        <v>187</v>
      </c>
      <c r="E489" t="s">
        <v>235</v>
      </c>
      <c r="F489">
        <v>7281.17</v>
      </c>
      <c r="I489">
        <v>7281.17</v>
      </c>
    </row>
    <row r="490" spans="1:20" x14ac:dyDescent="0.35">
      <c r="A490">
        <v>2018</v>
      </c>
      <c r="B490" t="s">
        <v>327</v>
      </c>
      <c r="C490" t="s">
        <v>187</v>
      </c>
      <c r="D490" t="s">
        <v>187</v>
      </c>
      <c r="E490" t="s">
        <v>186</v>
      </c>
      <c r="F490">
        <v>0</v>
      </c>
      <c r="G490">
        <v>0</v>
      </c>
      <c r="H490">
        <v>0</v>
      </c>
      <c r="I490">
        <v>0</v>
      </c>
      <c r="L490" t="s">
        <v>328</v>
      </c>
      <c r="M490">
        <v>0</v>
      </c>
      <c r="N490">
        <v>0</v>
      </c>
      <c r="R490">
        <v>0</v>
      </c>
    </row>
    <row r="491" spans="1:20" x14ac:dyDescent="0.35">
      <c r="A491">
        <v>2018</v>
      </c>
      <c r="B491" t="s">
        <v>329</v>
      </c>
      <c r="C491" t="s">
        <v>187</v>
      </c>
      <c r="D491" t="s">
        <v>187</v>
      </c>
      <c r="E491" t="s">
        <v>69</v>
      </c>
      <c r="F491">
        <v>0</v>
      </c>
      <c r="G491">
        <v>0</v>
      </c>
      <c r="H491">
        <v>0</v>
      </c>
      <c r="I491">
        <v>0</v>
      </c>
      <c r="L491" t="s">
        <v>328</v>
      </c>
      <c r="M491">
        <v>0</v>
      </c>
      <c r="N491">
        <v>0</v>
      </c>
      <c r="R491">
        <v>0</v>
      </c>
    </row>
    <row r="492" spans="1:20" x14ac:dyDescent="0.35">
      <c r="A492">
        <v>2018</v>
      </c>
      <c r="B492" t="s">
        <v>330</v>
      </c>
      <c r="C492" t="s">
        <v>187</v>
      </c>
      <c r="D492" t="s">
        <v>187</v>
      </c>
      <c r="E492" t="s">
        <v>69</v>
      </c>
      <c r="F492">
        <v>0</v>
      </c>
      <c r="G492">
        <v>0</v>
      </c>
      <c r="H492">
        <v>0</v>
      </c>
      <c r="I492">
        <v>0</v>
      </c>
      <c r="L492" t="s">
        <v>331</v>
      </c>
      <c r="M492">
        <v>0</v>
      </c>
      <c r="N492">
        <v>0</v>
      </c>
      <c r="R492">
        <v>0</v>
      </c>
    </row>
    <row r="493" spans="1:20" x14ac:dyDescent="0.35">
      <c r="A493">
        <v>2018</v>
      </c>
      <c r="B493" t="s">
        <v>332</v>
      </c>
      <c r="C493" t="s">
        <v>187</v>
      </c>
      <c r="D493" t="s">
        <v>187</v>
      </c>
      <c r="E493" t="s">
        <v>67</v>
      </c>
      <c r="F493">
        <v>0</v>
      </c>
      <c r="G493">
        <v>0</v>
      </c>
      <c r="H493">
        <v>0</v>
      </c>
      <c r="I493">
        <v>0</v>
      </c>
      <c r="L493" t="s">
        <v>333</v>
      </c>
      <c r="M493">
        <v>0</v>
      </c>
      <c r="N493">
        <v>0</v>
      </c>
      <c r="R493">
        <v>0</v>
      </c>
    </row>
    <row r="494" spans="1:20" x14ac:dyDescent="0.35">
      <c r="A494">
        <v>2018</v>
      </c>
      <c r="B494" t="s">
        <v>334</v>
      </c>
      <c r="C494" t="s">
        <v>187</v>
      </c>
      <c r="D494" t="s">
        <v>187</v>
      </c>
      <c r="E494" t="s">
        <v>186</v>
      </c>
      <c r="F494">
        <v>0</v>
      </c>
      <c r="G494">
        <v>0</v>
      </c>
      <c r="H494">
        <v>0</v>
      </c>
      <c r="I494">
        <v>0</v>
      </c>
      <c r="L494" t="s">
        <v>333</v>
      </c>
      <c r="M494">
        <v>0</v>
      </c>
      <c r="N494">
        <v>0</v>
      </c>
      <c r="R494">
        <v>0</v>
      </c>
    </row>
    <row r="495" spans="1:20" x14ac:dyDescent="0.35">
      <c r="A495">
        <v>2018</v>
      </c>
      <c r="B495" t="s">
        <v>335</v>
      </c>
      <c r="C495" t="s">
        <v>207</v>
      </c>
      <c r="D495" t="s">
        <v>207</v>
      </c>
      <c r="E495" t="s">
        <v>66</v>
      </c>
      <c r="F495">
        <v>0</v>
      </c>
      <c r="I495">
        <v>0</v>
      </c>
    </row>
    <row r="496" spans="1:20" x14ac:dyDescent="0.35">
      <c r="A496">
        <v>2018</v>
      </c>
      <c r="B496" t="s">
        <v>236</v>
      </c>
      <c r="C496" t="s">
        <v>207</v>
      </c>
      <c r="D496" t="s">
        <v>207</v>
      </c>
      <c r="E496" t="s">
        <v>236</v>
      </c>
      <c r="F496">
        <v>255.3</v>
      </c>
      <c r="I496">
        <v>255.3</v>
      </c>
      <c r="S496">
        <v>127.65</v>
      </c>
      <c r="T496">
        <v>2</v>
      </c>
    </row>
    <row r="497" spans="1:20" x14ac:dyDescent="0.35">
      <c r="A497">
        <v>2018</v>
      </c>
      <c r="B497" t="s">
        <v>336</v>
      </c>
      <c r="C497" t="s">
        <v>207</v>
      </c>
      <c r="D497" t="s">
        <v>187</v>
      </c>
      <c r="E497" t="s">
        <v>67</v>
      </c>
      <c r="F497">
        <v>336.77</v>
      </c>
      <c r="I497">
        <v>336.77</v>
      </c>
    </row>
    <row r="498" spans="1:20" x14ac:dyDescent="0.35">
      <c r="A498">
        <v>2018</v>
      </c>
      <c r="B498" t="s">
        <v>337</v>
      </c>
      <c r="C498" t="s">
        <v>207</v>
      </c>
      <c r="D498" t="s">
        <v>207</v>
      </c>
      <c r="E498" t="s">
        <v>67</v>
      </c>
      <c r="F498">
        <v>91.62</v>
      </c>
      <c r="I498">
        <v>91.62</v>
      </c>
    </row>
    <row r="499" spans="1:20" x14ac:dyDescent="0.35">
      <c r="A499">
        <v>2018</v>
      </c>
      <c r="B499" t="s">
        <v>338</v>
      </c>
      <c r="C499" t="s">
        <v>207</v>
      </c>
      <c r="D499" t="s">
        <v>207</v>
      </c>
      <c r="E499" t="s">
        <v>68</v>
      </c>
      <c r="F499">
        <v>84.5</v>
      </c>
      <c r="I499">
        <v>84.5</v>
      </c>
    </row>
    <row r="500" spans="1:20" x14ac:dyDescent="0.35">
      <c r="A500">
        <v>2018</v>
      </c>
      <c r="B500" t="s">
        <v>237</v>
      </c>
      <c r="C500" t="s">
        <v>207</v>
      </c>
      <c r="D500" t="s">
        <v>207</v>
      </c>
      <c r="E500" t="s">
        <v>237</v>
      </c>
      <c r="F500">
        <v>634.1</v>
      </c>
      <c r="I500">
        <v>634.1</v>
      </c>
      <c r="S500">
        <v>40.700000000000003</v>
      </c>
      <c r="T500">
        <v>15.58</v>
      </c>
    </row>
    <row r="501" spans="1:20" x14ac:dyDescent="0.35">
      <c r="A501">
        <v>2018</v>
      </c>
      <c r="B501" t="s">
        <v>339</v>
      </c>
      <c r="C501" t="s">
        <v>207</v>
      </c>
      <c r="D501" t="s">
        <v>207</v>
      </c>
      <c r="E501" t="s">
        <v>220</v>
      </c>
      <c r="F501">
        <v>30.87</v>
      </c>
      <c r="I501">
        <v>30.87</v>
      </c>
    </row>
    <row r="502" spans="1:20" x14ac:dyDescent="0.35">
      <c r="A502">
        <v>2018</v>
      </c>
      <c r="B502" t="s">
        <v>340</v>
      </c>
      <c r="C502" t="s">
        <v>207</v>
      </c>
      <c r="D502" t="s">
        <v>187</v>
      </c>
      <c r="E502" t="s">
        <v>186</v>
      </c>
      <c r="F502">
        <v>23.16</v>
      </c>
      <c r="I502">
        <v>23.16</v>
      </c>
    </row>
    <row r="503" spans="1:20" x14ac:dyDescent="0.35">
      <c r="A503">
        <v>2018</v>
      </c>
      <c r="B503" t="s">
        <v>341</v>
      </c>
      <c r="C503" t="s">
        <v>207</v>
      </c>
      <c r="D503" t="s">
        <v>207</v>
      </c>
      <c r="E503" t="s">
        <v>186</v>
      </c>
      <c r="F503">
        <v>53.1</v>
      </c>
      <c r="I503">
        <v>53.1</v>
      </c>
    </row>
    <row r="504" spans="1:20" x14ac:dyDescent="0.35">
      <c r="A504">
        <v>2018</v>
      </c>
      <c r="B504" t="s">
        <v>342</v>
      </c>
      <c r="C504" t="s">
        <v>207</v>
      </c>
      <c r="D504" t="s">
        <v>207</v>
      </c>
      <c r="E504" t="s">
        <v>69</v>
      </c>
      <c r="F504">
        <v>0</v>
      </c>
      <c r="I504">
        <v>0</v>
      </c>
    </row>
    <row r="505" spans="1:20" x14ac:dyDescent="0.35">
      <c r="A505">
        <v>2018</v>
      </c>
      <c r="B505" t="s">
        <v>343</v>
      </c>
      <c r="C505" t="s">
        <v>187</v>
      </c>
      <c r="D505" t="s">
        <v>187</v>
      </c>
      <c r="E505" t="s">
        <v>66</v>
      </c>
      <c r="F505">
        <v>0</v>
      </c>
      <c r="G505">
        <v>0</v>
      </c>
      <c r="H505">
        <v>0</v>
      </c>
      <c r="I505">
        <v>0</v>
      </c>
      <c r="L505" t="s">
        <v>328</v>
      </c>
      <c r="M505">
        <v>0</v>
      </c>
      <c r="N505">
        <v>0</v>
      </c>
      <c r="R505">
        <v>0</v>
      </c>
    </row>
    <row r="506" spans="1:20" x14ac:dyDescent="0.35">
      <c r="A506">
        <v>2018</v>
      </c>
      <c r="B506" t="s">
        <v>344</v>
      </c>
      <c r="C506" t="s">
        <v>187</v>
      </c>
      <c r="D506" t="s">
        <v>187</v>
      </c>
      <c r="E506" t="s">
        <v>186</v>
      </c>
      <c r="F506">
        <v>0</v>
      </c>
      <c r="G506">
        <v>0</v>
      </c>
      <c r="H506">
        <v>0</v>
      </c>
      <c r="I506">
        <v>0</v>
      </c>
      <c r="L506" t="s">
        <v>345</v>
      </c>
      <c r="M506">
        <v>0</v>
      </c>
      <c r="N506">
        <v>0</v>
      </c>
      <c r="R506">
        <v>0</v>
      </c>
    </row>
    <row r="507" spans="1:20" x14ac:dyDescent="0.35">
      <c r="A507">
        <v>2018</v>
      </c>
      <c r="B507" t="s">
        <v>346</v>
      </c>
      <c r="C507" t="s">
        <v>208</v>
      </c>
      <c r="D507" t="s">
        <v>208</v>
      </c>
      <c r="E507" t="s">
        <v>66</v>
      </c>
      <c r="F507">
        <v>3.74</v>
      </c>
      <c r="I507">
        <v>3.74</v>
      </c>
    </row>
    <row r="508" spans="1:20" x14ac:dyDescent="0.35">
      <c r="A508">
        <v>2018</v>
      </c>
      <c r="B508" t="s">
        <v>238</v>
      </c>
      <c r="C508" t="s">
        <v>208</v>
      </c>
      <c r="D508" t="s">
        <v>208</v>
      </c>
      <c r="E508" t="s">
        <v>238</v>
      </c>
      <c r="F508">
        <v>1935.9</v>
      </c>
      <c r="I508">
        <v>1935.9</v>
      </c>
      <c r="S508">
        <v>215.1</v>
      </c>
      <c r="T508">
        <v>9</v>
      </c>
    </row>
    <row r="509" spans="1:20" x14ac:dyDescent="0.35">
      <c r="A509">
        <v>2018</v>
      </c>
      <c r="B509" t="s">
        <v>239</v>
      </c>
      <c r="C509" t="s">
        <v>208</v>
      </c>
      <c r="D509" t="s">
        <v>208</v>
      </c>
      <c r="E509" t="s">
        <v>239</v>
      </c>
      <c r="F509">
        <v>1800</v>
      </c>
      <c r="I509">
        <v>1800</v>
      </c>
      <c r="S509">
        <v>900</v>
      </c>
      <c r="T509">
        <v>2</v>
      </c>
    </row>
    <row r="510" spans="1:20" x14ac:dyDescent="0.35">
      <c r="A510">
        <v>2018</v>
      </c>
      <c r="B510" t="s">
        <v>347</v>
      </c>
      <c r="C510" t="s">
        <v>208</v>
      </c>
      <c r="D510" t="s">
        <v>208</v>
      </c>
      <c r="E510" t="s">
        <v>67</v>
      </c>
      <c r="F510">
        <v>86.76</v>
      </c>
      <c r="I510">
        <v>86.76</v>
      </c>
    </row>
    <row r="511" spans="1:20" x14ac:dyDescent="0.35">
      <c r="A511">
        <v>2018</v>
      </c>
      <c r="B511" t="s">
        <v>348</v>
      </c>
      <c r="C511" t="s">
        <v>208</v>
      </c>
      <c r="D511" t="s">
        <v>208</v>
      </c>
      <c r="E511" t="s">
        <v>68</v>
      </c>
      <c r="F511">
        <v>1938.88</v>
      </c>
      <c r="I511">
        <v>1938.88</v>
      </c>
    </row>
    <row r="512" spans="1:20" x14ac:dyDescent="0.35">
      <c r="A512">
        <v>2018</v>
      </c>
      <c r="B512" t="s">
        <v>240</v>
      </c>
      <c r="C512" t="s">
        <v>208</v>
      </c>
      <c r="D512" t="s">
        <v>208</v>
      </c>
      <c r="E512" t="s">
        <v>240</v>
      </c>
      <c r="F512">
        <v>456.69</v>
      </c>
      <c r="I512">
        <v>456.69</v>
      </c>
    </row>
    <row r="513" spans="1:20" x14ac:dyDescent="0.35">
      <c r="A513">
        <v>2018</v>
      </c>
      <c r="B513" t="s">
        <v>241</v>
      </c>
      <c r="C513" t="s">
        <v>208</v>
      </c>
      <c r="D513" t="s">
        <v>208</v>
      </c>
      <c r="E513" t="s">
        <v>241</v>
      </c>
      <c r="F513">
        <v>2759.2</v>
      </c>
      <c r="I513">
        <v>2759.2</v>
      </c>
      <c r="S513">
        <v>73.63</v>
      </c>
      <c r="T513">
        <v>37.47</v>
      </c>
    </row>
    <row r="514" spans="1:20" x14ac:dyDescent="0.35">
      <c r="A514">
        <v>2018</v>
      </c>
      <c r="B514" t="s">
        <v>349</v>
      </c>
      <c r="C514" t="s">
        <v>208</v>
      </c>
      <c r="D514" t="s">
        <v>208</v>
      </c>
      <c r="E514" t="s">
        <v>220</v>
      </c>
      <c r="F514">
        <v>57.75</v>
      </c>
      <c r="I514">
        <v>57.75</v>
      </c>
    </row>
    <row r="515" spans="1:20" x14ac:dyDescent="0.35">
      <c r="A515">
        <v>2018</v>
      </c>
      <c r="B515" t="s">
        <v>350</v>
      </c>
      <c r="C515" t="s">
        <v>208</v>
      </c>
      <c r="D515" t="s">
        <v>208</v>
      </c>
      <c r="E515" t="s">
        <v>186</v>
      </c>
      <c r="F515">
        <v>975.21</v>
      </c>
      <c r="I515">
        <v>975.21</v>
      </c>
    </row>
    <row r="516" spans="1:20" x14ac:dyDescent="0.35">
      <c r="A516">
        <v>2018</v>
      </c>
      <c r="B516" t="s">
        <v>351</v>
      </c>
      <c r="C516" t="s">
        <v>208</v>
      </c>
      <c r="D516" t="s">
        <v>187</v>
      </c>
      <c r="E516" t="s">
        <v>69</v>
      </c>
      <c r="F516">
        <v>3.95</v>
      </c>
      <c r="I516">
        <v>3.95</v>
      </c>
    </row>
    <row r="517" spans="1:20" x14ac:dyDescent="0.35">
      <c r="A517">
        <v>2018</v>
      </c>
      <c r="B517" t="s">
        <v>352</v>
      </c>
      <c r="C517" t="s">
        <v>208</v>
      </c>
      <c r="D517" t="s">
        <v>208</v>
      </c>
      <c r="E517" t="s">
        <v>69</v>
      </c>
      <c r="F517">
        <v>328.86</v>
      </c>
      <c r="I517">
        <v>328.86</v>
      </c>
    </row>
    <row r="518" spans="1:20" x14ac:dyDescent="0.35">
      <c r="A518">
        <v>2018</v>
      </c>
      <c r="B518" t="s">
        <v>353</v>
      </c>
      <c r="C518" t="s">
        <v>242</v>
      </c>
      <c r="D518" t="s">
        <v>187</v>
      </c>
      <c r="E518" t="s">
        <v>66</v>
      </c>
      <c r="F518">
        <v>9.98</v>
      </c>
      <c r="I518">
        <v>9.98</v>
      </c>
    </row>
    <row r="519" spans="1:20" x14ac:dyDescent="0.35">
      <c r="A519">
        <v>2018</v>
      </c>
      <c r="B519" t="s">
        <v>354</v>
      </c>
      <c r="C519" t="s">
        <v>242</v>
      </c>
      <c r="D519" t="s">
        <v>242</v>
      </c>
      <c r="E519" t="s">
        <v>66</v>
      </c>
      <c r="F519">
        <v>644.71</v>
      </c>
      <c r="I519">
        <v>644.71</v>
      </c>
    </row>
    <row r="520" spans="1:20" x14ac:dyDescent="0.35">
      <c r="A520">
        <v>2018</v>
      </c>
      <c r="B520" t="s">
        <v>243</v>
      </c>
      <c r="C520" t="s">
        <v>242</v>
      </c>
      <c r="D520" t="s">
        <v>242</v>
      </c>
      <c r="E520" t="s">
        <v>243</v>
      </c>
      <c r="F520">
        <v>9594.31</v>
      </c>
      <c r="I520">
        <v>9594.31</v>
      </c>
      <c r="S520">
        <v>337</v>
      </c>
      <c r="T520">
        <v>28.47</v>
      </c>
    </row>
    <row r="521" spans="1:20" x14ac:dyDescent="0.35">
      <c r="A521">
        <v>2018</v>
      </c>
      <c r="B521" t="s">
        <v>244</v>
      </c>
      <c r="C521" t="s">
        <v>242</v>
      </c>
      <c r="D521" t="s">
        <v>242</v>
      </c>
      <c r="E521" t="s">
        <v>244</v>
      </c>
      <c r="F521">
        <v>10764.8</v>
      </c>
      <c r="I521">
        <v>10764.8</v>
      </c>
      <c r="S521">
        <v>305</v>
      </c>
      <c r="T521">
        <v>35.29</v>
      </c>
    </row>
    <row r="522" spans="1:20" x14ac:dyDescent="0.35">
      <c r="A522">
        <v>2018</v>
      </c>
      <c r="B522" t="s">
        <v>355</v>
      </c>
      <c r="C522" t="s">
        <v>187</v>
      </c>
      <c r="D522" t="s">
        <v>187</v>
      </c>
      <c r="E522" t="s">
        <v>69</v>
      </c>
      <c r="F522">
        <v>0</v>
      </c>
      <c r="G522">
        <v>0</v>
      </c>
      <c r="H522">
        <v>0</v>
      </c>
      <c r="I522">
        <v>0</v>
      </c>
      <c r="L522" t="s">
        <v>356</v>
      </c>
      <c r="M522">
        <v>0</v>
      </c>
      <c r="N522">
        <v>0</v>
      </c>
      <c r="R522">
        <v>0</v>
      </c>
    </row>
    <row r="523" spans="1:20" x14ac:dyDescent="0.35">
      <c r="A523">
        <v>2018</v>
      </c>
      <c r="B523" t="s">
        <v>357</v>
      </c>
      <c r="C523" t="s">
        <v>242</v>
      </c>
      <c r="D523" t="s">
        <v>187</v>
      </c>
      <c r="E523" t="s">
        <v>67</v>
      </c>
      <c r="F523">
        <v>6.46</v>
      </c>
      <c r="I523">
        <v>6.46</v>
      </c>
    </row>
    <row r="524" spans="1:20" x14ac:dyDescent="0.35">
      <c r="A524">
        <v>2018</v>
      </c>
      <c r="B524" t="s">
        <v>358</v>
      </c>
      <c r="C524" t="s">
        <v>242</v>
      </c>
      <c r="D524" t="s">
        <v>242</v>
      </c>
      <c r="E524" t="s">
        <v>67</v>
      </c>
      <c r="F524">
        <v>133.63</v>
      </c>
      <c r="I524">
        <v>133.63</v>
      </c>
    </row>
    <row r="525" spans="1:20" x14ac:dyDescent="0.35">
      <c r="A525">
        <v>2018</v>
      </c>
      <c r="B525" t="s">
        <v>359</v>
      </c>
      <c r="C525" t="s">
        <v>242</v>
      </c>
      <c r="D525" t="s">
        <v>242</v>
      </c>
      <c r="E525" t="s">
        <v>68</v>
      </c>
      <c r="F525">
        <v>34379.199999999997</v>
      </c>
      <c r="I525">
        <v>34379.199999999997</v>
      </c>
    </row>
    <row r="526" spans="1:20" x14ac:dyDescent="0.35">
      <c r="A526">
        <v>2018</v>
      </c>
      <c r="B526" t="s">
        <v>245</v>
      </c>
      <c r="C526" t="s">
        <v>242</v>
      </c>
      <c r="D526" t="s">
        <v>242</v>
      </c>
      <c r="E526" t="s">
        <v>245</v>
      </c>
      <c r="F526">
        <v>1170</v>
      </c>
      <c r="I526">
        <v>1170</v>
      </c>
    </row>
    <row r="527" spans="1:20" x14ac:dyDescent="0.35">
      <c r="A527">
        <v>2018</v>
      </c>
      <c r="B527" t="s">
        <v>246</v>
      </c>
      <c r="C527" t="s">
        <v>242</v>
      </c>
      <c r="D527" t="s">
        <v>242</v>
      </c>
      <c r="E527" t="s">
        <v>246</v>
      </c>
      <c r="F527">
        <v>3327.37</v>
      </c>
      <c r="I527">
        <v>3327.37</v>
      </c>
      <c r="S527">
        <v>28</v>
      </c>
      <c r="T527">
        <v>118.83</v>
      </c>
    </row>
    <row r="528" spans="1:20" x14ac:dyDescent="0.35">
      <c r="A528">
        <v>2018</v>
      </c>
      <c r="B528" t="s">
        <v>360</v>
      </c>
      <c r="C528" t="s">
        <v>242</v>
      </c>
      <c r="D528" t="s">
        <v>187</v>
      </c>
      <c r="E528" t="s">
        <v>220</v>
      </c>
      <c r="F528">
        <v>2.73</v>
      </c>
      <c r="I528">
        <v>2.73</v>
      </c>
    </row>
    <row r="529" spans="1:20" x14ac:dyDescent="0.35">
      <c r="A529">
        <v>2018</v>
      </c>
      <c r="B529" t="s">
        <v>361</v>
      </c>
      <c r="C529" t="s">
        <v>242</v>
      </c>
      <c r="D529" t="s">
        <v>242</v>
      </c>
      <c r="E529" t="s">
        <v>220</v>
      </c>
      <c r="F529">
        <v>2.73</v>
      </c>
      <c r="I529">
        <v>2.73</v>
      </c>
    </row>
    <row r="530" spans="1:20" x14ac:dyDescent="0.35">
      <c r="A530">
        <v>2018</v>
      </c>
      <c r="B530" t="s">
        <v>362</v>
      </c>
      <c r="C530" t="s">
        <v>242</v>
      </c>
      <c r="D530" t="s">
        <v>242</v>
      </c>
      <c r="E530" t="s">
        <v>186</v>
      </c>
      <c r="F530">
        <v>427.51</v>
      </c>
      <c r="I530">
        <v>427.51</v>
      </c>
    </row>
    <row r="531" spans="1:20" x14ac:dyDescent="0.35">
      <c r="A531">
        <v>2018</v>
      </c>
      <c r="B531" t="s">
        <v>363</v>
      </c>
      <c r="C531" t="s">
        <v>242</v>
      </c>
      <c r="D531" t="s">
        <v>187</v>
      </c>
      <c r="E531" t="s">
        <v>69</v>
      </c>
      <c r="F531">
        <v>1345.76</v>
      </c>
      <c r="I531">
        <v>1345.76</v>
      </c>
    </row>
    <row r="532" spans="1:20" x14ac:dyDescent="0.35">
      <c r="A532">
        <v>2018</v>
      </c>
      <c r="B532" t="s">
        <v>364</v>
      </c>
      <c r="C532" t="s">
        <v>242</v>
      </c>
      <c r="D532" t="s">
        <v>242</v>
      </c>
      <c r="E532" t="s">
        <v>69</v>
      </c>
      <c r="F532">
        <v>8250.56</v>
      </c>
      <c r="I532">
        <v>8250.56</v>
      </c>
    </row>
    <row r="533" spans="1:20" x14ac:dyDescent="0.35">
      <c r="A533">
        <v>2018</v>
      </c>
      <c r="B533" t="s">
        <v>365</v>
      </c>
      <c r="C533" t="s">
        <v>187</v>
      </c>
      <c r="D533" t="s">
        <v>187</v>
      </c>
      <c r="E533" t="s">
        <v>69</v>
      </c>
      <c r="F533">
        <v>0</v>
      </c>
      <c r="G533">
        <v>0</v>
      </c>
      <c r="H533">
        <v>0</v>
      </c>
      <c r="I533">
        <v>0</v>
      </c>
      <c r="L533" t="s">
        <v>291</v>
      </c>
      <c r="M533">
        <v>0</v>
      </c>
      <c r="N533">
        <v>0</v>
      </c>
      <c r="R533">
        <v>-206613.83</v>
      </c>
    </row>
    <row r="534" spans="1:20" x14ac:dyDescent="0.35">
      <c r="A534">
        <v>2018</v>
      </c>
      <c r="B534" t="s">
        <v>366</v>
      </c>
      <c r="C534" t="s">
        <v>187</v>
      </c>
      <c r="D534" t="s">
        <v>187</v>
      </c>
      <c r="E534" t="s">
        <v>186</v>
      </c>
      <c r="F534">
        <v>0</v>
      </c>
      <c r="G534">
        <v>0</v>
      </c>
      <c r="H534">
        <v>0</v>
      </c>
      <c r="I534">
        <v>0</v>
      </c>
      <c r="L534" t="s">
        <v>356</v>
      </c>
      <c r="M534">
        <v>0</v>
      </c>
      <c r="N534">
        <v>0</v>
      </c>
      <c r="R534">
        <v>0</v>
      </c>
    </row>
    <row r="535" spans="1:20" x14ac:dyDescent="0.35">
      <c r="A535">
        <v>2018</v>
      </c>
      <c r="B535" t="s">
        <v>367</v>
      </c>
      <c r="C535" t="s">
        <v>187</v>
      </c>
      <c r="D535" t="s">
        <v>187</v>
      </c>
      <c r="E535" t="s">
        <v>69</v>
      </c>
      <c r="F535">
        <v>0</v>
      </c>
      <c r="G535">
        <v>0</v>
      </c>
      <c r="H535">
        <v>0</v>
      </c>
      <c r="I535">
        <v>0</v>
      </c>
      <c r="L535" t="s">
        <v>356</v>
      </c>
      <c r="M535">
        <v>0</v>
      </c>
      <c r="N535">
        <v>0</v>
      </c>
      <c r="R535">
        <v>0</v>
      </c>
    </row>
    <row r="536" spans="1:20" x14ac:dyDescent="0.35">
      <c r="A536">
        <v>2018</v>
      </c>
      <c r="B536" t="s">
        <v>368</v>
      </c>
      <c r="C536" t="s">
        <v>187</v>
      </c>
      <c r="D536" t="s">
        <v>187</v>
      </c>
      <c r="E536" t="s">
        <v>69</v>
      </c>
      <c r="F536">
        <v>0</v>
      </c>
      <c r="G536">
        <v>0</v>
      </c>
      <c r="H536">
        <v>0</v>
      </c>
      <c r="I536">
        <v>0</v>
      </c>
      <c r="L536" t="s">
        <v>356</v>
      </c>
      <c r="M536">
        <v>0</v>
      </c>
      <c r="N536">
        <v>0</v>
      </c>
      <c r="R536">
        <v>-22818.18</v>
      </c>
    </row>
    <row r="537" spans="1:20" x14ac:dyDescent="0.35">
      <c r="A537">
        <v>2018</v>
      </c>
      <c r="B537" t="s">
        <v>369</v>
      </c>
      <c r="C537" t="s">
        <v>187</v>
      </c>
      <c r="D537" t="s">
        <v>187</v>
      </c>
      <c r="E537" t="s">
        <v>186</v>
      </c>
      <c r="F537">
        <v>0</v>
      </c>
      <c r="G537">
        <v>0</v>
      </c>
      <c r="H537">
        <v>0</v>
      </c>
      <c r="I537">
        <v>0</v>
      </c>
      <c r="L537" t="s">
        <v>291</v>
      </c>
      <c r="M537">
        <v>0</v>
      </c>
      <c r="N537">
        <v>0</v>
      </c>
      <c r="R537">
        <v>0</v>
      </c>
    </row>
    <row r="538" spans="1:20" x14ac:dyDescent="0.35">
      <c r="A538">
        <v>2018</v>
      </c>
      <c r="B538" t="s">
        <v>370</v>
      </c>
      <c r="C538" t="s">
        <v>187</v>
      </c>
      <c r="D538" t="s">
        <v>187</v>
      </c>
      <c r="E538" t="s">
        <v>69</v>
      </c>
      <c r="F538">
        <v>0</v>
      </c>
      <c r="G538">
        <v>40</v>
      </c>
      <c r="H538">
        <v>40</v>
      </c>
      <c r="I538">
        <v>40</v>
      </c>
      <c r="L538" t="s">
        <v>291</v>
      </c>
      <c r="M538">
        <v>40</v>
      </c>
      <c r="N538">
        <v>0</v>
      </c>
      <c r="R538">
        <v>0</v>
      </c>
    </row>
    <row r="539" spans="1:20" x14ac:dyDescent="0.35">
      <c r="A539">
        <v>2018</v>
      </c>
      <c r="B539" t="s">
        <v>371</v>
      </c>
      <c r="C539" t="s">
        <v>247</v>
      </c>
      <c r="D539" t="s">
        <v>247</v>
      </c>
      <c r="E539" t="s">
        <v>66</v>
      </c>
      <c r="F539">
        <v>37.4</v>
      </c>
      <c r="I539">
        <v>37.4</v>
      </c>
    </row>
    <row r="540" spans="1:20" x14ac:dyDescent="0.35">
      <c r="A540">
        <v>2018</v>
      </c>
      <c r="B540" t="s">
        <v>248</v>
      </c>
      <c r="C540" t="s">
        <v>247</v>
      </c>
      <c r="D540" t="s">
        <v>247</v>
      </c>
      <c r="E540" t="s">
        <v>248</v>
      </c>
      <c r="F540">
        <v>19863.05</v>
      </c>
      <c r="I540">
        <v>19863.05</v>
      </c>
      <c r="S540">
        <v>372</v>
      </c>
      <c r="T540">
        <v>53.4</v>
      </c>
    </row>
    <row r="541" spans="1:20" x14ac:dyDescent="0.35">
      <c r="A541">
        <v>2018</v>
      </c>
      <c r="B541" t="s">
        <v>249</v>
      </c>
      <c r="C541" t="s">
        <v>247</v>
      </c>
      <c r="D541" t="s">
        <v>247</v>
      </c>
      <c r="E541" t="s">
        <v>249</v>
      </c>
      <c r="F541">
        <v>9100.5</v>
      </c>
      <c r="I541">
        <v>9100.5</v>
      </c>
      <c r="S541">
        <v>414</v>
      </c>
      <c r="T541">
        <v>21.98</v>
      </c>
    </row>
    <row r="542" spans="1:20" x14ac:dyDescent="0.35">
      <c r="A542">
        <v>2018</v>
      </c>
      <c r="B542" t="s">
        <v>372</v>
      </c>
      <c r="C542" t="s">
        <v>187</v>
      </c>
      <c r="D542" t="s">
        <v>187</v>
      </c>
      <c r="E542" t="s">
        <v>69</v>
      </c>
      <c r="F542">
        <v>0</v>
      </c>
      <c r="G542">
        <v>0</v>
      </c>
      <c r="H542">
        <v>0</v>
      </c>
      <c r="I542">
        <v>0</v>
      </c>
      <c r="L542" t="s">
        <v>291</v>
      </c>
      <c r="M542">
        <v>0</v>
      </c>
      <c r="N542">
        <v>0</v>
      </c>
      <c r="R542">
        <v>0</v>
      </c>
    </row>
    <row r="543" spans="1:20" x14ac:dyDescent="0.35">
      <c r="A543">
        <v>2018</v>
      </c>
      <c r="B543" t="s">
        <v>373</v>
      </c>
      <c r="C543" t="s">
        <v>247</v>
      </c>
      <c r="D543" t="s">
        <v>247</v>
      </c>
      <c r="E543" t="s">
        <v>67</v>
      </c>
      <c r="F543">
        <v>406.91</v>
      </c>
      <c r="I543">
        <v>406.91</v>
      </c>
    </row>
    <row r="544" spans="1:20" x14ac:dyDescent="0.35">
      <c r="A544">
        <v>2018</v>
      </c>
      <c r="B544" t="s">
        <v>374</v>
      </c>
      <c r="C544" t="s">
        <v>247</v>
      </c>
      <c r="D544" t="s">
        <v>247</v>
      </c>
      <c r="E544" t="s">
        <v>68</v>
      </c>
      <c r="F544">
        <v>3990.67</v>
      </c>
      <c r="I544">
        <v>3990.67</v>
      </c>
    </row>
    <row r="545" spans="1:20" x14ac:dyDescent="0.35">
      <c r="A545">
        <v>2018</v>
      </c>
      <c r="B545" t="s">
        <v>250</v>
      </c>
      <c r="C545" t="s">
        <v>247</v>
      </c>
      <c r="D545" t="s">
        <v>247</v>
      </c>
      <c r="E545" t="s">
        <v>250</v>
      </c>
      <c r="F545">
        <v>2858.26</v>
      </c>
      <c r="I545">
        <v>2858.26</v>
      </c>
    </row>
    <row r="546" spans="1:20" x14ac:dyDescent="0.35">
      <c r="A546">
        <v>2018</v>
      </c>
      <c r="B546" t="s">
        <v>251</v>
      </c>
      <c r="C546" t="s">
        <v>247</v>
      </c>
      <c r="D546" t="s">
        <v>247</v>
      </c>
      <c r="E546" t="s">
        <v>251</v>
      </c>
      <c r="F546">
        <v>8586.25</v>
      </c>
      <c r="I546">
        <v>8586.25</v>
      </c>
      <c r="S546">
        <v>71</v>
      </c>
      <c r="T546">
        <v>120.93</v>
      </c>
    </row>
    <row r="547" spans="1:20" x14ac:dyDescent="0.35">
      <c r="A547">
        <v>2018</v>
      </c>
      <c r="B547" t="s">
        <v>375</v>
      </c>
      <c r="C547" t="s">
        <v>247</v>
      </c>
      <c r="D547" t="s">
        <v>247</v>
      </c>
      <c r="E547" t="s">
        <v>220</v>
      </c>
      <c r="F547">
        <v>0</v>
      </c>
      <c r="I547">
        <v>0</v>
      </c>
    </row>
    <row r="548" spans="1:20" x14ac:dyDescent="0.35">
      <c r="A548">
        <v>2018</v>
      </c>
      <c r="B548" t="s">
        <v>376</v>
      </c>
      <c r="C548" t="s">
        <v>247</v>
      </c>
      <c r="D548" t="s">
        <v>187</v>
      </c>
      <c r="E548" t="s">
        <v>186</v>
      </c>
      <c r="F548">
        <v>127.03</v>
      </c>
      <c r="I548">
        <v>127.03</v>
      </c>
    </row>
    <row r="549" spans="1:20" x14ac:dyDescent="0.35">
      <c r="A549">
        <v>2018</v>
      </c>
      <c r="B549" t="s">
        <v>377</v>
      </c>
      <c r="C549" t="s">
        <v>247</v>
      </c>
      <c r="D549" t="s">
        <v>247</v>
      </c>
      <c r="E549" t="s">
        <v>186</v>
      </c>
      <c r="F549">
        <v>1971.31</v>
      </c>
      <c r="I549">
        <v>1971.31</v>
      </c>
    </row>
    <row r="550" spans="1:20" x14ac:dyDescent="0.35">
      <c r="A550">
        <v>2018</v>
      </c>
      <c r="B550" t="s">
        <v>378</v>
      </c>
      <c r="C550" t="s">
        <v>247</v>
      </c>
      <c r="D550" t="s">
        <v>187</v>
      </c>
      <c r="E550" t="s">
        <v>69</v>
      </c>
      <c r="F550">
        <v>571.54999999999995</v>
      </c>
      <c r="I550">
        <v>571.54999999999995</v>
      </c>
    </row>
    <row r="551" spans="1:20" x14ac:dyDescent="0.35">
      <c r="A551">
        <v>2018</v>
      </c>
      <c r="B551" t="s">
        <v>379</v>
      </c>
      <c r="C551" t="s">
        <v>247</v>
      </c>
      <c r="D551" t="s">
        <v>247</v>
      </c>
      <c r="E551" t="s">
        <v>69</v>
      </c>
      <c r="F551">
        <v>1980.86</v>
      </c>
      <c r="I551">
        <v>1980.86</v>
      </c>
    </row>
    <row r="552" spans="1:20" x14ac:dyDescent="0.35">
      <c r="A552">
        <v>2018</v>
      </c>
      <c r="B552" t="s">
        <v>380</v>
      </c>
      <c r="C552" t="s">
        <v>187</v>
      </c>
      <c r="D552" t="s">
        <v>187</v>
      </c>
      <c r="E552" t="s">
        <v>186</v>
      </c>
      <c r="F552">
        <v>0</v>
      </c>
      <c r="G552">
        <v>0</v>
      </c>
      <c r="H552">
        <v>0</v>
      </c>
      <c r="I552">
        <v>0</v>
      </c>
      <c r="L552" t="s">
        <v>204</v>
      </c>
      <c r="M552">
        <v>0</v>
      </c>
      <c r="N552">
        <v>0</v>
      </c>
      <c r="R552">
        <v>0</v>
      </c>
    </row>
    <row r="553" spans="1:20" x14ac:dyDescent="0.35">
      <c r="A553">
        <v>2018</v>
      </c>
      <c r="B553" t="s">
        <v>381</v>
      </c>
      <c r="C553" t="s">
        <v>187</v>
      </c>
      <c r="D553" t="s">
        <v>187</v>
      </c>
      <c r="E553" t="s">
        <v>69</v>
      </c>
      <c r="F553">
        <v>0</v>
      </c>
      <c r="G553">
        <v>270</v>
      </c>
      <c r="H553">
        <v>270</v>
      </c>
      <c r="I553">
        <v>270</v>
      </c>
      <c r="L553" t="s">
        <v>204</v>
      </c>
      <c r="M553">
        <v>0</v>
      </c>
      <c r="N553">
        <v>270</v>
      </c>
      <c r="R553">
        <v>-6051.42</v>
      </c>
    </row>
    <row r="554" spans="1:20" x14ac:dyDescent="0.35">
      <c r="A554">
        <v>2018</v>
      </c>
      <c r="B554" t="s">
        <v>382</v>
      </c>
      <c r="C554" t="s">
        <v>187</v>
      </c>
      <c r="D554" t="s">
        <v>187</v>
      </c>
      <c r="E554" t="s">
        <v>67</v>
      </c>
      <c r="F554">
        <v>0</v>
      </c>
      <c r="G554">
        <v>0</v>
      </c>
      <c r="H554">
        <v>0</v>
      </c>
      <c r="I554">
        <v>0</v>
      </c>
      <c r="L554" t="s">
        <v>383</v>
      </c>
      <c r="M554">
        <v>0</v>
      </c>
      <c r="N554">
        <v>0</v>
      </c>
      <c r="R554">
        <v>0</v>
      </c>
    </row>
    <row r="555" spans="1:20" x14ac:dyDescent="0.35">
      <c r="A555">
        <v>2018</v>
      </c>
      <c r="B555" t="s">
        <v>384</v>
      </c>
      <c r="C555" t="s">
        <v>187</v>
      </c>
      <c r="D555" t="s">
        <v>187</v>
      </c>
      <c r="E555" t="s">
        <v>186</v>
      </c>
      <c r="F555">
        <v>0</v>
      </c>
      <c r="G555">
        <v>0</v>
      </c>
      <c r="H555">
        <v>0</v>
      </c>
      <c r="I555">
        <v>0</v>
      </c>
      <c r="L555" t="s">
        <v>383</v>
      </c>
      <c r="M555">
        <v>0</v>
      </c>
      <c r="N555">
        <v>0</v>
      </c>
      <c r="R555">
        <v>0</v>
      </c>
    </row>
    <row r="556" spans="1:20" x14ac:dyDescent="0.35">
      <c r="A556">
        <v>2018</v>
      </c>
      <c r="B556" t="s">
        <v>385</v>
      </c>
      <c r="C556" t="s">
        <v>187</v>
      </c>
      <c r="D556" t="s">
        <v>187</v>
      </c>
      <c r="E556" t="s">
        <v>186</v>
      </c>
      <c r="F556">
        <v>0</v>
      </c>
      <c r="G556">
        <v>0</v>
      </c>
      <c r="H556">
        <v>0</v>
      </c>
      <c r="I556">
        <v>0</v>
      </c>
      <c r="L556" t="s">
        <v>386</v>
      </c>
      <c r="M556">
        <v>0</v>
      </c>
      <c r="N556">
        <v>0</v>
      </c>
      <c r="R556">
        <v>0</v>
      </c>
    </row>
    <row r="557" spans="1:20" x14ac:dyDescent="0.35">
      <c r="A557">
        <v>2018</v>
      </c>
      <c r="B557" t="s">
        <v>387</v>
      </c>
      <c r="C557" t="s">
        <v>187</v>
      </c>
      <c r="D557" t="s">
        <v>187</v>
      </c>
      <c r="E557" t="s">
        <v>69</v>
      </c>
      <c r="F557">
        <v>0</v>
      </c>
      <c r="G557">
        <v>157</v>
      </c>
      <c r="H557">
        <v>157</v>
      </c>
      <c r="I557">
        <v>157</v>
      </c>
      <c r="L557" t="s">
        <v>386</v>
      </c>
      <c r="M557">
        <v>157</v>
      </c>
      <c r="N557">
        <v>0</v>
      </c>
      <c r="R557">
        <v>0</v>
      </c>
    </row>
    <row r="558" spans="1:20" x14ac:dyDescent="0.35">
      <c r="A558">
        <v>2018</v>
      </c>
      <c r="B558" t="s">
        <v>388</v>
      </c>
      <c r="C558" t="s">
        <v>187</v>
      </c>
      <c r="D558" t="s">
        <v>187</v>
      </c>
      <c r="E558" t="s">
        <v>186</v>
      </c>
      <c r="F558">
        <v>0</v>
      </c>
      <c r="G558">
        <v>0</v>
      </c>
      <c r="H558">
        <v>0</v>
      </c>
      <c r="I558">
        <v>0</v>
      </c>
      <c r="L558" t="s">
        <v>389</v>
      </c>
      <c r="M558">
        <v>0</v>
      </c>
      <c r="N558">
        <v>0</v>
      </c>
      <c r="R558">
        <v>0</v>
      </c>
    </row>
    <row r="559" spans="1:20" x14ac:dyDescent="0.35">
      <c r="A559">
        <v>2018</v>
      </c>
      <c r="B559" t="s">
        <v>390</v>
      </c>
      <c r="C559" t="s">
        <v>187</v>
      </c>
      <c r="D559" t="s">
        <v>187</v>
      </c>
      <c r="E559" t="s">
        <v>69</v>
      </c>
      <c r="F559">
        <v>0</v>
      </c>
      <c r="G559">
        <v>0</v>
      </c>
      <c r="H559">
        <v>0</v>
      </c>
      <c r="I559">
        <v>0</v>
      </c>
      <c r="L559" t="s">
        <v>383</v>
      </c>
      <c r="M559">
        <v>0</v>
      </c>
      <c r="N559">
        <v>0</v>
      </c>
      <c r="R559">
        <v>-218525.98</v>
      </c>
    </row>
    <row r="560" spans="1:20" x14ac:dyDescent="0.35">
      <c r="A560">
        <v>2018</v>
      </c>
      <c r="B560" t="s">
        <v>391</v>
      </c>
      <c r="C560" t="s">
        <v>187</v>
      </c>
      <c r="D560" t="s">
        <v>187</v>
      </c>
      <c r="E560" t="s">
        <v>252</v>
      </c>
      <c r="O560">
        <v>0</v>
      </c>
      <c r="P560">
        <v>0</v>
      </c>
    </row>
    <row r="561" spans="1:20" x14ac:dyDescent="0.35">
      <c r="A561">
        <v>2018</v>
      </c>
      <c r="B561" t="s">
        <v>253</v>
      </c>
      <c r="C561" t="s">
        <v>187</v>
      </c>
      <c r="D561" t="s">
        <v>187</v>
      </c>
      <c r="E561" t="s">
        <v>253</v>
      </c>
      <c r="Q561">
        <v>0</v>
      </c>
    </row>
    <row r="562" spans="1:20" x14ac:dyDescent="0.35">
      <c r="A562">
        <v>2022</v>
      </c>
      <c r="B562" t="s">
        <v>290</v>
      </c>
      <c r="C562" t="s">
        <v>187</v>
      </c>
      <c r="D562" t="s">
        <v>187</v>
      </c>
      <c r="E562" t="s">
        <v>69</v>
      </c>
      <c r="F562">
        <v>0</v>
      </c>
      <c r="G562">
        <v>0</v>
      </c>
      <c r="H562">
        <v>0</v>
      </c>
      <c r="I562">
        <v>0</v>
      </c>
      <c r="L562" t="s">
        <v>291</v>
      </c>
      <c r="M562">
        <v>0</v>
      </c>
      <c r="N562">
        <v>0</v>
      </c>
      <c r="R562">
        <v>0</v>
      </c>
    </row>
    <row r="563" spans="1:20" x14ac:dyDescent="0.35">
      <c r="A563">
        <v>2022</v>
      </c>
      <c r="B563" t="s">
        <v>292</v>
      </c>
      <c r="C563" t="s">
        <v>206</v>
      </c>
      <c r="D563" t="s">
        <v>206</v>
      </c>
      <c r="E563" t="s">
        <v>66</v>
      </c>
      <c r="F563">
        <v>7.72</v>
      </c>
      <c r="I563">
        <v>7.72</v>
      </c>
    </row>
    <row r="564" spans="1:20" x14ac:dyDescent="0.35">
      <c r="A564">
        <v>2022</v>
      </c>
      <c r="B564" t="s">
        <v>218</v>
      </c>
      <c r="C564" t="s">
        <v>206</v>
      </c>
      <c r="D564" t="s">
        <v>206</v>
      </c>
      <c r="E564" t="s">
        <v>218</v>
      </c>
      <c r="F564">
        <v>1874.06</v>
      </c>
      <c r="I564">
        <v>1874.06</v>
      </c>
      <c r="S564">
        <v>234.26</v>
      </c>
      <c r="T564">
        <v>8</v>
      </c>
    </row>
    <row r="565" spans="1:20" x14ac:dyDescent="0.35">
      <c r="A565">
        <v>2022</v>
      </c>
      <c r="B565" t="s">
        <v>293</v>
      </c>
      <c r="C565" t="s">
        <v>206</v>
      </c>
      <c r="D565" t="s">
        <v>206</v>
      </c>
      <c r="E565" t="s">
        <v>67</v>
      </c>
      <c r="F565">
        <v>0</v>
      </c>
      <c r="I565">
        <v>0</v>
      </c>
    </row>
    <row r="566" spans="1:20" x14ac:dyDescent="0.35">
      <c r="A566">
        <v>2022</v>
      </c>
      <c r="B566" t="s">
        <v>294</v>
      </c>
      <c r="C566" t="s">
        <v>206</v>
      </c>
      <c r="D566" t="s">
        <v>206</v>
      </c>
      <c r="E566" t="s">
        <v>68</v>
      </c>
      <c r="F566">
        <v>2742.3</v>
      </c>
      <c r="I566">
        <v>2742.3</v>
      </c>
    </row>
    <row r="567" spans="1:20" x14ac:dyDescent="0.35">
      <c r="A567">
        <v>2022</v>
      </c>
      <c r="B567" t="s">
        <v>219</v>
      </c>
      <c r="C567" t="s">
        <v>206</v>
      </c>
      <c r="D567" t="s">
        <v>206</v>
      </c>
      <c r="E567" t="s">
        <v>219</v>
      </c>
      <c r="F567">
        <v>890.6</v>
      </c>
      <c r="I567">
        <v>890.6</v>
      </c>
      <c r="S567">
        <v>40.479999999999997</v>
      </c>
      <c r="T567">
        <v>22</v>
      </c>
    </row>
    <row r="568" spans="1:20" x14ac:dyDescent="0.35">
      <c r="A568">
        <v>2022</v>
      </c>
      <c r="B568" t="s">
        <v>295</v>
      </c>
      <c r="C568" t="s">
        <v>206</v>
      </c>
      <c r="D568" t="s">
        <v>187</v>
      </c>
      <c r="E568" t="s">
        <v>220</v>
      </c>
      <c r="F568">
        <v>2.81</v>
      </c>
      <c r="I568">
        <v>2.81</v>
      </c>
    </row>
    <row r="569" spans="1:20" x14ac:dyDescent="0.35">
      <c r="A569">
        <v>2022</v>
      </c>
      <c r="B569" t="s">
        <v>296</v>
      </c>
      <c r="C569" t="s">
        <v>206</v>
      </c>
      <c r="D569" t="s">
        <v>206</v>
      </c>
      <c r="E569" t="s">
        <v>220</v>
      </c>
      <c r="F569">
        <v>18.39</v>
      </c>
      <c r="I569">
        <v>18.39</v>
      </c>
    </row>
    <row r="570" spans="1:20" x14ac:dyDescent="0.35">
      <c r="A570">
        <v>2022</v>
      </c>
      <c r="B570" t="s">
        <v>297</v>
      </c>
      <c r="C570" t="s">
        <v>206</v>
      </c>
      <c r="D570" t="s">
        <v>206</v>
      </c>
      <c r="E570" t="s">
        <v>186</v>
      </c>
      <c r="F570">
        <v>123.5</v>
      </c>
      <c r="I570">
        <v>123.5</v>
      </c>
    </row>
    <row r="571" spans="1:20" x14ac:dyDescent="0.35">
      <c r="A571">
        <v>2022</v>
      </c>
      <c r="B571" t="s">
        <v>298</v>
      </c>
      <c r="C571" t="s">
        <v>206</v>
      </c>
      <c r="D571" t="s">
        <v>206</v>
      </c>
      <c r="E571" t="s">
        <v>69</v>
      </c>
      <c r="F571">
        <v>0</v>
      </c>
      <c r="I571">
        <v>0</v>
      </c>
    </row>
    <row r="572" spans="1:20" x14ac:dyDescent="0.35">
      <c r="A572">
        <v>2022</v>
      </c>
      <c r="B572" t="s">
        <v>221</v>
      </c>
      <c r="C572" t="s">
        <v>187</v>
      </c>
      <c r="D572" t="s">
        <v>187</v>
      </c>
      <c r="E572" t="s">
        <v>221</v>
      </c>
      <c r="F572">
        <v>0</v>
      </c>
      <c r="G572">
        <v>0</v>
      </c>
      <c r="H572">
        <v>0</v>
      </c>
      <c r="I572">
        <v>0</v>
      </c>
      <c r="S572">
        <v>600</v>
      </c>
      <c r="T572">
        <v>0</v>
      </c>
    </row>
    <row r="573" spans="1:20" x14ac:dyDescent="0.35">
      <c r="A573">
        <v>2022</v>
      </c>
      <c r="B573" t="s">
        <v>222</v>
      </c>
      <c r="C573" t="s">
        <v>187</v>
      </c>
      <c r="D573" t="s">
        <v>187</v>
      </c>
      <c r="E573" t="s">
        <v>222</v>
      </c>
      <c r="F573">
        <v>0</v>
      </c>
      <c r="G573">
        <v>0</v>
      </c>
      <c r="H573">
        <v>0</v>
      </c>
      <c r="I573">
        <v>0</v>
      </c>
      <c r="S573">
        <v>100</v>
      </c>
      <c r="T573">
        <v>0</v>
      </c>
    </row>
    <row r="574" spans="1:20" x14ac:dyDescent="0.35">
      <c r="A574">
        <v>2022</v>
      </c>
      <c r="B574" t="s">
        <v>299</v>
      </c>
      <c r="C574" t="s">
        <v>187</v>
      </c>
      <c r="D574" t="s">
        <v>187</v>
      </c>
      <c r="E574" t="s">
        <v>66</v>
      </c>
      <c r="F574">
        <v>715.07</v>
      </c>
      <c r="I574">
        <v>715.07</v>
      </c>
    </row>
    <row r="575" spans="1:20" x14ac:dyDescent="0.35">
      <c r="A575">
        <v>2022</v>
      </c>
      <c r="B575" t="s">
        <v>300</v>
      </c>
      <c r="C575" t="s">
        <v>187</v>
      </c>
      <c r="D575" t="s">
        <v>206</v>
      </c>
      <c r="E575" t="s">
        <v>66</v>
      </c>
      <c r="F575">
        <v>60.25</v>
      </c>
      <c r="I575">
        <v>60.25</v>
      </c>
    </row>
    <row r="576" spans="1:20" x14ac:dyDescent="0.35">
      <c r="A576">
        <v>2022</v>
      </c>
      <c r="B576" t="s">
        <v>223</v>
      </c>
      <c r="C576" t="s">
        <v>187</v>
      </c>
      <c r="D576" t="s">
        <v>187</v>
      </c>
      <c r="E576" t="s">
        <v>223</v>
      </c>
      <c r="F576">
        <v>13702.87</v>
      </c>
      <c r="I576">
        <v>13702.87</v>
      </c>
      <c r="S576">
        <v>483.71</v>
      </c>
      <c r="T576">
        <v>28.33</v>
      </c>
    </row>
    <row r="577" spans="1:20" x14ac:dyDescent="0.35">
      <c r="A577">
        <v>2022</v>
      </c>
      <c r="B577" t="s">
        <v>224</v>
      </c>
      <c r="C577" t="s">
        <v>187</v>
      </c>
      <c r="D577" t="s">
        <v>187</v>
      </c>
      <c r="E577" t="s">
        <v>224</v>
      </c>
      <c r="F577">
        <v>2974.32</v>
      </c>
      <c r="I577">
        <v>2974.32</v>
      </c>
      <c r="S577">
        <v>247.86</v>
      </c>
      <c r="T577">
        <v>12</v>
      </c>
    </row>
    <row r="578" spans="1:20" x14ac:dyDescent="0.35">
      <c r="A578">
        <v>2022</v>
      </c>
      <c r="B578" t="s">
        <v>225</v>
      </c>
      <c r="C578" t="s">
        <v>187</v>
      </c>
      <c r="D578" t="s">
        <v>187</v>
      </c>
      <c r="E578" t="s">
        <v>225</v>
      </c>
      <c r="F578">
        <v>1684.87</v>
      </c>
      <c r="I578">
        <v>1684.87</v>
      </c>
    </row>
    <row r="579" spans="1:20" x14ac:dyDescent="0.35">
      <c r="A579">
        <v>2022</v>
      </c>
      <c r="B579" t="s">
        <v>301</v>
      </c>
      <c r="C579" t="s">
        <v>187</v>
      </c>
      <c r="D579" t="s">
        <v>187</v>
      </c>
      <c r="E579" t="s">
        <v>226</v>
      </c>
      <c r="F579">
        <v>1832</v>
      </c>
      <c r="I579">
        <v>1832</v>
      </c>
    </row>
    <row r="580" spans="1:20" x14ac:dyDescent="0.35">
      <c r="A580">
        <v>2022</v>
      </c>
      <c r="B580" t="s">
        <v>302</v>
      </c>
      <c r="C580" t="s">
        <v>187</v>
      </c>
      <c r="D580" t="s">
        <v>187</v>
      </c>
      <c r="E580" t="s">
        <v>67</v>
      </c>
      <c r="F580">
        <v>1062.42</v>
      </c>
      <c r="I580">
        <v>1062.42</v>
      </c>
    </row>
    <row r="581" spans="1:20" x14ac:dyDescent="0.35">
      <c r="A581">
        <v>2022</v>
      </c>
      <c r="B581" t="s">
        <v>303</v>
      </c>
      <c r="C581" t="s">
        <v>187</v>
      </c>
      <c r="D581" t="s">
        <v>206</v>
      </c>
      <c r="E581" t="s">
        <v>67</v>
      </c>
      <c r="F581">
        <v>254.89</v>
      </c>
      <c r="I581">
        <v>254.89</v>
      </c>
    </row>
    <row r="582" spans="1:20" x14ac:dyDescent="0.35">
      <c r="A582">
        <v>2022</v>
      </c>
      <c r="B582" t="s">
        <v>304</v>
      </c>
      <c r="C582" t="s">
        <v>187</v>
      </c>
      <c r="D582" t="s">
        <v>187</v>
      </c>
      <c r="E582" t="s">
        <v>68</v>
      </c>
      <c r="F582">
        <v>7843.85</v>
      </c>
      <c r="I582">
        <v>7843.85</v>
      </c>
    </row>
    <row r="583" spans="1:20" x14ac:dyDescent="0.35">
      <c r="A583">
        <v>2022</v>
      </c>
      <c r="B583" t="s">
        <v>305</v>
      </c>
      <c r="C583" t="s">
        <v>187</v>
      </c>
      <c r="D583" t="s">
        <v>187</v>
      </c>
      <c r="E583" t="s">
        <v>227</v>
      </c>
      <c r="F583">
        <v>0</v>
      </c>
      <c r="G583">
        <v>0</v>
      </c>
      <c r="H583">
        <v>0</v>
      </c>
      <c r="I583">
        <v>0</v>
      </c>
      <c r="R583">
        <v>0</v>
      </c>
    </row>
    <row r="584" spans="1:20" x14ac:dyDescent="0.35">
      <c r="A584">
        <v>2022</v>
      </c>
      <c r="B584" t="s">
        <v>306</v>
      </c>
      <c r="C584" t="s">
        <v>187</v>
      </c>
      <c r="D584" t="s">
        <v>187</v>
      </c>
      <c r="E584" t="s">
        <v>228</v>
      </c>
      <c r="F584">
        <v>0</v>
      </c>
      <c r="G584">
        <v>0</v>
      </c>
      <c r="H584">
        <v>0</v>
      </c>
      <c r="I584">
        <v>0</v>
      </c>
      <c r="R584">
        <v>0</v>
      </c>
    </row>
    <row r="585" spans="1:20" x14ac:dyDescent="0.35">
      <c r="A585">
        <v>2022</v>
      </c>
      <c r="B585" t="s">
        <v>307</v>
      </c>
      <c r="C585" t="s">
        <v>187</v>
      </c>
      <c r="D585" t="s">
        <v>187</v>
      </c>
      <c r="E585" t="s">
        <v>226</v>
      </c>
      <c r="F585">
        <v>0</v>
      </c>
      <c r="G585">
        <v>0</v>
      </c>
      <c r="H585">
        <v>0</v>
      </c>
      <c r="I585">
        <v>0</v>
      </c>
      <c r="R585">
        <v>0</v>
      </c>
    </row>
    <row r="586" spans="1:20" x14ac:dyDescent="0.35">
      <c r="A586">
        <v>2022</v>
      </c>
      <c r="B586" t="s">
        <v>229</v>
      </c>
      <c r="C586" t="s">
        <v>187</v>
      </c>
      <c r="D586" t="s">
        <v>187</v>
      </c>
      <c r="E586" t="s">
        <v>229</v>
      </c>
      <c r="F586">
        <v>2922.05</v>
      </c>
      <c r="I586">
        <v>2922.05</v>
      </c>
    </row>
    <row r="587" spans="1:20" x14ac:dyDescent="0.35">
      <c r="A587">
        <v>2022</v>
      </c>
      <c r="B587" t="s">
        <v>230</v>
      </c>
      <c r="C587" t="s">
        <v>187</v>
      </c>
      <c r="D587" t="s">
        <v>187</v>
      </c>
      <c r="E587" t="s">
        <v>230</v>
      </c>
      <c r="F587">
        <v>5555.4</v>
      </c>
      <c r="I587">
        <v>5555.4</v>
      </c>
      <c r="S587">
        <v>62.26</v>
      </c>
      <c r="T587">
        <v>89.23</v>
      </c>
    </row>
    <row r="588" spans="1:20" x14ac:dyDescent="0.35">
      <c r="A588">
        <v>2022</v>
      </c>
      <c r="B588" t="s">
        <v>231</v>
      </c>
      <c r="C588" t="s">
        <v>187</v>
      </c>
      <c r="D588" t="s">
        <v>187</v>
      </c>
      <c r="E588" t="s">
        <v>231</v>
      </c>
      <c r="F588">
        <v>2729.23</v>
      </c>
      <c r="I588">
        <v>2729.23</v>
      </c>
      <c r="S588">
        <v>45.37</v>
      </c>
      <c r="T588">
        <v>60.16</v>
      </c>
    </row>
    <row r="589" spans="1:20" x14ac:dyDescent="0.35">
      <c r="A589">
        <v>2022</v>
      </c>
      <c r="B589" t="s">
        <v>232</v>
      </c>
      <c r="C589" t="s">
        <v>187</v>
      </c>
      <c r="D589" t="s">
        <v>187</v>
      </c>
      <c r="E589" t="s">
        <v>232</v>
      </c>
      <c r="F589">
        <v>262.8</v>
      </c>
      <c r="G589">
        <v>0</v>
      </c>
      <c r="H589">
        <v>0</v>
      </c>
      <c r="I589">
        <v>262.8</v>
      </c>
      <c r="S589">
        <v>5.36</v>
      </c>
      <c r="T589">
        <v>49</v>
      </c>
    </row>
    <row r="590" spans="1:20" x14ac:dyDescent="0.35">
      <c r="A590">
        <v>2022</v>
      </c>
      <c r="B590" t="s">
        <v>233</v>
      </c>
      <c r="C590" t="s">
        <v>187</v>
      </c>
      <c r="D590" t="s">
        <v>187</v>
      </c>
      <c r="E590" t="s">
        <v>233</v>
      </c>
      <c r="F590">
        <v>652</v>
      </c>
      <c r="I590">
        <v>652</v>
      </c>
      <c r="S590">
        <v>336.64</v>
      </c>
      <c r="T590">
        <v>1.94</v>
      </c>
    </row>
    <row r="591" spans="1:20" x14ac:dyDescent="0.35">
      <c r="A591">
        <v>2022</v>
      </c>
      <c r="B591" t="s">
        <v>308</v>
      </c>
      <c r="C591" t="s">
        <v>187</v>
      </c>
      <c r="D591" t="s">
        <v>187</v>
      </c>
      <c r="E591" t="s">
        <v>234</v>
      </c>
      <c r="F591">
        <v>1752.45</v>
      </c>
      <c r="I591">
        <v>1752.45</v>
      </c>
      <c r="S591">
        <v>1</v>
      </c>
      <c r="T591">
        <v>1752.45</v>
      </c>
    </row>
    <row r="592" spans="1:20" x14ac:dyDescent="0.35">
      <c r="A592">
        <v>2022</v>
      </c>
      <c r="B592" t="s">
        <v>309</v>
      </c>
      <c r="C592" t="s">
        <v>187</v>
      </c>
      <c r="D592" t="s">
        <v>187</v>
      </c>
      <c r="E592" t="s">
        <v>234</v>
      </c>
      <c r="F592">
        <v>0</v>
      </c>
      <c r="G592">
        <v>0</v>
      </c>
      <c r="H592">
        <v>0</v>
      </c>
      <c r="I592">
        <v>0</v>
      </c>
      <c r="R592">
        <v>0</v>
      </c>
      <c r="S592">
        <v>1</v>
      </c>
      <c r="T592">
        <v>0</v>
      </c>
    </row>
    <row r="593" spans="1:20" x14ac:dyDescent="0.35">
      <c r="A593">
        <v>2022</v>
      </c>
      <c r="B593" t="s">
        <v>310</v>
      </c>
      <c r="C593" t="s">
        <v>187</v>
      </c>
      <c r="D593" t="s">
        <v>187</v>
      </c>
      <c r="E593" t="s">
        <v>234</v>
      </c>
      <c r="F593">
        <v>0</v>
      </c>
      <c r="G593">
        <v>0</v>
      </c>
      <c r="H593">
        <v>0</v>
      </c>
      <c r="I593">
        <v>0</v>
      </c>
      <c r="R593">
        <v>0</v>
      </c>
      <c r="S593">
        <v>1</v>
      </c>
      <c r="T593">
        <v>0</v>
      </c>
    </row>
    <row r="594" spans="1:20" x14ac:dyDescent="0.35">
      <c r="A594">
        <v>2022</v>
      </c>
      <c r="B594" t="s">
        <v>311</v>
      </c>
      <c r="C594" t="s">
        <v>187</v>
      </c>
      <c r="D594" t="s">
        <v>187</v>
      </c>
      <c r="E594" t="s">
        <v>234</v>
      </c>
      <c r="F594">
        <v>0</v>
      </c>
      <c r="G594">
        <v>0</v>
      </c>
      <c r="H594">
        <v>0</v>
      </c>
      <c r="I594">
        <v>0</v>
      </c>
      <c r="R594">
        <v>0</v>
      </c>
      <c r="S594">
        <v>1</v>
      </c>
      <c r="T594">
        <v>0</v>
      </c>
    </row>
    <row r="595" spans="1:20" x14ac:dyDescent="0.35">
      <c r="A595">
        <v>2022</v>
      </c>
      <c r="B595" t="s">
        <v>312</v>
      </c>
      <c r="C595" t="s">
        <v>187</v>
      </c>
      <c r="D595" t="s">
        <v>187</v>
      </c>
      <c r="E595" t="s">
        <v>234</v>
      </c>
      <c r="F595">
        <v>0</v>
      </c>
      <c r="G595">
        <v>0</v>
      </c>
      <c r="H595">
        <v>0</v>
      </c>
      <c r="I595">
        <v>0</v>
      </c>
      <c r="R595">
        <v>0</v>
      </c>
      <c r="S595">
        <v>1</v>
      </c>
      <c r="T595">
        <v>0</v>
      </c>
    </row>
    <row r="596" spans="1:20" x14ac:dyDescent="0.35">
      <c r="A596">
        <v>2022</v>
      </c>
      <c r="B596" t="s">
        <v>313</v>
      </c>
      <c r="C596" t="s">
        <v>187</v>
      </c>
      <c r="D596" t="s">
        <v>187</v>
      </c>
      <c r="E596" t="s">
        <v>234</v>
      </c>
      <c r="F596">
        <v>0</v>
      </c>
      <c r="G596">
        <v>0</v>
      </c>
      <c r="H596">
        <v>0</v>
      </c>
      <c r="I596">
        <v>0</v>
      </c>
      <c r="R596">
        <v>0</v>
      </c>
      <c r="S596">
        <v>1</v>
      </c>
      <c r="T596">
        <v>0</v>
      </c>
    </row>
    <row r="597" spans="1:20" x14ac:dyDescent="0.35">
      <c r="A597">
        <v>2022</v>
      </c>
      <c r="B597" t="s">
        <v>314</v>
      </c>
      <c r="C597" t="s">
        <v>187</v>
      </c>
      <c r="D597" t="s">
        <v>187</v>
      </c>
      <c r="E597" t="s">
        <v>234</v>
      </c>
      <c r="F597">
        <v>0</v>
      </c>
      <c r="G597">
        <v>0</v>
      </c>
      <c r="H597">
        <v>0</v>
      </c>
      <c r="I597">
        <v>0</v>
      </c>
      <c r="R597">
        <v>0</v>
      </c>
      <c r="S597">
        <v>1</v>
      </c>
      <c r="T597">
        <v>0</v>
      </c>
    </row>
    <row r="598" spans="1:20" x14ac:dyDescent="0.35">
      <c r="A598">
        <v>2022</v>
      </c>
      <c r="B598" t="s">
        <v>315</v>
      </c>
      <c r="C598" t="s">
        <v>187</v>
      </c>
      <c r="D598" t="s">
        <v>187</v>
      </c>
      <c r="E598" t="s">
        <v>234</v>
      </c>
      <c r="F598">
        <v>0</v>
      </c>
      <c r="G598">
        <v>0</v>
      </c>
      <c r="H598">
        <v>0</v>
      </c>
      <c r="I598">
        <v>0</v>
      </c>
      <c r="R598">
        <v>0</v>
      </c>
      <c r="S598">
        <v>1</v>
      </c>
      <c r="T598">
        <v>0</v>
      </c>
    </row>
    <row r="599" spans="1:20" x14ac:dyDescent="0.35">
      <c r="A599">
        <v>2022</v>
      </c>
      <c r="B599" t="s">
        <v>316</v>
      </c>
      <c r="C599" t="s">
        <v>187</v>
      </c>
      <c r="D599" t="s">
        <v>187</v>
      </c>
      <c r="E599" t="s">
        <v>234</v>
      </c>
      <c r="F599">
        <v>0</v>
      </c>
      <c r="G599">
        <v>0</v>
      </c>
      <c r="H599">
        <v>0</v>
      </c>
      <c r="I599">
        <v>0</v>
      </c>
      <c r="R599">
        <v>0</v>
      </c>
      <c r="S599">
        <v>1</v>
      </c>
      <c r="T599">
        <v>0</v>
      </c>
    </row>
    <row r="600" spans="1:20" x14ac:dyDescent="0.35">
      <c r="A600">
        <v>2022</v>
      </c>
      <c r="B600" t="s">
        <v>317</v>
      </c>
      <c r="C600" t="s">
        <v>187</v>
      </c>
      <c r="D600" t="s">
        <v>187</v>
      </c>
      <c r="E600" t="s">
        <v>220</v>
      </c>
      <c r="F600">
        <v>460.84</v>
      </c>
      <c r="I600">
        <v>460.84</v>
      </c>
    </row>
    <row r="601" spans="1:20" x14ac:dyDescent="0.35">
      <c r="A601">
        <v>2022</v>
      </c>
      <c r="B601" t="s">
        <v>318</v>
      </c>
      <c r="C601" t="s">
        <v>187</v>
      </c>
      <c r="D601" t="s">
        <v>206</v>
      </c>
      <c r="E601" t="s">
        <v>220</v>
      </c>
      <c r="F601">
        <v>24.17</v>
      </c>
      <c r="I601">
        <v>24.17</v>
      </c>
    </row>
    <row r="602" spans="1:20" x14ac:dyDescent="0.35">
      <c r="A602">
        <v>2022</v>
      </c>
      <c r="B602" t="s">
        <v>319</v>
      </c>
      <c r="C602" t="s">
        <v>187</v>
      </c>
      <c r="D602" t="s">
        <v>187</v>
      </c>
      <c r="E602" t="s">
        <v>186</v>
      </c>
      <c r="F602">
        <v>12660.7</v>
      </c>
      <c r="I602">
        <v>12660.7</v>
      </c>
    </row>
    <row r="603" spans="1:20" x14ac:dyDescent="0.35">
      <c r="A603">
        <v>2022</v>
      </c>
      <c r="B603" t="s">
        <v>320</v>
      </c>
      <c r="C603" t="s">
        <v>187</v>
      </c>
      <c r="D603" t="s">
        <v>206</v>
      </c>
      <c r="E603" t="s">
        <v>186</v>
      </c>
      <c r="F603">
        <v>42.01</v>
      </c>
      <c r="I603">
        <v>42.01</v>
      </c>
    </row>
    <row r="604" spans="1:20" x14ac:dyDescent="0.35">
      <c r="A604">
        <v>2022</v>
      </c>
      <c r="B604" t="s">
        <v>321</v>
      </c>
      <c r="C604" t="s">
        <v>187</v>
      </c>
      <c r="D604" t="s">
        <v>187</v>
      </c>
      <c r="E604" t="s">
        <v>228</v>
      </c>
      <c r="F604">
        <v>1113.25</v>
      </c>
      <c r="I604">
        <v>1113.25</v>
      </c>
    </row>
    <row r="605" spans="1:20" x14ac:dyDescent="0.35">
      <c r="A605">
        <v>2022</v>
      </c>
      <c r="B605" t="s">
        <v>322</v>
      </c>
      <c r="C605" t="s">
        <v>187</v>
      </c>
      <c r="D605" t="s">
        <v>187</v>
      </c>
      <c r="E605" t="s">
        <v>69</v>
      </c>
      <c r="F605">
        <v>6272.36</v>
      </c>
      <c r="I605">
        <v>6272.36</v>
      </c>
    </row>
    <row r="606" spans="1:20" x14ac:dyDescent="0.35">
      <c r="A606">
        <v>2022</v>
      </c>
      <c r="B606" t="s">
        <v>323</v>
      </c>
      <c r="C606" t="s">
        <v>187</v>
      </c>
      <c r="D606" t="s">
        <v>206</v>
      </c>
      <c r="E606" t="s">
        <v>69</v>
      </c>
      <c r="F606">
        <v>455.69</v>
      </c>
      <c r="I606">
        <v>455.69</v>
      </c>
    </row>
    <row r="607" spans="1:20" x14ac:dyDescent="0.35">
      <c r="A607">
        <v>2022</v>
      </c>
      <c r="B607" t="s">
        <v>324</v>
      </c>
      <c r="C607" t="s">
        <v>187</v>
      </c>
      <c r="D607" t="s">
        <v>187</v>
      </c>
      <c r="E607" t="s">
        <v>186</v>
      </c>
      <c r="F607">
        <v>0</v>
      </c>
      <c r="G607">
        <v>0</v>
      </c>
      <c r="H607">
        <v>0</v>
      </c>
      <c r="I607">
        <v>0</v>
      </c>
      <c r="L607" t="s">
        <v>325</v>
      </c>
      <c r="M607">
        <v>0</v>
      </c>
      <c r="N607">
        <v>0</v>
      </c>
      <c r="R607">
        <v>0</v>
      </c>
    </row>
    <row r="608" spans="1:20" x14ac:dyDescent="0.35">
      <c r="A608">
        <v>2022</v>
      </c>
      <c r="B608" t="s">
        <v>326</v>
      </c>
      <c r="C608" t="s">
        <v>187</v>
      </c>
      <c r="D608" t="s">
        <v>187</v>
      </c>
      <c r="E608" t="s">
        <v>69</v>
      </c>
      <c r="F608">
        <v>0</v>
      </c>
      <c r="G608">
        <v>0</v>
      </c>
      <c r="H608">
        <v>141</v>
      </c>
      <c r="I608">
        <v>141</v>
      </c>
      <c r="L608" t="s">
        <v>325</v>
      </c>
      <c r="M608">
        <v>141</v>
      </c>
      <c r="N608">
        <v>0</v>
      </c>
      <c r="R608">
        <v>0</v>
      </c>
    </row>
    <row r="609" spans="1:20" x14ac:dyDescent="0.35">
      <c r="A609">
        <v>2022</v>
      </c>
      <c r="B609" t="s">
        <v>235</v>
      </c>
      <c r="C609" t="s">
        <v>187</v>
      </c>
      <c r="D609" t="s">
        <v>187</v>
      </c>
      <c r="E609" t="s">
        <v>235</v>
      </c>
      <c r="F609">
        <v>11822.63</v>
      </c>
      <c r="I609">
        <v>11822.63</v>
      </c>
    </row>
    <row r="610" spans="1:20" x14ac:dyDescent="0.35">
      <c r="A610">
        <v>2022</v>
      </c>
      <c r="B610" t="s">
        <v>327</v>
      </c>
      <c r="C610" t="s">
        <v>187</v>
      </c>
      <c r="D610" t="s">
        <v>187</v>
      </c>
      <c r="E610" t="s">
        <v>186</v>
      </c>
      <c r="F610">
        <v>0</v>
      </c>
      <c r="G610">
        <v>0</v>
      </c>
      <c r="H610">
        <v>0</v>
      </c>
      <c r="I610">
        <v>0</v>
      </c>
      <c r="L610" t="s">
        <v>328</v>
      </c>
      <c r="M610">
        <v>0</v>
      </c>
      <c r="N610">
        <v>0</v>
      </c>
      <c r="R610">
        <v>0</v>
      </c>
    </row>
    <row r="611" spans="1:20" x14ac:dyDescent="0.35">
      <c r="A611">
        <v>2022</v>
      </c>
      <c r="B611" t="s">
        <v>329</v>
      </c>
      <c r="C611" t="s">
        <v>187</v>
      </c>
      <c r="D611" t="s">
        <v>187</v>
      </c>
      <c r="E611" t="s">
        <v>69</v>
      </c>
      <c r="F611">
        <v>0</v>
      </c>
      <c r="G611">
        <v>0</v>
      </c>
      <c r="H611">
        <v>0</v>
      </c>
      <c r="I611">
        <v>0</v>
      </c>
      <c r="L611" t="s">
        <v>328</v>
      </c>
      <c r="M611">
        <v>0</v>
      </c>
      <c r="N611">
        <v>0</v>
      </c>
      <c r="R611">
        <v>0</v>
      </c>
    </row>
    <row r="612" spans="1:20" x14ac:dyDescent="0.35">
      <c r="A612">
        <v>2022</v>
      </c>
      <c r="B612" t="s">
        <v>330</v>
      </c>
      <c r="C612" t="s">
        <v>187</v>
      </c>
      <c r="D612" t="s">
        <v>187</v>
      </c>
      <c r="E612" t="s">
        <v>69</v>
      </c>
      <c r="F612">
        <v>0</v>
      </c>
      <c r="G612">
        <v>0</v>
      </c>
      <c r="H612">
        <v>0</v>
      </c>
      <c r="I612">
        <v>0</v>
      </c>
      <c r="L612" t="s">
        <v>331</v>
      </c>
      <c r="M612">
        <v>0</v>
      </c>
      <c r="N612">
        <v>0</v>
      </c>
      <c r="R612">
        <v>0</v>
      </c>
    </row>
    <row r="613" spans="1:20" x14ac:dyDescent="0.35">
      <c r="A613">
        <v>2022</v>
      </c>
      <c r="B613" t="s">
        <v>332</v>
      </c>
      <c r="C613" t="s">
        <v>187</v>
      </c>
      <c r="D613" t="s">
        <v>187</v>
      </c>
      <c r="E613" t="s">
        <v>67</v>
      </c>
      <c r="F613">
        <v>0</v>
      </c>
      <c r="G613">
        <v>0</v>
      </c>
      <c r="H613">
        <v>0</v>
      </c>
      <c r="I613">
        <v>0</v>
      </c>
      <c r="L613" t="s">
        <v>333</v>
      </c>
      <c r="M613">
        <v>0</v>
      </c>
      <c r="N613">
        <v>0</v>
      </c>
      <c r="R613">
        <v>0</v>
      </c>
    </row>
    <row r="614" spans="1:20" x14ac:dyDescent="0.35">
      <c r="A614">
        <v>2022</v>
      </c>
      <c r="B614" t="s">
        <v>334</v>
      </c>
      <c r="C614" t="s">
        <v>187</v>
      </c>
      <c r="D614" t="s">
        <v>187</v>
      </c>
      <c r="E614" t="s">
        <v>186</v>
      </c>
      <c r="F614">
        <v>0</v>
      </c>
      <c r="G614">
        <v>0</v>
      </c>
      <c r="H614">
        <v>0</v>
      </c>
      <c r="I614">
        <v>0</v>
      </c>
      <c r="L614" t="s">
        <v>333</v>
      </c>
      <c r="M614">
        <v>0</v>
      </c>
      <c r="N614">
        <v>0</v>
      </c>
      <c r="R614">
        <v>0</v>
      </c>
    </row>
    <row r="615" spans="1:20" x14ac:dyDescent="0.35">
      <c r="A615">
        <v>2022</v>
      </c>
      <c r="B615" t="s">
        <v>335</v>
      </c>
      <c r="C615" t="s">
        <v>207</v>
      </c>
      <c r="D615" t="s">
        <v>207</v>
      </c>
      <c r="E615" t="s">
        <v>66</v>
      </c>
      <c r="F615">
        <v>0</v>
      </c>
      <c r="I615">
        <v>0</v>
      </c>
    </row>
    <row r="616" spans="1:20" x14ac:dyDescent="0.35">
      <c r="A616">
        <v>2022</v>
      </c>
      <c r="B616" t="s">
        <v>236</v>
      </c>
      <c r="C616" t="s">
        <v>207</v>
      </c>
      <c r="D616" t="s">
        <v>207</v>
      </c>
      <c r="E616" t="s">
        <v>236</v>
      </c>
      <c r="F616">
        <v>255.3</v>
      </c>
      <c r="I616">
        <v>255.3</v>
      </c>
      <c r="S616">
        <v>127.65</v>
      </c>
      <c r="T616">
        <v>2</v>
      </c>
    </row>
    <row r="617" spans="1:20" x14ac:dyDescent="0.35">
      <c r="A617">
        <v>2022</v>
      </c>
      <c r="B617" t="s">
        <v>336</v>
      </c>
      <c r="C617" t="s">
        <v>207</v>
      </c>
      <c r="D617" t="s">
        <v>187</v>
      </c>
      <c r="E617" t="s">
        <v>67</v>
      </c>
      <c r="F617">
        <v>181.16</v>
      </c>
      <c r="I617">
        <v>181.16</v>
      </c>
    </row>
    <row r="618" spans="1:20" x14ac:dyDescent="0.35">
      <c r="A618">
        <v>2022</v>
      </c>
      <c r="B618" t="s">
        <v>337</v>
      </c>
      <c r="C618" t="s">
        <v>207</v>
      </c>
      <c r="D618" t="s">
        <v>207</v>
      </c>
      <c r="E618" t="s">
        <v>67</v>
      </c>
      <c r="F618">
        <v>91.62</v>
      </c>
      <c r="I618">
        <v>91.62</v>
      </c>
    </row>
    <row r="619" spans="1:20" x14ac:dyDescent="0.35">
      <c r="A619">
        <v>2022</v>
      </c>
      <c r="B619" t="s">
        <v>338</v>
      </c>
      <c r="C619" t="s">
        <v>207</v>
      </c>
      <c r="D619" t="s">
        <v>207</v>
      </c>
      <c r="E619" t="s">
        <v>68</v>
      </c>
      <c r="F619">
        <v>84.5</v>
      </c>
      <c r="I619">
        <v>84.5</v>
      </c>
    </row>
    <row r="620" spans="1:20" x14ac:dyDescent="0.35">
      <c r="A620">
        <v>2022</v>
      </c>
      <c r="B620" t="s">
        <v>237</v>
      </c>
      <c r="C620" t="s">
        <v>207</v>
      </c>
      <c r="D620" t="s">
        <v>207</v>
      </c>
      <c r="E620" t="s">
        <v>237</v>
      </c>
      <c r="F620">
        <v>814.1</v>
      </c>
      <c r="I620">
        <v>814.1</v>
      </c>
      <c r="S620">
        <v>40.700000000000003</v>
      </c>
      <c r="T620">
        <v>20</v>
      </c>
    </row>
    <row r="621" spans="1:20" x14ac:dyDescent="0.35">
      <c r="A621">
        <v>2022</v>
      </c>
      <c r="B621" t="s">
        <v>339</v>
      </c>
      <c r="C621" t="s">
        <v>207</v>
      </c>
      <c r="D621" t="s">
        <v>207</v>
      </c>
      <c r="E621" t="s">
        <v>220</v>
      </c>
      <c r="F621">
        <v>30.87</v>
      </c>
      <c r="I621">
        <v>30.87</v>
      </c>
    </row>
    <row r="622" spans="1:20" x14ac:dyDescent="0.35">
      <c r="A622">
        <v>2022</v>
      </c>
      <c r="B622" t="s">
        <v>340</v>
      </c>
      <c r="C622" t="s">
        <v>207</v>
      </c>
      <c r="D622" t="s">
        <v>187</v>
      </c>
      <c r="E622" t="s">
        <v>186</v>
      </c>
      <c r="F622">
        <v>62.51</v>
      </c>
      <c r="I622">
        <v>62.51</v>
      </c>
    </row>
    <row r="623" spans="1:20" x14ac:dyDescent="0.35">
      <c r="A623">
        <v>2022</v>
      </c>
      <c r="B623" t="s">
        <v>341</v>
      </c>
      <c r="C623" t="s">
        <v>207</v>
      </c>
      <c r="D623" t="s">
        <v>207</v>
      </c>
      <c r="E623" t="s">
        <v>186</v>
      </c>
      <c r="F623">
        <v>107.2</v>
      </c>
      <c r="I623">
        <v>107.2</v>
      </c>
    </row>
    <row r="624" spans="1:20" x14ac:dyDescent="0.35">
      <c r="A624">
        <v>2022</v>
      </c>
      <c r="B624" t="s">
        <v>342</v>
      </c>
      <c r="C624" t="s">
        <v>207</v>
      </c>
      <c r="D624" t="s">
        <v>207</v>
      </c>
      <c r="E624" t="s">
        <v>69</v>
      </c>
      <c r="F624">
        <v>0</v>
      </c>
      <c r="I624">
        <v>0</v>
      </c>
    </row>
    <row r="625" spans="1:20" x14ac:dyDescent="0.35">
      <c r="A625">
        <v>2022</v>
      </c>
      <c r="B625" t="s">
        <v>343</v>
      </c>
      <c r="C625" t="s">
        <v>187</v>
      </c>
      <c r="D625" t="s">
        <v>187</v>
      </c>
      <c r="E625" t="s">
        <v>66</v>
      </c>
      <c r="F625">
        <v>0</v>
      </c>
      <c r="G625">
        <v>0</v>
      </c>
      <c r="H625">
        <v>0</v>
      </c>
      <c r="I625">
        <v>0</v>
      </c>
      <c r="L625" t="s">
        <v>328</v>
      </c>
      <c r="M625">
        <v>0</v>
      </c>
      <c r="N625">
        <v>0</v>
      </c>
      <c r="R625">
        <v>0</v>
      </c>
    </row>
    <row r="626" spans="1:20" x14ac:dyDescent="0.35">
      <c r="A626">
        <v>2022</v>
      </c>
      <c r="B626" t="s">
        <v>344</v>
      </c>
      <c r="C626" t="s">
        <v>187</v>
      </c>
      <c r="D626" t="s">
        <v>187</v>
      </c>
      <c r="E626" t="s">
        <v>186</v>
      </c>
      <c r="F626">
        <v>0</v>
      </c>
      <c r="G626">
        <v>824</v>
      </c>
      <c r="H626">
        <v>824</v>
      </c>
      <c r="I626">
        <v>824</v>
      </c>
      <c r="L626" t="s">
        <v>345</v>
      </c>
      <c r="M626">
        <v>824</v>
      </c>
      <c r="N626">
        <v>0</v>
      </c>
      <c r="R626">
        <v>0</v>
      </c>
    </row>
    <row r="627" spans="1:20" x14ac:dyDescent="0.35">
      <c r="A627">
        <v>2022</v>
      </c>
      <c r="B627" t="s">
        <v>346</v>
      </c>
      <c r="C627" t="s">
        <v>208</v>
      </c>
      <c r="D627" t="s">
        <v>208</v>
      </c>
      <c r="E627" t="s">
        <v>66</v>
      </c>
      <c r="F627">
        <v>3.74</v>
      </c>
      <c r="I627">
        <v>3.74</v>
      </c>
    </row>
    <row r="628" spans="1:20" x14ac:dyDescent="0.35">
      <c r="A628">
        <v>2022</v>
      </c>
      <c r="B628" t="s">
        <v>238</v>
      </c>
      <c r="C628" t="s">
        <v>208</v>
      </c>
      <c r="D628" t="s">
        <v>208</v>
      </c>
      <c r="E628" t="s">
        <v>238</v>
      </c>
      <c r="F628">
        <v>1968.6</v>
      </c>
      <c r="I628">
        <v>1968.6</v>
      </c>
      <c r="S628">
        <v>215.1</v>
      </c>
      <c r="T628">
        <v>9.15</v>
      </c>
    </row>
    <row r="629" spans="1:20" x14ac:dyDescent="0.35">
      <c r="A629">
        <v>2022</v>
      </c>
      <c r="B629" t="s">
        <v>239</v>
      </c>
      <c r="C629" t="s">
        <v>208</v>
      </c>
      <c r="D629" t="s">
        <v>208</v>
      </c>
      <c r="E629" t="s">
        <v>239</v>
      </c>
      <c r="F629">
        <v>1800</v>
      </c>
      <c r="I629">
        <v>1800</v>
      </c>
      <c r="S629">
        <v>900</v>
      </c>
      <c r="T629">
        <v>2</v>
      </c>
    </row>
    <row r="630" spans="1:20" x14ac:dyDescent="0.35">
      <c r="A630">
        <v>2022</v>
      </c>
      <c r="B630" t="s">
        <v>347</v>
      </c>
      <c r="C630" t="s">
        <v>208</v>
      </c>
      <c r="D630" t="s">
        <v>208</v>
      </c>
      <c r="E630" t="s">
        <v>67</v>
      </c>
      <c r="F630">
        <v>171.23</v>
      </c>
      <c r="I630">
        <v>171.23</v>
      </c>
    </row>
    <row r="631" spans="1:20" x14ac:dyDescent="0.35">
      <c r="A631">
        <v>2022</v>
      </c>
      <c r="B631" t="s">
        <v>348</v>
      </c>
      <c r="C631" t="s">
        <v>208</v>
      </c>
      <c r="D631" t="s">
        <v>208</v>
      </c>
      <c r="E631" t="s">
        <v>68</v>
      </c>
      <c r="F631">
        <v>1938.88</v>
      </c>
      <c r="I631">
        <v>1938.88</v>
      </c>
    </row>
    <row r="632" spans="1:20" x14ac:dyDescent="0.35">
      <c r="A632">
        <v>2022</v>
      </c>
      <c r="B632" t="s">
        <v>240</v>
      </c>
      <c r="C632" t="s">
        <v>208</v>
      </c>
      <c r="D632" t="s">
        <v>208</v>
      </c>
      <c r="E632" t="s">
        <v>240</v>
      </c>
      <c r="F632">
        <v>456.69</v>
      </c>
      <c r="I632">
        <v>456.69</v>
      </c>
    </row>
    <row r="633" spans="1:20" x14ac:dyDescent="0.35">
      <c r="A633">
        <v>2022</v>
      </c>
      <c r="B633" t="s">
        <v>241</v>
      </c>
      <c r="C633" t="s">
        <v>208</v>
      </c>
      <c r="D633" t="s">
        <v>208</v>
      </c>
      <c r="E633" t="s">
        <v>241</v>
      </c>
      <c r="F633">
        <v>2726.5</v>
      </c>
      <c r="I633">
        <v>2726.5</v>
      </c>
      <c r="S633">
        <v>73.63</v>
      </c>
      <c r="T633">
        <v>37.03</v>
      </c>
    </row>
    <row r="634" spans="1:20" x14ac:dyDescent="0.35">
      <c r="A634">
        <v>2022</v>
      </c>
      <c r="B634" t="s">
        <v>349</v>
      </c>
      <c r="C634" t="s">
        <v>208</v>
      </c>
      <c r="D634" t="s">
        <v>208</v>
      </c>
      <c r="E634" t="s">
        <v>220</v>
      </c>
      <c r="F634">
        <v>57.75</v>
      </c>
      <c r="I634">
        <v>57.75</v>
      </c>
    </row>
    <row r="635" spans="1:20" x14ac:dyDescent="0.35">
      <c r="A635">
        <v>2022</v>
      </c>
      <c r="B635" t="s">
        <v>350</v>
      </c>
      <c r="C635" t="s">
        <v>208</v>
      </c>
      <c r="D635" t="s">
        <v>208</v>
      </c>
      <c r="E635" t="s">
        <v>186</v>
      </c>
      <c r="F635">
        <v>1424.42</v>
      </c>
      <c r="I635">
        <v>1424.42</v>
      </c>
    </row>
    <row r="636" spans="1:20" x14ac:dyDescent="0.35">
      <c r="A636">
        <v>2022</v>
      </c>
      <c r="B636" t="s">
        <v>351</v>
      </c>
      <c r="C636" t="s">
        <v>208</v>
      </c>
      <c r="D636" t="s">
        <v>187</v>
      </c>
      <c r="E636" t="s">
        <v>69</v>
      </c>
      <c r="F636">
        <v>3.95</v>
      </c>
      <c r="I636">
        <v>3.95</v>
      </c>
    </row>
    <row r="637" spans="1:20" x14ac:dyDescent="0.35">
      <c r="A637">
        <v>2022</v>
      </c>
      <c r="B637" t="s">
        <v>352</v>
      </c>
      <c r="C637" t="s">
        <v>208</v>
      </c>
      <c r="D637" t="s">
        <v>208</v>
      </c>
      <c r="E637" t="s">
        <v>69</v>
      </c>
      <c r="F637">
        <v>355.06</v>
      </c>
      <c r="I637">
        <v>355.06</v>
      </c>
    </row>
    <row r="638" spans="1:20" x14ac:dyDescent="0.35">
      <c r="A638">
        <v>2022</v>
      </c>
      <c r="B638" t="s">
        <v>353</v>
      </c>
      <c r="C638" t="s">
        <v>242</v>
      </c>
      <c r="D638" t="s">
        <v>187</v>
      </c>
      <c r="E638" t="s">
        <v>66</v>
      </c>
      <c r="F638">
        <v>9.98</v>
      </c>
      <c r="I638">
        <v>9.98</v>
      </c>
    </row>
    <row r="639" spans="1:20" x14ac:dyDescent="0.35">
      <c r="A639">
        <v>2022</v>
      </c>
      <c r="B639" t="s">
        <v>354</v>
      </c>
      <c r="C639" t="s">
        <v>242</v>
      </c>
      <c r="D639" t="s">
        <v>242</v>
      </c>
      <c r="E639" t="s">
        <v>66</v>
      </c>
      <c r="F639">
        <v>644.71</v>
      </c>
      <c r="I639">
        <v>644.71</v>
      </c>
    </row>
    <row r="640" spans="1:20" x14ac:dyDescent="0.35">
      <c r="A640">
        <v>2022</v>
      </c>
      <c r="B640" t="s">
        <v>243</v>
      </c>
      <c r="C640" t="s">
        <v>242</v>
      </c>
      <c r="D640" t="s">
        <v>242</v>
      </c>
      <c r="E640" t="s">
        <v>243</v>
      </c>
      <c r="F640">
        <v>11133.31</v>
      </c>
      <c r="I640">
        <v>11133.31</v>
      </c>
      <c r="S640">
        <v>337</v>
      </c>
      <c r="T640">
        <v>33.04</v>
      </c>
    </row>
    <row r="641" spans="1:20" x14ac:dyDescent="0.35">
      <c r="A641">
        <v>2022</v>
      </c>
      <c r="B641" t="s">
        <v>244</v>
      </c>
      <c r="C641" t="s">
        <v>242</v>
      </c>
      <c r="D641" t="s">
        <v>242</v>
      </c>
      <c r="E641" t="s">
        <v>244</v>
      </c>
      <c r="F641">
        <v>8895.7999999999993</v>
      </c>
      <c r="I641">
        <v>8895.7999999999993</v>
      </c>
      <c r="S641">
        <v>305</v>
      </c>
      <c r="T641">
        <v>29.17</v>
      </c>
    </row>
    <row r="642" spans="1:20" x14ac:dyDescent="0.35">
      <c r="A642">
        <v>2022</v>
      </c>
      <c r="B642" t="s">
        <v>355</v>
      </c>
      <c r="C642" t="s">
        <v>187</v>
      </c>
      <c r="D642" t="s">
        <v>187</v>
      </c>
      <c r="E642" t="s">
        <v>69</v>
      </c>
      <c r="F642">
        <v>0</v>
      </c>
      <c r="G642">
        <v>0</v>
      </c>
      <c r="H642">
        <v>0</v>
      </c>
      <c r="I642">
        <v>0</v>
      </c>
      <c r="L642" t="s">
        <v>356</v>
      </c>
      <c r="M642">
        <v>0</v>
      </c>
      <c r="N642">
        <v>0</v>
      </c>
      <c r="R642">
        <v>0</v>
      </c>
    </row>
    <row r="643" spans="1:20" x14ac:dyDescent="0.35">
      <c r="A643">
        <v>2022</v>
      </c>
      <c r="B643" t="s">
        <v>357</v>
      </c>
      <c r="C643" t="s">
        <v>242</v>
      </c>
      <c r="D643" t="s">
        <v>187</v>
      </c>
      <c r="E643" t="s">
        <v>67</v>
      </c>
      <c r="F643">
        <v>6.46</v>
      </c>
      <c r="I643">
        <v>6.46</v>
      </c>
    </row>
    <row r="644" spans="1:20" x14ac:dyDescent="0.35">
      <c r="A644">
        <v>2022</v>
      </c>
      <c r="B644" t="s">
        <v>358</v>
      </c>
      <c r="C644" t="s">
        <v>242</v>
      </c>
      <c r="D644" t="s">
        <v>242</v>
      </c>
      <c r="E644" t="s">
        <v>67</v>
      </c>
      <c r="F644">
        <v>133.63</v>
      </c>
      <c r="I644">
        <v>133.63</v>
      </c>
    </row>
    <row r="645" spans="1:20" x14ac:dyDescent="0.35">
      <c r="A645">
        <v>2022</v>
      </c>
      <c r="B645" t="s">
        <v>359</v>
      </c>
      <c r="C645" t="s">
        <v>242</v>
      </c>
      <c r="D645" t="s">
        <v>242</v>
      </c>
      <c r="E645" t="s">
        <v>68</v>
      </c>
      <c r="F645">
        <v>34379.199999999997</v>
      </c>
      <c r="I645">
        <v>34379.199999999997</v>
      </c>
    </row>
    <row r="646" spans="1:20" x14ac:dyDescent="0.35">
      <c r="A646">
        <v>2022</v>
      </c>
      <c r="B646" t="s">
        <v>245</v>
      </c>
      <c r="C646" t="s">
        <v>242</v>
      </c>
      <c r="D646" t="s">
        <v>242</v>
      </c>
      <c r="E646" t="s">
        <v>245</v>
      </c>
      <c r="F646">
        <v>1170</v>
      </c>
      <c r="I646">
        <v>1170</v>
      </c>
    </row>
    <row r="647" spans="1:20" x14ac:dyDescent="0.35">
      <c r="A647">
        <v>2022</v>
      </c>
      <c r="B647" t="s">
        <v>246</v>
      </c>
      <c r="C647" t="s">
        <v>242</v>
      </c>
      <c r="D647" t="s">
        <v>242</v>
      </c>
      <c r="E647" t="s">
        <v>246</v>
      </c>
      <c r="F647">
        <v>3657.37</v>
      </c>
      <c r="I647">
        <v>3657.37</v>
      </c>
      <c r="S647">
        <v>28</v>
      </c>
      <c r="T647">
        <v>130.62</v>
      </c>
    </row>
    <row r="648" spans="1:20" x14ac:dyDescent="0.35">
      <c r="A648">
        <v>2022</v>
      </c>
      <c r="B648" t="s">
        <v>360</v>
      </c>
      <c r="C648" t="s">
        <v>242</v>
      </c>
      <c r="D648" t="s">
        <v>187</v>
      </c>
      <c r="E648" t="s">
        <v>220</v>
      </c>
      <c r="F648">
        <v>2.73</v>
      </c>
      <c r="I648">
        <v>2.73</v>
      </c>
    </row>
    <row r="649" spans="1:20" x14ac:dyDescent="0.35">
      <c r="A649">
        <v>2022</v>
      </c>
      <c r="B649" t="s">
        <v>361</v>
      </c>
      <c r="C649" t="s">
        <v>242</v>
      </c>
      <c r="D649" t="s">
        <v>242</v>
      </c>
      <c r="E649" t="s">
        <v>220</v>
      </c>
      <c r="F649">
        <v>2.73</v>
      </c>
      <c r="I649">
        <v>2.73</v>
      </c>
    </row>
    <row r="650" spans="1:20" x14ac:dyDescent="0.35">
      <c r="A650">
        <v>2022</v>
      </c>
      <c r="B650" t="s">
        <v>362</v>
      </c>
      <c r="C650" t="s">
        <v>242</v>
      </c>
      <c r="D650" t="s">
        <v>242</v>
      </c>
      <c r="E650" t="s">
        <v>186</v>
      </c>
      <c r="F650">
        <v>565.76</v>
      </c>
      <c r="I650">
        <v>565.76</v>
      </c>
    </row>
    <row r="651" spans="1:20" x14ac:dyDescent="0.35">
      <c r="A651">
        <v>2022</v>
      </c>
      <c r="B651" t="s">
        <v>363</v>
      </c>
      <c r="C651" t="s">
        <v>242</v>
      </c>
      <c r="D651" t="s">
        <v>187</v>
      </c>
      <c r="E651" t="s">
        <v>69</v>
      </c>
      <c r="F651">
        <v>1345.76</v>
      </c>
      <c r="I651">
        <v>1345.76</v>
      </c>
    </row>
    <row r="652" spans="1:20" x14ac:dyDescent="0.35">
      <c r="A652">
        <v>2022</v>
      </c>
      <c r="B652" t="s">
        <v>364</v>
      </c>
      <c r="C652" t="s">
        <v>242</v>
      </c>
      <c r="D652" t="s">
        <v>242</v>
      </c>
      <c r="E652" t="s">
        <v>69</v>
      </c>
      <c r="F652">
        <v>9705.2800000000007</v>
      </c>
      <c r="I652">
        <v>9705.2800000000007</v>
      </c>
    </row>
    <row r="653" spans="1:20" x14ac:dyDescent="0.35">
      <c r="A653">
        <v>2022</v>
      </c>
      <c r="B653" t="s">
        <v>365</v>
      </c>
      <c r="C653" t="s">
        <v>187</v>
      </c>
      <c r="D653" t="s">
        <v>187</v>
      </c>
      <c r="E653" t="s">
        <v>69</v>
      </c>
      <c r="F653">
        <v>0</v>
      </c>
      <c r="G653">
        <v>0</v>
      </c>
      <c r="H653">
        <v>0</v>
      </c>
      <c r="I653">
        <v>0</v>
      </c>
      <c r="L653" t="s">
        <v>291</v>
      </c>
      <c r="M653">
        <v>0</v>
      </c>
      <c r="N653">
        <v>0</v>
      </c>
      <c r="R653">
        <v>0</v>
      </c>
    </row>
    <row r="654" spans="1:20" x14ac:dyDescent="0.35">
      <c r="A654">
        <v>2022</v>
      </c>
      <c r="B654" t="s">
        <v>366</v>
      </c>
      <c r="C654" t="s">
        <v>187</v>
      </c>
      <c r="D654" t="s">
        <v>187</v>
      </c>
      <c r="E654" t="s">
        <v>186</v>
      </c>
      <c r="F654">
        <v>0</v>
      </c>
      <c r="G654">
        <v>0</v>
      </c>
      <c r="H654">
        <v>0</v>
      </c>
      <c r="I654">
        <v>0</v>
      </c>
      <c r="L654" t="s">
        <v>356</v>
      </c>
      <c r="M654">
        <v>0</v>
      </c>
      <c r="N654">
        <v>0</v>
      </c>
      <c r="R654">
        <v>0</v>
      </c>
    </row>
    <row r="655" spans="1:20" x14ac:dyDescent="0.35">
      <c r="A655">
        <v>2022</v>
      </c>
      <c r="B655" t="s">
        <v>367</v>
      </c>
      <c r="C655" t="s">
        <v>187</v>
      </c>
      <c r="D655" t="s">
        <v>187</v>
      </c>
      <c r="E655" t="s">
        <v>69</v>
      </c>
      <c r="F655">
        <v>0</v>
      </c>
      <c r="G655">
        <v>0</v>
      </c>
      <c r="H655">
        <v>0</v>
      </c>
      <c r="I655">
        <v>0</v>
      </c>
      <c r="L655" t="s">
        <v>356</v>
      </c>
      <c r="M655">
        <v>0</v>
      </c>
      <c r="N655">
        <v>0</v>
      </c>
      <c r="R655">
        <v>0</v>
      </c>
    </row>
    <row r="656" spans="1:20" x14ac:dyDescent="0.35">
      <c r="A656">
        <v>2022</v>
      </c>
      <c r="B656" t="s">
        <v>368</v>
      </c>
      <c r="C656" t="s">
        <v>187</v>
      </c>
      <c r="D656" t="s">
        <v>187</v>
      </c>
      <c r="E656" t="s">
        <v>69</v>
      </c>
      <c r="F656">
        <v>0</v>
      </c>
      <c r="G656">
        <v>0</v>
      </c>
      <c r="H656">
        <v>0</v>
      </c>
      <c r="I656">
        <v>0</v>
      </c>
      <c r="L656" t="s">
        <v>356</v>
      </c>
      <c r="M656">
        <v>0</v>
      </c>
      <c r="N656">
        <v>0</v>
      </c>
      <c r="R656">
        <v>0</v>
      </c>
    </row>
    <row r="657" spans="1:20" x14ac:dyDescent="0.35">
      <c r="A657">
        <v>2022</v>
      </c>
      <c r="B657" t="s">
        <v>369</v>
      </c>
      <c r="C657" t="s">
        <v>187</v>
      </c>
      <c r="D657" t="s">
        <v>187</v>
      </c>
      <c r="E657" t="s">
        <v>186</v>
      </c>
      <c r="F657">
        <v>0</v>
      </c>
      <c r="G657">
        <v>0</v>
      </c>
      <c r="H657">
        <v>0</v>
      </c>
      <c r="I657">
        <v>0</v>
      </c>
      <c r="L657" t="s">
        <v>291</v>
      </c>
      <c r="M657">
        <v>0</v>
      </c>
      <c r="N657">
        <v>0</v>
      </c>
      <c r="R657">
        <v>0</v>
      </c>
    </row>
    <row r="658" spans="1:20" x14ac:dyDescent="0.35">
      <c r="A658">
        <v>2022</v>
      </c>
      <c r="B658" t="s">
        <v>370</v>
      </c>
      <c r="C658" t="s">
        <v>187</v>
      </c>
      <c r="D658" t="s">
        <v>187</v>
      </c>
      <c r="E658" t="s">
        <v>69</v>
      </c>
      <c r="F658">
        <v>0</v>
      </c>
      <c r="G658">
        <v>0</v>
      </c>
      <c r="H658">
        <v>40</v>
      </c>
      <c r="I658">
        <v>40</v>
      </c>
      <c r="L658" t="s">
        <v>291</v>
      </c>
      <c r="M658">
        <v>40</v>
      </c>
      <c r="N658">
        <v>0</v>
      </c>
      <c r="R658">
        <v>0</v>
      </c>
    </row>
    <row r="659" spans="1:20" x14ac:dyDescent="0.35">
      <c r="A659">
        <v>2022</v>
      </c>
      <c r="B659" t="s">
        <v>371</v>
      </c>
      <c r="C659" t="s">
        <v>247</v>
      </c>
      <c r="D659" t="s">
        <v>247</v>
      </c>
      <c r="E659" t="s">
        <v>66</v>
      </c>
      <c r="F659">
        <v>37.4</v>
      </c>
      <c r="I659">
        <v>37.4</v>
      </c>
    </row>
    <row r="660" spans="1:20" x14ac:dyDescent="0.35">
      <c r="A660">
        <v>2022</v>
      </c>
      <c r="B660" t="s">
        <v>248</v>
      </c>
      <c r="C660" t="s">
        <v>247</v>
      </c>
      <c r="D660" t="s">
        <v>247</v>
      </c>
      <c r="E660" t="s">
        <v>248</v>
      </c>
      <c r="F660">
        <v>20571.45</v>
      </c>
      <c r="I660">
        <v>20571.45</v>
      </c>
      <c r="S660">
        <v>372</v>
      </c>
      <c r="T660">
        <v>55.3</v>
      </c>
    </row>
    <row r="661" spans="1:20" x14ac:dyDescent="0.35">
      <c r="A661">
        <v>2022</v>
      </c>
      <c r="B661" t="s">
        <v>249</v>
      </c>
      <c r="C661" t="s">
        <v>247</v>
      </c>
      <c r="D661" t="s">
        <v>247</v>
      </c>
      <c r="E661" t="s">
        <v>249</v>
      </c>
      <c r="F661">
        <v>8096.5</v>
      </c>
      <c r="I661">
        <v>8096.5</v>
      </c>
      <c r="S661">
        <v>414</v>
      </c>
      <c r="T661">
        <v>19.559999999999999</v>
      </c>
    </row>
    <row r="662" spans="1:20" x14ac:dyDescent="0.35">
      <c r="A662">
        <v>2022</v>
      </c>
      <c r="B662" t="s">
        <v>372</v>
      </c>
      <c r="C662" t="s">
        <v>187</v>
      </c>
      <c r="D662" t="s">
        <v>187</v>
      </c>
      <c r="E662" t="s">
        <v>69</v>
      </c>
      <c r="F662">
        <v>0</v>
      </c>
      <c r="G662">
        <v>0</v>
      </c>
      <c r="H662">
        <v>0</v>
      </c>
      <c r="I662">
        <v>0</v>
      </c>
      <c r="L662" t="s">
        <v>291</v>
      </c>
      <c r="M662">
        <v>0</v>
      </c>
      <c r="N662">
        <v>0</v>
      </c>
      <c r="R662">
        <v>0</v>
      </c>
    </row>
    <row r="663" spans="1:20" x14ac:dyDescent="0.35">
      <c r="A663">
        <v>2022</v>
      </c>
      <c r="B663" t="s">
        <v>373</v>
      </c>
      <c r="C663" t="s">
        <v>247</v>
      </c>
      <c r="D663" t="s">
        <v>247</v>
      </c>
      <c r="E663" t="s">
        <v>67</v>
      </c>
      <c r="F663">
        <v>406.91</v>
      </c>
      <c r="I663">
        <v>406.91</v>
      </c>
    </row>
    <row r="664" spans="1:20" x14ac:dyDescent="0.35">
      <c r="A664">
        <v>2022</v>
      </c>
      <c r="B664" t="s">
        <v>374</v>
      </c>
      <c r="C664" t="s">
        <v>247</v>
      </c>
      <c r="D664" t="s">
        <v>247</v>
      </c>
      <c r="E664" t="s">
        <v>68</v>
      </c>
      <c r="F664">
        <v>3990.67</v>
      </c>
      <c r="I664">
        <v>3990.67</v>
      </c>
    </row>
    <row r="665" spans="1:20" x14ac:dyDescent="0.35">
      <c r="A665">
        <v>2022</v>
      </c>
      <c r="B665" t="s">
        <v>250</v>
      </c>
      <c r="C665" t="s">
        <v>247</v>
      </c>
      <c r="D665" t="s">
        <v>247</v>
      </c>
      <c r="E665" t="s">
        <v>250</v>
      </c>
      <c r="F665">
        <v>2858.26</v>
      </c>
      <c r="I665">
        <v>2858.26</v>
      </c>
    </row>
    <row r="666" spans="1:20" x14ac:dyDescent="0.35">
      <c r="A666">
        <v>2022</v>
      </c>
      <c r="B666" t="s">
        <v>251</v>
      </c>
      <c r="C666" t="s">
        <v>247</v>
      </c>
      <c r="D666" t="s">
        <v>247</v>
      </c>
      <c r="E666" t="s">
        <v>251</v>
      </c>
      <c r="F666">
        <v>9197.16</v>
      </c>
      <c r="I666">
        <v>9197.16</v>
      </c>
      <c r="S666">
        <v>71</v>
      </c>
      <c r="T666">
        <v>129.54</v>
      </c>
    </row>
    <row r="667" spans="1:20" x14ac:dyDescent="0.35">
      <c r="A667">
        <v>2022</v>
      </c>
      <c r="B667" t="s">
        <v>375</v>
      </c>
      <c r="C667" t="s">
        <v>247</v>
      </c>
      <c r="D667" t="s">
        <v>247</v>
      </c>
      <c r="E667" t="s">
        <v>220</v>
      </c>
      <c r="F667">
        <v>0</v>
      </c>
      <c r="I667">
        <v>0</v>
      </c>
    </row>
    <row r="668" spans="1:20" x14ac:dyDescent="0.35">
      <c r="A668">
        <v>2022</v>
      </c>
      <c r="B668" t="s">
        <v>376</v>
      </c>
      <c r="C668" t="s">
        <v>247</v>
      </c>
      <c r="D668" t="s">
        <v>187</v>
      </c>
      <c r="E668" t="s">
        <v>186</v>
      </c>
      <c r="F668">
        <v>127.03</v>
      </c>
      <c r="I668">
        <v>127.03</v>
      </c>
    </row>
    <row r="669" spans="1:20" x14ac:dyDescent="0.35">
      <c r="A669">
        <v>2022</v>
      </c>
      <c r="B669" t="s">
        <v>377</v>
      </c>
      <c r="C669" t="s">
        <v>247</v>
      </c>
      <c r="D669" t="s">
        <v>247</v>
      </c>
      <c r="E669" t="s">
        <v>186</v>
      </c>
      <c r="F669">
        <v>1971.31</v>
      </c>
      <c r="I669">
        <v>1971.31</v>
      </c>
    </row>
    <row r="670" spans="1:20" x14ac:dyDescent="0.35">
      <c r="A670">
        <v>2022</v>
      </c>
      <c r="B670" t="s">
        <v>378</v>
      </c>
      <c r="C670" t="s">
        <v>247</v>
      </c>
      <c r="D670" t="s">
        <v>187</v>
      </c>
      <c r="E670" t="s">
        <v>69</v>
      </c>
      <c r="F670">
        <v>571.54999999999995</v>
      </c>
      <c r="I670">
        <v>571.54999999999995</v>
      </c>
    </row>
    <row r="671" spans="1:20" x14ac:dyDescent="0.35">
      <c r="A671">
        <v>2022</v>
      </c>
      <c r="B671" t="s">
        <v>379</v>
      </c>
      <c r="C671" t="s">
        <v>247</v>
      </c>
      <c r="D671" t="s">
        <v>247</v>
      </c>
      <c r="E671" t="s">
        <v>69</v>
      </c>
      <c r="F671">
        <v>2132.84</v>
      </c>
      <c r="I671">
        <v>2132.84</v>
      </c>
    </row>
    <row r="672" spans="1:20" x14ac:dyDescent="0.35">
      <c r="A672">
        <v>2022</v>
      </c>
      <c r="B672" t="s">
        <v>380</v>
      </c>
      <c r="C672" t="s">
        <v>187</v>
      </c>
      <c r="D672" t="s">
        <v>187</v>
      </c>
      <c r="E672" t="s">
        <v>186</v>
      </c>
      <c r="F672">
        <v>0</v>
      </c>
      <c r="G672">
        <v>0</v>
      </c>
      <c r="H672">
        <v>0</v>
      </c>
      <c r="I672">
        <v>0</v>
      </c>
      <c r="L672" t="s">
        <v>204</v>
      </c>
      <c r="M672">
        <v>0</v>
      </c>
      <c r="N672">
        <v>0</v>
      </c>
      <c r="R672">
        <v>0</v>
      </c>
    </row>
    <row r="673" spans="1:20" x14ac:dyDescent="0.35">
      <c r="A673">
        <v>2022</v>
      </c>
      <c r="B673" t="s">
        <v>381</v>
      </c>
      <c r="C673" t="s">
        <v>187</v>
      </c>
      <c r="D673" t="s">
        <v>187</v>
      </c>
      <c r="E673" t="s">
        <v>69</v>
      </c>
      <c r="F673">
        <v>0</v>
      </c>
      <c r="G673">
        <v>0</v>
      </c>
      <c r="H673">
        <v>270</v>
      </c>
      <c r="I673">
        <v>270</v>
      </c>
      <c r="L673" t="s">
        <v>204</v>
      </c>
      <c r="M673">
        <v>0</v>
      </c>
      <c r="N673">
        <v>270</v>
      </c>
      <c r="R673">
        <v>0</v>
      </c>
    </row>
    <row r="674" spans="1:20" x14ac:dyDescent="0.35">
      <c r="A674">
        <v>2022</v>
      </c>
      <c r="B674" t="s">
        <v>382</v>
      </c>
      <c r="C674" t="s">
        <v>187</v>
      </c>
      <c r="D674" t="s">
        <v>187</v>
      </c>
      <c r="E674" t="s">
        <v>67</v>
      </c>
      <c r="F674">
        <v>0</v>
      </c>
      <c r="G674">
        <v>0</v>
      </c>
      <c r="H674">
        <v>0</v>
      </c>
      <c r="I674">
        <v>0</v>
      </c>
      <c r="L674" t="s">
        <v>383</v>
      </c>
      <c r="M674">
        <v>0</v>
      </c>
      <c r="N674">
        <v>0</v>
      </c>
      <c r="R674">
        <v>0</v>
      </c>
    </row>
    <row r="675" spans="1:20" x14ac:dyDescent="0.35">
      <c r="A675">
        <v>2022</v>
      </c>
      <c r="B675" t="s">
        <v>384</v>
      </c>
      <c r="C675" t="s">
        <v>187</v>
      </c>
      <c r="D675" t="s">
        <v>187</v>
      </c>
      <c r="E675" t="s">
        <v>186</v>
      </c>
      <c r="F675">
        <v>0</v>
      </c>
      <c r="G675">
        <v>1521</v>
      </c>
      <c r="H675">
        <v>1521</v>
      </c>
      <c r="I675">
        <v>1521</v>
      </c>
      <c r="L675" t="s">
        <v>383</v>
      </c>
      <c r="M675">
        <v>800</v>
      </c>
      <c r="N675">
        <v>721</v>
      </c>
      <c r="R675">
        <v>-5529.67</v>
      </c>
    </row>
    <row r="676" spans="1:20" x14ac:dyDescent="0.35">
      <c r="A676">
        <v>2022</v>
      </c>
      <c r="B676" t="s">
        <v>385</v>
      </c>
      <c r="C676" t="s">
        <v>187</v>
      </c>
      <c r="D676" t="s">
        <v>187</v>
      </c>
      <c r="E676" t="s">
        <v>186</v>
      </c>
      <c r="F676">
        <v>0</v>
      </c>
      <c r="G676">
        <v>970</v>
      </c>
      <c r="H676">
        <v>970</v>
      </c>
      <c r="I676">
        <v>970</v>
      </c>
      <c r="L676" t="s">
        <v>386</v>
      </c>
      <c r="M676">
        <v>970</v>
      </c>
      <c r="N676">
        <v>0</v>
      </c>
      <c r="R676">
        <v>0</v>
      </c>
    </row>
    <row r="677" spans="1:20" x14ac:dyDescent="0.35">
      <c r="A677">
        <v>2022</v>
      </c>
      <c r="B677" t="s">
        <v>387</v>
      </c>
      <c r="C677" t="s">
        <v>187</v>
      </c>
      <c r="D677" t="s">
        <v>187</v>
      </c>
      <c r="E677" t="s">
        <v>69</v>
      </c>
      <c r="F677">
        <v>0</v>
      </c>
      <c r="G677">
        <v>0</v>
      </c>
      <c r="H677">
        <v>157</v>
      </c>
      <c r="I677">
        <v>157</v>
      </c>
      <c r="L677" t="s">
        <v>386</v>
      </c>
      <c r="M677">
        <v>157</v>
      </c>
      <c r="N677">
        <v>0</v>
      </c>
      <c r="R677">
        <v>0</v>
      </c>
    </row>
    <row r="678" spans="1:20" x14ac:dyDescent="0.35">
      <c r="A678">
        <v>2022</v>
      </c>
      <c r="B678" t="s">
        <v>388</v>
      </c>
      <c r="C678" t="s">
        <v>187</v>
      </c>
      <c r="D678" t="s">
        <v>187</v>
      </c>
      <c r="E678" t="s">
        <v>186</v>
      </c>
      <c r="F678">
        <v>0</v>
      </c>
      <c r="G678">
        <v>0</v>
      </c>
      <c r="H678">
        <v>0</v>
      </c>
      <c r="I678">
        <v>0</v>
      </c>
      <c r="L678" t="s">
        <v>389</v>
      </c>
      <c r="M678">
        <v>0</v>
      </c>
      <c r="N678">
        <v>0</v>
      </c>
      <c r="R678">
        <v>0</v>
      </c>
    </row>
    <row r="679" spans="1:20" x14ac:dyDescent="0.35">
      <c r="A679">
        <v>2022</v>
      </c>
      <c r="B679" t="s">
        <v>390</v>
      </c>
      <c r="C679" t="s">
        <v>187</v>
      </c>
      <c r="D679" t="s">
        <v>187</v>
      </c>
      <c r="E679" t="s">
        <v>69</v>
      </c>
      <c r="F679">
        <v>0</v>
      </c>
      <c r="G679">
        <v>0</v>
      </c>
      <c r="H679">
        <v>0</v>
      </c>
      <c r="I679">
        <v>0</v>
      </c>
      <c r="L679" t="s">
        <v>383</v>
      </c>
      <c r="M679">
        <v>0</v>
      </c>
      <c r="N679">
        <v>0</v>
      </c>
      <c r="R679">
        <v>0</v>
      </c>
    </row>
    <row r="680" spans="1:20" x14ac:dyDescent="0.35">
      <c r="A680">
        <v>2022</v>
      </c>
      <c r="B680" t="s">
        <v>391</v>
      </c>
      <c r="C680" t="s">
        <v>187</v>
      </c>
      <c r="D680" t="s">
        <v>187</v>
      </c>
      <c r="E680" t="s">
        <v>252</v>
      </c>
      <c r="O680">
        <v>0</v>
      </c>
      <c r="P680">
        <v>0</v>
      </c>
    </row>
    <row r="681" spans="1:20" x14ac:dyDescent="0.35">
      <c r="A681">
        <v>2022</v>
      </c>
      <c r="B681" t="s">
        <v>253</v>
      </c>
      <c r="C681" t="s">
        <v>187</v>
      </c>
      <c r="D681" t="s">
        <v>187</v>
      </c>
      <c r="E681" t="s">
        <v>253</v>
      </c>
      <c r="Q681">
        <v>0</v>
      </c>
    </row>
    <row r="682" spans="1:20" x14ac:dyDescent="0.35">
      <c r="A682">
        <v>2026</v>
      </c>
      <c r="B682" t="s">
        <v>290</v>
      </c>
      <c r="C682" t="s">
        <v>187</v>
      </c>
      <c r="D682" t="s">
        <v>187</v>
      </c>
      <c r="E682" t="s">
        <v>69</v>
      </c>
      <c r="F682">
        <v>0</v>
      </c>
      <c r="G682">
        <v>0</v>
      </c>
      <c r="H682">
        <v>0</v>
      </c>
      <c r="I682">
        <v>0</v>
      </c>
      <c r="L682" t="s">
        <v>291</v>
      </c>
      <c r="M682">
        <v>0</v>
      </c>
      <c r="N682">
        <v>0</v>
      </c>
      <c r="R682">
        <v>0</v>
      </c>
    </row>
    <row r="683" spans="1:20" x14ac:dyDescent="0.35">
      <c r="A683">
        <v>2026</v>
      </c>
      <c r="B683" t="s">
        <v>292</v>
      </c>
      <c r="C683" t="s">
        <v>206</v>
      </c>
      <c r="D683" t="s">
        <v>206</v>
      </c>
      <c r="E683" t="s">
        <v>66</v>
      </c>
      <c r="F683">
        <v>7.72</v>
      </c>
      <c r="I683">
        <v>7.72</v>
      </c>
    </row>
    <row r="684" spans="1:20" x14ac:dyDescent="0.35">
      <c r="A684">
        <v>2026</v>
      </c>
      <c r="B684" t="s">
        <v>218</v>
      </c>
      <c r="C684" t="s">
        <v>206</v>
      </c>
      <c r="D684" t="s">
        <v>206</v>
      </c>
      <c r="E684" t="s">
        <v>218</v>
      </c>
      <c r="F684">
        <v>1874.06</v>
      </c>
      <c r="I684">
        <v>1874.06</v>
      </c>
      <c r="S684">
        <v>234.26</v>
      </c>
      <c r="T684">
        <v>8</v>
      </c>
    </row>
    <row r="685" spans="1:20" x14ac:dyDescent="0.35">
      <c r="A685">
        <v>2026</v>
      </c>
      <c r="B685" t="s">
        <v>293</v>
      </c>
      <c r="C685" t="s">
        <v>206</v>
      </c>
      <c r="D685" t="s">
        <v>206</v>
      </c>
      <c r="E685" t="s">
        <v>67</v>
      </c>
      <c r="F685">
        <v>0</v>
      </c>
      <c r="I685">
        <v>0</v>
      </c>
    </row>
    <row r="686" spans="1:20" x14ac:dyDescent="0.35">
      <c r="A686">
        <v>2026</v>
      </c>
      <c r="B686" t="s">
        <v>294</v>
      </c>
      <c r="C686" t="s">
        <v>206</v>
      </c>
      <c r="D686" t="s">
        <v>206</v>
      </c>
      <c r="E686" t="s">
        <v>68</v>
      </c>
      <c r="F686">
        <v>2742.3</v>
      </c>
      <c r="I686">
        <v>2742.3</v>
      </c>
    </row>
    <row r="687" spans="1:20" x14ac:dyDescent="0.35">
      <c r="A687">
        <v>2026</v>
      </c>
      <c r="B687" t="s">
        <v>219</v>
      </c>
      <c r="C687" t="s">
        <v>206</v>
      </c>
      <c r="D687" t="s">
        <v>206</v>
      </c>
      <c r="E687" t="s">
        <v>219</v>
      </c>
      <c r="F687">
        <v>890.6</v>
      </c>
      <c r="I687">
        <v>890.6</v>
      </c>
      <c r="S687">
        <v>40.479999999999997</v>
      </c>
      <c r="T687">
        <v>22</v>
      </c>
    </row>
    <row r="688" spans="1:20" x14ac:dyDescent="0.35">
      <c r="A688">
        <v>2026</v>
      </c>
      <c r="B688" t="s">
        <v>295</v>
      </c>
      <c r="C688" t="s">
        <v>206</v>
      </c>
      <c r="D688" t="s">
        <v>187</v>
      </c>
      <c r="E688" t="s">
        <v>220</v>
      </c>
      <c r="F688">
        <v>2.81</v>
      </c>
      <c r="I688">
        <v>2.81</v>
      </c>
    </row>
    <row r="689" spans="1:20" x14ac:dyDescent="0.35">
      <c r="A689">
        <v>2026</v>
      </c>
      <c r="B689" t="s">
        <v>296</v>
      </c>
      <c r="C689" t="s">
        <v>206</v>
      </c>
      <c r="D689" t="s">
        <v>206</v>
      </c>
      <c r="E689" t="s">
        <v>220</v>
      </c>
      <c r="F689">
        <v>18.39</v>
      </c>
      <c r="I689">
        <v>18.39</v>
      </c>
    </row>
    <row r="690" spans="1:20" x14ac:dyDescent="0.35">
      <c r="A690">
        <v>2026</v>
      </c>
      <c r="B690" t="s">
        <v>297</v>
      </c>
      <c r="C690" t="s">
        <v>206</v>
      </c>
      <c r="D690" t="s">
        <v>206</v>
      </c>
      <c r="E690" t="s">
        <v>186</v>
      </c>
      <c r="F690">
        <v>649.77</v>
      </c>
      <c r="I690">
        <v>649.77</v>
      </c>
    </row>
    <row r="691" spans="1:20" x14ac:dyDescent="0.35">
      <c r="A691">
        <v>2026</v>
      </c>
      <c r="B691" t="s">
        <v>298</v>
      </c>
      <c r="C691" t="s">
        <v>206</v>
      </c>
      <c r="D691" t="s">
        <v>206</v>
      </c>
      <c r="E691" t="s">
        <v>69</v>
      </c>
      <c r="F691">
        <v>0</v>
      </c>
      <c r="I691">
        <v>0</v>
      </c>
    </row>
    <row r="692" spans="1:20" x14ac:dyDescent="0.35">
      <c r="A692">
        <v>2026</v>
      </c>
      <c r="B692" t="s">
        <v>221</v>
      </c>
      <c r="C692" t="s">
        <v>187</v>
      </c>
      <c r="D692" t="s">
        <v>187</v>
      </c>
      <c r="E692" t="s">
        <v>221</v>
      </c>
      <c r="F692">
        <v>0</v>
      </c>
      <c r="G692">
        <v>0</v>
      </c>
      <c r="H692">
        <v>0</v>
      </c>
      <c r="I692">
        <v>0</v>
      </c>
      <c r="S692">
        <v>600</v>
      </c>
      <c r="T692">
        <v>0</v>
      </c>
    </row>
    <row r="693" spans="1:20" x14ac:dyDescent="0.35">
      <c r="A693">
        <v>2026</v>
      </c>
      <c r="B693" t="s">
        <v>222</v>
      </c>
      <c r="C693" t="s">
        <v>187</v>
      </c>
      <c r="D693" t="s">
        <v>187</v>
      </c>
      <c r="E693" t="s">
        <v>222</v>
      </c>
      <c r="F693">
        <v>0</v>
      </c>
      <c r="G693">
        <v>0</v>
      </c>
      <c r="H693">
        <v>0</v>
      </c>
      <c r="I693">
        <v>0</v>
      </c>
      <c r="S693">
        <v>100</v>
      </c>
      <c r="T693">
        <v>0</v>
      </c>
    </row>
    <row r="694" spans="1:20" x14ac:dyDescent="0.35">
      <c r="A694">
        <v>2026</v>
      </c>
      <c r="B694" t="s">
        <v>299</v>
      </c>
      <c r="C694" t="s">
        <v>187</v>
      </c>
      <c r="D694" t="s">
        <v>187</v>
      </c>
      <c r="E694" t="s">
        <v>66</v>
      </c>
      <c r="F694">
        <v>715.07</v>
      </c>
      <c r="I694">
        <v>715.07</v>
      </c>
    </row>
    <row r="695" spans="1:20" x14ac:dyDescent="0.35">
      <c r="A695">
        <v>2026</v>
      </c>
      <c r="B695" t="s">
        <v>300</v>
      </c>
      <c r="C695" t="s">
        <v>187</v>
      </c>
      <c r="D695" t="s">
        <v>206</v>
      </c>
      <c r="E695" t="s">
        <v>66</v>
      </c>
      <c r="F695">
        <v>60.25</v>
      </c>
      <c r="I695">
        <v>60.25</v>
      </c>
    </row>
    <row r="696" spans="1:20" x14ac:dyDescent="0.35">
      <c r="A696">
        <v>2026</v>
      </c>
      <c r="B696" t="s">
        <v>223</v>
      </c>
      <c r="C696" t="s">
        <v>187</v>
      </c>
      <c r="D696" t="s">
        <v>187</v>
      </c>
      <c r="E696" t="s">
        <v>223</v>
      </c>
      <c r="F696">
        <v>13702.87</v>
      </c>
      <c r="I696">
        <v>13702.87</v>
      </c>
      <c r="S696">
        <v>483.71</v>
      </c>
      <c r="T696">
        <v>28.33</v>
      </c>
    </row>
    <row r="697" spans="1:20" x14ac:dyDescent="0.35">
      <c r="A697">
        <v>2026</v>
      </c>
      <c r="B697" t="s">
        <v>224</v>
      </c>
      <c r="C697" t="s">
        <v>187</v>
      </c>
      <c r="D697" t="s">
        <v>187</v>
      </c>
      <c r="E697" t="s">
        <v>224</v>
      </c>
      <c r="F697">
        <v>2974.32</v>
      </c>
      <c r="I697">
        <v>2974.32</v>
      </c>
      <c r="S697">
        <v>247.86</v>
      </c>
      <c r="T697">
        <v>12</v>
      </c>
    </row>
    <row r="698" spans="1:20" x14ac:dyDescent="0.35">
      <c r="A698">
        <v>2026</v>
      </c>
      <c r="B698" t="s">
        <v>225</v>
      </c>
      <c r="C698" t="s">
        <v>187</v>
      </c>
      <c r="D698" t="s">
        <v>187</v>
      </c>
      <c r="E698" t="s">
        <v>225</v>
      </c>
      <c r="F698">
        <v>1684.87</v>
      </c>
      <c r="I698">
        <v>1684.87</v>
      </c>
    </row>
    <row r="699" spans="1:20" x14ac:dyDescent="0.35">
      <c r="A699">
        <v>2026</v>
      </c>
      <c r="B699" t="s">
        <v>301</v>
      </c>
      <c r="C699" t="s">
        <v>187</v>
      </c>
      <c r="D699" t="s">
        <v>187</v>
      </c>
      <c r="E699" t="s">
        <v>226</v>
      </c>
      <c r="F699">
        <v>1832</v>
      </c>
      <c r="I699">
        <v>1832</v>
      </c>
    </row>
    <row r="700" spans="1:20" x14ac:dyDescent="0.35">
      <c r="A700">
        <v>2026</v>
      </c>
      <c r="B700" t="s">
        <v>302</v>
      </c>
      <c r="C700" t="s">
        <v>187</v>
      </c>
      <c r="D700" t="s">
        <v>187</v>
      </c>
      <c r="E700" t="s">
        <v>67</v>
      </c>
      <c r="F700">
        <v>1062.42</v>
      </c>
      <c r="I700">
        <v>1062.42</v>
      </c>
    </row>
    <row r="701" spans="1:20" x14ac:dyDescent="0.35">
      <c r="A701">
        <v>2026</v>
      </c>
      <c r="B701" t="s">
        <v>303</v>
      </c>
      <c r="C701" t="s">
        <v>187</v>
      </c>
      <c r="D701" t="s">
        <v>206</v>
      </c>
      <c r="E701" t="s">
        <v>67</v>
      </c>
      <c r="F701">
        <v>254.89</v>
      </c>
      <c r="I701">
        <v>254.89</v>
      </c>
    </row>
    <row r="702" spans="1:20" x14ac:dyDescent="0.35">
      <c r="A702">
        <v>2026</v>
      </c>
      <c r="B702" t="s">
        <v>304</v>
      </c>
      <c r="C702" t="s">
        <v>187</v>
      </c>
      <c r="D702" t="s">
        <v>187</v>
      </c>
      <c r="E702" t="s">
        <v>68</v>
      </c>
      <c r="F702">
        <v>7843.85</v>
      </c>
      <c r="I702">
        <v>7843.85</v>
      </c>
    </row>
    <row r="703" spans="1:20" x14ac:dyDescent="0.35">
      <c r="A703">
        <v>2026</v>
      </c>
      <c r="B703" t="s">
        <v>305</v>
      </c>
      <c r="C703" t="s">
        <v>187</v>
      </c>
      <c r="D703" t="s">
        <v>187</v>
      </c>
      <c r="E703" t="s">
        <v>227</v>
      </c>
      <c r="F703">
        <v>0</v>
      </c>
      <c r="G703">
        <v>0</v>
      </c>
      <c r="H703">
        <v>0</v>
      </c>
      <c r="I703">
        <v>0</v>
      </c>
      <c r="R703">
        <v>0</v>
      </c>
    </row>
    <row r="704" spans="1:20" x14ac:dyDescent="0.35">
      <c r="A704">
        <v>2026</v>
      </c>
      <c r="B704" t="s">
        <v>306</v>
      </c>
      <c r="C704" t="s">
        <v>187</v>
      </c>
      <c r="D704" t="s">
        <v>187</v>
      </c>
      <c r="E704" t="s">
        <v>228</v>
      </c>
      <c r="F704">
        <v>0</v>
      </c>
      <c r="G704">
        <v>0</v>
      </c>
      <c r="H704">
        <v>0</v>
      </c>
      <c r="I704">
        <v>0</v>
      </c>
      <c r="R704">
        <v>0</v>
      </c>
    </row>
    <row r="705" spans="1:20" x14ac:dyDescent="0.35">
      <c r="A705">
        <v>2026</v>
      </c>
      <c r="B705" t="s">
        <v>307</v>
      </c>
      <c r="C705" t="s">
        <v>187</v>
      </c>
      <c r="D705" t="s">
        <v>187</v>
      </c>
      <c r="E705" t="s">
        <v>226</v>
      </c>
      <c r="F705">
        <v>0</v>
      </c>
      <c r="G705">
        <v>0</v>
      </c>
      <c r="H705">
        <v>0</v>
      </c>
      <c r="I705">
        <v>0</v>
      </c>
      <c r="R705">
        <v>0</v>
      </c>
    </row>
    <row r="706" spans="1:20" x14ac:dyDescent="0.35">
      <c r="A706">
        <v>2026</v>
      </c>
      <c r="B706" t="s">
        <v>229</v>
      </c>
      <c r="C706" t="s">
        <v>187</v>
      </c>
      <c r="D706" t="s">
        <v>187</v>
      </c>
      <c r="E706" t="s">
        <v>229</v>
      </c>
      <c r="F706">
        <v>622.04999999999995</v>
      </c>
      <c r="I706">
        <v>622.04999999999995</v>
      </c>
    </row>
    <row r="707" spans="1:20" x14ac:dyDescent="0.35">
      <c r="A707">
        <v>2026</v>
      </c>
      <c r="B707" t="s">
        <v>230</v>
      </c>
      <c r="C707" t="s">
        <v>187</v>
      </c>
      <c r="D707" t="s">
        <v>187</v>
      </c>
      <c r="E707" t="s">
        <v>230</v>
      </c>
      <c r="F707">
        <v>5555.4</v>
      </c>
      <c r="I707">
        <v>5555.4</v>
      </c>
      <c r="S707">
        <v>62.26</v>
      </c>
      <c r="T707">
        <v>89.23</v>
      </c>
    </row>
    <row r="708" spans="1:20" x14ac:dyDescent="0.35">
      <c r="A708">
        <v>2026</v>
      </c>
      <c r="B708" t="s">
        <v>231</v>
      </c>
      <c r="C708" t="s">
        <v>187</v>
      </c>
      <c r="D708" t="s">
        <v>187</v>
      </c>
      <c r="E708" t="s">
        <v>231</v>
      </c>
      <c r="F708">
        <v>2729.23</v>
      </c>
      <c r="I708">
        <v>2729.23</v>
      </c>
      <c r="S708">
        <v>45.37</v>
      </c>
      <c r="T708">
        <v>60.16</v>
      </c>
    </row>
    <row r="709" spans="1:20" x14ac:dyDescent="0.35">
      <c r="A709">
        <v>2026</v>
      </c>
      <c r="B709" t="s">
        <v>232</v>
      </c>
      <c r="C709" t="s">
        <v>187</v>
      </c>
      <c r="D709" t="s">
        <v>187</v>
      </c>
      <c r="E709" t="s">
        <v>232</v>
      </c>
      <c r="F709">
        <v>262.8</v>
      </c>
      <c r="G709">
        <v>0</v>
      </c>
      <c r="H709">
        <v>0</v>
      </c>
      <c r="I709">
        <v>262.8</v>
      </c>
      <c r="S709">
        <v>5.36</v>
      </c>
      <c r="T709">
        <v>49</v>
      </c>
    </row>
    <row r="710" spans="1:20" x14ac:dyDescent="0.35">
      <c r="A710">
        <v>2026</v>
      </c>
      <c r="B710" t="s">
        <v>233</v>
      </c>
      <c r="C710" t="s">
        <v>187</v>
      </c>
      <c r="D710" t="s">
        <v>187</v>
      </c>
      <c r="E710" t="s">
        <v>233</v>
      </c>
      <c r="F710">
        <v>652</v>
      </c>
      <c r="I710">
        <v>652</v>
      </c>
      <c r="S710">
        <v>336.64</v>
      </c>
      <c r="T710">
        <v>1.94</v>
      </c>
    </row>
    <row r="711" spans="1:20" x14ac:dyDescent="0.35">
      <c r="A711">
        <v>2026</v>
      </c>
      <c r="B711" t="s">
        <v>308</v>
      </c>
      <c r="C711" t="s">
        <v>187</v>
      </c>
      <c r="D711" t="s">
        <v>187</v>
      </c>
      <c r="E711" t="s">
        <v>234</v>
      </c>
      <c r="F711">
        <v>1752.45</v>
      </c>
      <c r="I711">
        <v>1752.45</v>
      </c>
      <c r="S711">
        <v>1</v>
      </c>
      <c r="T711">
        <v>1752.45</v>
      </c>
    </row>
    <row r="712" spans="1:20" x14ac:dyDescent="0.35">
      <c r="A712">
        <v>2026</v>
      </c>
      <c r="B712" t="s">
        <v>309</v>
      </c>
      <c r="C712" t="s">
        <v>187</v>
      </c>
      <c r="D712" t="s">
        <v>187</v>
      </c>
      <c r="E712" t="s">
        <v>234</v>
      </c>
      <c r="F712">
        <v>0</v>
      </c>
      <c r="G712">
        <v>0</v>
      </c>
      <c r="H712">
        <v>0</v>
      </c>
      <c r="I712">
        <v>0</v>
      </c>
      <c r="R712">
        <v>0</v>
      </c>
      <c r="S712">
        <v>1</v>
      </c>
      <c r="T712">
        <v>0</v>
      </c>
    </row>
    <row r="713" spans="1:20" x14ac:dyDescent="0.35">
      <c r="A713">
        <v>2026</v>
      </c>
      <c r="B713" t="s">
        <v>310</v>
      </c>
      <c r="C713" t="s">
        <v>187</v>
      </c>
      <c r="D713" t="s">
        <v>187</v>
      </c>
      <c r="E713" t="s">
        <v>234</v>
      </c>
      <c r="F713">
        <v>0</v>
      </c>
      <c r="G713">
        <v>0</v>
      </c>
      <c r="H713">
        <v>0</v>
      </c>
      <c r="I713">
        <v>0</v>
      </c>
      <c r="R713">
        <v>0</v>
      </c>
      <c r="S713">
        <v>1</v>
      </c>
      <c r="T713">
        <v>0</v>
      </c>
    </row>
    <row r="714" spans="1:20" x14ac:dyDescent="0.35">
      <c r="A714">
        <v>2026</v>
      </c>
      <c r="B714" t="s">
        <v>311</v>
      </c>
      <c r="C714" t="s">
        <v>187</v>
      </c>
      <c r="D714" t="s">
        <v>187</v>
      </c>
      <c r="E714" t="s">
        <v>234</v>
      </c>
      <c r="F714">
        <v>0</v>
      </c>
      <c r="G714">
        <v>0</v>
      </c>
      <c r="H714">
        <v>0</v>
      </c>
      <c r="I714">
        <v>0</v>
      </c>
      <c r="R714">
        <v>0</v>
      </c>
      <c r="S714">
        <v>1</v>
      </c>
      <c r="T714">
        <v>0</v>
      </c>
    </row>
    <row r="715" spans="1:20" x14ac:dyDescent="0.35">
      <c r="A715">
        <v>2026</v>
      </c>
      <c r="B715" t="s">
        <v>312</v>
      </c>
      <c r="C715" t="s">
        <v>187</v>
      </c>
      <c r="D715" t="s">
        <v>187</v>
      </c>
      <c r="E715" t="s">
        <v>234</v>
      </c>
      <c r="F715">
        <v>0</v>
      </c>
      <c r="G715">
        <v>0</v>
      </c>
      <c r="H715">
        <v>0</v>
      </c>
      <c r="I715">
        <v>0</v>
      </c>
      <c r="R715">
        <v>0</v>
      </c>
      <c r="S715">
        <v>1</v>
      </c>
      <c r="T715">
        <v>0</v>
      </c>
    </row>
    <row r="716" spans="1:20" x14ac:dyDescent="0.35">
      <c r="A716">
        <v>2026</v>
      </c>
      <c r="B716" t="s">
        <v>313</v>
      </c>
      <c r="C716" t="s">
        <v>187</v>
      </c>
      <c r="D716" t="s">
        <v>187</v>
      </c>
      <c r="E716" t="s">
        <v>234</v>
      </c>
      <c r="F716">
        <v>0</v>
      </c>
      <c r="G716">
        <v>0</v>
      </c>
      <c r="H716">
        <v>0</v>
      </c>
      <c r="I716">
        <v>0</v>
      </c>
      <c r="R716">
        <v>0</v>
      </c>
      <c r="S716">
        <v>1</v>
      </c>
      <c r="T716">
        <v>0</v>
      </c>
    </row>
    <row r="717" spans="1:20" x14ac:dyDescent="0.35">
      <c r="A717">
        <v>2026</v>
      </c>
      <c r="B717" t="s">
        <v>314</v>
      </c>
      <c r="C717" t="s">
        <v>187</v>
      </c>
      <c r="D717" t="s">
        <v>187</v>
      </c>
      <c r="E717" t="s">
        <v>234</v>
      </c>
      <c r="F717">
        <v>0</v>
      </c>
      <c r="G717">
        <v>0</v>
      </c>
      <c r="H717">
        <v>0</v>
      </c>
      <c r="I717">
        <v>0</v>
      </c>
      <c r="R717">
        <v>0</v>
      </c>
      <c r="S717">
        <v>1</v>
      </c>
      <c r="T717">
        <v>0</v>
      </c>
    </row>
    <row r="718" spans="1:20" x14ac:dyDescent="0.35">
      <c r="A718">
        <v>2026</v>
      </c>
      <c r="B718" t="s">
        <v>315</v>
      </c>
      <c r="C718" t="s">
        <v>187</v>
      </c>
      <c r="D718" t="s">
        <v>187</v>
      </c>
      <c r="E718" t="s">
        <v>234</v>
      </c>
      <c r="F718">
        <v>0</v>
      </c>
      <c r="G718">
        <v>0</v>
      </c>
      <c r="H718">
        <v>0</v>
      </c>
      <c r="I718">
        <v>0</v>
      </c>
      <c r="R718">
        <v>0</v>
      </c>
      <c r="S718">
        <v>1</v>
      </c>
      <c r="T718">
        <v>0</v>
      </c>
    </row>
    <row r="719" spans="1:20" x14ac:dyDescent="0.35">
      <c r="A719">
        <v>2026</v>
      </c>
      <c r="B719" t="s">
        <v>316</v>
      </c>
      <c r="C719" t="s">
        <v>187</v>
      </c>
      <c r="D719" t="s">
        <v>187</v>
      </c>
      <c r="E719" t="s">
        <v>234</v>
      </c>
      <c r="F719">
        <v>0</v>
      </c>
      <c r="G719">
        <v>0</v>
      </c>
      <c r="H719">
        <v>0</v>
      </c>
      <c r="I719">
        <v>0</v>
      </c>
      <c r="R719">
        <v>0</v>
      </c>
      <c r="S719">
        <v>1</v>
      </c>
      <c r="T719">
        <v>0</v>
      </c>
    </row>
    <row r="720" spans="1:20" x14ac:dyDescent="0.35">
      <c r="A720">
        <v>2026</v>
      </c>
      <c r="B720" t="s">
        <v>317</v>
      </c>
      <c r="C720" t="s">
        <v>187</v>
      </c>
      <c r="D720" t="s">
        <v>187</v>
      </c>
      <c r="E720" t="s">
        <v>220</v>
      </c>
      <c r="F720">
        <v>460.84</v>
      </c>
      <c r="I720">
        <v>460.84</v>
      </c>
    </row>
    <row r="721" spans="1:20" x14ac:dyDescent="0.35">
      <c r="A721">
        <v>2026</v>
      </c>
      <c r="B721" t="s">
        <v>318</v>
      </c>
      <c r="C721" t="s">
        <v>187</v>
      </c>
      <c r="D721" t="s">
        <v>206</v>
      </c>
      <c r="E721" t="s">
        <v>220</v>
      </c>
      <c r="F721">
        <v>24.17</v>
      </c>
      <c r="I721">
        <v>24.17</v>
      </c>
    </row>
    <row r="722" spans="1:20" x14ac:dyDescent="0.35">
      <c r="A722">
        <v>2026</v>
      </c>
      <c r="B722" t="s">
        <v>319</v>
      </c>
      <c r="C722" t="s">
        <v>187</v>
      </c>
      <c r="D722" t="s">
        <v>187</v>
      </c>
      <c r="E722" t="s">
        <v>186</v>
      </c>
      <c r="F722">
        <v>12660.7</v>
      </c>
      <c r="I722">
        <v>12660.7</v>
      </c>
    </row>
    <row r="723" spans="1:20" x14ac:dyDescent="0.35">
      <c r="A723">
        <v>2026</v>
      </c>
      <c r="B723" t="s">
        <v>320</v>
      </c>
      <c r="C723" t="s">
        <v>187</v>
      </c>
      <c r="D723" t="s">
        <v>206</v>
      </c>
      <c r="E723" t="s">
        <v>186</v>
      </c>
      <c r="F723">
        <v>42.01</v>
      </c>
      <c r="I723">
        <v>42.01</v>
      </c>
    </row>
    <row r="724" spans="1:20" x14ac:dyDescent="0.35">
      <c r="A724">
        <v>2026</v>
      </c>
      <c r="B724" t="s">
        <v>321</v>
      </c>
      <c r="C724" t="s">
        <v>187</v>
      </c>
      <c r="D724" t="s">
        <v>187</v>
      </c>
      <c r="E724" t="s">
        <v>228</v>
      </c>
      <c r="F724">
        <v>1325</v>
      </c>
      <c r="I724">
        <v>1325</v>
      </c>
    </row>
    <row r="725" spans="1:20" x14ac:dyDescent="0.35">
      <c r="A725">
        <v>2026</v>
      </c>
      <c r="B725" t="s">
        <v>322</v>
      </c>
      <c r="C725" t="s">
        <v>187</v>
      </c>
      <c r="D725" t="s">
        <v>187</v>
      </c>
      <c r="E725" t="s">
        <v>69</v>
      </c>
      <c r="F725">
        <v>6272.36</v>
      </c>
      <c r="I725">
        <v>6272.36</v>
      </c>
    </row>
    <row r="726" spans="1:20" x14ac:dyDescent="0.35">
      <c r="A726">
        <v>2026</v>
      </c>
      <c r="B726" t="s">
        <v>323</v>
      </c>
      <c r="C726" t="s">
        <v>187</v>
      </c>
      <c r="D726" t="s">
        <v>206</v>
      </c>
      <c r="E726" t="s">
        <v>69</v>
      </c>
      <c r="F726">
        <v>455.69</v>
      </c>
      <c r="I726">
        <v>455.69</v>
      </c>
    </row>
    <row r="727" spans="1:20" x14ac:dyDescent="0.35">
      <c r="A727">
        <v>2026</v>
      </c>
      <c r="B727" t="s">
        <v>324</v>
      </c>
      <c r="C727" t="s">
        <v>187</v>
      </c>
      <c r="D727" t="s">
        <v>187</v>
      </c>
      <c r="E727" t="s">
        <v>186</v>
      </c>
      <c r="F727">
        <v>0</v>
      </c>
      <c r="G727">
        <v>0</v>
      </c>
      <c r="H727">
        <v>0</v>
      </c>
      <c r="I727">
        <v>0</v>
      </c>
      <c r="L727" t="s">
        <v>325</v>
      </c>
      <c r="M727">
        <v>0</v>
      </c>
      <c r="N727">
        <v>0</v>
      </c>
      <c r="R727">
        <v>0</v>
      </c>
    </row>
    <row r="728" spans="1:20" x14ac:dyDescent="0.35">
      <c r="A728">
        <v>2026</v>
      </c>
      <c r="B728" t="s">
        <v>326</v>
      </c>
      <c r="C728" t="s">
        <v>187</v>
      </c>
      <c r="D728" t="s">
        <v>187</v>
      </c>
      <c r="E728" t="s">
        <v>69</v>
      </c>
      <c r="F728">
        <v>0</v>
      </c>
      <c r="G728">
        <v>0</v>
      </c>
      <c r="H728">
        <v>141</v>
      </c>
      <c r="I728">
        <v>141</v>
      </c>
      <c r="L728" t="s">
        <v>325</v>
      </c>
      <c r="M728">
        <v>141</v>
      </c>
      <c r="N728">
        <v>0</v>
      </c>
      <c r="R728">
        <v>-44347.3</v>
      </c>
    </row>
    <row r="729" spans="1:20" x14ac:dyDescent="0.35">
      <c r="A729">
        <v>2026</v>
      </c>
      <c r="B729" t="s">
        <v>235</v>
      </c>
      <c r="C729" t="s">
        <v>187</v>
      </c>
      <c r="D729" t="s">
        <v>187</v>
      </c>
      <c r="E729" t="s">
        <v>235</v>
      </c>
      <c r="F729">
        <v>16175.02</v>
      </c>
      <c r="I729">
        <v>16175.02</v>
      </c>
    </row>
    <row r="730" spans="1:20" x14ac:dyDescent="0.35">
      <c r="A730">
        <v>2026</v>
      </c>
      <c r="B730" t="s">
        <v>327</v>
      </c>
      <c r="C730" t="s">
        <v>187</v>
      </c>
      <c r="D730" t="s">
        <v>187</v>
      </c>
      <c r="E730" t="s">
        <v>186</v>
      </c>
      <c r="F730">
        <v>0</v>
      </c>
      <c r="G730">
        <v>0</v>
      </c>
      <c r="H730">
        <v>0</v>
      </c>
      <c r="I730">
        <v>0</v>
      </c>
      <c r="L730" t="s">
        <v>328</v>
      </c>
      <c r="M730">
        <v>0</v>
      </c>
      <c r="N730">
        <v>0</v>
      </c>
      <c r="R730">
        <v>0</v>
      </c>
    </row>
    <row r="731" spans="1:20" x14ac:dyDescent="0.35">
      <c r="A731">
        <v>2026</v>
      </c>
      <c r="B731" t="s">
        <v>329</v>
      </c>
      <c r="C731" t="s">
        <v>187</v>
      </c>
      <c r="D731" t="s">
        <v>187</v>
      </c>
      <c r="E731" t="s">
        <v>69</v>
      </c>
      <c r="F731">
        <v>0</v>
      </c>
      <c r="G731">
        <v>0</v>
      </c>
      <c r="H731">
        <v>0</v>
      </c>
      <c r="I731">
        <v>0</v>
      </c>
      <c r="L731" t="s">
        <v>328</v>
      </c>
      <c r="M731">
        <v>0</v>
      </c>
      <c r="N731">
        <v>0</v>
      </c>
      <c r="R731">
        <v>0</v>
      </c>
    </row>
    <row r="732" spans="1:20" x14ac:dyDescent="0.35">
      <c r="A732">
        <v>2026</v>
      </c>
      <c r="B732" t="s">
        <v>330</v>
      </c>
      <c r="C732" t="s">
        <v>187</v>
      </c>
      <c r="D732" t="s">
        <v>187</v>
      </c>
      <c r="E732" t="s">
        <v>69</v>
      </c>
      <c r="F732">
        <v>0</v>
      </c>
      <c r="G732">
        <v>0</v>
      </c>
      <c r="H732">
        <v>0</v>
      </c>
      <c r="I732">
        <v>0</v>
      </c>
      <c r="L732" t="s">
        <v>331</v>
      </c>
      <c r="M732">
        <v>0</v>
      </c>
      <c r="N732">
        <v>0</v>
      </c>
      <c r="R732">
        <v>0</v>
      </c>
    </row>
    <row r="733" spans="1:20" x14ac:dyDescent="0.35">
      <c r="A733">
        <v>2026</v>
      </c>
      <c r="B733" t="s">
        <v>332</v>
      </c>
      <c r="C733" t="s">
        <v>187</v>
      </c>
      <c r="D733" t="s">
        <v>187</v>
      </c>
      <c r="E733" t="s">
        <v>67</v>
      </c>
      <c r="F733">
        <v>0</v>
      </c>
      <c r="G733">
        <v>0</v>
      </c>
      <c r="H733">
        <v>0</v>
      </c>
      <c r="I733">
        <v>0</v>
      </c>
      <c r="L733" t="s">
        <v>333</v>
      </c>
      <c r="M733">
        <v>0</v>
      </c>
      <c r="N733">
        <v>0</v>
      </c>
      <c r="R733">
        <v>0</v>
      </c>
    </row>
    <row r="734" spans="1:20" x14ac:dyDescent="0.35">
      <c r="A734">
        <v>2026</v>
      </c>
      <c r="B734" t="s">
        <v>334</v>
      </c>
      <c r="C734" t="s">
        <v>187</v>
      </c>
      <c r="D734" t="s">
        <v>187</v>
      </c>
      <c r="E734" t="s">
        <v>186</v>
      </c>
      <c r="F734">
        <v>0</v>
      </c>
      <c r="G734">
        <v>0</v>
      </c>
      <c r="H734">
        <v>0</v>
      </c>
      <c r="I734">
        <v>0</v>
      </c>
      <c r="L734" t="s">
        <v>333</v>
      </c>
      <c r="M734">
        <v>0</v>
      </c>
      <c r="N734">
        <v>0</v>
      </c>
      <c r="R734">
        <v>0</v>
      </c>
    </row>
    <row r="735" spans="1:20" x14ac:dyDescent="0.35">
      <c r="A735">
        <v>2026</v>
      </c>
      <c r="B735" t="s">
        <v>335</v>
      </c>
      <c r="C735" t="s">
        <v>207</v>
      </c>
      <c r="D735" t="s">
        <v>207</v>
      </c>
      <c r="E735" t="s">
        <v>66</v>
      </c>
      <c r="F735">
        <v>0</v>
      </c>
      <c r="I735">
        <v>0</v>
      </c>
    </row>
    <row r="736" spans="1:20" x14ac:dyDescent="0.35">
      <c r="A736">
        <v>2026</v>
      </c>
      <c r="B736" t="s">
        <v>236</v>
      </c>
      <c r="C736" t="s">
        <v>207</v>
      </c>
      <c r="D736" t="s">
        <v>207</v>
      </c>
      <c r="E736" t="s">
        <v>236</v>
      </c>
      <c r="F736">
        <v>255.3</v>
      </c>
      <c r="I736">
        <v>255.3</v>
      </c>
      <c r="S736">
        <v>127.65</v>
      </c>
      <c r="T736">
        <v>2</v>
      </c>
    </row>
    <row r="737" spans="1:20" x14ac:dyDescent="0.35">
      <c r="A737">
        <v>2026</v>
      </c>
      <c r="B737" t="s">
        <v>336</v>
      </c>
      <c r="C737" t="s">
        <v>207</v>
      </c>
      <c r="D737" t="s">
        <v>187</v>
      </c>
      <c r="E737" t="s">
        <v>67</v>
      </c>
      <c r="F737">
        <v>151.30000000000001</v>
      </c>
      <c r="I737">
        <v>151.30000000000001</v>
      </c>
    </row>
    <row r="738" spans="1:20" x14ac:dyDescent="0.35">
      <c r="A738">
        <v>2026</v>
      </c>
      <c r="B738" t="s">
        <v>337</v>
      </c>
      <c r="C738" t="s">
        <v>207</v>
      </c>
      <c r="D738" t="s">
        <v>207</v>
      </c>
      <c r="E738" t="s">
        <v>67</v>
      </c>
      <c r="F738">
        <v>91.62</v>
      </c>
      <c r="I738">
        <v>91.62</v>
      </c>
    </row>
    <row r="739" spans="1:20" x14ac:dyDescent="0.35">
      <c r="A739">
        <v>2026</v>
      </c>
      <c r="B739" t="s">
        <v>338</v>
      </c>
      <c r="C739" t="s">
        <v>207</v>
      </c>
      <c r="D739" t="s">
        <v>207</v>
      </c>
      <c r="E739" t="s">
        <v>68</v>
      </c>
      <c r="F739">
        <v>84.5</v>
      </c>
      <c r="I739">
        <v>84.5</v>
      </c>
    </row>
    <row r="740" spans="1:20" x14ac:dyDescent="0.35">
      <c r="A740">
        <v>2026</v>
      </c>
      <c r="B740" t="s">
        <v>237</v>
      </c>
      <c r="C740" t="s">
        <v>207</v>
      </c>
      <c r="D740" t="s">
        <v>207</v>
      </c>
      <c r="E740" t="s">
        <v>237</v>
      </c>
      <c r="F740">
        <v>814.1</v>
      </c>
      <c r="I740">
        <v>814.1</v>
      </c>
      <c r="S740">
        <v>40.700000000000003</v>
      </c>
      <c r="T740">
        <v>20</v>
      </c>
    </row>
    <row r="741" spans="1:20" x14ac:dyDescent="0.35">
      <c r="A741">
        <v>2026</v>
      </c>
      <c r="B741" t="s">
        <v>339</v>
      </c>
      <c r="C741" t="s">
        <v>207</v>
      </c>
      <c r="D741" t="s">
        <v>207</v>
      </c>
      <c r="E741" t="s">
        <v>220</v>
      </c>
      <c r="F741">
        <v>30.87</v>
      </c>
      <c r="I741">
        <v>30.87</v>
      </c>
    </row>
    <row r="742" spans="1:20" x14ac:dyDescent="0.35">
      <c r="A742">
        <v>2026</v>
      </c>
      <c r="B742" t="s">
        <v>340</v>
      </c>
      <c r="C742" t="s">
        <v>207</v>
      </c>
      <c r="D742" t="s">
        <v>187</v>
      </c>
      <c r="E742" t="s">
        <v>186</v>
      </c>
      <c r="F742">
        <v>62.51</v>
      </c>
      <c r="I742">
        <v>62.51</v>
      </c>
    </row>
    <row r="743" spans="1:20" x14ac:dyDescent="0.35">
      <c r="A743">
        <v>2026</v>
      </c>
      <c r="B743" t="s">
        <v>341</v>
      </c>
      <c r="C743" t="s">
        <v>207</v>
      </c>
      <c r="D743" t="s">
        <v>207</v>
      </c>
      <c r="E743" t="s">
        <v>186</v>
      </c>
      <c r="F743">
        <v>246.72</v>
      </c>
      <c r="I743">
        <v>246.72</v>
      </c>
    </row>
    <row r="744" spans="1:20" x14ac:dyDescent="0.35">
      <c r="A744">
        <v>2026</v>
      </c>
      <c r="B744" t="s">
        <v>342</v>
      </c>
      <c r="C744" t="s">
        <v>207</v>
      </c>
      <c r="D744" t="s">
        <v>207</v>
      </c>
      <c r="E744" t="s">
        <v>69</v>
      </c>
      <c r="F744">
        <v>0</v>
      </c>
      <c r="I744">
        <v>0</v>
      </c>
    </row>
    <row r="745" spans="1:20" x14ac:dyDescent="0.35">
      <c r="A745">
        <v>2026</v>
      </c>
      <c r="B745" t="s">
        <v>343</v>
      </c>
      <c r="C745" t="s">
        <v>187</v>
      </c>
      <c r="D745" t="s">
        <v>187</v>
      </c>
      <c r="E745" t="s">
        <v>66</v>
      </c>
      <c r="F745">
        <v>0</v>
      </c>
      <c r="G745">
        <v>0</v>
      </c>
      <c r="H745">
        <v>0</v>
      </c>
      <c r="I745">
        <v>0</v>
      </c>
      <c r="L745" t="s">
        <v>328</v>
      </c>
      <c r="M745">
        <v>0</v>
      </c>
      <c r="N745">
        <v>0</v>
      </c>
      <c r="R745">
        <v>0</v>
      </c>
    </row>
    <row r="746" spans="1:20" x14ac:dyDescent="0.35">
      <c r="A746">
        <v>2026</v>
      </c>
      <c r="B746" t="s">
        <v>344</v>
      </c>
      <c r="C746" t="s">
        <v>187</v>
      </c>
      <c r="D746" t="s">
        <v>187</v>
      </c>
      <c r="E746" t="s">
        <v>186</v>
      </c>
      <c r="F746">
        <v>0</v>
      </c>
      <c r="G746">
        <v>0</v>
      </c>
      <c r="H746">
        <v>824</v>
      </c>
      <c r="I746">
        <v>824</v>
      </c>
      <c r="L746" t="s">
        <v>345</v>
      </c>
      <c r="M746">
        <v>824</v>
      </c>
      <c r="N746">
        <v>0</v>
      </c>
      <c r="R746">
        <v>0</v>
      </c>
    </row>
    <row r="747" spans="1:20" x14ac:dyDescent="0.35">
      <c r="A747">
        <v>2026</v>
      </c>
      <c r="B747" t="s">
        <v>346</v>
      </c>
      <c r="C747" t="s">
        <v>208</v>
      </c>
      <c r="D747" t="s">
        <v>208</v>
      </c>
      <c r="E747" t="s">
        <v>66</v>
      </c>
      <c r="F747">
        <v>3.74</v>
      </c>
      <c r="I747">
        <v>3.74</v>
      </c>
    </row>
    <row r="748" spans="1:20" x14ac:dyDescent="0.35">
      <c r="A748">
        <v>2026</v>
      </c>
      <c r="B748" t="s">
        <v>238</v>
      </c>
      <c r="C748" t="s">
        <v>208</v>
      </c>
      <c r="D748" t="s">
        <v>208</v>
      </c>
      <c r="E748" t="s">
        <v>238</v>
      </c>
      <c r="F748">
        <v>2412.6</v>
      </c>
      <c r="I748">
        <v>2412.6</v>
      </c>
      <c r="S748">
        <v>215.1</v>
      </c>
      <c r="T748">
        <v>11.22</v>
      </c>
    </row>
    <row r="749" spans="1:20" x14ac:dyDescent="0.35">
      <c r="A749">
        <v>2026</v>
      </c>
      <c r="B749" t="s">
        <v>239</v>
      </c>
      <c r="C749" t="s">
        <v>208</v>
      </c>
      <c r="D749" t="s">
        <v>208</v>
      </c>
      <c r="E749" t="s">
        <v>239</v>
      </c>
      <c r="F749">
        <v>1800</v>
      </c>
      <c r="I749">
        <v>1800</v>
      </c>
      <c r="S749">
        <v>900</v>
      </c>
      <c r="T749">
        <v>2</v>
      </c>
    </row>
    <row r="750" spans="1:20" x14ac:dyDescent="0.35">
      <c r="A750">
        <v>2026</v>
      </c>
      <c r="B750" t="s">
        <v>347</v>
      </c>
      <c r="C750" t="s">
        <v>208</v>
      </c>
      <c r="D750" t="s">
        <v>208</v>
      </c>
      <c r="E750" t="s">
        <v>67</v>
      </c>
      <c r="F750">
        <v>256.85000000000002</v>
      </c>
      <c r="I750">
        <v>256.85000000000002</v>
      </c>
    </row>
    <row r="751" spans="1:20" x14ac:dyDescent="0.35">
      <c r="A751">
        <v>2026</v>
      </c>
      <c r="B751" t="s">
        <v>348</v>
      </c>
      <c r="C751" t="s">
        <v>208</v>
      </c>
      <c r="D751" t="s">
        <v>208</v>
      </c>
      <c r="E751" t="s">
        <v>68</v>
      </c>
      <c r="F751">
        <v>1938.88</v>
      </c>
      <c r="I751">
        <v>1938.88</v>
      </c>
    </row>
    <row r="752" spans="1:20" x14ac:dyDescent="0.35">
      <c r="A752">
        <v>2026</v>
      </c>
      <c r="B752" t="s">
        <v>240</v>
      </c>
      <c r="C752" t="s">
        <v>208</v>
      </c>
      <c r="D752" t="s">
        <v>208</v>
      </c>
      <c r="E752" t="s">
        <v>240</v>
      </c>
      <c r="F752">
        <v>456.69</v>
      </c>
      <c r="I752">
        <v>456.69</v>
      </c>
    </row>
    <row r="753" spans="1:20" x14ac:dyDescent="0.35">
      <c r="A753">
        <v>2026</v>
      </c>
      <c r="B753" t="s">
        <v>241</v>
      </c>
      <c r="C753" t="s">
        <v>208</v>
      </c>
      <c r="D753" t="s">
        <v>208</v>
      </c>
      <c r="E753" t="s">
        <v>241</v>
      </c>
      <c r="F753">
        <v>2282.5</v>
      </c>
      <c r="I753">
        <v>2282.5</v>
      </c>
      <c r="S753">
        <v>73.63</v>
      </c>
      <c r="T753">
        <v>31</v>
      </c>
    </row>
    <row r="754" spans="1:20" x14ac:dyDescent="0.35">
      <c r="A754">
        <v>2026</v>
      </c>
      <c r="B754" t="s">
        <v>349</v>
      </c>
      <c r="C754" t="s">
        <v>208</v>
      </c>
      <c r="D754" t="s">
        <v>208</v>
      </c>
      <c r="E754" t="s">
        <v>220</v>
      </c>
      <c r="F754">
        <v>57.75</v>
      </c>
      <c r="I754">
        <v>57.75</v>
      </c>
    </row>
    <row r="755" spans="1:20" x14ac:dyDescent="0.35">
      <c r="A755">
        <v>2026</v>
      </c>
      <c r="B755" t="s">
        <v>350</v>
      </c>
      <c r="C755" t="s">
        <v>208</v>
      </c>
      <c r="D755" t="s">
        <v>208</v>
      </c>
      <c r="E755" t="s">
        <v>186</v>
      </c>
      <c r="F755">
        <v>1670.71</v>
      </c>
      <c r="I755">
        <v>1670.71</v>
      </c>
    </row>
    <row r="756" spans="1:20" x14ac:dyDescent="0.35">
      <c r="A756">
        <v>2026</v>
      </c>
      <c r="B756" t="s">
        <v>351</v>
      </c>
      <c r="C756" t="s">
        <v>208</v>
      </c>
      <c r="D756" t="s">
        <v>187</v>
      </c>
      <c r="E756" t="s">
        <v>69</v>
      </c>
      <c r="F756">
        <v>3.95</v>
      </c>
      <c r="I756">
        <v>3.95</v>
      </c>
    </row>
    <row r="757" spans="1:20" x14ac:dyDescent="0.35">
      <c r="A757">
        <v>2026</v>
      </c>
      <c r="B757" t="s">
        <v>352</v>
      </c>
      <c r="C757" t="s">
        <v>208</v>
      </c>
      <c r="D757" t="s">
        <v>208</v>
      </c>
      <c r="E757" t="s">
        <v>69</v>
      </c>
      <c r="F757">
        <v>588.47</v>
      </c>
      <c r="I757">
        <v>588.47</v>
      </c>
    </row>
    <row r="758" spans="1:20" x14ac:dyDescent="0.35">
      <c r="A758">
        <v>2026</v>
      </c>
      <c r="B758" t="s">
        <v>353</v>
      </c>
      <c r="C758" t="s">
        <v>242</v>
      </c>
      <c r="D758" t="s">
        <v>187</v>
      </c>
      <c r="E758" t="s">
        <v>66</v>
      </c>
      <c r="F758">
        <v>9.98</v>
      </c>
      <c r="I758">
        <v>9.98</v>
      </c>
    </row>
    <row r="759" spans="1:20" x14ac:dyDescent="0.35">
      <c r="A759">
        <v>2026</v>
      </c>
      <c r="B759" t="s">
        <v>354</v>
      </c>
      <c r="C759" t="s">
        <v>242</v>
      </c>
      <c r="D759" t="s">
        <v>242</v>
      </c>
      <c r="E759" t="s">
        <v>66</v>
      </c>
      <c r="F759">
        <v>606.37</v>
      </c>
      <c r="I759">
        <v>606.37</v>
      </c>
    </row>
    <row r="760" spans="1:20" x14ac:dyDescent="0.35">
      <c r="A760">
        <v>2026</v>
      </c>
      <c r="B760" t="s">
        <v>243</v>
      </c>
      <c r="C760" t="s">
        <v>242</v>
      </c>
      <c r="D760" t="s">
        <v>242</v>
      </c>
      <c r="E760" t="s">
        <v>243</v>
      </c>
      <c r="F760">
        <v>12133.31</v>
      </c>
      <c r="I760">
        <v>12133.31</v>
      </c>
      <c r="S760">
        <v>337</v>
      </c>
      <c r="T760">
        <v>36</v>
      </c>
    </row>
    <row r="761" spans="1:20" x14ac:dyDescent="0.35">
      <c r="A761">
        <v>2026</v>
      </c>
      <c r="B761" t="s">
        <v>244</v>
      </c>
      <c r="C761" t="s">
        <v>242</v>
      </c>
      <c r="D761" t="s">
        <v>242</v>
      </c>
      <c r="E761" t="s">
        <v>244</v>
      </c>
      <c r="F761">
        <v>8225.7999999999993</v>
      </c>
      <c r="I761">
        <v>8225.7999999999993</v>
      </c>
      <c r="S761">
        <v>305</v>
      </c>
      <c r="T761">
        <v>26.97</v>
      </c>
    </row>
    <row r="762" spans="1:20" x14ac:dyDescent="0.35">
      <c r="A762">
        <v>2026</v>
      </c>
      <c r="B762" t="s">
        <v>355</v>
      </c>
      <c r="C762" t="s">
        <v>187</v>
      </c>
      <c r="D762" t="s">
        <v>187</v>
      </c>
      <c r="E762" t="s">
        <v>69</v>
      </c>
      <c r="F762">
        <v>0</v>
      </c>
      <c r="G762">
        <v>0</v>
      </c>
      <c r="H762">
        <v>0</v>
      </c>
      <c r="I762">
        <v>0</v>
      </c>
      <c r="L762" t="s">
        <v>356</v>
      </c>
      <c r="M762">
        <v>0</v>
      </c>
      <c r="N762">
        <v>0</v>
      </c>
      <c r="R762">
        <v>0</v>
      </c>
    </row>
    <row r="763" spans="1:20" x14ac:dyDescent="0.35">
      <c r="A763">
        <v>2026</v>
      </c>
      <c r="B763" t="s">
        <v>357</v>
      </c>
      <c r="C763" t="s">
        <v>242</v>
      </c>
      <c r="D763" t="s">
        <v>187</v>
      </c>
      <c r="E763" t="s">
        <v>67</v>
      </c>
      <c r="F763">
        <v>6.46</v>
      </c>
      <c r="I763">
        <v>6.46</v>
      </c>
    </row>
    <row r="764" spans="1:20" x14ac:dyDescent="0.35">
      <c r="A764">
        <v>2026</v>
      </c>
      <c r="B764" t="s">
        <v>358</v>
      </c>
      <c r="C764" t="s">
        <v>242</v>
      </c>
      <c r="D764" t="s">
        <v>242</v>
      </c>
      <c r="E764" t="s">
        <v>67</v>
      </c>
      <c r="F764">
        <v>133.63</v>
      </c>
      <c r="I764">
        <v>133.63</v>
      </c>
    </row>
    <row r="765" spans="1:20" x14ac:dyDescent="0.35">
      <c r="A765">
        <v>2026</v>
      </c>
      <c r="B765" t="s">
        <v>359</v>
      </c>
      <c r="C765" t="s">
        <v>242</v>
      </c>
      <c r="D765" t="s">
        <v>242</v>
      </c>
      <c r="E765" t="s">
        <v>68</v>
      </c>
      <c r="F765">
        <v>34379.199999999997</v>
      </c>
      <c r="I765">
        <v>34379.199999999997</v>
      </c>
    </row>
    <row r="766" spans="1:20" x14ac:dyDescent="0.35">
      <c r="A766">
        <v>2026</v>
      </c>
      <c r="B766" t="s">
        <v>245</v>
      </c>
      <c r="C766" t="s">
        <v>242</v>
      </c>
      <c r="D766" t="s">
        <v>242</v>
      </c>
      <c r="E766" t="s">
        <v>245</v>
      </c>
      <c r="F766">
        <v>1170</v>
      </c>
      <c r="I766">
        <v>1170</v>
      </c>
    </row>
    <row r="767" spans="1:20" x14ac:dyDescent="0.35">
      <c r="A767">
        <v>2026</v>
      </c>
      <c r="B767" t="s">
        <v>246</v>
      </c>
      <c r="C767" t="s">
        <v>242</v>
      </c>
      <c r="D767" t="s">
        <v>242</v>
      </c>
      <c r="E767" t="s">
        <v>246</v>
      </c>
      <c r="F767">
        <v>3327.37</v>
      </c>
      <c r="I767">
        <v>3327.37</v>
      </c>
      <c r="S767">
        <v>28</v>
      </c>
      <c r="T767">
        <v>118.83</v>
      </c>
    </row>
    <row r="768" spans="1:20" x14ac:dyDescent="0.35">
      <c r="A768">
        <v>2026</v>
      </c>
      <c r="B768" t="s">
        <v>360</v>
      </c>
      <c r="C768" t="s">
        <v>242</v>
      </c>
      <c r="D768" t="s">
        <v>187</v>
      </c>
      <c r="E768" t="s">
        <v>220</v>
      </c>
      <c r="F768">
        <v>2.73</v>
      </c>
      <c r="I768">
        <v>2.73</v>
      </c>
    </row>
    <row r="769" spans="1:20" x14ac:dyDescent="0.35">
      <c r="A769">
        <v>2026</v>
      </c>
      <c r="B769" t="s">
        <v>361</v>
      </c>
      <c r="C769" t="s">
        <v>242</v>
      </c>
      <c r="D769" t="s">
        <v>242</v>
      </c>
      <c r="E769" t="s">
        <v>220</v>
      </c>
      <c r="F769">
        <v>2.73</v>
      </c>
      <c r="I769">
        <v>2.73</v>
      </c>
    </row>
    <row r="770" spans="1:20" x14ac:dyDescent="0.35">
      <c r="A770">
        <v>2026</v>
      </c>
      <c r="B770" t="s">
        <v>362</v>
      </c>
      <c r="C770" t="s">
        <v>242</v>
      </c>
      <c r="D770" t="s">
        <v>242</v>
      </c>
      <c r="E770" t="s">
        <v>186</v>
      </c>
      <c r="F770">
        <v>565.76</v>
      </c>
      <c r="I770">
        <v>565.76</v>
      </c>
    </row>
    <row r="771" spans="1:20" x14ac:dyDescent="0.35">
      <c r="A771">
        <v>2026</v>
      </c>
      <c r="B771" t="s">
        <v>363</v>
      </c>
      <c r="C771" t="s">
        <v>242</v>
      </c>
      <c r="D771" t="s">
        <v>187</v>
      </c>
      <c r="E771" t="s">
        <v>69</v>
      </c>
      <c r="F771">
        <v>1345.76</v>
      </c>
      <c r="I771">
        <v>1345.76</v>
      </c>
    </row>
    <row r="772" spans="1:20" x14ac:dyDescent="0.35">
      <c r="A772">
        <v>2026</v>
      </c>
      <c r="B772" t="s">
        <v>364</v>
      </c>
      <c r="C772" t="s">
        <v>242</v>
      </c>
      <c r="D772" t="s">
        <v>242</v>
      </c>
      <c r="E772" t="s">
        <v>69</v>
      </c>
      <c r="F772">
        <v>9705.2800000000007</v>
      </c>
      <c r="I772">
        <v>9705.2800000000007</v>
      </c>
    </row>
    <row r="773" spans="1:20" x14ac:dyDescent="0.35">
      <c r="A773">
        <v>2026</v>
      </c>
      <c r="B773" t="s">
        <v>365</v>
      </c>
      <c r="C773" t="s">
        <v>187</v>
      </c>
      <c r="D773" t="s">
        <v>187</v>
      </c>
      <c r="E773" t="s">
        <v>69</v>
      </c>
      <c r="F773">
        <v>0</v>
      </c>
      <c r="G773">
        <v>0</v>
      </c>
      <c r="H773">
        <v>0</v>
      </c>
      <c r="I773">
        <v>0</v>
      </c>
      <c r="L773" t="s">
        <v>291</v>
      </c>
      <c r="M773">
        <v>0</v>
      </c>
      <c r="N773">
        <v>0</v>
      </c>
      <c r="R773">
        <v>0</v>
      </c>
    </row>
    <row r="774" spans="1:20" x14ac:dyDescent="0.35">
      <c r="A774">
        <v>2026</v>
      </c>
      <c r="B774" t="s">
        <v>366</v>
      </c>
      <c r="C774" t="s">
        <v>187</v>
      </c>
      <c r="D774" t="s">
        <v>187</v>
      </c>
      <c r="E774" t="s">
        <v>186</v>
      </c>
      <c r="F774">
        <v>0</v>
      </c>
      <c r="G774">
        <v>0</v>
      </c>
      <c r="H774">
        <v>0</v>
      </c>
      <c r="I774">
        <v>0</v>
      </c>
      <c r="L774" t="s">
        <v>356</v>
      </c>
      <c r="M774">
        <v>0</v>
      </c>
      <c r="N774">
        <v>0</v>
      </c>
      <c r="R774">
        <v>0</v>
      </c>
    </row>
    <row r="775" spans="1:20" x14ac:dyDescent="0.35">
      <c r="A775">
        <v>2026</v>
      </c>
      <c r="B775" t="s">
        <v>367</v>
      </c>
      <c r="C775" t="s">
        <v>187</v>
      </c>
      <c r="D775" t="s">
        <v>187</v>
      </c>
      <c r="E775" t="s">
        <v>69</v>
      </c>
      <c r="F775">
        <v>0</v>
      </c>
      <c r="G775">
        <v>0</v>
      </c>
      <c r="H775">
        <v>0</v>
      </c>
      <c r="I775">
        <v>0</v>
      </c>
      <c r="L775" t="s">
        <v>356</v>
      </c>
      <c r="M775">
        <v>0</v>
      </c>
      <c r="N775">
        <v>0</v>
      </c>
      <c r="R775">
        <v>0</v>
      </c>
    </row>
    <row r="776" spans="1:20" x14ac:dyDescent="0.35">
      <c r="A776">
        <v>2026</v>
      </c>
      <c r="B776" t="s">
        <v>368</v>
      </c>
      <c r="C776" t="s">
        <v>187</v>
      </c>
      <c r="D776" t="s">
        <v>187</v>
      </c>
      <c r="E776" t="s">
        <v>69</v>
      </c>
      <c r="F776">
        <v>0</v>
      </c>
      <c r="G776">
        <v>0</v>
      </c>
      <c r="H776">
        <v>0</v>
      </c>
      <c r="I776">
        <v>0</v>
      </c>
      <c r="L776" t="s">
        <v>356</v>
      </c>
      <c r="M776">
        <v>0</v>
      </c>
      <c r="N776">
        <v>0</v>
      </c>
      <c r="R776">
        <v>0</v>
      </c>
    </row>
    <row r="777" spans="1:20" x14ac:dyDescent="0.35">
      <c r="A777">
        <v>2026</v>
      </c>
      <c r="B777" t="s">
        <v>369</v>
      </c>
      <c r="C777" t="s">
        <v>187</v>
      </c>
      <c r="D777" t="s">
        <v>187</v>
      </c>
      <c r="E777" t="s">
        <v>186</v>
      </c>
      <c r="F777">
        <v>0</v>
      </c>
      <c r="G777">
        <v>0</v>
      </c>
      <c r="H777">
        <v>0</v>
      </c>
      <c r="I777">
        <v>0</v>
      </c>
      <c r="L777" t="s">
        <v>291</v>
      </c>
      <c r="M777">
        <v>0</v>
      </c>
      <c r="N777">
        <v>0</v>
      </c>
      <c r="R777">
        <v>0</v>
      </c>
    </row>
    <row r="778" spans="1:20" x14ac:dyDescent="0.35">
      <c r="A778">
        <v>2026</v>
      </c>
      <c r="B778" t="s">
        <v>370</v>
      </c>
      <c r="C778" t="s">
        <v>187</v>
      </c>
      <c r="D778" t="s">
        <v>187</v>
      </c>
      <c r="E778" t="s">
        <v>69</v>
      </c>
      <c r="F778">
        <v>0</v>
      </c>
      <c r="G778">
        <v>0</v>
      </c>
      <c r="H778">
        <v>40</v>
      </c>
      <c r="I778">
        <v>40</v>
      </c>
      <c r="L778" t="s">
        <v>291</v>
      </c>
      <c r="M778">
        <v>40</v>
      </c>
      <c r="N778">
        <v>0</v>
      </c>
      <c r="R778">
        <v>-4124.96</v>
      </c>
    </row>
    <row r="779" spans="1:20" x14ac:dyDescent="0.35">
      <c r="A779">
        <v>2026</v>
      </c>
      <c r="B779" t="s">
        <v>371</v>
      </c>
      <c r="C779" t="s">
        <v>247</v>
      </c>
      <c r="D779" t="s">
        <v>247</v>
      </c>
      <c r="E779" t="s">
        <v>66</v>
      </c>
      <c r="F779">
        <v>37.4</v>
      </c>
      <c r="I779">
        <v>37.4</v>
      </c>
    </row>
    <row r="780" spans="1:20" x14ac:dyDescent="0.35">
      <c r="A780">
        <v>2026</v>
      </c>
      <c r="B780" t="s">
        <v>248</v>
      </c>
      <c r="C780" t="s">
        <v>247</v>
      </c>
      <c r="D780" t="s">
        <v>247</v>
      </c>
      <c r="E780" t="s">
        <v>248</v>
      </c>
      <c r="F780">
        <v>20887.2</v>
      </c>
      <c r="I780">
        <v>20887.2</v>
      </c>
      <c r="S780">
        <v>372</v>
      </c>
      <c r="T780">
        <v>56.15</v>
      </c>
    </row>
    <row r="781" spans="1:20" x14ac:dyDescent="0.35">
      <c r="A781">
        <v>2026</v>
      </c>
      <c r="B781" t="s">
        <v>249</v>
      </c>
      <c r="C781" t="s">
        <v>247</v>
      </c>
      <c r="D781" t="s">
        <v>247</v>
      </c>
      <c r="E781" t="s">
        <v>249</v>
      </c>
      <c r="F781">
        <v>7448.5</v>
      </c>
      <c r="I781">
        <v>7448.5</v>
      </c>
      <c r="S781">
        <v>414</v>
      </c>
      <c r="T781">
        <v>17.989999999999998</v>
      </c>
    </row>
    <row r="782" spans="1:20" x14ac:dyDescent="0.35">
      <c r="A782">
        <v>2026</v>
      </c>
      <c r="B782" t="s">
        <v>372</v>
      </c>
      <c r="C782" t="s">
        <v>187</v>
      </c>
      <c r="D782" t="s">
        <v>187</v>
      </c>
      <c r="E782" t="s">
        <v>69</v>
      </c>
      <c r="F782">
        <v>0</v>
      </c>
      <c r="G782">
        <v>0</v>
      </c>
      <c r="H782">
        <v>0</v>
      </c>
      <c r="I782">
        <v>0</v>
      </c>
      <c r="L782" t="s">
        <v>291</v>
      </c>
      <c r="M782">
        <v>0</v>
      </c>
      <c r="N782">
        <v>0</v>
      </c>
      <c r="R782">
        <v>0</v>
      </c>
    </row>
    <row r="783" spans="1:20" x14ac:dyDescent="0.35">
      <c r="A783">
        <v>2026</v>
      </c>
      <c r="B783" t="s">
        <v>373</v>
      </c>
      <c r="C783" t="s">
        <v>247</v>
      </c>
      <c r="D783" t="s">
        <v>247</v>
      </c>
      <c r="E783" t="s">
        <v>67</v>
      </c>
      <c r="F783">
        <v>406.91</v>
      </c>
      <c r="I783">
        <v>406.91</v>
      </c>
    </row>
    <row r="784" spans="1:20" x14ac:dyDescent="0.35">
      <c r="A784">
        <v>2026</v>
      </c>
      <c r="B784" t="s">
        <v>374</v>
      </c>
      <c r="C784" t="s">
        <v>247</v>
      </c>
      <c r="D784" t="s">
        <v>247</v>
      </c>
      <c r="E784" t="s">
        <v>68</v>
      </c>
      <c r="F784">
        <v>3990.67</v>
      </c>
      <c r="I784">
        <v>3990.67</v>
      </c>
    </row>
    <row r="785" spans="1:20" x14ac:dyDescent="0.35">
      <c r="A785">
        <v>2026</v>
      </c>
      <c r="B785" t="s">
        <v>250</v>
      </c>
      <c r="C785" t="s">
        <v>247</v>
      </c>
      <c r="D785" t="s">
        <v>247</v>
      </c>
      <c r="E785" t="s">
        <v>250</v>
      </c>
      <c r="F785">
        <v>2858.26</v>
      </c>
      <c r="I785">
        <v>2858.26</v>
      </c>
    </row>
    <row r="786" spans="1:20" x14ac:dyDescent="0.35">
      <c r="A786">
        <v>2026</v>
      </c>
      <c r="B786" t="s">
        <v>251</v>
      </c>
      <c r="C786" t="s">
        <v>247</v>
      </c>
      <c r="D786" t="s">
        <v>247</v>
      </c>
      <c r="E786" t="s">
        <v>251</v>
      </c>
      <c r="F786">
        <v>10759.31</v>
      </c>
      <c r="I786">
        <v>10759.31</v>
      </c>
      <c r="S786">
        <v>71</v>
      </c>
      <c r="T786">
        <v>151.54</v>
      </c>
    </row>
    <row r="787" spans="1:20" x14ac:dyDescent="0.35">
      <c r="A787">
        <v>2026</v>
      </c>
      <c r="B787" t="s">
        <v>375</v>
      </c>
      <c r="C787" t="s">
        <v>247</v>
      </c>
      <c r="D787" t="s">
        <v>247</v>
      </c>
      <c r="E787" t="s">
        <v>220</v>
      </c>
      <c r="F787">
        <v>0</v>
      </c>
      <c r="I787">
        <v>0</v>
      </c>
    </row>
    <row r="788" spans="1:20" x14ac:dyDescent="0.35">
      <c r="A788">
        <v>2026</v>
      </c>
      <c r="B788" t="s">
        <v>376</v>
      </c>
      <c r="C788" t="s">
        <v>247</v>
      </c>
      <c r="D788" t="s">
        <v>187</v>
      </c>
      <c r="E788" t="s">
        <v>186</v>
      </c>
      <c r="F788">
        <v>127.03</v>
      </c>
      <c r="I788">
        <v>127.03</v>
      </c>
    </row>
    <row r="789" spans="1:20" x14ac:dyDescent="0.35">
      <c r="A789">
        <v>2026</v>
      </c>
      <c r="B789" t="s">
        <v>377</v>
      </c>
      <c r="C789" t="s">
        <v>247</v>
      </c>
      <c r="D789" t="s">
        <v>247</v>
      </c>
      <c r="E789" t="s">
        <v>186</v>
      </c>
      <c r="F789">
        <v>1963.1</v>
      </c>
      <c r="I789">
        <v>1963.1</v>
      </c>
    </row>
    <row r="790" spans="1:20" x14ac:dyDescent="0.35">
      <c r="A790">
        <v>2026</v>
      </c>
      <c r="B790" t="s">
        <v>378</v>
      </c>
      <c r="C790" t="s">
        <v>247</v>
      </c>
      <c r="D790" t="s">
        <v>187</v>
      </c>
      <c r="E790" t="s">
        <v>69</v>
      </c>
      <c r="F790">
        <v>571.54999999999995</v>
      </c>
      <c r="I790">
        <v>571.54999999999995</v>
      </c>
    </row>
    <row r="791" spans="1:20" x14ac:dyDescent="0.35">
      <c r="A791">
        <v>2026</v>
      </c>
      <c r="B791" t="s">
        <v>379</v>
      </c>
      <c r="C791" t="s">
        <v>247</v>
      </c>
      <c r="D791" t="s">
        <v>247</v>
      </c>
      <c r="E791" t="s">
        <v>69</v>
      </c>
      <c r="F791">
        <v>2132.84</v>
      </c>
      <c r="I791">
        <v>2132.84</v>
      </c>
    </row>
    <row r="792" spans="1:20" x14ac:dyDescent="0.35">
      <c r="A792">
        <v>2026</v>
      </c>
      <c r="B792" t="s">
        <v>380</v>
      </c>
      <c r="C792" t="s">
        <v>187</v>
      </c>
      <c r="D792" t="s">
        <v>187</v>
      </c>
      <c r="E792" t="s">
        <v>186</v>
      </c>
      <c r="F792">
        <v>0</v>
      </c>
      <c r="G792">
        <v>0</v>
      </c>
      <c r="H792">
        <v>0</v>
      </c>
      <c r="I792">
        <v>0</v>
      </c>
      <c r="L792" t="s">
        <v>204</v>
      </c>
      <c r="M792">
        <v>0</v>
      </c>
      <c r="N792">
        <v>0</v>
      </c>
      <c r="R792">
        <v>0</v>
      </c>
    </row>
    <row r="793" spans="1:20" x14ac:dyDescent="0.35">
      <c r="A793">
        <v>2026</v>
      </c>
      <c r="B793" t="s">
        <v>381</v>
      </c>
      <c r="C793" t="s">
        <v>187</v>
      </c>
      <c r="D793" t="s">
        <v>187</v>
      </c>
      <c r="E793" t="s">
        <v>69</v>
      </c>
      <c r="F793">
        <v>0</v>
      </c>
      <c r="G793">
        <v>0</v>
      </c>
      <c r="H793">
        <v>270</v>
      </c>
      <c r="I793">
        <v>270</v>
      </c>
      <c r="L793" t="s">
        <v>204</v>
      </c>
      <c r="M793">
        <v>0</v>
      </c>
      <c r="N793">
        <v>270</v>
      </c>
      <c r="R793">
        <v>0</v>
      </c>
    </row>
    <row r="794" spans="1:20" x14ac:dyDescent="0.35">
      <c r="A794">
        <v>2026</v>
      </c>
      <c r="B794" t="s">
        <v>382</v>
      </c>
      <c r="C794" t="s">
        <v>187</v>
      </c>
      <c r="D794" t="s">
        <v>187</v>
      </c>
      <c r="E794" t="s">
        <v>67</v>
      </c>
      <c r="F794">
        <v>0</v>
      </c>
      <c r="G794">
        <v>0</v>
      </c>
      <c r="H794">
        <v>0</v>
      </c>
      <c r="I794">
        <v>0</v>
      </c>
      <c r="L794" t="s">
        <v>383</v>
      </c>
      <c r="M794">
        <v>0</v>
      </c>
      <c r="N794">
        <v>0</v>
      </c>
      <c r="R794">
        <v>0</v>
      </c>
    </row>
    <row r="795" spans="1:20" x14ac:dyDescent="0.35">
      <c r="A795">
        <v>2026</v>
      </c>
      <c r="B795" t="s">
        <v>384</v>
      </c>
      <c r="C795" t="s">
        <v>187</v>
      </c>
      <c r="D795" t="s">
        <v>187</v>
      </c>
      <c r="E795" t="s">
        <v>186</v>
      </c>
      <c r="F795">
        <v>0</v>
      </c>
      <c r="G795">
        <v>0</v>
      </c>
      <c r="H795">
        <v>1521</v>
      </c>
      <c r="I795">
        <v>1521</v>
      </c>
      <c r="L795" t="s">
        <v>383</v>
      </c>
      <c r="M795">
        <v>800</v>
      </c>
      <c r="N795">
        <v>721</v>
      </c>
      <c r="R795">
        <v>0</v>
      </c>
    </row>
    <row r="796" spans="1:20" x14ac:dyDescent="0.35">
      <c r="A796">
        <v>2026</v>
      </c>
      <c r="B796" t="s">
        <v>385</v>
      </c>
      <c r="C796" t="s">
        <v>187</v>
      </c>
      <c r="D796" t="s">
        <v>187</v>
      </c>
      <c r="E796" t="s">
        <v>186</v>
      </c>
      <c r="F796">
        <v>0</v>
      </c>
      <c r="G796">
        <v>0</v>
      </c>
      <c r="H796">
        <v>970</v>
      </c>
      <c r="I796">
        <v>970</v>
      </c>
      <c r="L796" t="s">
        <v>386</v>
      </c>
      <c r="M796">
        <v>970</v>
      </c>
      <c r="N796">
        <v>0</v>
      </c>
      <c r="R796">
        <v>0</v>
      </c>
    </row>
    <row r="797" spans="1:20" x14ac:dyDescent="0.35">
      <c r="A797">
        <v>2026</v>
      </c>
      <c r="B797" t="s">
        <v>387</v>
      </c>
      <c r="C797" t="s">
        <v>187</v>
      </c>
      <c r="D797" t="s">
        <v>187</v>
      </c>
      <c r="E797" t="s">
        <v>69</v>
      </c>
      <c r="F797">
        <v>0</v>
      </c>
      <c r="G797">
        <v>0</v>
      </c>
      <c r="H797">
        <v>157</v>
      </c>
      <c r="I797">
        <v>157</v>
      </c>
      <c r="L797" t="s">
        <v>386</v>
      </c>
      <c r="M797">
        <v>157</v>
      </c>
      <c r="N797">
        <v>0</v>
      </c>
      <c r="R797">
        <v>0</v>
      </c>
    </row>
    <row r="798" spans="1:20" x14ac:dyDescent="0.35">
      <c r="A798">
        <v>2026</v>
      </c>
      <c r="B798" t="s">
        <v>388</v>
      </c>
      <c r="C798" t="s">
        <v>187</v>
      </c>
      <c r="D798" t="s">
        <v>187</v>
      </c>
      <c r="E798" t="s">
        <v>186</v>
      </c>
      <c r="F798">
        <v>0</v>
      </c>
      <c r="G798">
        <v>0</v>
      </c>
      <c r="H798">
        <v>0</v>
      </c>
      <c r="I798">
        <v>0</v>
      </c>
      <c r="L798" t="s">
        <v>389</v>
      </c>
      <c r="M798">
        <v>0</v>
      </c>
      <c r="N798">
        <v>0</v>
      </c>
      <c r="R798">
        <v>0</v>
      </c>
    </row>
    <row r="799" spans="1:20" x14ac:dyDescent="0.35">
      <c r="A799">
        <v>2026</v>
      </c>
      <c r="B799" t="s">
        <v>390</v>
      </c>
      <c r="C799" t="s">
        <v>187</v>
      </c>
      <c r="D799" t="s">
        <v>187</v>
      </c>
      <c r="E799" t="s">
        <v>69</v>
      </c>
      <c r="F799">
        <v>0</v>
      </c>
      <c r="G799">
        <v>0</v>
      </c>
      <c r="H799">
        <v>0</v>
      </c>
      <c r="I799">
        <v>0</v>
      </c>
      <c r="L799" t="s">
        <v>383</v>
      </c>
      <c r="M799">
        <v>0</v>
      </c>
      <c r="N799">
        <v>0</v>
      </c>
      <c r="R799">
        <v>0</v>
      </c>
    </row>
    <row r="800" spans="1:20" x14ac:dyDescent="0.35">
      <c r="A800">
        <v>2026</v>
      </c>
      <c r="B800" t="s">
        <v>391</v>
      </c>
      <c r="C800" t="s">
        <v>187</v>
      </c>
      <c r="D800" t="s">
        <v>187</v>
      </c>
      <c r="E800" t="s">
        <v>252</v>
      </c>
      <c r="O800">
        <v>0</v>
      </c>
      <c r="P800">
        <v>0</v>
      </c>
    </row>
    <row r="801" spans="1:20" x14ac:dyDescent="0.35">
      <c r="A801">
        <v>2026</v>
      </c>
      <c r="B801" t="s">
        <v>253</v>
      </c>
      <c r="C801" t="s">
        <v>187</v>
      </c>
      <c r="D801" t="s">
        <v>187</v>
      </c>
      <c r="E801" t="s">
        <v>253</v>
      </c>
      <c r="Q801">
        <v>0</v>
      </c>
    </row>
    <row r="802" spans="1:20" x14ac:dyDescent="0.35">
      <c r="A802">
        <v>2030</v>
      </c>
      <c r="B802" t="s">
        <v>290</v>
      </c>
      <c r="C802" t="s">
        <v>187</v>
      </c>
      <c r="D802" t="s">
        <v>187</v>
      </c>
      <c r="E802" t="s">
        <v>69</v>
      </c>
      <c r="F802">
        <v>0</v>
      </c>
      <c r="G802">
        <v>75</v>
      </c>
      <c r="H802">
        <v>75</v>
      </c>
      <c r="I802">
        <v>75</v>
      </c>
      <c r="L802" t="s">
        <v>291</v>
      </c>
      <c r="M802">
        <v>75</v>
      </c>
      <c r="N802">
        <v>0</v>
      </c>
      <c r="R802">
        <v>-115151.33</v>
      </c>
    </row>
    <row r="803" spans="1:20" x14ac:dyDescent="0.35">
      <c r="A803">
        <v>2030</v>
      </c>
      <c r="B803" t="s">
        <v>292</v>
      </c>
      <c r="C803" t="s">
        <v>206</v>
      </c>
      <c r="D803" t="s">
        <v>206</v>
      </c>
      <c r="E803" t="s">
        <v>66</v>
      </c>
      <c r="F803">
        <v>7.72</v>
      </c>
      <c r="I803">
        <v>7.72</v>
      </c>
    </row>
    <row r="804" spans="1:20" x14ac:dyDescent="0.35">
      <c r="A804">
        <v>2030</v>
      </c>
      <c r="B804" t="s">
        <v>218</v>
      </c>
      <c r="C804" t="s">
        <v>206</v>
      </c>
      <c r="D804" t="s">
        <v>206</v>
      </c>
      <c r="E804" t="s">
        <v>218</v>
      </c>
      <c r="F804">
        <v>1874.06</v>
      </c>
      <c r="I804">
        <v>1874.06</v>
      </c>
      <c r="S804">
        <v>234.26</v>
      </c>
      <c r="T804">
        <v>8</v>
      </c>
    </row>
    <row r="805" spans="1:20" x14ac:dyDescent="0.35">
      <c r="A805">
        <v>2030</v>
      </c>
      <c r="B805" t="s">
        <v>293</v>
      </c>
      <c r="C805" t="s">
        <v>206</v>
      </c>
      <c r="D805" t="s">
        <v>206</v>
      </c>
      <c r="E805" t="s">
        <v>67</v>
      </c>
      <c r="F805">
        <v>0</v>
      </c>
      <c r="I805">
        <v>0</v>
      </c>
    </row>
    <row r="806" spans="1:20" x14ac:dyDescent="0.35">
      <c r="A806">
        <v>2030</v>
      </c>
      <c r="B806" t="s">
        <v>294</v>
      </c>
      <c r="C806" t="s">
        <v>206</v>
      </c>
      <c r="D806" t="s">
        <v>206</v>
      </c>
      <c r="E806" t="s">
        <v>68</v>
      </c>
      <c r="F806">
        <v>2742.3</v>
      </c>
      <c r="I806">
        <v>2742.3</v>
      </c>
    </row>
    <row r="807" spans="1:20" x14ac:dyDescent="0.35">
      <c r="A807">
        <v>2030</v>
      </c>
      <c r="B807" t="s">
        <v>219</v>
      </c>
      <c r="C807" t="s">
        <v>206</v>
      </c>
      <c r="D807" t="s">
        <v>206</v>
      </c>
      <c r="E807" t="s">
        <v>219</v>
      </c>
      <c r="F807">
        <v>890.6</v>
      </c>
      <c r="I807">
        <v>890.6</v>
      </c>
      <c r="S807">
        <v>40.479999999999997</v>
      </c>
      <c r="T807">
        <v>22</v>
      </c>
    </row>
    <row r="808" spans="1:20" x14ac:dyDescent="0.35">
      <c r="A808">
        <v>2030</v>
      </c>
      <c r="B808" t="s">
        <v>295</v>
      </c>
      <c r="C808" t="s">
        <v>206</v>
      </c>
      <c r="D808" t="s">
        <v>187</v>
      </c>
      <c r="E808" t="s">
        <v>220</v>
      </c>
      <c r="F808">
        <v>2.81</v>
      </c>
      <c r="I808">
        <v>2.81</v>
      </c>
    </row>
    <row r="809" spans="1:20" x14ac:dyDescent="0.35">
      <c r="A809">
        <v>2030</v>
      </c>
      <c r="B809" t="s">
        <v>296</v>
      </c>
      <c r="C809" t="s">
        <v>206</v>
      </c>
      <c r="D809" t="s">
        <v>206</v>
      </c>
      <c r="E809" t="s">
        <v>220</v>
      </c>
      <c r="F809">
        <v>18.39</v>
      </c>
      <c r="I809">
        <v>18.39</v>
      </c>
    </row>
    <row r="810" spans="1:20" x14ac:dyDescent="0.35">
      <c r="A810">
        <v>2030</v>
      </c>
      <c r="B810" t="s">
        <v>297</v>
      </c>
      <c r="C810" t="s">
        <v>206</v>
      </c>
      <c r="D810" t="s">
        <v>206</v>
      </c>
      <c r="E810" t="s">
        <v>186</v>
      </c>
      <c r="F810">
        <v>1259.6300000000001</v>
      </c>
      <c r="I810">
        <v>1259.6300000000001</v>
      </c>
    </row>
    <row r="811" spans="1:20" x14ac:dyDescent="0.35">
      <c r="A811">
        <v>2030</v>
      </c>
      <c r="B811" t="s">
        <v>298</v>
      </c>
      <c r="C811" t="s">
        <v>206</v>
      </c>
      <c r="D811" t="s">
        <v>206</v>
      </c>
      <c r="E811" t="s">
        <v>69</v>
      </c>
      <c r="F811">
        <v>0</v>
      </c>
      <c r="I811">
        <v>0</v>
      </c>
    </row>
    <row r="812" spans="1:20" x14ac:dyDescent="0.35">
      <c r="A812">
        <v>2030</v>
      </c>
      <c r="B812" t="s">
        <v>221</v>
      </c>
      <c r="C812" t="s">
        <v>187</v>
      </c>
      <c r="D812" t="s">
        <v>187</v>
      </c>
      <c r="E812" t="s">
        <v>221</v>
      </c>
      <c r="F812">
        <v>0</v>
      </c>
      <c r="G812">
        <v>0</v>
      </c>
      <c r="H812">
        <v>0</v>
      </c>
      <c r="I812">
        <v>0</v>
      </c>
      <c r="S812">
        <v>600</v>
      </c>
      <c r="T812">
        <v>0</v>
      </c>
    </row>
    <row r="813" spans="1:20" x14ac:dyDescent="0.35">
      <c r="A813">
        <v>2030</v>
      </c>
      <c r="B813" t="s">
        <v>222</v>
      </c>
      <c r="C813" t="s">
        <v>187</v>
      </c>
      <c r="D813" t="s">
        <v>187</v>
      </c>
      <c r="E813" t="s">
        <v>222</v>
      </c>
      <c r="F813">
        <v>0</v>
      </c>
      <c r="G813">
        <v>0</v>
      </c>
      <c r="H813">
        <v>0</v>
      </c>
      <c r="I813">
        <v>0</v>
      </c>
      <c r="S813">
        <v>100</v>
      </c>
      <c r="T813">
        <v>0</v>
      </c>
    </row>
    <row r="814" spans="1:20" x14ac:dyDescent="0.35">
      <c r="A814">
        <v>2030</v>
      </c>
      <c r="B814" t="s">
        <v>299</v>
      </c>
      <c r="C814" t="s">
        <v>187</v>
      </c>
      <c r="D814" t="s">
        <v>187</v>
      </c>
      <c r="E814" t="s">
        <v>66</v>
      </c>
      <c r="F814">
        <v>715.07</v>
      </c>
      <c r="I814">
        <v>715.07</v>
      </c>
    </row>
    <row r="815" spans="1:20" x14ac:dyDescent="0.35">
      <c r="A815">
        <v>2030</v>
      </c>
      <c r="B815" t="s">
        <v>300</v>
      </c>
      <c r="C815" t="s">
        <v>187</v>
      </c>
      <c r="D815" t="s">
        <v>206</v>
      </c>
      <c r="E815" t="s">
        <v>66</v>
      </c>
      <c r="F815">
        <v>60.25</v>
      </c>
      <c r="I815">
        <v>60.25</v>
      </c>
    </row>
    <row r="816" spans="1:20" x14ac:dyDescent="0.35">
      <c r="A816">
        <v>2030</v>
      </c>
      <c r="B816" t="s">
        <v>223</v>
      </c>
      <c r="C816" t="s">
        <v>187</v>
      </c>
      <c r="D816" t="s">
        <v>187</v>
      </c>
      <c r="E816" t="s">
        <v>223</v>
      </c>
      <c r="F816">
        <v>13702.87</v>
      </c>
      <c r="I816">
        <v>13702.87</v>
      </c>
      <c r="S816">
        <v>483.71</v>
      </c>
      <c r="T816">
        <v>28.33</v>
      </c>
    </row>
    <row r="817" spans="1:20" x14ac:dyDescent="0.35">
      <c r="A817">
        <v>2030</v>
      </c>
      <c r="B817" t="s">
        <v>224</v>
      </c>
      <c r="C817" t="s">
        <v>187</v>
      </c>
      <c r="D817" t="s">
        <v>187</v>
      </c>
      <c r="E817" t="s">
        <v>224</v>
      </c>
      <c r="F817">
        <v>2974.32</v>
      </c>
      <c r="I817">
        <v>2974.32</v>
      </c>
      <c r="S817">
        <v>247.86</v>
      </c>
      <c r="T817">
        <v>12</v>
      </c>
    </row>
    <row r="818" spans="1:20" x14ac:dyDescent="0.35">
      <c r="A818">
        <v>2030</v>
      </c>
      <c r="B818" t="s">
        <v>225</v>
      </c>
      <c r="C818" t="s">
        <v>187</v>
      </c>
      <c r="D818" t="s">
        <v>187</v>
      </c>
      <c r="E818" t="s">
        <v>225</v>
      </c>
      <c r="F818">
        <v>1684.87</v>
      </c>
      <c r="I818">
        <v>1684.87</v>
      </c>
    </row>
    <row r="819" spans="1:20" x14ac:dyDescent="0.35">
      <c r="A819">
        <v>2030</v>
      </c>
      <c r="B819" t="s">
        <v>301</v>
      </c>
      <c r="C819" t="s">
        <v>187</v>
      </c>
      <c r="D819" t="s">
        <v>187</v>
      </c>
      <c r="E819" t="s">
        <v>226</v>
      </c>
      <c r="F819">
        <v>1832</v>
      </c>
      <c r="I819">
        <v>1832</v>
      </c>
    </row>
    <row r="820" spans="1:20" x14ac:dyDescent="0.35">
      <c r="A820">
        <v>2030</v>
      </c>
      <c r="B820" t="s">
        <v>302</v>
      </c>
      <c r="C820" t="s">
        <v>187</v>
      </c>
      <c r="D820" t="s">
        <v>187</v>
      </c>
      <c r="E820" t="s">
        <v>67</v>
      </c>
      <c r="F820">
        <v>1062.42</v>
      </c>
      <c r="I820">
        <v>1062.42</v>
      </c>
    </row>
    <row r="821" spans="1:20" x14ac:dyDescent="0.35">
      <c r="A821">
        <v>2030</v>
      </c>
      <c r="B821" t="s">
        <v>303</v>
      </c>
      <c r="C821" t="s">
        <v>187</v>
      </c>
      <c r="D821" t="s">
        <v>206</v>
      </c>
      <c r="E821" t="s">
        <v>67</v>
      </c>
      <c r="F821">
        <v>254.89</v>
      </c>
      <c r="I821">
        <v>254.89</v>
      </c>
    </row>
    <row r="822" spans="1:20" x14ac:dyDescent="0.35">
      <c r="A822">
        <v>2030</v>
      </c>
      <c r="B822" t="s">
        <v>304</v>
      </c>
      <c r="C822" t="s">
        <v>187</v>
      </c>
      <c r="D822" t="s">
        <v>187</v>
      </c>
      <c r="E822" t="s">
        <v>68</v>
      </c>
      <c r="F822">
        <v>7843.85</v>
      </c>
      <c r="I822">
        <v>7843.85</v>
      </c>
    </row>
    <row r="823" spans="1:20" x14ac:dyDescent="0.35">
      <c r="A823">
        <v>2030</v>
      </c>
      <c r="B823" t="s">
        <v>305</v>
      </c>
      <c r="C823" t="s">
        <v>187</v>
      </c>
      <c r="D823" t="s">
        <v>187</v>
      </c>
      <c r="E823" t="s">
        <v>227</v>
      </c>
      <c r="F823">
        <v>0</v>
      </c>
      <c r="G823">
        <v>0</v>
      </c>
      <c r="H823">
        <v>0</v>
      </c>
      <c r="I823">
        <v>0</v>
      </c>
      <c r="R823">
        <v>0</v>
      </c>
    </row>
    <row r="824" spans="1:20" x14ac:dyDescent="0.35">
      <c r="A824">
        <v>2030</v>
      </c>
      <c r="B824" t="s">
        <v>306</v>
      </c>
      <c r="C824" t="s">
        <v>187</v>
      </c>
      <c r="D824" t="s">
        <v>187</v>
      </c>
      <c r="E824" t="s">
        <v>228</v>
      </c>
      <c r="F824">
        <v>0</v>
      </c>
      <c r="G824">
        <v>1404</v>
      </c>
      <c r="H824">
        <v>1404</v>
      </c>
      <c r="I824">
        <v>1404</v>
      </c>
      <c r="R824">
        <v>0</v>
      </c>
    </row>
    <row r="825" spans="1:20" x14ac:dyDescent="0.35">
      <c r="A825">
        <v>2030</v>
      </c>
      <c r="B825" t="s">
        <v>307</v>
      </c>
      <c r="C825" t="s">
        <v>187</v>
      </c>
      <c r="D825" t="s">
        <v>187</v>
      </c>
      <c r="E825" t="s">
        <v>226</v>
      </c>
      <c r="F825">
        <v>0</v>
      </c>
      <c r="G825">
        <v>0</v>
      </c>
      <c r="H825">
        <v>0</v>
      </c>
      <c r="I825">
        <v>0</v>
      </c>
      <c r="R825">
        <v>0</v>
      </c>
    </row>
    <row r="826" spans="1:20" x14ac:dyDescent="0.35">
      <c r="A826">
        <v>2030</v>
      </c>
      <c r="B826" t="s">
        <v>229</v>
      </c>
      <c r="C826" t="s">
        <v>187</v>
      </c>
      <c r="D826" t="s">
        <v>187</v>
      </c>
      <c r="E826" t="s">
        <v>229</v>
      </c>
      <c r="F826">
        <v>622.04999999999995</v>
      </c>
      <c r="I826">
        <v>622.04999999999995</v>
      </c>
    </row>
    <row r="827" spans="1:20" x14ac:dyDescent="0.35">
      <c r="A827">
        <v>2030</v>
      </c>
      <c r="B827" t="s">
        <v>230</v>
      </c>
      <c r="C827" t="s">
        <v>187</v>
      </c>
      <c r="D827" t="s">
        <v>187</v>
      </c>
      <c r="E827" t="s">
        <v>230</v>
      </c>
      <c r="F827">
        <v>5555.4</v>
      </c>
      <c r="I827">
        <v>5555.4</v>
      </c>
      <c r="S827">
        <v>62.26</v>
      </c>
      <c r="T827">
        <v>89.23</v>
      </c>
    </row>
    <row r="828" spans="1:20" x14ac:dyDescent="0.35">
      <c r="A828">
        <v>2030</v>
      </c>
      <c r="B828" t="s">
        <v>231</v>
      </c>
      <c r="C828" t="s">
        <v>187</v>
      </c>
      <c r="D828" t="s">
        <v>187</v>
      </c>
      <c r="E828" t="s">
        <v>231</v>
      </c>
      <c r="F828">
        <v>2729.23</v>
      </c>
      <c r="I828">
        <v>2729.23</v>
      </c>
      <c r="S828">
        <v>45.37</v>
      </c>
      <c r="T828">
        <v>60.16</v>
      </c>
    </row>
    <row r="829" spans="1:20" x14ac:dyDescent="0.35">
      <c r="A829">
        <v>2030</v>
      </c>
      <c r="B829" t="s">
        <v>232</v>
      </c>
      <c r="C829" t="s">
        <v>187</v>
      </c>
      <c r="D829" t="s">
        <v>187</v>
      </c>
      <c r="E829" t="s">
        <v>232</v>
      </c>
      <c r="F829">
        <v>262.8</v>
      </c>
      <c r="G829">
        <v>0</v>
      </c>
      <c r="H829">
        <v>0</v>
      </c>
      <c r="I829">
        <v>262.8</v>
      </c>
      <c r="S829">
        <v>5.36</v>
      </c>
      <c r="T829">
        <v>49</v>
      </c>
    </row>
    <row r="830" spans="1:20" x14ac:dyDescent="0.35">
      <c r="A830">
        <v>2030</v>
      </c>
      <c r="B830" t="s">
        <v>233</v>
      </c>
      <c r="C830" t="s">
        <v>187</v>
      </c>
      <c r="D830" t="s">
        <v>187</v>
      </c>
      <c r="E830" t="s">
        <v>233</v>
      </c>
      <c r="F830">
        <v>652</v>
      </c>
      <c r="I830">
        <v>652</v>
      </c>
      <c r="S830">
        <v>336.64</v>
      </c>
      <c r="T830">
        <v>1.94</v>
      </c>
    </row>
    <row r="831" spans="1:20" x14ac:dyDescent="0.35">
      <c r="A831">
        <v>2030</v>
      </c>
      <c r="B831" t="s">
        <v>308</v>
      </c>
      <c r="C831" t="s">
        <v>187</v>
      </c>
      <c r="D831" t="s">
        <v>187</v>
      </c>
      <c r="E831" t="s">
        <v>234</v>
      </c>
      <c r="F831">
        <v>1752.45</v>
      </c>
      <c r="I831">
        <v>1752.45</v>
      </c>
      <c r="S831">
        <v>1</v>
      </c>
      <c r="T831">
        <v>1752.45</v>
      </c>
    </row>
    <row r="832" spans="1:20" x14ac:dyDescent="0.35">
      <c r="A832">
        <v>2030</v>
      </c>
      <c r="B832" t="s">
        <v>309</v>
      </c>
      <c r="C832" t="s">
        <v>187</v>
      </c>
      <c r="D832" t="s">
        <v>187</v>
      </c>
      <c r="E832" t="s">
        <v>234</v>
      </c>
      <c r="F832">
        <v>0</v>
      </c>
      <c r="G832">
        <v>0</v>
      </c>
      <c r="H832">
        <v>0</v>
      </c>
      <c r="I832">
        <v>0</v>
      </c>
      <c r="R832">
        <v>0</v>
      </c>
      <c r="S832">
        <v>1</v>
      </c>
      <c r="T832">
        <v>0</v>
      </c>
    </row>
    <row r="833" spans="1:20" x14ac:dyDescent="0.35">
      <c r="A833">
        <v>2030</v>
      </c>
      <c r="B833" t="s">
        <v>310</v>
      </c>
      <c r="C833" t="s">
        <v>187</v>
      </c>
      <c r="D833" t="s">
        <v>187</v>
      </c>
      <c r="E833" t="s">
        <v>234</v>
      </c>
      <c r="F833">
        <v>0</v>
      </c>
      <c r="G833">
        <v>0</v>
      </c>
      <c r="H833">
        <v>0</v>
      </c>
      <c r="I833">
        <v>0</v>
      </c>
      <c r="R833">
        <v>0</v>
      </c>
      <c r="S833">
        <v>1</v>
      </c>
      <c r="T833">
        <v>0</v>
      </c>
    </row>
    <row r="834" spans="1:20" x14ac:dyDescent="0.35">
      <c r="A834">
        <v>2030</v>
      </c>
      <c r="B834" t="s">
        <v>311</v>
      </c>
      <c r="C834" t="s">
        <v>187</v>
      </c>
      <c r="D834" t="s">
        <v>187</v>
      </c>
      <c r="E834" t="s">
        <v>234</v>
      </c>
      <c r="F834">
        <v>0</v>
      </c>
      <c r="G834">
        <v>0</v>
      </c>
      <c r="H834">
        <v>0</v>
      </c>
      <c r="I834">
        <v>0</v>
      </c>
      <c r="R834">
        <v>0</v>
      </c>
      <c r="S834">
        <v>1</v>
      </c>
      <c r="T834">
        <v>0</v>
      </c>
    </row>
    <row r="835" spans="1:20" x14ac:dyDescent="0.35">
      <c r="A835">
        <v>2030</v>
      </c>
      <c r="B835" t="s">
        <v>312</v>
      </c>
      <c r="C835" t="s">
        <v>187</v>
      </c>
      <c r="D835" t="s">
        <v>187</v>
      </c>
      <c r="E835" t="s">
        <v>234</v>
      </c>
      <c r="F835">
        <v>0</v>
      </c>
      <c r="G835">
        <v>0</v>
      </c>
      <c r="H835">
        <v>0</v>
      </c>
      <c r="I835">
        <v>0</v>
      </c>
      <c r="R835">
        <v>0</v>
      </c>
      <c r="S835">
        <v>1</v>
      </c>
      <c r="T835">
        <v>0</v>
      </c>
    </row>
    <row r="836" spans="1:20" x14ac:dyDescent="0.35">
      <c r="A836">
        <v>2030</v>
      </c>
      <c r="B836" t="s">
        <v>313</v>
      </c>
      <c r="C836" t="s">
        <v>187</v>
      </c>
      <c r="D836" t="s">
        <v>187</v>
      </c>
      <c r="E836" t="s">
        <v>234</v>
      </c>
      <c r="F836">
        <v>0</v>
      </c>
      <c r="G836">
        <v>0</v>
      </c>
      <c r="H836">
        <v>0</v>
      </c>
      <c r="I836">
        <v>0</v>
      </c>
      <c r="R836">
        <v>0</v>
      </c>
      <c r="S836">
        <v>1</v>
      </c>
      <c r="T836">
        <v>0</v>
      </c>
    </row>
    <row r="837" spans="1:20" x14ac:dyDescent="0.35">
      <c r="A837">
        <v>2030</v>
      </c>
      <c r="B837" t="s">
        <v>314</v>
      </c>
      <c r="C837" t="s">
        <v>187</v>
      </c>
      <c r="D837" t="s">
        <v>187</v>
      </c>
      <c r="E837" t="s">
        <v>234</v>
      </c>
      <c r="F837">
        <v>0</v>
      </c>
      <c r="G837">
        <v>0</v>
      </c>
      <c r="H837">
        <v>0</v>
      </c>
      <c r="I837">
        <v>0</v>
      </c>
      <c r="R837">
        <v>0</v>
      </c>
      <c r="S837">
        <v>1</v>
      </c>
      <c r="T837">
        <v>0</v>
      </c>
    </row>
    <row r="838" spans="1:20" x14ac:dyDescent="0.35">
      <c r="A838">
        <v>2030</v>
      </c>
      <c r="B838" t="s">
        <v>315</v>
      </c>
      <c r="C838" t="s">
        <v>187</v>
      </c>
      <c r="D838" t="s">
        <v>187</v>
      </c>
      <c r="E838" t="s">
        <v>234</v>
      </c>
      <c r="F838">
        <v>0</v>
      </c>
      <c r="G838">
        <v>0</v>
      </c>
      <c r="H838">
        <v>0</v>
      </c>
      <c r="I838">
        <v>0</v>
      </c>
      <c r="R838">
        <v>0</v>
      </c>
      <c r="S838">
        <v>1</v>
      </c>
      <c r="T838">
        <v>0</v>
      </c>
    </row>
    <row r="839" spans="1:20" x14ac:dyDescent="0.35">
      <c r="A839">
        <v>2030</v>
      </c>
      <c r="B839" t="s">
        <v>316</v>
      </c>
      <c r="C839" t="s">
        <v>187</v>
      </c>
      <c r="D839" t="s">
        <v>187</v>
      </c>
      <c r="E839" t="s">
        <v>234</v>
      </c>
      <c r="F839">
        <v>0</v>
      </c>
      <c r="G839">
        <v>0</v>
      </c>
      <c r="H839">
        <v>0</v>
      </c>
      <c r="I839">
        <v>0</v>
      </c>
      <c r="R839">
        <v>0</v>
      </c>
      <c r="S839">
        <v>1</v>
      </c>
      <c r="T839">
        <v>0</v>
      </c>
    </row>
    <row r="840" spans="1:20" x14ac:dyDescent="0.35">
      <c r="A840">
        <v>2030</v>
      </c>
      <c r="B840" t="s">
        <v>317</v>
      </c>
      <c r="C840" t="s">
        <v>187</v>
      </c>
      <c r="D840" t="s">
        <v>187</v>
      </c>
      <c r="E840" t="s">
        <v>220</v>
      </c>
      <c r="F840">
        <v>460.84</v>
      </c>
      <c r="I840">
        <v>460.84</v>
      </c>
    </row>
    <row r="841" spans="1:20" x14ac:dyDescent="0.35">
      <c r="A841">
        <v>2030</v>
      </c>
      <c r="B841" t="s">
        <v>318</v>
      </c>
      <c r="C841" t="s">
        <v>187</v>
      </c>
      <c r="D841" t="s">
        <v>206</v>
      </c>
      <c r="E841" t="s">
        <v>220</v>
      </c>
      <c r="F841">
        <v>24.17</v>
      </c>
      <c r="I841">
        <v>24.17</v>
      </c>
    </row>
    <row r="842" spans="1:20" x14ac:dyDescent="0.35">
      <c r="A842">
        <v>2030</v>
      </c>
      <c r="B842" t="s">
        <v>319</v>
      </c>
      <c r="C842" t="s">
        <v>187</v>
      </c>
      <c r="D842" t="s">
        <v>187</v>
      </c>
      <c r="E842" t="s">
        <v>186</v>
      </c>
      <c r="F842">
        <v>12660.7</v>
      </c>
      <c r="I842">
        <v>12660.7</v>
      </c>
    </row>
    <row r="843" spans="1:20" x14ac:dyDescent="0.35">
      <c r="A843">
        <v>2030</v>
      </c>
      <c r="B843" t="s">
        <v>320</v>
      </c>
      <c r="C843" t="s">
        <v>187</v>
      </c>
      <c r="D843" t="s">
        <v>206</v>
      </c>
      <c r="E843" t="s">
        <v>186</v>
      </c>
      <c r="F843">
        <v>42.01</v>
      </c>
      <c r="I843">
        <v>42.01</v>
      </c>
    </row>
    <row r="844" spans="1:20" x14ac:dyDescent="0.35">
      <c r="A844">
        <v>2030</v>
      </c>
      <c r="B844" t="s">
        <v>321</v>
      </c>
      <c r="C844" t="s">
        <v>187</v>
      </c>
      <c r="D844" t="s">
        <v>187</v>
      </c>
      <c r="E844" t="s">
        <v>228</v>
      </c>
      <c r="F844">
        <v>1325</v>
      </c>
      <c r="I844">
        <v>1325</v>
      </c>
    </row>
    <row r="845" spans="1:20" x14ac:dyDescent="0.35">
      <c r="A845">
        <v>2030</v>
      </c>
      <c r="B845" t="s">
        <v>322</v>
      </c>
      <c r="C845" t="s">
        <v>187</v>
      </c>
      <c r="D845" t="s">
        <v>187</v>
      </c>
      <c r="E845" t="s">
        <v>69</v>
      </c>
      <c r="F845">
        <v>6272.36</v>
      </c>
      <c r="I845">
        <v>6272.36</v>
      </c>
    </row>
    <row r="846" spans="1:20" x14ac:dyDescent="0.35">
      <c r="A846">
        <v>2030</v>
      </c>
      <c r="B846" t="s">
        <v>323</v>
      </c>
      <c r="C846" t="s">
        <v>187</v>
      </c>
      <c r="D846" t="s">
        <v>206</v>
      </c>
      <c r="E846" t="s">
        <v>69</v>
      </c>
      <c r="F846">
        <v>455.69</v>
      </c>
      <c r="I846">
        <v>455.69</v>
      </c>
    </row>
    <row r="847" spans="1:20" x14ac:dyDescent="0.35">
      <c r="A847">
        <v>2030</v>
      </c>
      <c r="B847" t="s">
        <v>324</v>
      </c>
      <c r="C847" t="s">
        <v>187</v>
      </c>
      <c r="D847" t="s">
        <v>187</v>
      </c>
      <c r="E847" t="s">
        <v>186</v>
      </c>
      <c r="F847">
        <v>0</v>
      </c>
      <c r="G847">
        <v>524</v>
      </c>
      <c r="H847">
        <v>524</v>
      </c>
      <c r="I847">
        <v>524</v>
      </c>
      <c r="L847" t="s">
        <v>325</v>
      </c>
      <c r="M847">
        <v>524</v>
      </c>
      <c r="N847">
        <v>0</v>
      </c>
      <c r="R847">
        <v>-67960.899999999994</v>
      </c>
    </row>
    <row r="848" spans="1:20" x14ac:dyDescent="0.35">
      <c r="A848">
        <v>2030</v>
      </c>
      <c r="B848" t="s">
        <v>326</v>
      </c>
      <c r="C848" t="s">
        <v>187</v>
      </c>
      <c r="D848" t="s">
        <v>187</v>
      </c>
      <c r="E848" t="s">
        <v>69</v>
      </c>
      <c r="F848">
        <v>0</v>
      </c>
      <c r="G848">
        <v>0</v>
      </c>
      <c r="H848">
        <v>141</v>
      </c>
      <c r="I848">
        <v>141</v>
      </c>
      <c r="L848" t="s">
        <v>325</v>
      </c>
      <c r="M848">
        <v>141</v>
      </c>
      <c r="N848">
        <v>0</v>
      </c>
      <c r="R848">
        <v>-135770.78</v>
      </c>
    </row>
    <row r="849" spans="1:20" x14ac:dyDescent="0.35">
      <c r="A849">
        <v>2030</v>
      </c>
      <c r="B849" t="s">
        <v>235</v>
      </c>
      <c r="C849" t="s">
        <v>187</v>
      </c>
      <c r="D849" t="s">
        <v>187</v>
      </c>
      <c r="E849" t="s">
        <v>235</v>
      </c>
      <c r="F849">
        <v>19991.82</v>
      </c>
      <c r="I849">
        <v>19991.82</v>
      </c>
    </row>
    <row r="850" spans="1:20" x14ac:dyDescent="0.35">
      <c r="A850">
        <v>2030</v>
      </c>
      <c r="B850" t="s">
        <v>327</v>
      </c>
      <c r="C850" t="s">
        <v>187</v>
      </c>
      <c r="D850" t="s">
        <v>187</v>
      </c>
      <c r="E850" t="s">
        <v>186</v>
      </c>
      <c r="F850">
        <v>0</v>
      </c>
      <c r="G850">
        <v>321</v>
      </c>
      <c r="H850">
        <v>321</v>
      </c>
      <c r="I850">
        <v>321</v>
      </c>
      <c r="L850" t="s">
        <v>328</v>
      </c>
      <c r="M850">
        <v>321</v>
      </c>
      <c r="N850">
        <v>0</v>
      </c>
      <c r="R850">
        <v>0</v>
      </c>
    </row>
    <row r="851" spans="1:20" x14ac:dyDescent="0.35">
      <c r="A851">
        <v>2030</v>
      </c>
      <c r="B851" t="s">
        <v>329</v>
      </c>
      <c r="C851" t="s">
        <v>187</v>
      </c>
      <c r="D851" t="s">
        <v>187</v>
      </c>
      <c r="E851" t="s">
        <v>69</v>
      </c>
      <c r="F851">
        <v>0</v>
      </c>
      <c r="G851">
        <v>162</v>
      </c>
      <c r="H851">
        <v>162</v>
      </c>
      <c r="I851">
        <v>162</v>
      </c>
      <c r="L851" t="s">
        <v>328</v>
      </c>
      <c r="M851">
        <v>162</v>
      </c>
      <c r="N851">
        <v>0</v>
      </c>
      <c r="R851">
        <v>-110874.29</v>
      </c>
    </row>
    <row r="852" spans="1:20" x14ac:dyDescent="0.35">
      <c r="A852">
        <v>2030</v>
      </c>
      <c r="B852" t="s">
        <v>330</v>
      </c>
      <c r="C852" t="s">
        <v>187</v>
      </c>
      <c r="D852" t="s">
        <v>187</v>
      </c>
      <c r="E852" t="s">
        <v>69</v>
      </c>
      <c r="F852">
        <v>0</v>
      </c>
      <c r="G852">
        <v>120</v>
      </c>
      <c r="H852">
        <v>120</v>
      </c>
      <c r="I852">
        <v>120</v>
      </c>
      <c r="L852" t="s">
        <v>331</v>
      </c>
      <c r="M852">
        <v>0</v>
      </c>
      <c r="N852">
        <v>120</v>
      </c>
      <c r="R852">
        <v>-117729.18</v>
      </c>
    </row>
    <row r="853" spans="1:20" x14ac:dyDescent="0.35">
      <c r="A853">
        <v>2030</v>
      </c>
      <c r="B853" t="s">
        <v>332</v>
      </c>
      <c r="C853" t="s">
        <v>187</v>
      </c>
      <c r="D853" t="s">
        <v>187</v>
      </c>
      <c r="E853" t="s">
        <v>67</v>
      </c>
      <c r="F853">
        <v>0</v>
      </c>
      <c r="G853">
        <v>263</v>
      </c>
      <c r="H853">
        <v>263</v>
      </c>
      <c r="I853">
        <v>263</v>
      </c>
      <c r="L853" t="s">
        <v>333</v>
      </c>
      <c r="M853">
        <v>263</v>
      </c>
      <c r="N853">
        <v>0</v>
      </c>
      <c r="R853">
        <v>-374970.16</v>
      </c>
    </row>
    <row r="854" spans="1:20" x14ac:dyDescent="0.35">
      <c r="A854">
        <v>2030</v>
      </c>
      <c r="B854" t="s">
        <v>334</v>
      </c>
      <c r="C854" t="s">
        <v>187</v>
      </c>
      <c r="D854" t="s">
        <v>187</v>
      </c>
      <c r="E854" t="s">
        <v>186</v>
      </c>
      <c r="F854">
        <v>0</v>
      </c>
      <c r="G854">
        <v>27</v>
      </c>
      <c r="H854">
        <v>27</v>
      </c>
      <c r="I854">
        <v>27</v>
      </c>
      <c r="L854" t="s">
        <v>333</v>
      </c>
      <c r="M854">
        <v>27</v>
      </c>
      <c r="N854">
        <v>0</v>
      </c>
      <c r="R854">
        <v>-78151.429999999993</v>
      </c>
    </row>
    <row r="855" spans="1:20" x14ac:dyDescent="0.35">
      <c r="A855">
        <v>2030</v>
      </c>
      <c r="B855" t="s">
        <v>335</v>
      </c>
      <c r="C855" t="s">
        <v>207</v>
      </c>
      <c r="D855" t="s">
        <v>207</v>
      </c>
      <c r="E855" t="s">
        <v>66</v>
      </c>
      <c r="F855">
        <v>0</v>
      </c>
      <c r="I855">
        <v>0</v>
      </c>
    </row>
    <row r="856" spans="1:20" x14ac:dyDescent="0.35">
      <c r="A856">
        <v>2030</v>
      </c>
      <c r="B856" t="s">
        <v>236</v>
      </c>
      <c r="C856" t="s">
        <v>207</v>
      </c>
      <c r="D856" t="s">
        <v>207</v>
      </c>
      <c r="E856" t="s">
        <v>236</v>
      </c>
      <c r="F856">
        <v>255.3</v>
      </c>
      <c r="I856">
        <v>255.3</v>
      </c>
      <c r="S856">
        <v>127.65</v>
      </c>
      <c r="T856">
        <v>2</v>
      </c>
    </row>
    <row r="857" spans="1:20" x14ac:dyDescent="0.35">
      <c r="A857">
        <v>2030</v>
      </c>
      <c r="B857" t="s">
        <v>336</v>
      </c>
      <c r="C857" t="s">
        <v>207</v>
      </c>
      <c r="D857" t="s">
        <v>187</v>
      </c>
      <c r="E857" t="s">
        <v>67</v>
      </c>
      <c r="F857">
        <v>151.30000000000001</v>
      </c>
      <c r="I857">
        <v>151.30000000000001</v>
      </c>
    </row>
    <row r="858" spans="1:20" x14ac:dyDescent="0.35">
      <c r="A858">
        <v>2030</v>
      </c>
      <c r="B858" t="s">
        <v>337</v>
      </c>
      <c r="C858" t="s">
        <v>207</v>
      </c>
      <c r="D858" t="s">
        <v>207</v>
      </c>
      <c r="E858" t="s">
        <v>67</v>
      </c>
      <c r="F858">
        <v>91.62</v>
      </c>
      <c r="I858">
        <v>91.62</v>
      </c>
    </row>
    <row r="859" spans="1:20" x14ac:dyDescent="0.35">
      <c r="A859">
        <v>2030</v>
      </c>
      <c r="B859" t="s">
        <v>338</v>
      </c>
      <c r="C859" t="s">
        <v>207</v>
      </c>
      <c r="D859" t="s">
        <v>207</v>
      </c>
      <c r="E859" t="s">
        <v>68</v>
      </c>
      <c r="F859">
        <v>84.5</v>
      </c>
      <c r="I859">
        <v>84.5</v>
      </c>
    </row>
    <row r="860" spans="1:20" x14ac:dyDescent="0.35">
      <c r="A860">
        <v>2030</v>
      </c>
      <c r="B860" t="s">
        <v>237</v>
      </c>
      <c r="C860" t="s">
        <v>207</v>
      </c>
      <c r="D860" t="s">
        <v>207</v>
      </c>
      <c r="E860" t="s">
        <v>237</v>
      </c>
      <c r="F860">
        <v>814.1</v>
      </c>
      <c r="I860">
        <v>814.1</v>
      </c>
      <c r="S860">
        <v>40.700000000000003</v>
      </c>
      <c r="T860">
        <v>20</v>
      </c>
    </row>
    <row r="861" spans="1:20" x14ac:dyDescent="0.35">
      <c r="A861">
        <v>2030</v>
      </c>
      <c r="B861" t="s">
        <v>339</v>
      </c>
      <c r="C861" t="s">
        <v>207</v>
      </c>
      <c r="D861" t="s">
        <v>207</v>
      </c>
      <c r="E861" t="s">
        <v>220</v>
      </c>
      <c r="F861">
        <v>30.87</v>
      </c>
      <c r="I861">
        <v>30.87</v>
      </c>
    </row>
    <row r="862" spans="1:20" x14ac:dyDescent="0.35">
      <c r="A862">
        <v>2030</v>
      </c>
      <c r="B862" t="s">
        <v>340</v>
      </c>
      <c r="C862" t="s">
        <v>207</v>
      </c>
      <c r="D862" t="s">
        <v>187</v>
      </c>
      <c r="E862" t="s">
        <v>186</v>
      </c>
      <c r="F862">
        <v>62.51</v>
      </c>
      <c r="I862">
        <v>62.51</v>
      </c>
    </row>
    <row r="863" spans="1:20" x14ac:dyDescent="0.35">
      <c r="A863">
        <v>2030</v>
      </c>
      <c r="B863" t="s">
        <v>341</v>
      </c>
      <c r="C863" t="s">
        <v>207</v>
      </c>
      <c r="D863" t="s">
        <v>207</v>
      </c>
      <c r="E863" t="s">
        <v>186</v>
      </c>
      <c r="F863">
        <v>401.83</v>
      </c>
      <c r="I863">
        <v>401.83</v>
      </c>
    </row>
    <row r="864" spans="1:20" x14ac:dyDescent="0.35">
      <c r="A864">
        <v>2030</v>
      </c>
      <c r="B864" t="s">
        <v>342</v>
      </c>
      <c r="C864" t="s">
        <v>207</v>
      </c>
      <c r="D864" t="s">
        <v>207</v>
      </c>
      <c r="E864" t="s">
        <v>69</v>
      </c>
      <c r="F864">
        <v>0</v>
      </c>
      <c r="I864">
        <v>0</v>
      </c>
    </row>
    <row r="865" spans="1:20" x14ac:dyDescent="0.35">
      <c r="A865">
        <v>2030</v>
      </c>
      <c r="B865" t="s">
        <v>343</v>
      </c>
      <c r="C865" t="s">
        <v>187</v>
      </c>
      <c r="D865" t="s">
        <v>187</v>
      </c>
      <c r="E865" t="s">
        <v>66</v>
      </c>
      <c r="F865">
        <v>0</v>
      </c>
      <c r="G865">
        <v>163</v>
      </c>
      <c r="H865">
        <v>163</v>
      </c>
      <c r="I865">
        <v>163</v>
      </c>
      <c r="L865" t="s">
        <v>328</v>
      </c>
      <c r="M865">
        <v>163</v>
      </c>
      <c r="N865">
        <v>0</v>
      </c>
      <c r="R865">
        <v>-339930.16</v>
      </c>
    </row>
    <row r="866" spans="1:20" x14ac:dyDescent="0.35">
      <c r="A866">
        <v>2030</v>
      </c>
      <c r="B866" t="s">
        <v>344</v>
      </c>
      <c r="C866" t="s">
        <v>187</v>
      </c>
      <c r="D866" t="s">
        <v>187</v>
      </c>
      <c r="E866" t="s">
        <v>186</v>
      </c>
      <c r="F866">
        <v>0</v>
      </c>
      <c r="G866">
        <v>0</v>
      </c>
      <c r="H866">
        <v>824</v>
      </c>
      <c r="I866">
        <v>824</v>
      </c>
      <c r="L866" t="s">
        <v>345</v>
      </c>
      <c r="M866">
        <v>824</v>
      </c>
      <c r="N866">
        <v>0</v>
      </c>
      <c r="R866">
        <v>-83946.61</v>
      </c>
    </row>
    <row r="867" spans="1:20" x14ac:dyDescent="0.35">
      <c r="A867">
        <v>2030</v>
      </c>
      <c r="B867" t="s">
        <v>346</v>
      </c>
      <c r="C867" t="s">
        <v>208</v>
      </c>
      <c r="D867" t="s">
        <v>208</v>
      </c>
      <c r="E867" t="s">
        <v>66</v>
      </c>
      <c r="F867">
        <v>3.74</v>
      </c>
      <c r="I867">
        <v>3.74</v>
      </c>
    </row>
    <row r="868" spans="1:20" x14ac:dyDescent="0.35">
      <c r="A868">
        <v>2030</v>
      </c>
      <c r="B868" t="s">
        <v>238</v>
      </c>
      <c r="C868" t="s">
        <v>208</v>
      </c>
      <c r="D868" t="s">
        <v>208</v>
      </c>
      <c r="E868" t="s">
        <v>238</v>
      </c>
      <c r="F868">
        <v>4212.6000000000004</v>
      </c>
      <c r="I868">
        <v>4212.6000000000004</v>
      </c>
      <c r="S868">
        <v>215.1</v>
      </c>
      <c r="T868">
        <v>19.579999999999998</v>
      </c>
    </row>
    <row r="869" spans="1:20" x14ac:dyDescent="0.35">
      <c r="A869">
        <v>2030</v>
      </c>
      <c r="B869" t="s">
        <v>239</v>
      </c>
      <c r="C869" t="s">
        <v>208</v>
      </c>
      <c r="D869" t="s">
        <v>208</v>
      </c>
      <c r="E869" t="s">
        <v>239</v>
      </c>
      <c r="F869">
        <v>0</v>
      </c>
      <c r="I869">
        <v>0</v>
      </c>
      <c r="S869">
        <v>900</v>
      </c>
      <c r="T869">
        <v>0</v>
      </c>
    </row>
    <row r="870" spans="1:20" x14ac:dyDescent="0.35">
      <c r="A870">
        <v>2030</v>
      </c>
      <c r="B870" t="s">
        <v>347</v>
      </c>
      <c r="C870" t="s">
        <v>208</v>
      </c>
      <c r="D870" t="s">
        <v>208</v>
      </c>
      <c r="E870" t="s">
        <v>67</v>
      </c>
      <c r="F870">
        <v>262.56</v>
      </c>
      <c r="I870">
        <v>262.56</v>
      </c>
    </row>
    <row r="871" spans="1:20" x14ac:dyDescent="0.35">
      <c r="A871">
        <v>2030</v>
      </c>
      <c r="B871" t="s">
        <v>348</v>
      </c>
      <c r="C871" t="s">
        <v>208</v>
      </c>
      <c r="D871" t="s">
        <v>208</v>
      </c>
      <c r="E871" t="s">
        <v>68</v>
      </c>
      <c r="F871">
        <v>1938.88</v>
      </c>
      <c r="I871">
        <v>1938.88</v>
      </c>
    </row>
    <row r="872" spans="1:20" x14ac:dyDescent="0.35">
      <c r="A872">
        <v>2030</v>
      </c>
      <c r="B872" t="s">
        <v>240</v>
      </c>
      <c r="C872" t="s">
        <v>208</v>
      </c>
      <c r="D872" t="s">
        <v>208</v>
      </c>
      <c r="E872" t="s">
        <v>240</v>
      </c>
      <c r="F872">
        <v>456.69</v>
      </c>
      <c r="I872">
        <v>456.69</v>
      </c>
    </row>
    <row r="873" spans="1:20" x14ac:dyDescent="0.35">
      <c r="A873">
        <v>2030</v>
      </c>
      <c r="B873" t="s">
        <v>241</v>
      </c>
      <c r="C873" t="s">
        <v>208</v>
      </c>
      <c r="D873" t="s">
        <v>208</v>
      </c>
      <c r="E873" t="s">
        <v>241</v>
      </c>
      <c r="F873">
        <v>2282.5</v>
      </c>
      <c r="I873">
        <v>2282.5</v>
      </c>
      <c r="S873">
        <v>73.63</v>
      </c>
      <c r="T873">
        <v>31</v>
      </c>
    </row>
    <row r="874" spans="1:20" x14ac:dyDescent="0.35">
      <c r="A874">
        <v>2030</v>
      </c>
      <c r="B874" t="s">
        <v>349</v>
      </c>
      <c r="C874" t="s">
        <v>208</v>
      </c>
      <c r="D874" t="s">
        <v>208</v>
      </c>
      <c r="E874" t="s">
        <v>220</v>
      </c>
      <c r="F874">
        <v>57.75</v>
      </c>
      <c r="I874">
        <v>57.75</v>
      </c>
    </row>
    <row r="875" spans="1:20" x14ac:dyDescent="0.35">
      <c r="A875">
        <v>2030</v>
      </c>
      <c r="B875" t="s">
        <v>350</v>
      </c>
      <c r="C875" t="s">
        <v>208</v>
      </c>
      <c r="D875" t="s">
        <v>208</v>
      </c>
      <c r="E875" t="s">
        <v>186</v>
      </c>
      <c r="F875">
        <v>2277.48</v>
      </c>
      <c r="I875">
        <v>2277.48</v>
      </c>
    </row>
    <row r="876" spans="1:20" x14ac:dyDescent="0.35">
      <c r="A876">
        <v>2030</v>
      </c>
      <c r="B876" t="s">
        <v>351</v>
      </c>
      <c r="C876" t="s">
        <v>208</v>
      </c>
      <c r="D876" t="s">
        <v>187</v>
      </c>
      <c r="E876" t="s">
        <v>69</v>
      </c>
      <c r="F876">
        <v>3.95</v>
      </c>
      <c r="I876">
        <v>3.95</v>
      </c>
    </row>
    <row r="877" spans="1:20" x14ac:dyDescent="0.35">
      <c r="A877">
        <v>2030</v>
      </c>
      <c r="B877" t="s">
        <v>352</v>
      </c>
      <c r="C877" t="s">
        <v>208</v>
      </c>
      <c r="D877" t="s">
        <v>208</v>
      </c>
      <c r="E877" t="s">
        <v>69</v>
      </c>
      <c r="F877">
        <v>760.48</v>
      </c>
      <c r="I877">
        <v>760.48</v>
      </c>
    </row>
    <row r="878" spans="1:20" x14ac:dyDescent="0.35">
      <c r="A878">
        <v>2030</v>
      </c>
      <c r="B878" t="s">
        <v>353</v>
      </c>
      <c r="C878" t="s">
        <v>242</v>
      </c>
      <c r="D878" t="s">
        <v>187</v>
      </c>
      <c r="E878" t="s">
        <v>66</v>
      </c>
      <c r="F878">
        <v>9.98</v>
      </c>
      <c r="I878">
        <v>9.98</v>
      </c>
    </row>
    <row r="879" spans="1:20" x14ac:dyDescent="0.35">
      <c r="A879">
        <v>2030</v>
      </c>
      <c r="B879" t="s">
        <v>354</v>
      </c>
      <c r="C879" t="s">
        <v>242</v>
      </c>
      <c r="D879" t="s">
        <v>242</v>
      </c>
      <c r="E879" t="s">
        <v>66</v>
      </c>
      <c r="F879">
        <v>599.76</v>
      </c>
      <c r="I879">
        <v>599.76</v>
      </c>
    </row>
    <row r="880" spans="1:20" x14ac:dyDescent="0.35">
      <c r="A880">
        <v>2030</v>
      </c>
      <c r="B880" t="s">
        <v>243</v>
      </c>
      <c r="C880" t="s">
        <v>242</v>
      </c>
      <c r="D880" t="s">
        <v>242</v>
      </c>
      <c r="E880" t="s">
        <v>243</v>
      </c>
      <c r="F880">
        <v>12217.51</v>
      </c>
      <c r="I880">
        <v>12217.51</v>
      </c>
      <c r="S880">
        <v>337</v>
      </c>
      <c r="T880">
        <v>36.25</v>
      </c>
    </row>
    <row r="881" spans="1:20" x14ac:dyDescent="0.35">
      <c r="A881">
        <v>2030</v>
      </c>
      <c r="B881" t="s">
        <v>244</v>
      </c>
      <c r="C881" t="s">
        <v>242</v>
      </c>
      <c r="D881" t="s">
        <v>242</v>
      </c>
      <c r="E881" t="s">
        <v>244</v>
      </c>
      <c r="F881">
        <v>8225.7999999999993</v>
      </c>
      <c r="I881">
        <v>8225.7999999999993</v>
      </c>
      <c r="S881">
        <v>305</v>
      </c>
      <c r="T881">
        <v>26.97</v>
      </c>
    </row>
    <row r="882" spans="1:20" x14ac:dyDescent="0.35">
      <c r="A882">
        <v>2030</v>
      </c>
      <c r="B882" t="s">
        <v>355</v>
      </c>
      <c r="C882" t="s">
        <v>187</v>
      </c>
      <c r="D882" t="s">
        <v>187</v>
      </c>
      <c r="E882" t="s">
        <v>69</v>
      </c>
      <c r="F882">
        <v>0</v>
      </c>
      <c r="G882">
        <v>366</v>
      </c>
      <c r="H882">
        <v>366</v>
      </c>
      <c r="I882">
        <v>366</v>
      </c>
      <c r="L882" t="s">
        <v>356</v>
      </c>
      <c r="M882">
        <v>366</v>
      </c>
      <c r="N882">
        <v>0</v>
      </c>
      <c r="R882">
        <v>0</v>
      </c>
    </row>
    <row r="883" spans="1:20" x14ac:dyDescent="0.35">
      <c r="A883">
        <v>2030</v>
      </c>
      <c r="B883" t="s">
        <v>357</v>
      </c>
      <c r="C883" t="s">
        <v>242</v>
      </c>
      <c r="D883" t="s">
        <v>187</v>
      </c>
      <c r="E883" t="s">
        <v>67</v>
      </c>
      <c r="F883">
        <v>6.46</v>
      </c>
      <c r="I883">
        <v>6.46</v>
      </c>
    </row>
    <row r="884" spans="1:20" x14ac:dyDescent="0.35">
      <c r="A884">
        <v>2030</v>
      </c>
      <c r="B884" t="s">
        <v>358</v>
      </c>
      <c r="C884" t="s">
        <v>242</v>
      </c>
      <c r="D884" t="s">
        <v>242</v>
      </c>
      <c r="E884" t="s">
        <v>67</v>
      </c>
      <c r="F884">
        <v>133.63</v>
      </c>
      <c r="I884">
        <v>133.63</v>
      </c>
    </row>
    <row r="885" spans="1:20" x14ac:dyDescent="0.35">
      <c r="A885">
        <v>2030</v>
      </c>
      <c r="B885" t="s">
        <v>359</v>
      </c>
      <c r="C885" t="s">
        <v>242</v>
      </c>
      <c r="D885" t="s">
        <v>242</v>
      </c>
      <c r="E885" t="s">
        <v>68</v>
      </c>
      <c r="F885">
        <v>34379.199999999997</v>
      </c>
      <c r="I885">
        <v>34379.199999999997</v>
      </c>
    </row>
    <row r="886" spans="1:20" x14ac:dyDescent="0.35">
      <c r="A886">
        <v>2030</v>
      </c>
      <c r="B886" t="s">
        <v>245</v>
      </c>
      <c r="C886" t="s">
        <v>242</v>
      </c>
      <c r="D886" t="s">
        <v>242</v>
      </c>
      <c r="E886" t="s">
        <v>245</v>
      </c>
      <c r="F886">
        <v>1170</v>
      </c>
      <c r="I886">
        <v>1170</v>
      </c>
    </row>
    <row r="887" spans="1:20" x14ac:dyDescent="0.35">
      <c r="A887">
        <v>2030</v>
      </c>
      <c r="B887" t="s">
        <v>246</v>
      </c>
      <c r="C887" t="s">
        <v>242</v>
      </c>
      <c r="D887" t="s">
        <v>242</v>
      </c>
      <c r="E887" t="s">
        <v>246</v>
      </c>
      <c r="F887">
        <v>3243.17</v>
      </c>
      <c r="I887">
        <v>3243.17</v>
      </c>
      <c r="S887">
        <v>28</v>
      </c>
      <c r="T887">
        <v>115.83</v>
      </c>
    </row>
    <row r="888" spans="1:20" x14ac:dyDescent="0.35">
      <c r="A888">
        <v>2030</v>
      </c>
      <c r="B888" t="s">
        <v>360</v>
      </c>
      <c r="C888" t="s">
        <v>242</v>
      </c>
      <c r="D888" t="s">
        <v>187</v>
      </c>
      <c r="E888" t="s">
        <v>220</v>
      </c>
      <c r="F888">
        <v>2.73</v>
      </c>
      <c r="I888">
        <v>2.73</v>
      </c>
    </row>
    <row r="889" spans="1:20" x14ac:dyDescent="0.35">
      <c r="A889">
        <v>2030</v>
      </c>
      <c r="B889" t="s">
        <v>361</v>
      </c>
      <c r="C889" t="s">
        <v>242</v>
      </c>
      <c r="D889" t="s">
        <v>242</v>
      </c>
      <c r="E889" t="s">
        <v>220</v>
      </c>
      <c r="F889">
        <v>2.73</v>
      </c>
      <c r="I889">
        <v>2.73</v>
      </c>
    </row>
    <row r="890" spans="1:20" x14ac:dyDescent="0.35">
      <c r="A890">
        <v>2030</v>
      </c>
      <c r="B890" t="s">
        <v>362</v>
      </c>
      <c r="C890" t="s">
        <v>242</v>
      </c>
      <c r="D890" t="s">
        <v>242</v>
      </c>
      <c r="E890" t="s">
        <v>186</v>
      </c>
      <c r="F890">
        <v>564.79999999999995</v>
      </c>
      <c r="I890">
        <v>564.79999999999995</v>
      </c>
    </row>
    <row r="891" spans="1:20" x14ac:dyDescent="0.35">
      <c r="A891">
        <v>2030</v>
      </c>
      <c r="B891" t="s">
        <v>363</v>
      </c>
      <c r="C891" t="s">
        <v>242</v>
      </c>
      <c r="D891" t="s">
        <v>187</v>
      </c>
      <c r="E891" t="s">
        <v>69</v>
      </c>
      <c r="F891">
        <v>1345.76</v>
      </c>
      <c r="I891">
        <v>1345.76</v>
      </c>
    </row>
    <row r="892" spans="1:20" x14ac:dyDescent="0.35">
      <c r="A892">
        <v>2030</v>
      </c>
      <c r="B892" t="s">
        <v>364</v>
      </c>
      <c r="C892" t="s">
        <v>242</v>
      </c>
      <c r="D892" t="s">
        <v>242</v>
      </c>
      <c r="E892" t="s">
        <v>69</v>
      </c>
      <c r="F892">
        <v>10159.91</v>
      </c>
      <c r="I892">
        <v>10159.91</v>
      </c>
    </row>
    <row r="893" spans="1:20" x14ac:dyDescent="0.35">
      <c r="A893">
        <v>2030</v>
      </c>
      <c r="B893" t="s">
        <v>365</v>
      </c>
      <c r="C893" t="s">
        <v>187</v>
      </c>
      <c r="D893" t="s">
        <v>187</v>
      </c>
      <c r="E893" t="s">
        <v>69</v>
      </c>
      <c r="F893">
        <v>0</v>
      </c>
      <c r="G893">
        <v>675</v>
      </c>
      <c r="H893">
        <v>675</v>
      </c>
      <c r="I893">
        <v>675</v>
      </c>
      <c r="L893" t="s">
        <v>291</v>
      </c>
      <c r="M893">
        <v>675</v>
      </c>
      <c r="N893">
        <v>0</v>
      </c>
      <c r="R893">
        <v>0</v>
      </c>
    </row>
    <row r="894" spans="1:20" x14ac:dyDescent="0.35">
      <c r="A894">
        <v>2030</v>
      </c>
      <c r="B894" t="s">
        <v>366</v>
      </c>
      <c r="C894" t="s">
        <v>187</v>
      </c>
      <c r="D894" t="s">
        <v>187</v>
      </c>
      <c r="E894" t="s">
        <v>186</v>
      </c>
      <c r="F894">
        <v>0</v>
      </c>
      <c r="G894">
        <v>881</v>
      </c>
      <c r="H894">
        <v>881</v>
      </c>
      <c r="I894">
        <v>881</v>
      </c>
      <c r="L894" t="s">
        <v>356</v>
      </c>
      <c r="M894">
        <v>0</v>
      </c>
      <c r="N894">
        <v>881</v>
      </c>
      <c r="R894">
        <v>0</v>
      </c>
    </row>
    <row r="895" spans="1:20" x14ac:dyDescent="0.35">
      <c r="A895">
        <v>2030</v>
      </c>
      <c r="B895" t="s">
        <v>367</v>
      </c>
      <c r="C895" t="s">
        <v>187</v>
      </c>
      <c r="D895" t="s">
        <v>187</v>
      </c>
      <c r="E895" t="s">
        <v>69</v>
      </c>
      <c r="F895">
        <v>0</v>
      </c>
      <c r="G895">
        <v>438</v>
      </c>
      <c r="H895">
        <v>438</v>
      </c>
      <c r="I895">
        <v>438</v>
      </c>
      <c r="L895" t="s">
        <v>356</v>
      </c>
      <c r="M895">
        <v>293.79000000000002</v>
      </c>
      <c r="N895">
        <v>144.21</v>
      </c>
      <c r="R895">
        <v>-115129.52</v>
      </c>
    </row>
    <row r="896" spans="1:20" x14ac:dyDescent="0.35">
      <c r="A896">
        <v>2030</v>
      </c>
      <c r="B896" t="s">
        <v>368</v>
      </c>
      <c r="C896" t="s">
        <v>187</v>
      </c>
      <c r="D896" t="s">
        <v>187</v>
      </c>
      <c r="E896" t="s">
        <v>69</v>
      </c>
      <c r="F896">
        <v>0</v>
      </c>
      <c r="G896">
        <v>13</v>
      </c>
      <c r="H896">
        <v>13</v>
      </c>
      <c r="I896">
        <v>13</v>
      </c>
      <c r="L896" t="s">
        <v>356</v>
      </c>
      <c r="M896">
        <v>0</v>
      </c>
      <c r="N896">
        <v>13</v>
      </c>
      <c r="R896">
        <v>0</v>
      </c>
    </row>
    <row r="897" spans="1:20" x14ac:dyDescent="0.35">
      <c r="A897">
        <v>2030</v>
      </c>
      <c r="B897" t="s">
        <v>369</v>
      </c>
      <c r="C897" t="s">
        <v>187</v>
      </c>
      <c r="D897" t="s">
        <v>187</v>
      </c>
      <c r="E897" t="s">
        <v>186</v>
      </c>
      <c r="F897">
        <v>0</v>
      </c>
      <c r="G897">
        <v>740</v>
      </c>
      <c r="H897">
        <v>740</v>
      </c>
      <c r="I897">
        <v>740</v>
      </c>
      <c r="L897" t="s">
        <v>291</v>
      </c>
      <c r="M897">
        <v>740</v>
      </c>
      <c r="N897">
        <v>0</v>
      </c>
      <c r="R897">
        <v>-79686.22</v>
      </c>
    </row>
    <row r="898" spans="1:20" x14ac:dyDescent="0.35">
      <c r="A898">
        <v>2030</v>
      </c>
      <c r="B898" t="s">
        <v>370</v>
      </c>
      <c r="C898" t="s">
        <v>187</v>
      </c>
      <c r="D898" t="s">
        <v>187</v>
      </c>
      <c r="E898" t="s">
        <v>69</v>
      </c>
      <c r="F898">
        <v>0</v>
      </c>
      <c r="G898">
        <v>0</v>
      </c>
      <c r="H898">
        <v>40</v>
      </c>
      <c r="I898">
        <v>40</v>
      </c>
      <c r="L898" t="s">
        <v>291</v>
      </c>
      <c r="M898">
        <v>40</v>
      </c>
      <c r="N898">
        <v>0</v>
      </c>
      <c r="R898">
        <v>-126845</v>
      </c>
    </row>
    <row r="899" spans="1:20" x14ac:dyDescent="0.35">
      <c r="A899">
        <v>2030</v>
      </c>
      <c r="B899" t="s">
        <v>371</v>
      </c>
      <c r="C899" t="s">
        <v>247</v>
      </c>
      <c r="D899" t="s">
        <v>247</v>
      </c>
      <c r="E899" t="s">
        <v>66</v>
      </c>
      <c r="F899">
        <v>36.03</v>
      </c>
      <c r="I899">
        <v>36.03</v>
      </c>
    </row>
    <row r="900" spans="1:20" x14ac:dyDescent="0.35">
      <c r="A900">
        <v>2030</v>
      </c>
      <c r="B900" t="s">
        <v>248</v>
      </c>
      <c r="C900" t="s">
        <v>247</v>
      </c>
      <c r="D900" t="s">
        <v>247</v>
      </c>
      <c r="E900" t="s">
        <v>248</v>
      </c>
      <c r="F900">
        <v>21275.67</v>
      </c>
      <c r="I900">
        <v>21275.67</v>
      </c>
      <c r="S900">
        <v>372</v>
      </c>
      <c r="T900">
        <v>57.19</v>
      </c>
    </row>
    <row r="901" spans="1:20" x14ac:dyDescent="0.35">
      <c r="A901">
        <v>2030</v>
      </c>
      <c r="B901" t="s">
        <v>249</v>
      </c>
      <c r="C901" t="s">
        <v>247</v>
      </c>
      <c r="D901" t="s">
        <v>247</v>
      </c>
      <c r="E901" t="s">
        <v>249</v>
      </c>
      <c r="F901">
        <v>7448.5</v>
      </c>
      <c r="I901">
        <v>7448.5</v>
      </c>
      <c r="S901">
        <v>414</v>
      </c>
      <c r="T901">
        <v>17.989999999999998</v>
      </c>
    </row>
    <row r="902" spans="1:20" x14ac:dyDescent="0.35">
      <c r="A902">
        <v>2030</v>
      </c>
      <c r="B902" t="s">
        <v>372</v>
      </c>
      <c r="C902" t="s">
        <v>187</v>
      </c>
      <c r="D902" t="s">
        <v>187</v>
      </c>
      <c r="E902" t="s">
        <v>69</v>
      </c>
      <c r="F902">
        <v>0</v>
      </c>
      <c r="G902">
        <v>494</v>
      </c>
      <c r="H902">
        <v>494</v>
      </c>
      <c r="I902">
        <v>494</v>
      </c>
      <c r="L902" t="s">
        <v>291</v>
      </c>
      <c r="M902">
        <v>494</v>
      </c>
      <c r="N902">
        <v>0</v>
      </c>
      <c r="R902">
        <v>-135349.69</v>
      </c>
    </row>
    <row r="903" spans="1:20" x14ac:dyDescent="0.35">
      <c r="A903">
        <v>2030</v>
      </c>
      <c r="B903" t="s">
        <v>373</v>
      </c>
      <c r="C903" t="s">
        <v>247</v>
      </c>
      <c r="D903" t="s">
        <v>247</v>
      </c>
      <c r="E903" t="s">
        <v>67</v>
      </c>
      <c r="F903">
        <v>406.91</v>
      </c>
      <c r="I903">
        <v>406.91</v>
      </c>
    </row>
    <row r="904" spans="1:20" x14ac:dyDescent="0.35">
      <c r="A904">
        <v>2030</v>
      </c>
      <c r="B904" t="s">
        <v>374</v>
      </c>
      <c r="C904" t="s">
        <v>247</v>
      </c>
      <c r="D904" t="s">
        <v>247</v>
      </c>
      <c r="E904" t="s">
        <v>68</v>
      </c>
      <c r="F904">
        <v>3990.67</v>
      </c>
      <c r="I904">
        <v>3990.67</v>
      </c>
    </row>
    <row r="905" spans="1:20" x14ac:dyDescent="0.35">
      <c r="A905">
        <v>2030</v>
      </c>
      <c r="B905" t="s">
        <v>250</v>
      </c>
      <c r="C905" t="s">
        <v>247</v>
      </c>
      <c r="D905" t="s">
        <v>247</v>
      </c>
      <c r="E905" t="s">
        <v>250</v>
      </c>
      <c r="F905">
        <v>2858.26</v>
      </c>
      <c r="I905">
        <v>2858.26</v>
      </c>
    </row>
    <row r="906" spans="1:20" x14ac:dyDescent="0.35">
      <c r="A906">
        <v>2030</v>
      </c>
      <c r="B906" t="s">
        <v>251</v>
      </c>
      <c r="C906" t="s">
        <v>247</v>
      </c>
      <c r="D906" t="s">
        <v>247</v>
      </c>
      <c r="E906" t="s">
        <v>251</v>
      </c>
      <c r="F906">
        <v>10370.83</v>
      </c>
      <c r="I906">
        <v>10370.83</v>
      </c>
      <c r="S906">
        <v>71</v>
      </c>
      <c r="T906">
        <v>146.07</v>
      </c>
    </row>
    <row r="907" spans="1:20" x14ac:dyDescent="0.35">
      <c r="A907">
        <v>2030</v>
      </c>
      <c r="B907" t="s">
        <v>375</v>
      </c>
      <c r="C907" t="s">
        <v>247</v>
      </c>
      <c r="D907" t="s">
        <v>247</v>
      </c>
      <c r="E907" t="s">
        <v>220</v>
      </c>
      <c r="F907">
        <v>0</v>
      </c>
      <c r="I907">
        <v>0</v>
      </c>
    </row>
    <row r="908" spans="1:20" x14ac:dyDescent="0.35">
      <c r="A908">
        <v>2030</v>
      </c>
      <c r="B908" t="s">
        <v>376</v>
      </c>
      <c r="C908" t="s">
        <v>247</v>
      </c>
      <c r="D908" t="s">
        <v>187</v>
      </c>
      <c r="E908" t="s">
        <v>186</v>
      </c>
      <c r="F908">
        <v>127.03</v>
      </c>
      <c r="I908">
        <v>127.03</v>
      </c>
    </row>
    <row r="909" spans="1:20" x14ac:dyDescent="0.35">
      <c r="A909">
        <v>2030</v>
      </c>
      <c r="B909" t="s">
        <v>377</v>
      </c>
      <c r="C909" t="s">
        <v>247</v>
      </c>
      <c r="D909" t="s">
        <v>247</v>
      </c>
      <c r="E909" t="s">
        <v>186</v>
      </c>
      <c r="F909">
        <v>2908.28</v>
      </c>
      <c r="I909">
        <v>2908.28</v>
      </c>
    </row>
    <row r="910" spans="1:20" x14ac:dyDescent="0.35">
      <c r="A910">
        <v>2030</v>
      </c>
      <c r="B910" t="s">
        <v>378</v>
      </c>
      <c r="C910" t="s">
        <v>247</v>
      </c>
      <c r="D910" t="s">
        <v>187</v>
      </c>
      <c r="E910" t="s">
        <v>69</v>
      </c>
      <c r="F910">
        <v>571.54999999999995</v>
      </c>
      <c r="I910">
        <v>571.54999999999995</v>
      </c>
    </row>
    <row r="911" spans="1:20" x14ac:dyDescent="0.35">
      <c r="A911">
        <v>2030</v>
      </c>
      <c r="B911" t="s">
        <v>379</v>
      </c>
      <c r="C911" t="s">
        <v>247</v>
      </c>
      <c r="D911" t="s">
        <v>247</v>
      </c>
      <c r="E911" t="s">
        <v>69</v>
      </c>
      <c r="F911">
        <v>1742.02</v>
      </c>
      <c r="I911">
        <v>1742.02</v>
      </c>
    </row>
    <row r="912" spans="1:20" x14ac:dyDescent="0.35">
      <c r="A912">
        <v>2030</v>
      </c>
      <c r="B912" t="s">
        <v>380</v>
      </c>
      <c r="C912" t="s">
        <v>187</v>
      </c>
      <c r="D912" t="s">
        <v>187</v>
      </c>
      <c r="E912" t="s">
        <v>186</v>
      </c>
      <c r="F912">
        <v>0</v>
      </c>
      <c r="G912">
        <v>265</v>
      </c>
      <c r="H912">
        <v>265</v>
      </c>
      <c r="I912">
        <v>265</v>
      </c>
      <c r="L912" t="s">
        <v>204</v>
      </c>
      <c r="M912">
        <v>0</v>
      </c>
      <c r="N912">
        <v>265</v>
      </c>
      <c r="R912">
        <v>0</v>
      </c>
    </row>
    <row r="913" spans="1:18" x14ac:dyDescent="0.35">
      <c r="A913">
        <v>2030</v>
      </c>
      <c r="B913" t="s">
        <v>381</v>
      </c>
      <c r="C913" t="s">
        <v>187</v>
      </c>
      <c r="D913" t="s">
        <v>187</v>
      </c>
      <c r="E913" t="s">
        <v>69</v>
      </c>
      <c r="F913">
        <v>0</v>
      </c>
      <c r="G913">
        <v>0</v>
      </c>
      <c r="H913">
        <v>270</v>
      </c>
      <c r="I913">
        <v>270</v>
      </c>
      <c r="L913" t="s">
        <v>204</v>
      </c>
      <c r="M913">
        <v>0</v>
      </c>
      <c r="N913">
        <v>270</v>
      </c>
      <c r="R913">
        <v>-125312.36</v>
      </c>
    </row>
    <row r="914" spans="1:18" x14ac:dyDescent="0.35">
      <c r="A914">
        <v>2030</v>
      </c>
      <c r="B914" t="s">
        <v>382</v>
      </c>
      <c r="C914" t="s">
        <v>187</v>
      </c>
      <c r="D914" t="s">
        <v>187</v>
      </c>
      <c r="E914" t="s">
        <v>67</v>
      </c>
      <c r="F914">
        <v>0</v>
      </c>
      <c r="G914">
        <v>47</v>
      </c>
      <c r="H914">
        <v>47</v>
      </c>
      <c r="I914">
        <v>47</v>
      </c>
      <c r="L914" t="s">
        <v>383</v>
      </c>
      <c r="M914">
        <v>0</v>
      </c>
      <c r="N914">
        <v>47</v>
      </c>
      <c r="R914">
        <v>-374970.16</v>
      </c>
    </row>
    <row r="915" spans="1:18" x14ac:dyDescent="0.35">
      <c r="A915">
        <v>2030</v>
      </c>
      <c r="B915" t="s">
        <v>384</v>
      </c>
      <c r="C915" t="s">
        <v>187</v>
      </c>
      <c r="D915" t="s">
        <v>187</v>
      </c>
      <c r="E915" t="s">
        <v>186</v>
      </c>
      <c r="F915">
        <v>0</v>
      </c>
      <c r="G915">
        <v>0</v>
      </c>
      <c r="H915">
        <v>1521</v>
      </c>
      <c r="I915">
        <v>1521</v>
      </c>
      <c r="L915" t="s">
        <v>383</v>
      </c>
      <c r="M915">
        <v>800</v>
      </c>
      <c r="N915">
        <v>721</v>
      </c>
      <c r="R915">
        <v>-75999.34</v>
      </c>
    </row>
    <row r="916" spans="1:18" x14ac:dyDescent="0.35">
      <c r="A916">
        <v>2030</v>
      </c>
      <c r="B916" t="s">
        <v>385</v>
      </c>
      <c r="C916" t="s">
        <v>187</v>
      </c>
      <c r="D916" t="s">
        <v>187</v>
      </c>
      <c r="E916" t="s">
        <v>186</v>
      </c>
      <c r="F916">
        <v>0</v>
      </c>
      <c r="G916">
        <v>0</v>
      </c>
      <c r="H916">
        <v>970</v>
      </c>
      <c r="I916">
        <v>970</v>
      </c>
      <c r="L916" t="s">
        <v>386</v>
      </c>
      <c r="M916">
        <v>970</v>
      </c>
      <c r="N916">
        <v>0</v>
      </c>
      <c r="R916">
        <v>0</v>
      </c>
    </row>
    <row r="917" spans="1:18" x14ac:dyDescent="0.35">
      <c r="A917">
        <v>2030</v>
      </c>
      <c r="B917" t="s">
        <v>387</v>
      </c>
      <c r="C917" t="s">
        <v>187</v>
      </c>
      <c r="D917" t="s">
        <v>187</v>
      </c>
      <c r="E917" t="s">
        <v>69</v>
      </c>
      <c r="F917">
        <v>0</v>
      </c>
      <c r="G917">
        <v>0</v>
      </c>
      <c r="H917">
        <v>157</v>
      </c>
      <c r="I917">
        <v>157</v>
      </c>
      <c r="L917" t="s">
        <v>386</v>
      </c>
      <c r="M917">
        <v>157</v>
      </c>
      <c r="N917">
        <v>0</v>
      </c>
      <c r="R917">
        <v>0</v>
      </c>
    </row>
    <row r="918" spans="1:18" x14ac:dyDescent="0.35">
      <c r="A918">
        <v>2030</v>
      </c>
      <c r="B918" t="s">
        <v>388</v>
      </c>
      <c r="C918" t="s">
        <v>187</v>
      </c>
      <c r="D918" t="s">
        <v>187</v>
      </c>
      <c r="E918" t="s">
        <v>186</v>
      </c>
      <c r="F918">
        <v>0</v>
      </c>
      <c r="G918">
        <v>734</v>
      </c>
      <c r="H918">
        <v>734</v>
      </c>
      <c r="I918">
        <v>734</v>
      </c>
      <c r="L918" t="s">
        <v>389</v>
      </c>
      <c r="M918">
        <v>734</v>
      </c>
      <c r="N918">
        <v>0</v>
      </c>
      <c r="R918">
        <v>-71758.009999999995</v>
      </c>
    </row>
    <row r="919" spans="1:18" x14ac:dyDescent="0.35">
      <c r="A919">
        <v>2030</v>
      </c>
      <c r="B919" t="s">
        <v>390</v>
      </c>
      <c r="C919" t="s">
        <v>187</v>
      </c>
      <c r="D919" t="s">
        <v>187</v>
      </c>
      <c r="E919" t="s">
        <v>69</v>
      </c>
      <c r="F919">
        <v>0</v>
      </c>
      <c r="G919">
        <v>150</v>
      </c>
      <c r="H919">
        <v>150</v>
      </c>
      <c r="I919">
        <v>150</v>
      </c>
      <c r="L919" t="s">
        <v>383</v>
      </c>
      <c r="M919">
        <v>0</v>
      </c>
      <c r="N919">
        <v>150</v>
      </c>
      <c r="R919">
        <v>0</v>
      </c>
    </row>
    <row r="920" spans="1:18" x14ac:dyDescent="0.35">
      <c r="A920">
        <v>2030</v>
      </c>
      <c r="B920" t="s">
        <v>391</v>
      </c>
      <c r="C920" t="s">
        <v>187</v>
      </c>
      <c r="D920" t="s">
        <v>187</v>
      </c>
      <c r="E920" t="s">
        <v>252</v>
      </c>
      <c r="O920">
        <v>0</v>
      </c>
      <c r="P920">
        <v>0</v>
      </c>
    </row>
    <row r="921" spans="1:18" x14ac:dyDescent="0.35">
      <c r="A921">
        <v>2030</v>
      </c>
      <c r="B921" t="s">
        <v>253</v>
      </c>
      <c r="C921" t="s">
        <v>187</v>
      </c>
      <c r="D921" t="s">
        <v>187</v>
      </c>
      <c r="E921" t="s">
        <v>253</v>
      </c>
      <c r="Q921">
        <v>0</v>
      </c>
    </row>
  </sheetData>
  <hyperlinks>
    <hyperlink ref="M9" r:id="rId4"/>
  </hyperlinks>
  <pageMargins left="0.7" right="0.7" top="0.75" bottom="0.75" header="0.3" footer="0.3"/>
  <pageSetup orientation="portrait" verticalDpi="0" r:id="rId5"/>
  <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4" sqref="C14"/>
    </sheetView>
  </sheetViews>
  <sheetFormatPr defaultRowHeight="14.5" x14ac:dyDescent="0.3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183</v>
      </c>
    </row>
    <row r="5" spans="1:1" x14ac:dyDescent="0.25">
      <c r="A5" t="s">
        <v>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L1" workbookViewId="0">
      <selection activeCell="W28" sqref="W28"/>
    </sheetView>
  </sheetViews>
  <sheetFormatPr defaultRowHeight="14.5" x14ac:dyDescent="0.35"/>
  <cols>
    <col min="1" max="1" width="39.26953125" customWidth="1"/>
    <col min="2" max="2" width="9.2695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103</v>
      </c>
      <c r="B2" s="19">
        <f>'CA Transmission Connectivity'!B42</f>
        <v>0.17097726309665637</v>
      </c>
      <c r="C2" s="19">
        <f>B2</f>
        <v>0.17097726309665637</v>
      </c>
      <c r="D2" s="19">
        <f>$C$2*'CA Transmission Connectivity'!C50/'CA Transmission Connectivity'!$B$50</f>
        <v>0.17097726309665637</v>
      </c>
      <c r="E2" s="19">
        <f>$C$2*'CA Transmission Connectivity'!D50/'CA Transmission Connectivity'!$B$50</f>
        <v>0.17097726309665637</v>
      </c>
      <c r="F2" s="19">
        <f>$C$2*'CA Transmission Connectivity'!E50/'CA Transmission Connectivity'!$B$50</f>
        <v>0.17097726309665637</v>
      </c>
      <c r="G2" s="19">
        <f>$C$2*'CA Transmission Connectivity'!F50/'CA Transmission Connectivity'!$B$50</f>
        <v>0.17097726309665637</v>
      </c>
      <c r="H2" s="19">
        <f>$C$2*'CA Transmission Connectivity'!G50/'CA Transmission Connectivity'!$B$50</f>
        <v>0.17097726309665637</v>
      </c>
      <c r="I2" s="19">
        <f>$C$2*'CA Transmission Connectivity'!H50/'CA Transmission Connectivity'!$B$50</f>
        <v>0.17097726309665637</v>
      </c>
      <c r="J2" s="19">
        <f>$C$2*'CA Transmission Connectivity'!I50/'CA Transmission Connectivity'!$B$50</f>
        <v>0.17097726309665637</v>
      </c>
      <c r="K2" s="19">
        <f>$C$2*'CA Transmission Connectivity'!J50/'CA Transmission Connectivity'!$B$50</f>
        <v>0.17097726309665637</v>
      </c>
      <c r="L2" s="19">
        <f>$C$2*'CA Transmission Connectivity'!K50/'CA Transmission Connectivity'!$B$50</f>
        <v>0.17097726309665637</v>
      </c>
      <c r="M2" s="19">
        <f>$C$2*'CA Transmission Connectivity'!L50/'CA Transmission Connectivity'!$B$50</f>
        <v>0.17097726309665637</v>
      </c>
      <c r="N2" s="19">
        <f>$C$2*'CA Transmission Connectivity'!M50/'CA Transmission Connectivity'!$B$50</f>
        <v>0.17097726309665637</v>
      </c>
      <c r="O2" s="19">
        <f>$C$2*'CA Transmission Connectivity'!N50/'CA Transmission Connectivity'!$B$50</f>
        <v>0.17097726309665637</v>
      </c>
      <c r="P2" s="19">
        <f>$C$2*'CA Transmission Connectivity'!O50/'CA Transmission Connectivity'!$B$50</f>
        <v>0.17097726309665637</v>
      </c>
      <c r="Q2" s="19">
        <f>$C$2*'CA Transmission Connectivity'!P50/'CA Transmission Connectivity'!$B$50</f>
        <v>0.17097726309665637</v>
      </c>
      <c r="R2" s="19">
        <f>$C$2*'CA Transmission Connectivity'!Q50/'CA Transmission Connectivity'!$B$50</f>
        <v>0.17097726309665637</v>
      </c>
      <c r="S2" s="19">
        <f>$C$2*'CA Transmission Connectivity'!R50/'CA Transmission Connectivity'!$B$50</f>
        <v>0.17097726309665637</v>
      </c>
      <c r="T2" s="19">
        <f>$C$2*'CA Transmission Connectivity'!S50/'CA Transmission Connectivity'!$B$50</f>
        <v>0.17097726309665637</v>
      </c>
      <c r="U2" s="19">
        <f>$C$2*'CA Transmission Connectivity'!T50/'CA Transmission Connectivity'!$B$50</f>
        <v>0.17097726309665637</v>
      </c>
      <c r="V2" s="19">
        <f>$C$2*'CA Transmission Connectivity'!U50/'CA Transmission Connectivity'!$B$50</f>
        <v>0.17097726309665637</v>
      </c>
      <c r="W2" s="19">
        <f>$C$2*'CA Transmission Connectivity'!V50/'CA Transmission Connectivity'!$B$50</f>
        <v>0.17097726309665637</v>
      </c>
      <c r="X2" s="19">
        <f>$C$2*'CA Transmission Connectivity'!W50/'CA Transmission Connectivity'!$B$50</f>
        <v>0.17097726309665637</v>
      </c>
      <c r="Y2" s="19">
        <f>$C$2*'CA Transmission Connectivity'!X50/'CA Transmission Connectivity'!$B$50</f>
        <v>0.17097726309665637</v>
      </c>
      <c r="Z2" s="19">
        <f>$C$2*'CA Transmission Connectivity'!Y50/'CA Transmission Connectivity'!$B$50</f>
        <v>0.17097726309665637</v>
      </c>
      <c r="AA2" s="19">
        <f>$C$2*'CA Transmission Connectivity'!Z50/'CA Transmission Connectivity'!$B$50</f>
        <v>0.17097726309665637</v>
      </c>
      <c r="AB2" s="19">
        <f>$C$2*'CA Transmission Connectivity'!AA50/'CA Transmission Connectivity'!$B$50</f>
        <v>0.17097726309665637</v>
      </c>
      <c r="AC2" s="19">
        <f>$C$2*'CA Transmission Connectivity'!AB50/'CA Transmission Connectivity'!$B$50</f>
        <v>0.17097726309665637</v>
      </c>
      <c r="AD2" s="19">
        <f>$C$2*'CA Transmission Connectivity'!AC50/'CA Transmission Connectivity'!$B$50</f>
        <v>0.17097726309665637</v>
      </c>
      <c r="AE2" s="19">
        <f>$C$2*'CA Transmission Connectivity'!AD50/'CA Transmission Connectivity'!$B$50</f>
        <v>0.17097726309665637</v>
      </c>
      <c r="AF2" s="19">
        <f>$C$2*'CA Transmission Connectivity'!AE50/'CA Transmission Connectivity'!$B$50</f>
        <v>0.17097726309665637</v>
      </c>
      <c r="AG2" s="19">
        <f>$C$2*'CA Transmission Connectivity'!AF50/'CA Transmission Connectivity'!$B$50</f>
        <v>0.17097726309665637</v>
      </c>
      <c r="AH2" s="19">
        <f>$C$2*'CA Transmission Connectivity'!AG50/'CA Transmission Connectivity'!$B$50</f>
        <v>0.17097726309665637</v>
      </c>
      <c r="AI2" s="19">
        <f>$C$2*'CA Transmission Connectivity'!AH50/'CA Transmission Connectivity'!$B$50</f>
        <v>0.17097726309665637</v>
      </c>
      <c r="AJ2" s="19">
        <f>$C$2*'CA Transmission Connectivity'!AI50/'CA Transmission Connectivity'!$B$50</f>
        <v>0.17097726309665637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184</v>
      </c>
    </row>
    <row r="2" spans="1:2" x14ac:dyDescent="0.25">
      <c r="A2" t="s">
        <v>78</v>
      </c>
      <c r="B2">
        <v>1.11464614E-2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79</v>
      </c>
    </row>
    <row r="2" spans="1:2" x14ac:dyDescent="0.25">
      <c r="A2" t="s">
        <v>78</v>
      </c>
      <c r="B2">
        <v>-5.6077648700000003E-2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96</v>
      </c>
    </row>
    <row r="2" spans="1:2" x14ac:dyDescent="0.25">
      <c r="A2" t="s">
        <v>78</v>
      </c>
      <c r="B2">
        <v>0.13433765689999999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D29" sqref="D29"/>
    </sheetView>
  </sheetViews>
  <sheetFormatPr defaultRowHeight="14.5" x14ac:dyDescent="0.35"/>
  <cols>
    <col min="1" max="1" width="15.54296875" customWidth="1"/>
    <col min="2" max="2" width="18.7265625" customWidth="1"/>
  </cols>
  <sheetData>
    <row r="1" spans="1:2" x14ac:dyDescent="0.25">
      <c r="B1" t="s">
        <v>97</v>
      </c>
    </row>
    <row r="2" spans="1:2" x14ac:dyDescent="0.25">
      <c r="A2" t="s">
        <v>78</v>
      </c>
      <c r="B2">
        <v>-0.1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O29" sqref="O29"/>
    </sheetView>
  </sheetViews>
  <sheetFormatPr defaultRowHeight="14.5" x14ac:dyDescent="0.35"/>
  <sheetData>
    <row r="1" spans="1:2" x14ac:dyDescent="0.25">
      <c r="B1" t="s">
        <v>105</v>
      </c>
    </row>
    <row r="2" spans="1:2" x14ac:dyDescent="0.25">
      <c r="A2" t="s">
        <v>106</v>
      </c>
      <c r="B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6" sqref="D6"/>
    </sheetView>
  </sheetViews>
  <sheetFormatPr defaultRowHeight="14.5" x14ac:dyDescent="0.35"/>
  <cols>
    <col min="1" max="1" width="60.54296875" customWidth="1"/>
    <col min="2" max="2" width="25.81640625" customWidth="1"/>
    <col min="3" max="3" width="22.26953125" customWidth="1"/>
    <col min="4" max="4" width="21.54296875" customWidth="1"/>
  </cols>
  <sheetData>
    <row r="1" spans="1:4" ht="30" x14ac:dyDescent="0.25">
      <c r="A1" s="7" t="s">
        <v>21</v>
      </c>
      <c r="B1" s="7" t="s">
        <v>22</v>
      </c>
      <c r="C1" s="7" t="s">
        <v>65</v>
      </c>
      <c r="D1" s="7" t="s">
        <v>28</v>
      </c>
    </row>
    <row r="2" spans="1:4" ht="15" x14ac:dyDescent="0.25">
      <c r="A2" s="1" t="s">
        <v>23</v>
      </c>
      <c r="B2">
        <v>1.85</v>
      </c>
      <c r="C2">
        <v>11.1</v>
      </c>
      <c r="D2" s="3">
        <f>C2/B2</f>
        <v>5.9999999999999991</v>
      </c>
    </row>
    <row r="3" spans="1:4" ht="15" x14ac:dyDescent="0.25">
      <c r="A3" s="1" t="s">
        <v>24</v>
      </c>
      <c r="B3">
        <v>1.85</v>
      </c>
      <c r="C3">
        <v>11.1</v>
      </c>
      <c r="D3" s="3">
        <f t="shared" ref="D3:D7" si="0">C3/B3</f>
        <v>5.9999999999999991</v>
      </c>
    </row>
    <row r="4" spans="1:4" ht="15" x14ac:dyDescent="0.25">
      <c r="A4" s="4" t="s">
        <v>25</v>
      </c>
      <c r="B4" s="5">
        <v>3.06</v>
      </c>
      <c r="C4" s="5">
        <v>11.1</v>
      </c>
      <c r="D4" s="6">
        <f t="shared" si="0"/>
        <v>3.6274509803921569</v>
      </c>
    </row>
    <row r="5" spans="1:4" ht="15" x14ac:dyDescent="0.25">
      <c r="A5" s="4" t="s">
        <v>26</v>
      </c>
      <c r="B5" s="5">
        <v>4.43</v>
      </c>
      <c r="C5" s="5">
        <v>11.1</v>
      </c>
      <c r="D5" s="6">
        <f t="shared" si="0"/>
        <v>2.5056433408577878</v>
      </c>
    </row>
    <row r="6" spans="1:4" ht="15" x14ac:dyDescent="0.25">
      <c r="A6" s="1" t="s">
        <v>29</v>
      </c>
      <c r="B6" s="3">
        <f>AVERAGE(B4:B5)</f>
        <v>3.7450000000000001</v>
      </c>
      <c r="C6" s="8">
        <v>11.1</v>
      </c>
      <c r="D6" s="3">
        <f t="shared" ref="D6" si="1">AVERAGE(D4:D5)</f>
        <v>3.0665471606249723</v>
      </c>
    </row>
    <row r="7" spans="1:4" ht="15" x14ac:dyDescent="0.25">
      <c r="A7" s="1" t="s">
        <v>27</v>
      </c>
      <c r="B7">
        <v>8.64</v>
      </c>
      <c r="C7">
        <v>11.1</v>
      </c>
      <c r="D7" s="3">
        <f t="shared" si="0"/>
        <v>1.2847222222222221</v>
      </c>
    </row>
    <row r="10" spans="1:4" ht="15" x14ac:dyDescent="0.25">
      <c r="A10" s="20" t="s">
        <v>122</v>
      </c>
    </row>
    <row r="11" spans="1:4" s="13" customFormat="1" x14ac:dyDescent="0.35">
      <c r="A11" s="13" t="s">
        <v>417</v>
      </c>
    </row>
    <row r="12" spans="1:4" s="13" customFormat="1" x14ac:dyDescent="0.35">
      <c r="A12" s="13" t="s">
        <v>418</v>
      </c>
    </row>
    <row r="13" spans="1:4" s="13" customFormat="1" x14ac:dyDescent="0.35">
      <c r="A13" s="22"/>
    </row>
    <row r="14" spans="1:4" s="13" customFormat="1" ht="15" x14ac:dyDescent="0.25">
      <c r="A14" s="23" t="s">
        <v>158</v>
      </c>
    </row>
    <row r="15" spans="1:4" s="13" customFormat="1" ht="15" x14ac:dyDescent="0.25">
      <c r="A15" s="23" t="s">
        <v>125</v>
      </c>
    </row>
    <row r="16" spans="1:4" s="13" customFormat="1" ht="15" x14ac:dyDescent="0.25">
      <c r="A16" s="23" t="s">
        <v>126</v>
      </c>
    </row>
    <row r="17" spans="1:3" s="13" customFormat="1" ht="15" x14ac:dyDescent="0.25">
      <c r="A17" s="23" t="s">
        <v>127</v>
      </c>
    </row>
    <row r="18" spans="1:3" s="13" customFormat="1" ht="15" x14ac:dyDescent="0.25">
      <c r="A18" s="23" t="s">
        <v>128</v>
      </c>
    </row>
    <row r="19" spans="1:3" s="13" customFormat="1" ht="15" x14ac:dyDescent="0.25">
      <c r="A19" s="23" t="s">
        <v>129</v>
      </c>
    </row>
    <row r="20" spans="1:3" s="13" customFormat="1" ht="15" x14ac:dyDescent="0.25">
      <c r="A20" s="23" t="s">
        <v>130</v>
      </c>
    </row>
    <row r="21" spans="1:3" s="13" customFormat="1" ht="15" x14ac:dyDescent="0.25">
      <c r="A21" s="23"/>
    </row>
    <row r="22" spans="1:3" s="13" customFormat="1" ht="15" x14ac:dyDescent="0.25">
      <c r="A22" s="23" t="s">
        <v>132</v>
      </c>
    </row>
    <row r="23" spans="1:3" s="13" customFormat="1" x14ac:dyDescent="0.35">
      <c r="A23" s="23" t="s">
        <v>159</v>
      </c>
      <c r="B23" s="24">
        <v>0</v>
      </c>
    </row>
    <row r="24" spans="1:3" s="13" customFormat="1" ht="15" x14ac:dyDescent="0.25">
      <c r="A24" s="23" t="s">
        <v>131</v>
      </c>
      <c r="B24" s="24">
        <v>0</v>
      </c>
      <c r="C24" s="13" t="s">
        <v>155</v>
      </c>
    </row>
    <row r="25" spans="1:3" s="13" customFormat="1" ht="15" x14ac:dyDescent="0.25">
      <c r="A25" s="23" t="s">
        <v>160</v>
      </c>
      <c r="B25" s="24">
        <v>0</v>
      </c>
    </row>
    <row r="26" spans="1:3" s="13" customFormat="1" ht="15" x14ac:dyDescent="0.25">
      <c r="A26" s="23" t="s">
        <v>161</v>
      </c>
      <c r="B26" s="24">
        <v>0</v>
      </c>
    </row>
    <row r="27" spans="1:3" s="13" customFormat="1" ht="15" x14ac:dyDescent="0.25">
      <c r="A27" s="23"/>
    </row>
    <row r="28" spans="1:3" s="13" customFormat="1" ht="15" x14ac:dyDescent="0.25">
      <c r="A28" s="22" t="s">
        <v>133</v>
      </c>
      <c r="B28" s="30">
        <f>D3*B23*B24*B25*B26</f>
        <v>0</v>
      </c>
    </row>
    <row r="29" spans="1:3" s="13" customFormat="1" ht="15" x14ac:dyDescent="0.25">
      <c r="A29" s="23"/>
    </row>
    <row r="30" spans="1:3" s="13" customFormat="1" ht="15" x14ac:dyDescent="0.25">
      <c r="A30" s="23" t="s">
        <v>162</v>
      </c>
    </row>
    <row r="31" spans="1:3" ht="15" x14ac:dyDescent="0.25">
      <c r="A31" s="23" t="s">
        <v>134</v>
      </c>
      <c r="B31" s="13"/>
      <c r="C31" s="13"/>
    </row>
    <row r="32" spans="1:3" ht="15" x14ac:dyDescent="0.25">
      <c r="A32" s="23"/>
      <c r="B32" s="13"/>
      <c r="C32" s="13"/>
    </row>
    <row r="33" spans="1:3" ht="15" x14ac:dyDescent="0.25">
      <c r="A33" s="22" t="s">
        <v>137</v>
      </c>
      <c r="B33" s="26" t="s">
        <v>138</v>
      </c>
      <c r="C33" s="22" t="s">
        <v>141</v>
      </c>
    </row>
    <row r="34" spans="1:3" ht="15" x14ac:dyDescent="0.25">
      <c r="A34" s="13" t="s">
        <v>135</v>
      </c>
      <c r="B34" s="27">
        <v>1.3</v>
      </c>
      <c r="C34" s="13" t="s">
        <v>148</v>
      </c>
    </row>
    <row r="35" spans="1:3" ht="15" x14ac:dyDescent="0.25">
      <c r="A35" s="13" t="s">
        <v>139</v>
      </c>
      <c r="B35" s="27">
        <v>6.6</v>
      </c>
      <c r="C35" s="13" t="s">
        <v>136</v>
      </c>
    </row>
    <row r="36" spans="1:3" x14ac:dyDescent="0.35">
      <c r="A36" s="13" t="s">
        <v>140</v>
      </c>
      <c r="B36" s="27">
        <v>120</v>
      </c>
      <c r="C36" s="13" t="s">
        <v>145</v>
      </c>
    </row>
    <row r="37" spans="1:3" x14ac:dyDescent="0.35">
      <c r="A37" s="13"/>
      <c r="B37" s="13"/>
      <c r="C37" s="13"/>
    </row>
    <row r="38" spans="1:3" x14ac:dyDescent="0.35">
      <c r="A38" s="13" t="s">
        <v>142</v>
      </c>
      <c r="B38" s="13"/>
      <c r="C38" s="13"/>
    </row>
    <row r="39" spans="1:3" s="13" customFormat="1" x14ac:dyDescent="0.35">
      <c r="A39" s="13" t="s">
        <v>144</v>
      </c>
    </row>
    <row r="40" spans="1:3" s="13" customFormat="1" x14ac:dyDescent="0.35">
      <c r="A40" s="13" t="s">
        <v>143</v>
      </c>
    </row>
    <row r="41" spans="1:3" s="13" customFormat="1" x14ac:dyDescent="0.35">
      <c r="A41" s="13" t="s">
        <v>147</v>
      </c>
    </row>
    <row r="42" spans="1:3" s="13" customFormat="1" x14ac:dyDescent="0.35">
      <c r="A42" s="13" t="s">
        <v>146</v>
      </c>
    </row>
    <row r="43" spans="1:3" s="13" customFormat="1" x14ac:dyDescent="0.35"/>
    <row r="44" spans="1:3" s="13" customFormat="1" x14ac:dyDescent="0.35">
      <c r="A44" s="13" t="s">
        <v>156</v>
      </c>
    </row>
    <row r="45" spans="1:3" s="13" customFormat="1" x14ac:dyDescent="0.35">
      <c r="A45" s="22" t="s">
        <v>137</v>
      </c>
      <c r="B45" s="25" t="s">
        <v>157</v>
      </c>
    </row>
    <row r="46" spans="1:3" s="13" customFormat="1" x14ac:dyDescent="0.35">
      <c r="A46" s="13" t="s">
        <v>135</v>
      </c>
      <c r="B46" s="28">
        <f>B34/10^3</f>
        <v>1.2999999999999999E-3</v>
      </c>
    </row>
    <row r="47" spans="1:3" s="13" customFormat="1" x14ac:dyDescent="0.35">
      <c r="A47" s="13" t="s">
        <v>139</v>
      </c>
      <c r="B47" s="28">
        <f t="shared" ref="B47:B48" si="2">B35/10^3</f>
        <v>6.6E-3</v>
      </c>
    </row>
    <row r="48" spans="1:3" s="13" customFormat="1" x14ac:dyDescent="0.35">
      <c r="A48" s="13" t="s">
        <v>140</v>
      </c>
      <c r="B48" s="28">
        <f t="shared" si="2"/>
        <v>0.12</v>
      </c>
    </row>
    <row r="49" spans="1:4" s="13" customFormat="1" x14ac:dyDescent="0.35"/>
    <row r="50" spans="1:4" s="13" customFormat="1" x14ac:dyDescent="0.35">
      <c r="A50" s="13" t="s">
        <v>153</v>
      </c>
    </row>
    <row r="51" spans="1:4" s="13" customFormat="1" x14ac:dyDescent="0.35"/>
    <row r="52" spans="1:4" s="13" customFormat="1" x14ac:dyDescent="0.35">
      <c r="A52" s="22" t="s">
        <v>149</v>
      </c>
      <c r="B52" s="25" t="s">
        <v>150</v>
      </c>
      <c r="C52" s="25" t="s">
        <v>151</v>
      </c>
      <c r="D52" s="25" t="s">
        <v>152</v>
      </c>
    </row>
    <row r="53" spans="1:4" s="13" customFormat="1" x14ac:dyDescent="0.35">
      <c r="A53" s="13" t="s">
        <v>119</v>
      </c>
      <c r="B53" s="24">
        <v>0.6</v>
      </c>
      <c r="C53" s="24">
        <v>0.39</v>
      </c>
      <c r="D53" s="24">
        <v>0.01</v>
      </c>
    </row>
    <row r="54" spans="1:4" s="13" customFormat="1" x14ac:dyDescent="0.35">
      <c r="A54" s="13" t="s">
        <v>120</v>
      </c>
      <c r="B54" s="24">
        <v>0</v>
      </c>
      <c r="C54" s="24">
        <v>1</v>
      </c>
      <c r="D54" s="24">
        <v>0</v>
      </c>
    </row>
    <row r="55" spans="1:4" s="13" customFormat="1" x14ac:dyDescent="0.35">
      <c r="A55" s="13" t="s">
        <v>118</v>
      </c>
      <c r="B55" s="24">
        <v>1</v>
      </c>
      <c r="C55" s="24">
        <v>0</v>
      </c>
      <c r="D55" s="24">
        <v>0</v>
      </c>
    </row>
    <row r="56" spans="1:4" s="13" customFormat="1" x14ac:dyDescent="0.35"/>
    <row r="57" spans="1:4" s="13" customFormat="1" x14ac:dyDescent="0.35">
      <c r="A57" s="13" t="s">
        <v>154</v>
      </c>
    </row>
    <row r="58" spans="1:4" s="13" customFormat="1" x14ac:dyDescent="0.35"/>
    <row r="59" spans="1:4" x14ac:dyDescent="0.35">
      <c r="A59" s="10" t="s">
        <v>124</v>
      </c>
      <c r="B59" s="10"/>
      <c r="C59" s="13"/>
      <c r="D59" s="13"/>
    </row>
    <row r="60" spans="1:4" s="13" customFormat="1" x14ac:dyDescent="0.35">
      <c r="A60" s="22" t="s">
        <v>123</v>
      </c>
      <c r="B60" s="22" t="s">
        <v>124</v>
      </c>
      <c r="D60" s="22"/>
    </row>
    <row r="61" spans="1:4" x14ac:dyDescent="0.35">
      <c r="A61" t="s">
        <v>119</v>
      </c>
      <c r="B61" s="31">
        <f>B$28*(B53*B$46+C53*B$47+D53*B$48)</f>
        <v>0</v>
      </c>
      <c r="C61" s="13"/>
      <c r="D61" s="13"/>
    </row>
    <row r="62" spans="1:4" x14ac:dyDescent="0.35">
      <c r="A62" t="s">
        <v>120</v>
      </c>
      <c r="B62" s="31">
        <f t="shared" ref="B62:B63" si="3">B$28*(B54*B$46+C54*B$47+D54*B$48)</f>
        <v>0</v>
      </c>
      <c r="C62" s="13"/>
      <c r="D62" s="13"/>
    </row>
    <row r="63" spans="1:4" x14ac:dyDescent="0.35">
      <c r="A63" t="s">
        <v>118</v>
      </c>
      <c r="B63" s="31">
        <f t="shared" si="3"/>
        <v>0</v>
      </c>
      <c r="C63" s="13"/>
      <c r="D63" s="13"/>
    </row>
    <row r="64" spans="1:4" x14ac:dyDescent="0.35">
      <c r="C64" s="29"/>
      <c r="D64" s="13"/>
    </row>
    <row r="65" spans="3:4" x14ac:dyDescent="0.35">
      <c r="C65" s="29"/>
      <c r="D65" s="13"/>
    </row>
    <row r="66" spans="3:4" x14ac:dyDescent="0.35">
      <c r="C66" s="21"/>
    </row>
    <row r="67" spans="3:4" x14ac:dyDescent="0.35">
      <c r="C67" s="21"/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4.7265625" customWidth="1"/>
    <col min="2" max="2" width="20.453125" customWidth="1"/>
  </cols>
  <sheetData>
    <row r="1" spans="1:2" x14ac:dyDescent="0.25">
      <c r="B1" s="9" t="s">
        <v>35</v>
      </c>
    </row>
    <row r="2" spans="1:2" x14ac:dyDescent="0.25">
      <c r="A2" t="s">
        <v>101</v>
      </c>
      <c r="B2" s="3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6.81640625" customWidth="1"/>
    <col min="2" max="2" width="18.26953125" customWidth="1"/>
  </cols>
  <sheetData>
    <row r="1" spans="1:2" x14ac:dyDescent="0.25">
      <c r="B1" s="9" t="s">
        <v>35</v>
      </c>
    </row>
    <row r="2" spans="1:2" x14ac:dyDescent="0.25">
      <c r="A2" t="s">
        <v>36</v>
      </c>
      <c r="B2" s="3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3.1796875" customWidth="1"/>
    <col min="2" max="2" width="18.26953125" customWidth="1"/>
  </cols>
  <sheetData>
    <row r="1" spans="1:2" x14ac:dyDescent="0.25">
      <c r="B1" s="9" t="s">
        <v>35</v>
      </c>
    </row>
    <row r="2" spans="1:2" x14ac:dyDescent="0.25">
      <c r="A2" t="s">
        <v>99</v>
      </c>
      <c r="B2" s="3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9" customWidth="1"/>
    <col min="2" max="2" width="18" customWidth="1"/>
  </cols>
  <sheetData>
    <row r="1" spans="1:2" x14ac:dyDescent="0.25">
      <c r="B1" s="9" t="s">
        <v>35</v>
      </c>
    </row>
    <row r="2" spans="1:2" x14ac:dyDescent="0.25">
      <c r="A2" t="s">
        <v>17</v>
      </c>
      <c r="B2" s="3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D19" sqref="D19"/>
    </sheetView>
  </sheetViews>
  <sheetFormatPr defaultRowHeight="14.5" x14ac:dyDescent="0.35"/>
  <cols>
    <col min="1" max="1" width="45.26953125" customWidth="1"/>
    <col min="2" max="2" width="19.81640625" customWidth="1"/>
  </cols>
  <sheetData>
    <row r="1" spans="1:2" x14ac:dyDescent="0.25">
      <c r="B1" s="9" t="s">
        <v>35</v>
      </c>
    </row>
    <row r="2" spans="1:2" x14ac:dyDescent="0.25">
      <c r="A2" t="s">
        <v>90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H42" sqref="H42"/>
    </sheetView>
  </sheetViews>
  <sheetFormatPr defaultRowHeight="14.5" x14ac:dyDescent="0.35"/>
  <cols>
    <col min="1" max="1" width="13.26953125" customWidth="1"/>
  </cols>
  <sheetData>
    <row r="1" spans="1:2" x14ac:dyDescent="0.25">
      <c r="B1" t="s">
        <v>121</v>
      </c>
    </row>
    <row r="2" spans="1:2" x14ac:dyDescent="0.25">
      <c r="A2" t="s">
        <v>119</v>
      </c>
      <c r="B2" s="21">
        <f>'Flexibility Points'!B61</f>
        <v>0</v>
      </c>
    </row>
    <row r="3" spans="1:2" x14ac:dyDescent="0.25">
      <c r="A3" t="s">
        <v>120</v>
      </c>
      <c r="B3" s="21">
        <f>'Flexibility Points'!B62</f>
        <v>0</v>
      </c>
    </row>
    <row r="4" spans="1:2" x14ac:dyDescent="0.25">
      <c r="A4" t="s">
        <v>115</v>
      </c>
      <c r="B4">
        <v>0</v>
      </c>
    </row>
    <row r="5" spans="1:2" x14ac:dyDescent="0.25">
      <c r="A5" t="s">
        <v>116</v>
      </c>
      <c r="B5">
        <v>0</v>
      </c>
    </row>
    <row r="6" spans="1:2" x14ac:dyDescent="0.25">
      <c r="A6" t="s">
        <v>117</v>
      </c>
      <c r="B6">
        <v>0</v>
      </c>
    </row>
    <row r="7" spans="1:2" x14ac:dyDescent="0.25">
      <c r="A7" t="s">
        <v>118</v>
      </c>
      <c r="B7" s="21">
        <f>'Flexibility Points'!B63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50"/>
  <sheetViews>
    <sheetView tabSelected="1" topLeftCell="A4" workbookViewId="0">
      <selection activeCell="A31" sqref="A31"/>
    </sheetView>
  </sheetViews>
  <sheetFormatPr defaultRowHeight="14.5" x14ac:dyDescent="0.35"/>
  <cols>
    <col min="1" max="1" width="35.81640625" customWidth="1"/>
    <col min="2" max="2" width="10.81640625" customWidth="1"/>
    <col min="8" max="8" width="10.1796875" customWidth="1"/>
  </cols>
  <sheetData>
    <row r="1" spans="1:16" x14ac:dyDescent="0.25">
      <c r="A1" s="32" t="s">
        <v>182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t="s">
        <v>166</v>
      </c>
    </row>
    <row r="3" spans="1:16" x14ac:dyDescent="0.25">
      <c r="A3" t="s">
        <v>167</v>
      </c>
    </row>
    <row r="5" spans="1:16" x14ac:dyDescent="0.25">
      <c r="A5" s="1" t="s">
        <v>165</v>
      </c>
      <c r="B5" t="s">
        <v>415</v>
      </c>
    </row>
    <row r="6" spans="1:16" x14ac:dyDescent="0.25">
      <c r="A6" t="s">
        <v>41</v>
      </c>
      <c r="B6" s="43">
        <v>12.087820000000001</v>
      </c>
      <c r="C6" s="9" t="s">
        <v>42</v>
      </c>
    </row>
    <row r="7" spans="1:16" x14ac:dyDescent="0.25">
      <c r="A7" t="s">
        <v>43</v>
      </c>
      <c r="B7" s="42">
        <f>(9588+5800)/10^3</f>
        <v>15.388</v>
      </c>
      <c r="C7" s="9" t="s">
        <v>42</v>
      </c>
    </row>
    <row r="8" spans="1:16" x14ac:dyDescent="0.25">
      <c r="A8" t="s">
        <v>44</v>
      </c>
      <c r="B8">
        <v>5.7850000000000001</v>
      </c>
      <c r="C8" s="9" t="s">
        <v>42</v>
      </c>
    </row>
    <row r="9" spans="1:16" x14ac:dyDescent="0.25">
      <c r="A9" t="s">
        <v>45</v>
      </c>
      <c r="B9">
        <v>0</v>
      </c>
      <c r="C9" s="9" t="s">
        <v>42</v>
      </c>
    </row>
    <row r="10" spans="1:16" x14ac:dyDescent="0.25">
      <c r="A10" t="s">
        <v>163</v>
      </c>
      <c r="B10">
        <v>1.5549999999999999</v>
      </c>
      <c r="C10" s="9" t="s">
        <v>42</v>
      </c>
    </row>
    <row r="11" spans="1:16" x14ac:dyDescent="0.35">
      <c r="A11" t="s">
        <v>419</v>
      </c>
      <c r="B11">
        <v>4.3970000000000002</v>
      </c>
      <c r="C11" s="9" t="s">
        <v>42</v>
      </c>
    </row>
    <row r="12" spans="1:16" x14ac:dyDescent="0.35">
      <c r="A12" t="s">
        <v>420</v>
      </c>
      <c r="B12">
        <v>0.33200000000000002</v>
      </c>
      <c r="C12" s="9" t="s">
        <v>42</v>
      </c>
    </row>
    <row r="15" spans="1:16" x14ac:dyDescent="0.25">
      <c r="A15" t="s">
        <v>47</v>
      </c>
    </row>
    <row r="16" spans="1:16" x14ac:dyDescent="0.25">
      <c r="A16" t="s">
        <v>57</v>
      </c>
    </row>
    <row r="17" spans="1:3" x14ac:dyDescent="0.25">
      <c r="A17" t="s">
        <v>58</v>
      </c>
    </row>
    <row r="18" spans="1:3" x14ac:dyDescent="0.25">
      <c r="A18" t="s">
        <v>59</v>
      </c>
    </row>
    <row r="19" spans="1:3" x14ac:dyDescent="0.25">
      <c r="A19" t="s">
        <v>60</v>
      </c>
    </row>
    <row r="20" spans="1:3" x14ac:dyDescent="0.25">
      <c r="A20" t="s">
        <v>61</v>
      </c>
    </row>
    <row r="22" spans="1:3" x14ac:dyDescent="0.25">
      <c r="A22" t="s">
        <v>48</v>
      </c>
    </row>
    <row r="24" spans="1:3" x14ac:dyDescent="0.25">
      <c r="A24" t="s">
        <v>46</v>
      </c>
      <c r="B24">
        <f>MAX(B7,B8)*10^3</f>
        <v>15388</v>
      </c>
      <c r="C24" t="s">
        <v>49</v>
      </c>
    </row>
    <row r="26" spans="1:3" x14ac:dyDescent="0.25">
      <c r="A26" t="s">
        <v>50</v>
      </c>
    </row>
    <row r="27" spans="1:3" x14ac:dyDescent="0.25">
      <c r="A27" t="s">
        <v>51</v>
      </c>
    </row>
    <row r="28" spans="1:3" x14ac:dyDescent="0.25">
      <c r="A28" t="s">
        <v>52</v>
      </c>
    </row>
    <row r="29" spans="1:3" x14ac:dyDescent="0.25">
      <c r="A29" t="s">
        <v>53</v>
      </c>
    </row>
    <row r="31" spans="1:3" x14ac:dyDescent="0.25">
      <c r="A31" s="1"/>
    </row>
    <row r="32" spans="1:3" x14ac:dyDescent="0.25">
      <c r="A32" s="11"/>
      <c r="C32" s="9"/>
    </row>
    <row r="33" spans="1:4" x14ac:dyDescent="0.35">
      <c r="A33" s="11"/>
      <c r="C33" s="9"/>
    </row>
    <row r="34" spans="1:4" x14ac:dyDescent="0.35">
      <c r="A34" s="11"/>
      <c r="C34" s="9"/>
    </row>
    <row r="35" spans="1:4" x14ac:dyDescent="0.35">
      <c r="A35" t="s">
        <v>421</v>
      </c>
      <c r="B35" s="3">
        <f>'Flexibility Points'!$D$6</f>
        <v>3.0665471606249723</v>
      </c>
    </row>
    <row r="36" spans="1:4" x14ac:dyDescent="0.25">
      <c r="A36" t="s">
        <v>54</v>
      </c>
      <c r="B36" s="3">
        <f>'Flexibility Points'!D2</f>
        <v>5.9999999999999991</v>
      </c>
    </row>
    <row r="37" spans="1:4" x14ac:dyDescent="0.25">
      <c r="A37" t="s">
        <v>64</v>
      </c>
      <c r="B37" s="3">
        <f>'Flexibility Points'!D3</f>
        <v>5.9999999999999991</v>
      </c>
    </row>
    <row r="38" spans="1:4" x14ac:dyDescent="0.25">
      <c r="A38" t="s">
        <v>63</v>
      </c>
      <c r="B38" s="3">
        <f>'Flexibility Points'!D7</f>
        <v>1.2847222222222221</v>
      </c>
    </row>
    <row r="40" spans="1:4" x14ac:dyDescent="0.25">
      <c r="A40" t="s">
        <v>55</v>
      </c>
      <c r="B40">
        <f>((B6*B36)+(B10*B38)+B35*B11+B12*B37)*10^3</f>
        <v>90000.270920823546</v>
      </c>
    </row>
    <row r="42" spans="1:4" x14ac:dyDescent="0.25">
      <c r="A42" t="s">
        <v>56</v>
      </c>
      <c r="B42" s="12">
        <f>B24/B40</f>
        <v>0.17097726309665637</v>
      </c>
      <c r="C42" s="12"/>
      <c r="D42" s="12"/>
    </row>
    <row r="44" spans="1:4" x14ac:dyDescent="0.25">
      <c r="A44" t="s">
        <v>109</v>
      </c>
    </row>
    <row r="45" spans="1:4" x14ac:dyDescent="0.25">
      <c r="A45" t="s">
        <v>110</v>
      </c>
    </row>
    <row r="46" spans="1:4" x14ac:dyDescent="0.25">
      <c r="A46" t="s">
        <v>111</v>
      </c>
    </row>
    <row r="48" spans="1:4" x14ac:dyDescent="0.25">
      <c r="A48" s="18" t="s">
        <v>112</v>
      </c>
    </row>
    <row r="49" spans="1:35" x14ac:dyDescent="0.35">
      <c r="B49">
        <v>2017</v>
      </c>
      <c r="C49">
        <v>2018</v>
      </c>
      <c r="D49">
        <v>2019</v>
      </c>
      <c r="E49">
        <v>2020</v>
      </c>
      <c r="F49">
        <v>2021</v>
      </c>
      <c r="G49">
        <v>2022</v>
      </c>
      <c r="H49">
        <v>2023</v>
      </c>
      <c r="I49">
        <v>2024</v>
      </c>
      <c r="J49">
        <v>2025</v>
      </c>
      <c r="K49">
        <v>2026</v>
      </c>
      <c r="L49">
        <v>2027</v>
      </c>
      <c r="M49">
        <v>2028</v>
      </c>
      <c r="N49">
        <v>2029</v>
      </c>
      <c r="O49">
        <v>2030</v>
      </c>
      <c r="P49">
        <v>2031</v>
      </c>
      <c r="Q49">
        <v>2032</v>
      </c>
      <c r="R49">
        <v>2033</v>
      </c>
      <c r="S49">
        <v>2034</v>
      </c>
      <c r="T49">
        <v>2035</v>
      </c>
      <c r="U49">
        <v>2036</v>
      </c>
      <c r="V49">
        <v>2037</v>
      </c>
      <c r="W49">
        <v>2038</v>
      </c>
      <c r="X49">
        <v>2039</v>
      </c>
      <c r="Y49">
        <v>2040</v>
      </c>
      <c r="Z49">
        <v>2041</v>
      </c>
      <c r="AA49">
        <v>2042</v>
      </c>
      <c r="AB49">
        <v>2043</v>
      </c>
      <c r="AC49">
        <v>2044</v>
      </c>
      <c r="AD49">
        <v>2045</v>
      </c>
      <c r="AE49">
        <v>2046</v>
      </c>
      <c r="AF49">
        <v>2047</v>
      </c>
      <c r="AG49">
        <v>2048</v>
      </c>
      <c r="AH49">
        <v>2049</v>
      </c>
      <c r="AI49">
        <v>2050</v>
      </c>
    </row>
    <row r="50" spans="1:35" x14ac:dyDescent="0.35">
      <c r="A50" t="s">
        <v>113</v>
      </c>
      <c r="B50" s="15">
        <v>33800</v>
      </c>
      <c r="C50" s="15">
        <f>B50</f>
        <v>33800</v>
      </c>
      <c r="D50" s="15">
        <f t="shared" ref="D50:AI50" si="0">C50</f>
        <v>33800</v>
      </c>
      <c r="E50" s="15">
        <f t="shared" si="0"/>
        <v>33800</v>
      </c>
      <c r="F50" s="15">
        <f t="shared" si="0"/>
        <v>33800</v>
      </c>
      <c r="G50" s="15">
        <f t="shared" si="0"/>
        <v>33800</v>
      </c>
      <c r="H50" s="15">
        <f t="shared" si="0"/>
        <v>33800</v>
      </c>
      <c r="I50" s="15">
        <f t="shared" si="0"/>
        <v>33800</v>
      </c>
      <c r="J50" s="15">
        <f t="shared" si="0"/>
        <v>33800</v>
      </c>
      <c r="K50" s="15">
        <f t="shared" si="0"/>
        <v>33800</v>
      </c>
      <c r="L50" s="15">
        <f t="shared" si="0"/>
        <v>33800</v>
      </c>
      <c r="M50" s="15">
        <f t="shared" si="0"/>
        <v>33800</v>
      </c>
      <c r="N50" s="15">
        <f t="shared" si="0"/>
        <v>33800</v>
      </c>
      <c r="O50" s="15">
        <f t="shared" si="0"/>
        <v>33800</v>
      </c>
      <c r="P50" s="15">
        <f t="shared" si="0"/>
        <v>33800</v>
      </c>
      <c r="Q50" s="15">
        <f t="shared" si="0"/>
        <v>33800</v>
      </c>
      <c r="R50" s="15">
        <f t="shared" si="0"/>
        <v>33800</v>
      </c>
      <c r="S50" s="15">
        <f t="shared" si="0"/>
        <v>33800</v>
      </c>
      <c r="T50" s="15">
        <f t="shared" si="0"/>
        <v>33800</v>
      </c>
      <c r="U50" s="15">
        <f t="shared" si="0"/>
        <v>33800</v>
      </c>
      <c r="V50" s="15">
        <f t="shared" si="0"/>
        <v>33800</v>
      </c>
      <c r="W50" s="15">
        <f t="shared" si="0"/>
        <v>33800</v>
      </c>
      <c r="X50" s="15">
        <f t="shared" si="0"/>
        <v>33800</v>
      </c>
      <c r="Y50" s="15">
        <f t="shared" si="0"/>
        <v>33800</v>
      </c>
      <c r="Z50" s="15">
        <f t="shared" si="0"/>
        <v>33800</v>
      </c>
      <c r="AA50" s="15">
        <f t="shared" si="0"/>
        <v>33800</v>
      </c>
      <c r="AB50" s="15">
        <f t="shared" si="0"/>
        <v>33800</v>
      </c>
      <c r="AC50" s="15">
        <f t="shared" si="0"/>
        <v>33800</v>
      </c>
      <c r="AD50" s="15">
        <f t="shared" si="0"/>
        <v>33800</v>
      </c>
      <c r="AE50" s="15">
        <f t="shared" si="0"/>
        <v>33800</v>
      </c>
      <c r="AF50" s="15">
        <f t="shared" si="0"/>
        <v>33800</v>
      </c>
      <c r="AG50" s="15">
        <f t="shared" si="0"/>
        <v>33800</v>
      </c>
      <c r="AH50" s="15">
        <f t="shared" si="0"/>
        <v>33800</v>
      </c>
      <c r="AI50" s="15">
        <f t="shared" si="0"/>
        <v>33800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Flexibility Points</vt:lpstr>
      <vt:lpstr>FPC-FPPpUPC</vt:lpstr>
      <vt:lpstr>FPC-FPPpUPH</vt:lpstr>
      <vt:lpstr>FPC-FPPpUBS</vt:lpstr>
      <vt:lpstr>FPC-FPPpUDRC</vt:lpstr>
      <vt:lpstr>FPC-FPPpUTCAMRB</vt:lpstr>
      <vt:lpstr>FPC-FPPpEV</vt:lpstr>
      <vt:lpstr>CA Transmission Connectivity</vt:lpstr>
      <vt:lpstr>Paths into California</vt:lpstr>
      <vt:lpstr>Curtailment Calculations</vt:lpstr>
      <vt:lpstr>Target Max FP Used</vt:lpstr>
      <vt:lpstr>FPC-BTCC</vt:lpstr>
      <vt:lpstr>FPC-CTOC</vt:lpstr>
      <vt:lpstr>FPC-CSOC</vt:lpstr>
      <vt:lpstr>FPC-CFOC</vt:lpstr>
      <vt:lpstr>FPC-CZOC</vt:lpstr>
      <vt:lpstr>FPC-TMFoFPU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2014-08-29T00:26:03Z</dcterms:created>
  <dcterms:modified xsi:type="dcterms:W3CDTF">2019-06-10T15:32:33Z</dcterms:modified>
</cp:coreProperties>
</file>